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0520" windowHeight="391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7" i="12"/>
  <c r="E37" i="12"/>
  <c r="F37" i="12"/>
  <c r="G37" i="12"/>
  <c r="H37" i="12"/>
  <c r="I37" i="12"/>
  <c r="J37" i="12"/>
  <c r="K37" i="12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D37" i="11"/>
  <c r="E37" i="11"/>
  <c r="F37" i="11"/>
  <c r="G37" i="11"/>
  <c r="H37" i="11"/>
  <c r="I37" i="11"/>
  <c r="J37" i="11"/>
  <c r="K37" i="11"/>
  <c r="D37" i="1"/>
  <c r="E37" i="1"/>
  <c r="F37" i="1"/>
  <c r="G37" i="1"/>
  <c r="H37" i="1"/>
  <c r="I37" i="1"/>
  <c r="J37" i="1"/>
  <c r="K37" i="1"/>
  <c r="C37" i="1" l="1"/>
  <c r="I20" i="1" l="1"/>
  <c r="J20" i="1"/>
  <c r="K20" i="1"/>
  <c r="I20" i="11"/>
  <c r="J20" i="11"/>
  <c r="K20" i="11"/>
  <c r="I20" i="12"/>
  <c r="J20" i="12"/>
  <c r="K20" i="12"/>
  <c r="I20" i="10"/>
  <c r="J20" i="10"/>
  <c r="K20" i="10"/>
  <c r="I17" i="1"/>
  <c r="J17" i="1"/>
  <c r="K17" i="1"/>
  <c r="K32" i="1" s="1"/>
  <c r="I17" i="11"/>
  <c r="J17" i="11"/>
  <c r="K17" i="11"/>
  <c r="I17" i="12"/>
  <c r="J17" i="12"/>
  <c r="K17" i="12"/>
  <c r="I17" i="10"/>
  <c r="J17" i="10"/>
  <c r="K17" i="10"/>
  <c r="I16" i="1"/>
  <c r="J16" i="1"/>
  <c r="K16" i="1"/>
  <c r="I16" i="11"/>
  <c r="J16" i="11"/>
  <c r="K16" i="11"/>
  <c r="I16" i="12"/>
  <c r="J16" i="12"/>
  <c r="K16" i="12"/>
  <c r="I16" i="10"/>
  <c r="J16" i="10"/>
  <c r="K16" i="10"/>
  <c r="I6" i="1"/>
  <c r="J6" i="1"/>
  <c r="K6" i="1"/>
  <c r="K33" i="1" s="1"/>
  <c r="I6" i="11"/>
  <c r="J6" i="11"/>
  <c r="K6" i="11"/>
  <c r="I6" i="12"/>
  <c r="J6" i="12"/>
  <c r="K6" i="12"/>
  <c r="K33" i="12" s="1"/>
  <c r="K36" i="12" s="1"/>
  <c r="K38" i="12" s="1"/>
  <c r="I6" i="10"/>
  <c r="J6" i="10"/>
  <c r="K6" i="10"/>
  <c r="K32" i="11" l="1"/>
  <c r="K12" i="1"/>
  <c r="K36" i="1"/>
  <c r="K12" i="11"/>
  <c r="K32" i="12"/>
  <c r="K33" i="11"/>
  <c r="K36" i="11" s="1"/>
  <c r="K38" i="11" s="1"/>
  <c r="I12" i="1"/>
  <c r="K33" i="10"/>
  <c r="K12" i="10"/>
  <c r="I12" i="12"/>
  <c r="K12" i="12"/>
  <c r="K32" i="10"/>
  <c r="J32" i="12"/>
  <c r="I32" i="12"/>
  <c r="J12" i="12"/>
  <c r="J33" i="12"/>
  <c r="J36" i="12" s="1"/>
  <c r="J38" i="12" s="1"/>
  <c r="J32" i="11"/>
  <c r="J33" i="11"/>
  <c r="J36" i="11" s="1"/>
  <c r="J38" i="11" s="1"/>
  <c r="J12" i="11"/>
  <c r="J32" i="1"/>
  <c r="J12" i="1"/>
  <c r="J33" i="1"/>
  <c r="J32" i="10"/>
  <c r="J33" i="10"/>
  <c r="J12" i="10"/>
  <c r="I33" i="12"/>
  <c r="I36" i="12" s="1"/>
  <c r="I38" i="12" s="1"/>
  <c r="I32" i="11"/>
  <c r="I12" i="11"/>
  <c r="I33" i="11"/>
  <c r="I36" i="11" s="1"/>
  <c r="I38" i="11" s="1"/>
  <c r="I32" i="1"/>
  <c r="I33" i="1"/>
  <c r="I32" i="10"/>
  <c r="I12" i="10"/>
  <c r="I33" i="10"/>
  <c r="K36" i="10" l="1"/>
  <c r="J36" i="10"/>
  <c r="K38" i="1"/>
  <c r="I36" i="1"/>
  <c r="J36" i="1"/>
  <c r="I36" i="10"/>
  <c r="J38" i="10" l="1"/>
  <c r="K38" i="10"/>
  <c r="I38" i="1"/>
  <c r="J38" i="1"/>
  <c r="I38" i="10"/>
  <c r="H20" i="1" l="1"/>
  <c r="H20" i="11"/>
  <c r="H20" i="12"/>
  <c r="H20" i="10"/>
  <c r="H17" i="1"/>
  <c r="H17" i="11"/>
  <c r="H17" i="12"/>
  <c r="H17" i="10"/>
  <c r="H16" i="1"/>
  <c r="H16" i="11"/>
  <c r="H16" i="12"/>
  <c r="H16" i="10"/>
  <c r="H6" i="1"/>
  <c r="H6" i="11"/>
  <c r="H6" i="12"/>
  <c r="H6" i="10"/>
  <c r="H12" i="11" l="1"/>
  <c r="H12" i="10"/>
  <c r="H32" i="12"/>
  <c r="H33" i="12"/>
  <c r="H36" i="12" s="1"/>
  <c r="H38" i="12" s="1"/>
  <c r="H12" i="12"/>
  <c r="H32" i="11"/>
  <c r="H33" i="11"/>
  <c r="H36" i="11" s="1"/>
  <c r="H38" i="11" s="1"/>
  <c r="H32" i="1"/>
  <c r="H33" i="1"/>
  <c r="H12" i="1"/>
  <c r="H32" i="10"/>
  <c r="H33" i="10"/>
  <c r="G6" i="1"/>
  <c r="G16" i="1"/>
  <c r="G17" i="1"/>
  <c r="G20" i="1"/>
  <c r="G6" i="11"/>
  <c r="G16" i="11"/>
  <c r="G17" i="11"/>
  <c r="G20" i="11"/>
  <c r="G6" i="12"/>
  <c r="G16" i="12"/>
  <c r="G17" i="12"/>
  <c r="G20" i="12"/>
  <c r="G6" i="10"/>
  <c r="G16" i="10"/>
  <c r="G17" i="10"/>
  <c r="G20" i="10"/>
  <c r="G12" i="11" l="1"/>
  <c r="G12" i="1"/>
  <c r="H36" i="1"/>
  <c r="G12" i="10"/>
  <c r="H36" i="10"/>
  <c r="G32" i="12"/>
  <c r="G33" i="12"/>
  <c r="G36" i="12" s="1"/>
  <c r="G38" i="12" s="1"/>
  <c r="G32" i="11"/>
  <c r="G32" i="1"/>
  <c r="G33" i="1"/>
  <c r="G32" i="10"/>
  <c r="G33" i="10"/>
  <c r="G33" i="11"/>
  <c r="G36" i="11" s="1"/>
  <c r="G38" i="11" s="1"/>
  <c r="G12" i="12"/>
  <c r="H38" i="1" l="1"/>
  <c r="G36" i="1"/>
  <c r="G36" i="10"/>
  <c r="H38" i="10"/>
  <c r="C6" i="10"/>
  <c r="D6" i="10"/>
  <c r="E6" i="10"/>
  <c r="F6" i="10"/>
  <c r="C16" i="10"/>
  <c r="D16" i="10"/>
  <c r="E16" i="10"/>
  <c r="F16" i="10"/>
  <c r="C17" i="10"/>
  <c r="D17" i="10"/>
  <c r="E17" i="10"/>
  <c r="F17" i="10"/>
  <c r="C20" i="10"/>
  <c r="D20" i="10"/>
  <c r="E20" i="10"/>
  <c r="F20" i="10"/>
  <c r="G38" i="1" l="1"/>
  <c r="D32" i="10"/>
  <c r="F12" i="10"/>
  <c r="G38" i="10"/>
  <c r="E12" i="10"/>
  <c r="D12" i="10"/>
  <c r="C12" i="10"/>
  <c r="C32" i="10"/>
  <c r="E33" i="10"/>
  <c r="E32" i="10"/>
  <c r="F33" i="10"/>
  <c r="F32" i="10"/>
  <c r="D33" i="10"/>
  <c r="C33" i="10"/>
  <c r="D36" i="10" l="1"/>
  <c r="F36" i="10"/>
  <c r="C36" i="10"/>
  <c r="E36" i="10"/>
  <c r="F38" i="10" l="1"/>
  <c r="D38" i="10"/>
  <c r="E38" i="10"/>
  <c r="C38" i="10"/>
  <c r="C35" i="12" l="1"/>
  <c r="C34" i="12"/>
  <c r="C35" i="11"/>
  <c r="C34" i="11"/>
  <c r="C37" i="12"/>
  <c r="C37" i="11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C32" i="1" l="1"/>
  <c r="C33" i="11"/>
  <c r="C32" i="11"/>
  <c r="C33" i="12"/>
  <c r="C32" i="12"/>
  <c r="D32" i="1"/>
  <c r="D32" i="11"/>
  <c r="D32" i="12"/>
  <c r="E12" i="12"/>
  <c r="E12" i="11"/>
  <c r="E32" i="1"/>
  <c r="D33" i="1"/>
  <c r="E33" i="1"/>
  <c r="F32" i="1"/>
  <c r="C33" i="1"/>
  <c r="F33" i="1"/>
  <c r="E32" i="12"/>
  <c r="F32" i="12"/>
  <c r="F33" i="12"/>
  <c r="F36" i="12" s="1"/>
  <c r="F38" i="12" s="1"/>
  <c r="D33" i="12"/>
  <c r="D36" i="12" s="1"/>
  <c r="D38" i="12" s="1"/>
  <c r="F32" i="11"/>
  <c r="E32" i="11"/>
  <c r="D33" i="11"/>
  <c r="D36" i="11" s="1"/>
  <c r="D38" i="11" s="1"/>
  <c r="F33" i="11"/>
  <c r="F36" i="11" s="1"/>
  <c r="F38" i="11" s="1"/>
  <c r="C12" i="12"/>
  <c r="D12" i="12"/>
  <c r="E33" i="12"/>
  <c r="E36" i="12" s="1"/>
  <c r="E38" i="12" s="1"/>
  <c r="F12" i="12"/>
  <c r="C12" i="11"/>
  <c r="D12" i="11"/>
  <c r="E33" i="11"/>
  <c r="E36" i="11" s="1"/>
  <c r="E38" i="11" s="1"/>
  <c r="F12" i="11"/>
  <c r="D12" i="1"/>
  <c r="C12" i="1"/>
  <c r="E12" i="1"/>
  <c r="F12" i="1"/>
  <c r="C36" i="12" l="1"/>
  <c r="C36" i="11"/>
  <c r="D36" i="1"/>
  <c r="F36" i="1"/>
  <c r="E36" i="1"/>
  <c r="C36" i="1"/>
  <c r="C38" i="12" l="1"/>
  <c r="C38" i="11"/>
  <c r="E38" i="1"/>
  <c r="F38" i="1"/>
  <c r="C38" i="1"/>
  <c r="D38" i="1"/>
</calcChain>
</file>

<file path=xl/sharedStrings.xml><?xml version="1.0" encoding="utf-8"?>
<sst xmlns="http://schemas.openxmlformats.org/spreadsheetml/2006/main" count="265" uniqueCount="73">
  <si>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</si>
  <si>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</si>
  <si>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</si>
  <si>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</si>
  <si>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</si>
  <si>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</si>
  <si>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</si>
  <si>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</si>
  <si>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</si>
  <si>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</si>
  <si>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</si>
  <si>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</si>
  <si>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</si>
  <si>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</si>
  <si>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</si>
  <si>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</si>
  <si>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</si>
  <si>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</si>
  <si>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</si>
  <si>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</si>
  <si>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</si>
  <si>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</si>
  <si>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</si>
  <si>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</si>
  <si>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</si>
  <si>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</si>
  <si>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</si>
  <si>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</si>
  <si>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</si>
  <si>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</si>
  <si>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</si>
  <si>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</si>
  <si>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</si>
  <si>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</si>
  <si>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</si>
  <si>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</si>
  <si>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</si>
  <si>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</si>
  <si>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</si>
  <si>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</si>
  <si>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</si>
  <si>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</si>
  <si>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</si>
  <si>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</si>
  <si>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</si>
  <si>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</si>
  <si>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</si>
  <si>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</si>
  <si>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</si>
  <si>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</si>
  <si>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</si>
  <si>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</si>
  <si>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</si>
  <si>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</si>
  <si>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</si>
  <si>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</si>
  <si>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</si>
  <si>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</si>
  <si>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</si>
  <si>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</si>
  <si>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</si>
  <si>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</si>
  <si>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</si>
  <si>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</si>
  <si>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</si>
  <si>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</si>
  <si>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Kerala</t>
  </si>
  <si>
    <t>2016-17</t>
  </si>
  <si>
    <t>2017-18</t>
  </si>
  <si>
    <t>2018-19</t>
  </si>
  <si>
    <t>2019-20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</si>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</sst>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1" fontId="4" fillId="0" borderId="1" xfId="0" applyNumberFormat="1" applyFont="1" applyBorder="1" applyAlignment="1">
      <alignment wrapText="1"/>
    </xf>
    <xf numFmtId="1" fontId="16" fillId="0" borderId="1" xfId="0" applyNumberFormat="1" applyFont="1" applyBorder="1" applyAlignment="1">
      <alignment wrapText="1"/>
    </xf>
    <xf numFmtId="0" fontId="7" fillId="0" borderId="1" xfId="0" applyFont="1" applyFill="1" applyBorder="1" applyProtection="1"/>
    <xf numFmtId="0" fontId="18" fillId="0" borderId="0" xfId="0" applyFont="1" applyFill="1" applyProtection="1">
      <protection locked="0"/>
    </xf>
    <xf numFmtId="1" fontId="17" fillId="0" borderId="0" xfId="0" applyNumberFormat="1" applyFont="1" applyBorder="1" applyAlignment="1">
      <alignment wrapText="1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40"/>
  <sheetViews>
    <sheetView tabSelected="1" topLeftCell="A22" zoomScaleSheetLayoutView="100" workbookViewId="0">
      <selection activeCell="G49" sqref="G49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4.28515625" style="2" customWidth="1"/>
    <col min="6" max="6" width="14.28515625" style="7" customWidth="1"/>
    <col min="7" max="11" width="14.28515625" style="6" customWidth="1"/>
    <col min="12" max="12" width="10.85546875" style="6" customWidth="1"/>
    <col min="13" max="13" width="11" style="7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53</v>
      </c>
      <c r="B1" s="35" t="s">
        <v>66</v>
      </c>
    </row>
    <row r="2" spans="1:181" ht="15.75" x14ac:dyDescent="0.25">
      <c r="A2" s="12" t="s">
        <v>48</v>
      </c>
      <c r="I2" s="6" t="s">
        <v>71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4" t="s">
        <v>65</v>
      </c>
      <c r="H5" s="34" t="s">
        <v>67</v>
      </c>
      <c r="I5" s="34" t="s">
        <v>68</v>
      </c>
      <c r="J5" s="34" t="s">
        <v>69</v>
      </c>
      <c r="K5" s="34" t="s">
        <v>70</v>
      </c>
    </row>
    <row r="6" spans="1:181" s="17" customFormat="1" ht="15.75" x14ac:dyDescent="0.25">
      <c r="A6" s="15" t="s">
        <v>26</v>
      </c>
      <c r="B6" s="16" t="s">
        <v>2</v>
      </c>
      <c r="C6" s="1">
        <f>SUM(C7:C10)</f>
        <v>4837593.557436089</v>
      </c>
      <c r="D6" s="1">
        <f t="shared" ref="D6:E6" si="0">SUM(D7:D10)</f>
        <v>5036408.5546619827</v>
      </c>
      <c r="E6" s="1">
        <f t="shared" si="0"/>
        <v>5501260.9948549438</v>
      </c>
      <c r="F6" s="1">
        <f t="shared" ref="F6:K6" si="1">SUM(F7:F10)</f>
        <v>6093554.0957982261</v>
      </c>
      <c r="G6" s="1">
        <f t="shared" si="1"/>
        <v>6399310.0162388263</v>
      </c>
      <c r="H6" s="1">
        <f t="shared" si="1"/>
        <v>6920980.0379860029</v>
      </c>
      <c r="I6" s="1">
        <f t="shared" si="1"/>
        <v>7476016.8599365735</v>
      </c>
      <c r="J6" s="1">
        <f t="shared" si="1"/>
        <v>7489896.8111532833</v>
      </c>
      <c r="K6" s="1">
        <f t="shared" si="1"/>
        <v>7457529.0574809657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4">
        <v>2904593.3658975204</v>
      </c>
      <c r="D7" s="4">
        <v>2640014.7312028334</v>
      </c>
      <c r="E7" s="4">
        <v>2837347.3139407421</v>
      </c>
      <c r="F7" s="4">
        <v>3048090.9047906441</v>
      </c>
      <c r="G7" s="4">
        <v>2617784.0350625413</v>
      </c>
      <c r="H7" s="4">
        <v>2917374</v>
      </c>
      <c r="I7" s="4">
        <v>3199377.8914859626</v>
      </c>
      <c r="J7" s="4">
        <v>3014929.9619322643</v>
      </c>
      <c r="K7" s="4">
        <v>3014720.5078149159</v>
      </c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4">
        <v>1125351.1906918595</v>
      </c>
      <c r="D8" s="4">
        <v>1411392.551489722</v>
      </c>
      <c r="E8" s="4">
        <v>1548294.396110941</v>
      </c>
      <c r="F8" s="4">
        <v>1686130.9688710272</v>
      </c>
      <c r="G8" s="4">
        <v>1857357.8433648252</v>
      </c>
      <c r="H8" s="4">
        <v>1933214</v>
      </c>
      <c r="I8" s="4">
        <v>2163987.5777252861</v>
      </c>
      <c r="J8" s="4">
        <v>2246678.5486029028</v>
      </c>
      <c r="K8" s="4">
        <v>2275514.5995828914</v>
      </c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4">
        <v>430286.19107655704</v>
      </c>
      <c r="D9" s="4">
        <v>469818.68595273269</v>
      </c>
      <c r="E9" s="4">
        <v>492781.867775861</v>
      </c>
      <c r="F9" s="4">
        <v>655012.74365880212</v>
      </c>
      <c r="G9" s="4">
        <v>1089809.1378114598</v>
      </c>
      <c r="H9" s="4">
        <v>1096968</v>
      </c>
      <c r="I9" s="4">
        <v>993607.39072532509</v>
      </c>
      <c r="J9" s="4">
        <v>1080965.3006181153</v>
      </c>
      <c r="K9" s="4">
        <v>1093683.4534486581</v>
      </c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4">
        <v>377362.80977015157</v>
      </c>
      <c r="D10" s="4">
        <v>515182.58601669472</v>
      </c>
      <c r="E10" s="4">
        <v>622837.41702740011</v>
      </c>
      <c r="F10" s="4">
        <v>704319.47847775312</v>
      </c>
      <c r="G10" s="4">
        <v>834359</v>
      </c>
      <c r="H10" s="4">
        <v>973424.03798600251</v>
      </c>
      <c r="I10" s="4">
        <v>1119044</v>
      </c>
      <c r="J10" s="4">
        <v>1147323</v>
      </c>
      <c r="K10" s="4">
        <v>1073610.4966345001</v>
      </c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4">
        <v>272483.20135236508</v>
      </c>
      <c r="D11" s="4">
        <v>267682.53890123434</v>
      </c>
      <c r="E11" s="4">
        <v>401835.51950063615</v>
      </c>
      <c r="F11" s="4">
        <v>645947.76981107204</v>
      </c>
      <c r="G11" s="4">
        <v>207373</v>
      </c>
      <c r="H11" s="4">
        <v>301386</v>
      </c>
      <c r="I11" s="4">
        <v>390621.76771826571</v>
      </c>
      <c r="J11" s="4">
        <v>324959.43628602353</v>
      </c>
      <c r="K11" s="4">
        <v>235191.2265102407</v>
      </c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26">
        <f>C6+C11</f>
        <v>5110076.7587884543</v>
      </c>
      <c r="D12" s="26">
        <f t="shared" ref="D12:E12" si="2">D6+D11</f>
        <v>5304091.0935632167</v>
      </c>
      <c r="E12" s="26">
        <f t="shared" si="2"/>
        <v>5903096.5143555803</v>
      </c>
      <c r="F12" s="26">
        <f t="shared" ref="F12:K12" si="3">F6+F11</f>
        <v>6739501.8656092985</v>
      </c>
      <c r="G12" s="26">
        <f t="shared" si="3"/>
        <v>6606683.0162388263</v>
      </c>
      <c r="H12" s="26">
        <f t="shared" si="3"/>
        <v>7222366.0379860029</v>
      </c>
      <c r="I12" s="26">
        <f t="shared" si="3"/>
        <v>7866638.6276548393</v>
      </c>
      <c r="J12" s="26">
        <f t="shared" si="3"/>
        <v>7814856.2474393072</v>
      </c>
      <c r="K12" s="26">
        <f t="shared" si="3"/>
        <v>7692720.2839912064</v>
      </c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1">
        <v>3420403.5387228979</v>
      </c>
      <c r="D13" s="1">
        <v>4054145.1367559633</v>
      </c>
      <c r="E13" s="1">
        <v>4069128.950495786</v>
      </c>
      <c r="F13" s="1">
        <v>4295380.5965999998</v>
      </c>
      <c r="G13" s="1">
        <v>5161951.8106351895</v>
      </c>
      <c r="H13" s="1">
        <v>6200810.9216455305</v>
      </c>
      <c r="I13" s="1">
        <v>6815443.9947392931</v>
      </c>
      <c r="J13" s="1">
        <v>7272240.0865120795</v>
      </c>
      <c r="K13" s="1">
        <v>7406537.4089954216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4">
        <v>467897.98699940188</v>
      </c>
      <c r="D14" s="4">
        <v>538744.55061341065</v>
      </c>
      <c r="E14" s="4">
        <v>570824.20418471599</v>
      </c>
      <c r="F14" s="4">
        <v>490186.04263222392</v>
      </c>
      <c r="G14" s="4">
        <v>609792.2695699241</v>
      </c>
      <c r="H14" s="4">
        <v>576841.64938488812</v>
      </c>
      <c r="I14" s="4">
        <v>777004.17664400383</v>
      </c>
      <c r="J14" s="4">
        <v>912449.51676360599</v>
      </c>
      <c r="K14" s="4">
        <v>963315.94458007778</v>
      </c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32">
        <v>5308793.6540133515</v>
      </c>
      <c r="D15" s="32">
        <v>5544176.7973459838</v>
      </c>
      <c r="E15" s="32">
        <v>6436556.4393869229</v>
      </c>
      <c r="F15" s="32">
        <v>7013905.6487827366</v>
      </c>
      <c r="G15" s="32">
        <v>7028829</v>
      </c>
      <c r="H15" s="32">
        <v>7667316</v>
      </c>
      <c r="I15" s="32">
        <v>8310947.0767526692</v>
      </c>
      <c r="J15" s="32">
        <v>9443045.8221975528</v>
      </c>
      <c r="K15" s="32">
        <v>9886530.9826512337</v>
      </c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26">
        <f>+C13+C14+C15</f>
        <v>9197095.1797356512</v>
      </c>
      <c r="D16" s="26">
        <f t="shared" ref="D16:E16" si="4">+D13+D14+D15</f>
        <v>10137066.484715357</v>
      </c>
      <c r="E16" s="26">
        <f t="shared" si="4"/>
        <v>11076509.594067425</v>
      </c>
      <c r="F16" s="26">
        <f t="shared" ref="F16:K16" si="5">+F13+F14+F15</f>
        <v>11799472.28801496</v>
      </c>
      <c r="G16" s="26">
        <f t="shared" si="5"/>
        <v>12800573.080205113</v>
      </c>
      <c r="H16" s="26">
        <f t="shared" si="5"/>
        <v>14444968.571030419</v>
      </c>
      <c r="I16" s="26">
        <f t="shared" si="5"/>
        <v>15903395.248135965</v>
      </c>
      <c r="J16" s="26">
        <f t="shared" si="5"/>
        <v>17627735.425473239</v>
      </c>
      <c r="K16" s="26">
        <f t="shared" si="5"/>
        <v>18256384.336226732</v>
      </c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1">
        <f>C18+C19</f>
        <v>5321692</v>
      </c>
      <c r="D17" s="1">
        <f t="shared" ref="D17:E17" si="6">D18+D19</f>
        <v>6502369</v>
      </c>
      <c r="E17" s="1">
        <f t="shared" si="6"/>
        <v>7368354.6537317866</v>
      </c>
      <c r="F17" s="1">
        <f t="shared" ref="F17:K17" si="7">F18+F19</f>
        <v>8399611.625298338</v>
      </c>
      <c r="G17" s="1">
        <f t="shared" si="7"/>
        <v>9410509.739069432</v>
      </c>
      <c r="H17" s="1">
        <f t="shared" si="7"/>
        <v>10329662.9</v>
      </c>
      <c r="I17" s="1">
        <f t="shared" si="7"/>
        <v>11943171.4878</v>
      </c>
      <c r="J17" s="1">
        <f t="shared" si="7"/>
        <v>13627879.056299999</v>
      </c>
      <c r="K17" s="1">
        <f t="shared" si="7"/>
        <v>14808654.586827444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32">
        <v>4732163</v>
      </c>
      <c r="D18" s="32">
        <v>5849587</v>
      </c>
      <c r="E18" s="32">
        <v>6657208.7737480002</v>
      </c>
      <c r="F18" s="32">
        <v>7656876.7040436072</v>
      </c>
      <c r="G18" s="32">
        <v>8600466.5617181994</v>
      </c>
      <c r="H18" s="32">
        <v>9394721.9000000004</v>
      </c>
      <c r="I18" s="32">
        <v>10911627.4878</v>
      </c>
      <c r="J18" s="32">
        <v>12483217.056299999</v>
      </c>
      <c r="K18" s="32">
        <v>13659195.056299999</v>
      </c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589529</v>
      </c>
      <c r="D19" s="4">
        <v>652782</v>
      </c>
      <c r="E19" s="4">
        <v>711145.87998378638</v>
      </c>
      <c r="F19" s="4">
        <v>742734.92125473125</v>
      </c>
      <c r="G19" s="4">
        <v>810043.17735123343</v>
      </c>
      <c r="H19" s="4">
        <v>934941</v>
      </c>
      <c r="I19" s="4">
        <v>1031544</v>
      </c>
      <c r="J19" s="4">
        <v>1144662</v>
      </c>
      <c r="K19" s="4">
        <v>1149459.5305274443</v>
      </c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1">
        <f>SUM(C21:C27)</f>
        <v>2797969.0205678376</v>
      </c>
      <c r="D20" s="1">
        <f t="shared" ref="D20:E20" si="8">SUM(D21:D27)</f>
        <v>3110217.0202982472</v>
      </c>
      <c r="E20" s="1">
        <f t="shared" si="8"/>
        <v>3608615.1169770863</v>
      </c>
      <c r="F20" s="1">
        <f t="shared" ref="F20:K20" si="9">SUM(F21:F27)</f>
        <v>3890330.4752606302</v>
      </c>
      <c r="G20" s="1">
        <f t="shared" si="9"/>
        <v>4137765.0324344002</v>
      </c>
      <c r="H20" s="1">
        <f t="shared" si="9"/>
        <v>4397273.0895999996</v>
      </c>
      <c r="I20" s="1">
        <f t="shared" si="9"/>
        <v>4444449.8423999995</v>
      </c>
      <c r="J20" s="1">
        <f t="shared" si="9"/>
        <v>4964997.6513446774</v>
      </c>
      <c r="K20" s="1">
        <f t="shared" si="9"/>
        <v>5078700.0294867745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98139.54</v>
      </c>
      <c r="D21" s="4">
        <v>119547.73000000001</v>
      </c>
      <c r="E21" s="4">
        <v>126961.93000000001</v>
      </c>
      <c r="F21" s="4">
        <v>150752</v>
      </c>
      <c r="G21" s="4">
        <v>169675</v>
      </c>
      <c r="H21" s="4">
        <v>184701</v>
      </c>
      <c r="I21" s="4">
        <v>200700</v>
      </c>
      <c r="J21" s="4">
        <v>217511.92710091124</v>
      </c>
      <c r="K21" s="4">
        <v>225010</v>
      </c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33">
        <v>2001208</v>
      </c>
      <c r="D22" s="33">
        <v>2237489</v>
      </c>
      <c r="E22" s="33">
        <v>2591554.3503179024</v>
      </c>
      <c r="F22" s="33">
        <v>2715969.9236368393</v>
      </c>
      <c r="G22" s="33">
        <v>2754527.068</v>
      </c>
      <c r="H22" s="33">
        <v>2900482.4907999998</v>
      </c>
      <c r="I22" s="33">
        <v>2871505.5525000002</v>
      </c>
      <c r="J22" s="33">
        <v>3240674.2574</v>
      </c>
      <c r="K22" s="33">
        <v>3256698.2364278366</v>
      </c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>
        <v>28281</v>
      </c>
      <c r="D23" s="4">
        <v>24400</v>
      </c>
      <c r="E23" s="4">
        <v>20105.338442111999</v>
      </c>
      <c r="F23" s="4">
        <v>24841.922327877419</v>
      </c>
      <c r="G23" s="4">
        <v>21537.198</v>
      </c>
      <c r="H23" s="4">
        <v>30392.4532</v>
      </c>
      <c r="I23" s="4">
        <v>35915.561999999998</v>
      </c>
      <c r="J23" s="4">
        <v>41507.288699999997</v>
      </c>
      <c r="K23" s="4">
        <v>43691.288699999997</v>
      </c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>
        <v>26891</v>
      </c>
      <c r="D24" s="4">
        <v>52009</v>
      </c>
      <c r="E24" s="4">
        <v>42831.277517951996</v>
      </c>
      <c r="F24" s="4">
        <v>72886.873033336189</v>
      </c>
      <c r="G24" s="4">
        <v>122926.592</v>
      </c>
      <c r="H24" s="4">
        <v>129954.65240000001</v>
      </c>
      <c r="I24" s="4">
        <v>129632.67</v>
      </c>
      <c r="J24" s="4">
        <v>89280.428599999999</v>
      </c>
      <c r="K24" s="4">
        <v>89513.945768448437</v>
      </c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">
        <v>61793</v>
      </c>
      <c r="D25" s="4">
        <v>59010</v>
      </c>
      <c r="E25" s="4">
        <v>69439.630641919983</v>
      </c>
      <c r="F25" s="4">
        <v>76288.984015046532</v>
      </c>
      <c r="G25" s="4">
        <v>83761.686000000002</v>
      </c>
      <c r="H25" s="4">
        <v>136620.4932</v>
      </c>
      <c r="I25" s="4">
        <v>151608.05790000001</v>
      </c>
      <c r="J25" s="4">
        <v>167979.24600000001</v>
      </c>
      <c r="K25" s="4">
        <v>178250.24600000001</v>
      </c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32">
        <v>3316.6514949458247</v>
      </c>
      <c r="D26" s="32">
        <v>3736.0835459076179</v>
      </c>
      <c r="E26" s="32">
        <v>2877.0578999999998</v>
      </c>
      <c r="F26" s="32">
        <v>3040.7722475305382</v>
      </c>
      <c r="G26" s="32">
        <v>3327.0895</v>
      </c>
      <c r="H26" s="32">
        <v>5061</v>
      </c>
      <c r="I26" s="32">
        <v>6171</v>
      </c>
      <c r="J26" s="32">
        <v>6545</v>
      </c>
      <c r="K26" s="32">
        <v>6898.5716631480182</v>
      </c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32">
        <v>578339.82907289173</v>
      </c>
      <c r="D27" s="32">
        <v>614025.20675234008</v>
      </c>
      <c r="E27" s="32">
        <v>754845.53215720004</v>
      </c>
      <c r="F27" s="32">
        <v>846550</v>
      </c>
      <c r="G27" s="32">
        <v>982010.39893439994</v>
      </c>
      <c r="H27" s="32">
        <v>1010061</v>
      </c>
      <c r="I27" s="32">
        <v>1048917</v>
      </c>
      <c r="J27" s="32">
        <v>1201499.5035437662</v>
      </c>
      <c r="K27" s="32">
        <v>1278637.7409273416</v>
      </c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32">
        <v>1430847.6360385877</v>
      </c>
      <c r="D28" s="32">
        <v>1629698.1934752641</v>
      </c>
      <c r="E28" s="32">
        <v>1853055.4621963154</v>
      </c>
      <c r="F28" s="32">
        <v>2083412.2952706215</v>
      </c>
      <c r="G28" s="32">
        <v>2233509.707387716</v>
      </c>
      <c r="H28" s="32">
        <v>2342845.3306237506</v>
      </c>
      <c r="I28" s="32">
        <v>2541583.4728945158</v>
      </c>
      <c r="J28" s="32">
        <v>2757180.1114035794</v>
      </c>
      <c r="K28" s="32">
        <v>2991065.3133346699</v>
      </c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32">
        <v>4220948.1398907667</v>
      </c>
      <c r="D29" s="32">
        <v>5223391.3255815636</v>
      </c>
      <c r="E29" s="32">
        <v>6190741.5546269808</v>
      </c>
      <c r="F29" s="32">
        <v>7131836.5724079553</v>
      </c>
      <c r="G29" s="32">
        <v>7824713.9031770388</v>
      </c>
      <c r="H29" s="32">
        <v>8875742</v>
      </c>
      <c r="I29" s="32">
        <v>9974268</v>
      </c>
      <c r="J29" s="32">
        <v>11345348</v>
      </c>
      <c r="K29" s="32">
        <v>12452274.921722734</v>
      </c>
      <c r="L29" s="8"/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32">
        <v>1585584.8375022381</v>
      </c>
      <c r="D30" s="32">
        <v>1718356.5706458085</v>
      </c>
      <c r="E30" s="32">
        <v>1874509</v>
      </c>
      <c r="F30" s="32">
        <v>1746538.1732212815</v>
      </c>
      <c r="G30" s="32">
        <v>1849345.6521598322</v>
      </c>
      <c r="H30" s="32">
        <v>2176900</v>
      </c>
      <c r="I30" s="32">
        <v>2600244.2883390593</v>
      </c>
      <c r="J30" s="32">
        <v>2707635.0100222514</v>
      </c>
      <c r="K30" s="32">
        <v>2857978.7780013704</v>
      </c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32">
        <v>3965096.2850987329</v>
      </c>
      <c r="D31" s="32">
        <v>4503097.6683186414</v>
      </c>
      <c r="E31" s="32">
        <v>5035147.432869982</v>
      </c>
      <c r="F31" s="32">
        <v>5390216.3126051072</v>
      </c>
      <c r="G31" s="32">
        <v>6050637.9977922225</v>
      </c>
      <c r="H31" s="32">
        <v>7235061</v>
      </c>
      <c r="I31" s="32">
        <v>8214638.1600000001</v>
      </c>
      <c r="J31" s="32">
        <v>8829336</v>
      </c>
      <c r="K31" s="32">
        <v>9492341.1457536947</v>
      </c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26">
        <f>C17+C20+C28+C29+C30+C31</f>
        <v>19322137.919098161</v>
      </c>
      <c r="D32" s="26">
        <f t="shared" ref="D32:E32" si="10">D17+D20+D28+D29+D30+D31</f>
        <v>22687129.778319523</v>
      </c>
      <c r="E32" s="26">
        <f t="shared" si="10"/>
        <v>25930423.220402151</v>
      </c>
      <c r="F32" s="26">
        <f t="shared" ref="F32:G32" si="11">F17+F20+F28+F29+F30+F31</f>
        <v>28641945.454063937</v>
      </c>
      <c r="G32" s="26">
        <f t="shared" si="11"/>
        <v>31506482.03202064</v>
      </c>
      <c r="H32" s="26">
        <f t="shared" ref="H32:K32" si="12">H17+H20+H28+H29+H30+H31</f>
        <v>35357484.320223749</v>
      </c>
      <c r="I32" s="26">
        <f t="shared" si="12"/>
        <v>39718355.251433574</v>
      </c>
      <c r="J32" s="26">
        <f t="shared" si="12"/>
        <v>44232375.829070508</v>
      </c>
      <c r="K32" s="26">
        <f t="shared" si="12"/>
        <v>47681014.775126688</v>
      </c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41</v>
      </c>
      <c r="C33" s="29">
        <f t="shared" ref="C33:H33" si="13">C6+C11+C13+C14+C15+C17+C20+C28+C29+C30+C31</f>
        <v>33629309.857622266</v>
      </c>
      <c r="D33" s="29">
        <f t="shared" si="13"/>
        <v>38128287.356598102</v>
      </c>
      <c r="E33" s="29">
        <f t="shared" si="13"/>
        <v>42910029.328825161</v>
      </c>
      <c r="F33" s="29">
        <f t="shared" si="13"/>
        <v>47180919.607688189</v>
      </c>
      <c r="G33" s="29">
        <f t="shared" si="13"/>
        <v>50913738.12846458</v>
      </c>
      <c r="H33" s="29">
        <f t="shared" si="13"/>
        <v>57024818.929240167</v>
      </c>
      <c r="I33" s="29">
        <f t="shared" ref="I33:K33" si="14">I6+I11+I13+I14+I15+I17+I20+I28+I29+I30+I31</f>
        <v>63488389.127224386</v>
      </c>
      <c r="J33" s="29">
        <f t="shared" si="14"/>
        <v>69674967.501983047</v>
      </c>
      <c r="K33" s="29">
        <f t="shared" si="14"/>
        <v>73630119.395344615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32">
        <v>3407148</v>
      </c>
      <c r="D34" s="32">
        <v>3997082</v>
      </c>
      <c r="E34" s="32">
        <v>4455259.4984515188</v>
      </c>
      <c r="F34" s="32">
        <v>4890426</v>
      </c>
      <c r="G34" s="32">
        <v>6001213</v>
      </c>
      <c r="H34" s="32">
        <v>7010436</v>
      </c>
      <c r="I34" s="32">
        <v>7351739</v>
      </c>
      <c r="J34" s="32">
        <v>10052825</v>
      </c>
      <c r="K34" s="32">
        <v>12544279</v>
      </c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32">
        <v>631670</v>
      </c>
      <c r="D35" s="32">
        <v>894069</v>
      </c>
      <c r="E35" s="32">
        <v>861168</v>
      </c>
      <c r="F35" s="32">
        <v>814941</v>
      </c>
      <c r="G35" s="32">
        <v>715590</v>
      </c>
      <c r="H35" s="32">
        <v>546615</v>
      </c>
      <c r="I35" s="32">
        <v>681302</v>
      </c>
      <c r="J35" s="32">
        <v>697562</v>
      </c>
      <c r="K35" s="32">
        <v>705498.90579724964</v>
      </c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45</v>
      </c>
      <c r="B36" s="31" t="s">
        <v>55</v>
      </c>
      <c r="C36" s="26">
        <f>C33+C34-C35</f>
        <v>36404787.857622266</v>
      </c>
      <c r="D36" s="26">
        <f t="shared" ref="D36:E36" si="15">D33+D34-D35</f>
        <v>41231300.356598102</v>
      </c>
      <c r="E36" s="26">
        <f t="shared" si="15"/>
        <v>46504120.827276677</v>
      </c>
      <c r="F36" s="26">
        <f t="shared" ref="F36:K36" si="16">F33+F34-F35</f>
        <v>51256404.607688189</v>
      </c>
      <c r="G36" s="26">
        <f t="shared" si="16"/>
        <v>56199361.12846458</v>
      </c>
      <c r="H36" s="26">
        <f t="shared" si="16"/>
        <v>63488639.929240167</v>
      </c>
      <c r="I36" s="26">
        <f t="shared" si="16"/>
        <v>70158826.127224386</v>
      </c>
      <c r="J36" s="26">
        <f t="shared" si="16"/>
        <v>79030230.501983047</v>
      </c>
      <c r="K36" s="26">
        <f t="shared" si="16"/>
        <v>85468899.489547372</v>
      </c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32">
        <v>335014.83</v>
      </c>
      <c r="D37" s="32">
        <v>336661.74</v>
      </c>
      <c r="E37" s="32">
        <v>338173.86535729998</v>
      </c>
      <c r="F37" s="32">
        <v>339842.743309749</v>
      </c>
      <c r="G37" s="32">
        <v>341525</v>
      </c>
      <c r="H37" s="32">
        <v>343221</v>
      </c>
      <c r="I37" s="32">
        <v>344932</v>
      </c>
      <c r="J37" s="32">
        <v>346656</v>
      </c>
      <c r="K37" s="32">
        <v>348394</v>
      </c>
      <c r="M37" s="6"/>
      <c r="N37" s="6"/>
      <c r="O37" s="6"/>
      <c r="P37" s="6"/>
    </row>
    <row r="38" spans="1:181" ht="15.75" x14ac:dyDescent="0.25">
      <c r="A38" s="30" t="s">
        <v>47</v>
      </c>
      <c r="B38" s="31" t="s">
        <v>58</v>
      </c>
      <c r="C38" s="26">
        <f>C36/C37*1000</f>
        <v>108666.19802359873</v>
      </c>
      <c r="D38" s="26">
        <f t="shared" ref="D38:E38" si="17">D36/D37*1000</f>
        <v>122471.00117939776</v>
      </c>
      <c r="E38" s="26">
        <f t="shared" si="17"/>
        <v>137515.41911183001</v>
      </c>
      <c r="F38" s="26">
        <f t="shared" ref="F38:K38" si="18">F36/F37*1000</f>
        <v>150823.89021610105</v>
      </c>
      <c r="G38" s="26">
        <f t="shared" si="18"/>
        <v>164554.16478578313</v>
      </c>
      <c r="H38" s="26">
        <f t="shared" si="18"/>
        <v>184978.89094560113</v>
      </c>
      <c r="I38" s="26">
        <f t="shared" si="18"/>
        <v>203399.00654976745</v>
      </c>
      <c r="J38" s="26">
        <f t="shared" si="18"/>
        <v>227978.83348905845</v>
      </c>
      <c r="K38" s="26">
        <f t="shared" si="18"/>
        <v>245322.535662346</v>
      </c>
      <c r="L38" s="8"/>
      <c r="M38" s="8"/>
      <c r="N38" s="8"/>
      <c r="O38" s="8"/>
      <c r="P38" s="8"/>
      <c r="BQ38" s="9"/>
      <c r="BR38" s="9"/>
      <c r="BS38" s="9"/>
      <c r="BT38" s="9"/>
    </row>
    <row r="39" spans="1:181" x14ac:dyDescent="0.25">
      <c r="C39" s="36"/>
      <c r="D39" s="36"/>
      <c r="E39" s="36"/>
      <c r="F39" s="36"/>
    </row>
    <row r="40" spans="1:181" x14ac:dyDescent="0.25">
      <c r="B40" s="2" t="s">
        <v>72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8"/>
  <sheetViews>
    <sheetView zoomScale="130" zoomScaleNormal="130" zoomScaleSheetLayoutView="100" workbookViewId="0">
      <pane xSplit="2" ySplit="5" topLeftCell="C21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1" width="11.85546875" style="6" customWidth="1"/>
    <col min="12" max="12" width="10.85546875" style="6" customWidth="1"/>
    <col min="13" max="13" width="11" style="7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77" width="9.140625" style="7"/>
    <col min="178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53</v>
      </c>
      <c r="B1" s="35" t="s">
        <v>66</v>
      </c>
    </row>
    <row r="2" spans="1:181" ht="15.75" x14ac:dyDescent="0.25">
      <c r="A2" s="12" t="s">
        <v>49</v>
      </c>
      <c r="I2" s="6" t="s">
        <v>71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4" t="s">
        <v>65</v>
      </c>
      <c r="H5" s="34" t="s">
        <v>67</v>
      </c>
      <c r="I5" s="34" t="s">
        <v>68</v>
      </c>
      <c r="J5" s="34" t="s">
        <v>69</v>
      </c>
      <c r="K5" s="34" t="s">
        <v>70</v>
      </c>
    </row>
    <row r="6" spans="1:181" s="17" customFormat="1" ht="15.75" x14ac:dyDescent="0.25">
      <c r="A6" s="15" t="s">
        <v>26</v>
      </c>
      <c r="B6" s="16" t="s">
        <v>2</v>
      </c>
      <c r="C6" s="1">
        <f>SUM(C7:C10)</f>
        <v>4837593.557436089</v>
      </c>
      <c r="D6" s="1">
        <f t="shared" ref="D6:F6" si="0">SUM(D7:D10)</f>
        <v>4906807.2332517561</v>
      </c>
      <c r="E6" s="1">
        <f t="shared" si="0"/>
        <v>4597158.9533944698</v>
      </c>
      <c r="F6" s="1">
        <f t="shared" si="0"/>
        <v>4598265.0951404897</v>
      </c>
      <c r="G6" s="1">
        <f t="shared" ref="G6:K6" si="1">SUM(G7:G10)</f>
        <v>4363784.605828641</v>
      </c>
      <c r="H6" s="1">
        <f t="shared" si="1"/>
        <v>4335471.7415874563</v>
      </c>
      <c r="I6" s="1">
        <f t="shared" si="1"/>
        <v>4426954.3314247765</v>
      </c>
      <c r="J6" s="1">
        <f t="shared" si="1"/>
        <v>4321441.7311866544</v>
      </c>
      <c r="K6" s="1">
        <f t="shared" si="1"/>
        <v>4035211.0463274168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4">
        <v>2904593.3658975204</v>
      </c>
      <c r="D7" s="4">
        <v>2869262.8027326856</v>
      </c>
      <c r="E7" s="4">
        <v>2599876.3253019531</v>
      </c>
      <c r="F7" s="4">
        <v>2474419.6011056951</v>
      </c>
      <c r="G7" s="4">
        <v>2278769.3300840887</v>
      </c>
      <c r="H7" s="4">
        <v>2319185</v>
      </c>
      <c r="I7" s="4">
        <v>2354343.0312007661</v>
      </c>
      <c r="J7" s="4">
        <v>2247791.4041467751</v>
      </c>
      <c r="K7" s="4">
        <v>2147193.2849118458</v>
      </c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4">
        <v>1125351.1906918595</v>
      </c>
      <c r="D8" s="4">
        <v>1230403.9538934468</v>
      </c>
      <c r="E8" s="4">
        <v>1238024.4568697612</v>
      </c>
      <c r="F8" s="4">
        <v>1280113.8737786734</v>
      </c>
      <c r="G8" s="4">
        <v>1271846.7796212758</v>
      </c>
      <c r="H8" s="4">
        <v>1175115</v>
      </c>
      <c r="I8" s="4">
        <v>1196212.3565694394</v>
      </c>
      <c r="J8" s="4">
        <v>1165440.0321418033</v>
      </c>
      <c r="K8" s="4">
        <v>1076230.9809289719</v>
      </c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4">
        <v>430286.19107655704</v>
      </c>
      <c r="D9" s="4">
        <v>430721.62902327406</v>
      </c>
      <c r="E9" s="4">
        <v>361412.71490475832</v>
      </c>
      <c r="F9" s="4">
        <v>412369.52984090161</v>
      </c>
      <c r="G9" s="4">
        <v>415171.49612327648</v>
      </c>
      <c r="H9" s="4">
        <v>435912</v>
      </c>
      <c r="I9" s="4">
        <v>426011.94365457038</v>
      </c>
      <c r="J9" s="4">
        <v>428316.89023935405</v>
      </c>
      <c r="K9" s="4">
        <v>400489.90624110342</v>
      </c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4">
        <v>377362.80977015157</v>
      </c>
      <c r="D10" s="4">
        <v>376418.84760234988</v>
      </c>
      <c r="E10" s="4">
        <v>397845.45631799783</v>
      </c>
      <c r="F10" s="4">
        <v>431362.0904152196</v>
      </c>
      <c r="G10" s="4">
        <v>397997</v>
      </c>
      <c r="H10" s="4">
        <v>405259.74158745626</v>
      </c>
      <c r="I10" s="4">
        <v>450387</v>
      </c>
      <c r="J10" s="4">
        <v>479893.4046587217</v>
      </c>
      <c r="K10" s="4">
        <v>411296.87424549548</v>
      </c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4">
        <v>272483.20135236508</v>
      </c>
      <c r="D11" s="4">
        <v>228952.68179636239</v>
      </c>
      <c r="E11" s="4">
        <v>343746.29089982819</v>
      </c>
      <c r="F11" s="4">
        <v>552610.61270350253</v>
      </c>
      <c r="G11" s="4">
        <v>177538</v>
      </c>
      <c r="H11" s="4">
        <v>258222</v>
      </c>
      <c r="I11" s="4">
        <v>334968.50933234126</v>
      </c>
      <c r="J11" s="4">
        <v>278999.33167804038</v>
      </c>
      <c r="K11" s="4">
        <v>202172.27491560974</v>
      </c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26">
        <f>C6+C11</f>
        <v>5110076.7587884543</v>
      </c>
      <c r="D12" s="26">
        <f t="shared" ref="D12:F12" si="2">D6+D11</f>
        <v>5135759.9150481187</v>
      </c>
      <c r="E12" s="26">
        <f t="shared" si="2"/>
        <v>4940905.2442942979</v>
      </c>
      <c r="F12" s="26">
        <f t="shared" si="2"/>
        <v>5150875.7078439919</v>
      </c>
      <c r="G12" s="26">
        <f t="shared" ref="G12:K12" si="3">G6+G11</f>
        <v>4541322.605828641</v>
      </c>
      <c r="H12" s="26">
        <f t="shared" si="3"/>
        <v>4593693.7415874563</v>
      </c>
      <c r="I12" s="26">
        <f t="shared" si="3"/>
        <v>4761922.8407571176</v>
      </c>
      <c r="J12" s="26">
        <f t="shared" si="3"/>
        <v>4600441.0628646947</v>
      </c>
      <c r="K12" s="26">
        <f t="shared" si="3"/>
        <v>4237383.3212430263</v>
      </c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1">
        <v>3420403.5387228979</v>
      </c>
      <c r="D13" s="1">
        <v>3846914.7760743401</v>
      </c>
      <c r="E13" s="1">
        <v>3668087.0201837793</v>
      </c>
      <c r="F13" s="1">
        <v>3772759.7805029158</v>
      </c>
      <c r="G13" s="1">
        <v>4845374</v>
      </c>
      <c r="H13" s="1">
        <v>5726838.2226364417</v>
      </c>
      <c r="I13" s="1">
        <v>6074124.449295627</v>
      </c>
      <c r="J13" s="1">
        <v>6182346.10663475</v>
      </c>
      <c r="K13" s="1">
        <v>6277621.512227281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4">
        <v>467897.98699940188</v>
      </c>
      <c r="D14" s="4">
        <v>463167.97645250137</v>
      </c>
      <c r="E14" s="4">
        <v>500727.65921084199</v>
      </c>
      <c r="F14" s="4">
        <v>474326.5549845238</v>
      </c>
      <c r="G14" s="4">
        <v>474729.13411831466</v>
      </c>
      <c r="H14" s="4">
        <v>412109.16690260282</v>
      </c>
      <c r="I14" s="4">
        <v>523442.74635497277</v>
      </c>
      <c r="J14" s="4">
        <v>594445.70741452754</v>
      </c>
      <c r="K14" s="4">
        <v>616211.78193837008</v>
      </c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4">
        <v>5308793.6540133515</v>
      </c>
      <c r="D15" s="4">
        <v>5144715.1595220864</v>
      </c>
      <c r="E15" s="4">
        <v>5615518.9242783822</v>
      </c>
      <c r="F15" s="4">
        <v>5744060.134909166</v>
      </c>
      <c r="G15" s="4">
        <v>5741786</v>
      </c>
      <c r="H15" s="4">
        <v>6190002</v>
      </c>
      <c r="I15" s="4">
        <v>6389058.4324485492</v>
      </c>
      <c r="J15" s="4">
        <v>7026606.9083190942</v>
      </c>
      <c r="K15" s="4">
        <v>7286729.814369062</v>
      </c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26">
        <f>+C13+C14+C15</f>
        <v>9197095.1797356512</v>
      </c>
      <c r="D16" s="26">
        <f t="shared" ref="D16:F16" si="4">+D13+D14+D15</f>
        <v>9454797.9120489284</v>
      </c>
      <c r="E16" s="26">
        <f t="shared" si="4"/>
        <v>9784333.6036730036</v>
      </c>
      <c r="F16" s="26">
        <f t="shared" si="4"/>
        <v>9991146.4703966044</v>
      </c>
      <c r="G16" s="26">
        <f t="shared" ref="G16:K16" si="5">+G13+G14+G15</f>
        <v>11061889.134118315</v>
      </c>
      <c r="H16" s="26">
        <f t="shared" si="5"/>
        <v>12328949.389539044</v>
      </c>
      <c r="I16" s="26">
        <f t="shared" si="5"/>
        <v>12986625.628099149</v>
      </c>
      <c r="J16" s="26">
        <f t="shared" si="5"/>
        <v>13803398.722368371</v>
      </c>
      <c r="K16" s="26">
        <f t="shared" si="5"/>
        <v>14180563.108534712</v>
      </c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1">
        <f>C18+C19</f>
        <v>5321692</v>
      </c>
      <c r="D17" s="1">
        <f t="shared" ref="D17:F17" si="6">D18+D19</f>
        <v>6056645</v>
      </c>
      <c r="E17" s="1">
        <f t="shared" si="6"/>
        <v>6191493.030330006</v>
      </c>
      <c r="F17" s="1">
        <f t="shared" si="6"/>
        <v>6572440.757842645</v>
      </c>
      <c r="G17" s="1">
        <f t="shared" ref="G17:K17" si="7">G18+G19</f>
        <v>7068460.6552736768</v>
      </c>
      <c r="H17" s="1">
        <f t="shared" si="7"/>
        <v>7188898.7931963196</v>
      </c>
      <c r="I17" s="1">
        <f t="shared" si="7"/>
        <v>7738372.9679139778</v>
      </c>
      <c r="J17" s="1">
        <f t="shared" si="7"/>
        <v>8312784.5079776226</v>
      </c>
      <c r="K17" s="1">
        <f t="shared" si="7"/>
        <v>8497573.2905908152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4732163</v>
      </c>
      <c r="D18" s="4">
        <v>5448610</v>
      </c>
      <c r="E18" s="4">
        <v>5593394.0656722635</v>
      </c>
      <c r="F18" s="4">
        <v>5990979.2691712128</v>
      </c>
      <c r="G18" s="4">
        <v>6459639.2386330748</v>
      </c>
      <c r="H18" s="4">
        <v>6539724.3729769057</v>
      </c>
      <c r="I18" s="4">
        <v>7072860.7098494619</v>
      </c>
      <c r="J18" s="4">
        <v>7614819.8738312814</v>
      </c>
      <c r="K18" s="4">
        <v>7836964.3650003308</v>
      </c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589529</v>
      </c>
      <c r="D19" s="4">
        <v>608035</v>
      </c>
      <c r="E19" s="4">
        <v>598098.96465774218</v>
      </c>
      <c r="F19" s="4">
        <v>581461.48867143225</v>
      </c>
      <c r="G19" s="4">
        <v>608821.4166406024</v>
      </c>
      <c r="H19" s="4">
        <v>649174.42021941394</v>
      </c>
      <c r="I19" s="4">
        <v>665512.25806451612</v>
      </c>
      <c r="J19" s="4">
        <v>697964.63414634147</v>
      </c>
      <c r="K19" s="4">
        <v>660608.92559048522</v>
      </c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1">
        <f>SUM(C21:C27)</f>
        <v>2797970</v>
      </c>
      <c r="D20" s="1">
        <f t="shared" ref="D20:F20" si="8">SUM(D21:D27)</f>
        <v>2941811</v>
      </c>
      <c r="E20" s="1">
        <f t="shared" si="8"/>
        <v>3255998.2220357656</v>
      </c>
      <c r="F20" s="1">
        <f t="shared" si="8"/>
        <v>3397740.9439174472</v>
      </c>
      <c r="G20" s="1">
        <f t="shared" ref="G20:K20" si="9">SUM(G21:G27)</f>
        <v>3521020.0787045872</v>
      </c>
      <c r="H20" s="1">
        <f t="shared" si="9"/>
        <v>3667976.0387218986</v>
      </c>
      <c r="I20" s="1">
        <f t="shared" si="9"/>
        <v>3496749.3268430657</v>
      </c>
      <c r="J20" s="1">
        <f t="shared" si="9"/>
        <v>3733108.1304957764</v>
      </c>
      <c r="K20" s="1">
        <f t="shared" si="9"/>
        <v>3749833.5921106897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98140</v>
      </c>
      <c r="D21" s="4">
        <v>119322</v>
      </c>
      <c r="E21" s="4">
        <v>117820</v>
      </c>
      <c r="F21" s="4">
        <v>126308</v>
      </c>
      <c r="G21" s="4">
        <v>135407.49332880665</v>
      </c>
      <c r="H21" s="4">
        <v>142124.09934070162</v>
      </c>
      <c r="I21" s="4">
        <v>170731.55007557888</v>
      </c>
      <c r="J21" s="4">
        <v>205097.25181324058</v>
      </c>
      <c r="K21" s="4">
        <v>187914.40094440972</v>
      </c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>
        <v>2001208</v>
      </c>
      <c r="D22" s="4">
        <v>2131348</v>
      </c>
      <c r="E22" s="4">
        <v>2337451.8313343446</v>
      </c>
      <c r="F22" s="4">
        <v>2383422.6671993025</v>
      </c>
      <c r="G22" s="4">
        <v>2360834.8000244545</v>
      </c>
      <c r="H22" s="4">
        <v>2435473.8783373744</v>
      </c>
      <c r="I22" s="4">
        <v>2235743.0469271485</v>
      </c>
      <c r="J22" s="4">
        <v>2373722.8736109948</v>
      </c>
      <c r="K22" s="4">
        <v>2308341.1128956079</v>
      </c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>
        <v>28281</v>
      </c>
      <c r="D23" s="4">
        <v>23242</v>
      </c>
      <c r="E23" s="4">
        <v>18173.041803129876</v>
      </c>
      <c r="F23" s="4">
        <v>21628.050733321394</v>
      </c>
      <c r="G23" s="4">
        <v>18222.622761827948</v>
      </c>
      <c r="H23" s="4">
        <v>25079.94682818728</v>
      </c>
      <c r="I23" s="4">
        <v>27672.521025641025</v>
      </c>
      <c r="J23" s="4">
        <v>30560.574059656894</v>
      </c>
      <c r="K23" s="4">
        <v>32054.450377880763</v>
      </c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>
        <v>26891</v>
      </c>
      <c r="D24" s="4">
        <v>49541</v>
      </c>
      <c r="E24" s="4">
        <v>38714.82188953556</v>
      </c>
      <c r="F24" s="4">
        <v>63457.286716862669</v>
      </c>
      <c r="G24" s="4">
        <v>104008.18683159887</v>
      </c>
      <c r="H24" s="4">
        <v>107238.98300738554</v>
      </c>
      <c r="I24" s="4">
        <v>99880.458119658128</v>
      </c>
      <c r="J24" s="4">
        <v>64717.772322503013</v>
      </c>
      <c r="K24" s="4">
        <v>63477.713576721755</v>
      </c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">
        <v>61793</v>
      </c>
      <c r="D25" s="4">
        <v>63258</v>
      </c>
      <c r="E25" s="4">
        <v>59793.720538572386</v>
      </c>
      <c r="F25" s="4">
        <v>63708.73514774473</v>
      </c>
      <c r="G25" s="4">
        <v>69512.285663366434</v>
      </c>
      <c r="H25" s="4">
        <v>109673.90677449078</v>
      </c>
      <c r="I25" s="4">
        <v>132204.24518267572</v>
      </c>
      <c r="J25" s="4">
        <v>140262.35319604128</v>
      </c>
      <c r="K25" s="4">
        <v>148836.10022561767</v>
      </c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4">
        <v>3317</v>
      </c>
      <c r="D26" s="4">
        <v>3480</v>
      </c>
      <c r="E26" s="4">
        <v>2530.241503408085</v>
      </c>
      <c r="F26" s="4">
        <v>2573.3221153431509</v>
      </c>
      <c r="G26" s="4">
        <v>2722.3548155953954</v>
      </c>
      <c r="H26" s="4">
        <v>4139.2001308579374</v>
      </c>
      <c r="I26" s="4">
        <v>4471.4151148467499</v>
      </c>
      <c r="J26" s="4">
        <v>4737.0309859154931</v>
      </c>
      <c r="K26" s="4">
        <v>4799.0610045481735</v>
      </c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4">
        <v>578340</v>
      </c>
      <c r="D27" s="4">
        <v>551620</v>
      </c>
      <c r="E27" s="4">
        <v>681514.56496677501</v>
      </c>
      <c r="F27" s="4">
        <v>736642.88200487301</v>
      </c>
      <c r="G27" s="4">
        <v>830312.33527893794</v>
      </c>
      <c r="H27" s="4">
        <v>844246.024302901</v>
      </c>
      <c r="I27" s="4">
        <v>826046.09039751673</v>
      </c>
      <c r="J27" s="4">
        <v>914010.27450742456</v>
      </c>
      <c r="K27" s="4">
        <v>1004410.7530859035</v>
      </c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4">
        <v>1430848</v>
      </c>
      <c r="D28" s="4">
        <v>1527917</v>
      </c>
      <c r="E28" s="4">
        <v>1696260.2131126421</v>
      </c>
      <c r="F28" s="4">
        <v>1838229.7810890465</v>
      </c>
      <c r="G28" s="4">
        <v>2081051.7068834349</v>
      </c>
      <c r="H28" s="4">
        <v>2176955.8272113507</v>
      </c>
      <c r="I28" s="4">
        <v>2193636.6242827307</v>
      </c>
      <c r="J28" s="4">
        <v>2210445.2369888877</v>
      </c>
      <c r="K28" s="4">
        <v>2227382.6447096691</v>
      </c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4">
        <v>4220948</v>
      </c>
      <c r="D29" s="4">
        <v>4793379</v>
      </c>
      <c r="E29" s="4">
        <v>5477583.4969182173</v>
      </c>
      <c r="F29" s="4">
        <v>5985214.2901058411</v>
      </c>
      <c r="G29" s="4">
        <v>6387217.0273733009</v>
      </c>
      <c r="H29" s="4">
        <v>6888964.2194721848</v>
      </c>
      <c r="I29" s="4">
        <v>7530868.3957024636</v>
      </c>
      <c r="J29" s="4">
        <v>8349502.1585318856</v>
      </c>
      <c r="K29" s="4">
        <v>8717290.6233464777</v>
      </c>
      <c r="L29" s="8"/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4">
        <v>1585585</v>
      </c>
      <c r="D30" s="4">
        <v>1576474</v>
      </c>
      <c r="E30" s="4">
        <v>1571388.2135971163</v>
      </c>
      <c r="F30" s="4">
        <v>1364909.4820422644</v>
      </c>
      <c r="G30" s="4">
        <v>1387043.9152177544</v>
      </c>
      <c r="H30" s="4">
        <v>1511526.1769198722</v>
      </c>
      <c r="I30" s="4">
        <v>1677576.9602187481</v>
      </c>
      <c r="J30" s="4">
        <v>1799586.6834903988</v>
      </c>
      <c r="K30" s="4">
        <v>1959357.9794700202</v>
      </c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4">
        <v>3965096</v>
      </c>
      <c r="D31" s="4">
        <v>4148689</v>
      </c>
      <c r="E31" s="4">
        <v>4247185.0561504168</v>
      </c>
      <c r="F31" s="4">
        <v>4286404.9040175341</v>
      </c>
      <c r="G31" s="4">
        <v>4600001.3993762769</v>
      </c>
      <c r="H31" s="4">
        <v>5180142.3612887561</v>
      </c>
      <c r="I31" s="4">
        <v>5689646.8132452825</v>
      </c>
      <c r="J31" s="4">
        <v>6124950.9205140239</v>
      </c>
      <c r="K31" s="4">
        <v>6626683.4217046145</v>
      </c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26">
        <f>C17+C20+C28+C29+C30+C31</f>
        <v>19322139</v>
      </c>
      <c r="D32" s="26">
        <f t="shared" ref="D32:F32" si="10">D17+D20+D28+D29+D30+D31</f>
        <v>21044915</v>
      </c>
      <c r="E32" s="26">
        <f t="shared" si="10"/>
        <v>22439908.232144162</v>
      </c>
      <c r="F32" s="26">
        <f t="shared" si="10"/>
        <v>23444940.15901478</v>
      </c>
      <c r="G32" s="26">
        <f t="shared" ref="G32:H32" si="11">G17+G20+G28+G29+G30+G31</f>
        <v>25044794.782829031</v>
      </c>
      <c r="H32" s="26">
        <f t="shared" si="11"/>
        <v>26614463.416810382</v>
      </c>
      <c r="I32" s="26">
        <f t="shared" ref="I32:K32" si="12">I17+I20+I28+I29+I30+I31</f>
        <v>28326851.088206269</v>
      </c>
      <c r="J32" s="26">
        <f t="shared" si="12"/>
        <v>30530377.637998596</v>
      </c>
      <c r="K32" s="26">
        <f t="shared" si="12"/>
        <v>31778121.551932283</v>
      </c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41</v>
      </c>
      <c r="C33" s="29">
        <f t="shared" ref="C33:H33" si="13">C6+C11+C13+C14+C15+C17+C20+C28+C29+C30+C31</f>
        <v>33629310.938524105</v>
      </c>
      <c r="D33" s="29">
        <f t="shared" si="13"/>
        <v>35635472.827097043</v>
      </c>
      <c r="E33" s="29">
        <f t="shared" si="13"/>
        <v>37165147.080111459</v>
      </c>
      <c r="F33" s="29">
        <f t="shared" si="13"/>
        <v>38586962.337255374</v>
      </c>
      <c r="G33" s="29">
        <f t="shared" si="13"/>
        <v>40648006.522775993</v>
      </c>
      <c r="H33" s="29">
        <f t="shared" si="13"/>
        <v>43537106.547936879</v>
      </c>
      <c r="I33" s="29">
        <f t="shared" ref="I33:K33" si="14">I6+I11+I13+I14+I15+I17+I20+I28+I29+I30+I31</f>
        <v>46075399.557062536</v>
      </c>
      <c r="J33" s="29">
        <f t="shared" si="14"/>
        <v>48934217.423231661</v>
      </c>
      <c r="K33" s="29">
        <f t="shared" si="14"/>
        <v>50196067.981710032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4">
        <v>3407148</v>
      </c>
      <c r="D34" s="4">
        <v>3827884</v>
      </c>
      <c r="E34" s="4">
        <v>3858878</v>
      </c>
      <c r="F34" s="4">
        <v>4090181</v>
      </c>
      <c r="G34" s="4">
        <v>5078568</v>
      </c>
      <c r="H34" s="4">
        <v>5457715</v>
      </c>
      <c r="I34" s="4">
        <v>6099394</v>
      </c>
      <c r="J34" s="4">
        <v>6587209</v>
      </c>
      <c r="K34" s="4">
        <v>7214311.2967999997</v>
      </c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4">
        <v>631670</v>
      </c>
      <c r="D35" s="4">
        <v>694011</v>
      </c>
      <c r="E35" s="4">
        <v>745892</v>
      </c>
      <c r="F35" s="4">
        <v>681588</v>
      </c>
      <c r="G35" s="4">
        <v>605573</v>
      </c>
      <c r="H35" s="4">
        <v>464668</v>
      </c>
      <c r="I35" s="4">
        <v>555818</v>
      </c>
      <c r="J35" s="4">
        <v>554133</v>
      </c>
      <c r="K35" s="4">
        <v>546827.59490280936</v>
      </c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45</v>
      </c>
      <c r="B36" s="31" t="s">
        <v>55</v>
      </c>
      <c r="C36" s="26">
        <f>C33+C34-C35</f>
        <v>36404788.938524105</v>
      </c>
      <c r="D36" s="26">
        <f t="shared" ref="D36:F36" si="15">D33+D34-D35</f>
        <v>38769345.827097043</v>
      </c>
      <c r="E36" s="26">
        <f t="shared" si="15"/>
        <v>40278133.080111459</v>
      </c>
      <c r="F36" s="26">
        <f t="shared" si="15"/>
        <v>41995555.337255374</v>
      </c>
      <c r="G36" s="26">
        <f t="shared" ref="G36:K36" si="16">G33+G34-G35</f>
        <v>45121001.522775993</v>
      </c>
      <c r="H36" s="26">
        <f t="shared" si="16"/>
        <v>48530153.547936879</v>
      </c>
      <c r="I36" s="26">
        <f t="shared" si="16"/>
        <v>51618975.557062536</v>
      </c>
      <c r="J36" s="26">
        <f t="shared" si="16"/>
        <v>54967293.423231661</v>
      </c>
      <c r="K36" s="26">
        <f t="shared" si="16"/>
        <v>56863551.683607228</v>
      </c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4">
        <f>GSVA_cur!C37</f>
        <v>335014.83</v>
      </c>
      <c r="D37" s="4">
        <f>GSVA_cur!D37</f>
        <v>336661.74</v>
      </c>
      <c r="E37" s="4">
        <f>GSVA_cur!E37</f>
        <v>338173.86535729998</v>
      </c>
      <c r="F37" s="4">
        <f>GSVA_cur!F37</f>
        <v>339842.743309749</v>
      </c>
      <c r="G37" s="4">
        <f>GSVA_cur!G37</f>
        <v>341525</v>
      </c>
      <c r="H37" s="4">
        <f>GSVA_cur!H37</f>
        <v>343221</v>
      </c>
      <c r="I37" s="4">
        <f>GSVA_cur!I37</f>
        <v>344932</v>
      </c>
      <c r="J37" s="4">
        <f>GSVA_cur!J37</f>
        <v>346656</v>
      </c>
      <c r="K37" s="4">
        <f>GSVA_cur!K37</f>
        <v>348394</v>
      </c>
      <c r="M37" s="6"/>
      <c r="N37" s="6"/>
      <c r="O37" s="6"/>
      <c r="P37" s="6"/>
    </row>
    <row r="38" spans="1:181" ht="15.75" x14ac:dyDescent="0.25">
      <c r="A38" s="30" t="s">
        <v>47</v>
      </c>
      <c r="B38" s="31" t="s">
        <v>58</v>
      </c>
      <c r="C38" s="26">
        <f>C36/C37*1000</f>
        <v>108666.20125002855</v>
      </c>
      <c r="D38" s="26">
        <f t="shared" ref="D38:F38" si="17">D36/D37*1000</f>
        <v>115158.15793947077</v>
      </c>
      <c r="E38" s="26">
        <f t="shared" si="17"/>
        <v>119104.80733795119</v>
      </c>
      <c r="F38" s="26">
        <f t="shared" si="17"/>
        <v>123573.49439996312</v>
      </c>
      <c r="G38" s="26">
        <f t="shared" ref="G38:K38" si="18">G36/G37*1000</f>
        <v>132116.24777915524</v>
      </c>
      <c r="H38" s="26">
        <f t="shared" si="18"/>
        <v>141396.22443829742</v>
      </c>
      <c r="I38" s="26">
        <f t="shared" si="18"/>
        <v>149649.71518172434</v>
      </c>
      <c r="J38" s="26">
        <f t="shared" si="18"/>
        <v>158564.37916329637</v>
      </c>
      <c r="K38" s="26">
        <f t="shared" si="18"/>
        <v>163216.21980748011</v>
      </c>
      <c r="L38" s="8"/>
      <c r="M38" s="8"/>
      <c r="N38" s="8"/>
      <c r="O38" s="8"/>
      <c r="P38" s="8"/>
      <c r="BQ38" s="9"/>
      <c r="BR38" s="9"/>
      <c r="BS38" s="9"/>
      <c r="BT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38"/>
  <sheetViews>
    <sheetView zoomScale="130" zoomScaleNormal="130" zoomScaleSheetLayoutView="100" workbookViewId="0">
      <pane xSplit="2" ySplit="5" topLeftCell="C36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1" width="11.85546875" style="6" customWidth="1"/>
    <col min="12" max="12" width="11.28515625" style="7" customWidth="1"/>
    <col min="13" max="13" width="11.7109375" style="6" customWidth="1"/>
    <col min="14" max="14" width="9.140625" style="7" customWidth="1"/>
    <col min="15" max="15" width="10.85546875" style="7" customWidth="1"/>
    <col min="16" max="16" width="10.85546875" style="6" customWidth="1"/>
    <col min="17" max="17" width="11" style="7" customWidth="1"/>
    <col min="18" max="20" width="11.42578125" style="7" customWidth="1"/>
    <col min="21" max="48" width="9.140625" style="7" customWidth="1"/>
    <col min="49" max="49" width="12.42578125" style="7" customWidth="1"/>
    <col min="50" max="71" width="9.140625" style="7" customWidth="1"/>
    <col min="72" max="72" width="12.140625" style="7" customWidth="1"/>
    <col min="73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7" customWidth="1"/>
    <col min="101" max="105" width="9.140625" style="7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23" width="9.140625" style="6" hidden="1" customWidth="1"/>
    <col min="124" max="124" width="9.140625" style="6" customWidth="1"/>
    <col min="125" max="154" width="9.140625" style="7" customWidth="1"/>
    <col min="155" max="155" width="9.140625" style="7" hidden="1" customWidth="1"/>
    <col min="156" max="163" width="9.140625" style="7" customWidth="1"/>
    <col min="164" max="164" width="9.140625" style="7" hidden="1" customWidth="1"/>
    <col min="165" max="169" width="9.140625" style="7" customWidth="1"/>
    <col min="170" max="170" width="9.140625" style="7" hidden="1" customWidth="1"/>
    <col min="171" max="180" width="9.140625" style="7" customWidth="1"/>
    <col min="181" max="184" width="8.85546875" style="7"/>
    <col min="185" max="185" width="12.7109375" style="7" bestFit="1" customWidth="1"/>
    <col min="186" max="16384" width="8.85546875" style="2"/>
  </cols>
  <sheetData>
    <row r="1" spans="1:185" ht="18.75" x14ac:dyDescent="0.3">
      <c r="A1" s="2" t="s">
        <v>53</v>
      </c>
      <c r="B1" s="35" t="s">
        <v>66</v>
      </c>
      <c r="O1" s="8"/>
    </row>
    <row r="2" spans="1:185" ht="15.75" x14ac:dyDescent="0.25">
      <c r="A2" s="12" t="s">
        <v>50</v>
      </c>
      <c r="I2" s="6" t="s">
        <v>71</v>
      </c>
    </row>
    <row r="3" spans="1:185" ht="15.75" x14ac:dyDescent="0.25">
      <c r="A3" s="12"/>
    </row>
    <row r="4" spans="1:185" ht="15.75" x14ac:dyDescent="0.25">
      <c r="A4" s="12"/>
      <c r="E4" s="11"/>
      <c r="F4" s="11" t="s">
        <v>57</v>
      </c>
    </row>
    <row r="5" spans="1:185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4" t="s">
        <v>65</v>
      </c>
      <c r="H5" s="34" t="s">
        <v>67</v>
      </c>
      <c r="I5" s="34" t="s">
        <v>68</v>
      </c>
      <c r="J5" s="34" t="s">
        <v>69</v>
      </c>
      <c r="K5" s="34" t="s">
        <v>70</v>
      </c>
    </row>
    <row r="6" spans="1:185" s="17" customFormat="1" ht="15.75" x14ac:dyDescent="0.25">
      <c r="A6" s="15" t="s">
        <v>26</v>
      </c>
      <c r="B6" s="16" t="s">
        <v>2</v>
      </c>
      <c r="C6" s="1">
        <f>SUM(C7:C10)</f>
        <v>4026831.3663060688</v>
      </c>
      <c r="D6" s="1">
        <f t="shared" ref="D6:F6" si="0">SUM(D7:D10)</f>
        <v>4089863.3307531942</v>
      </c>
      <c r="E6" s="1">
        <f t="shared" si="0"/>
        <v>4403935.9759594081</v>
      </c>
      <c r="F6" s="1">
        <f t="shared" si="0"/>
        <v>4835659.5683455337</v>
      </c>
      <c r="G6" s="1">
        <f t="shared" ref="G6:K6" si="1">SUM(G7:G10)</f>
        <v>5069387.0662627034</v>
      </c>
      <c r="H6" s="1">
        <f t="shared" si="1"/>
        <v>5470396</v>
      </c>
      <c r="I6" s="1">
        <f t="shared" si="1"/>
        <v>5869998.9389476981</v>
      </c>
      <c r="J6" s="1">
        <f t="shared" si="1"/>
        <v>5747101.3826035196</v>
      </c>
      <c r="K6" s="1">
        <f t="shared" si="1"/>
        <v>5638324.1827075779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6"/>
      <c r="GA6" s="6"/>
      <c r="GB6" s="6"/>
      <c r="GC6" s="7"/>
    </row>
    <row r="7" spans="1:185" ht="15.75" x14ac:dyDescent="0.25">
      <c r="A7" s="18">
        <v>1.1000000000000001</v>
      </c>
      <c r="B7" s="19" t="s">
        <v>59</v>
      </c>
      <c r="C7" s="4">
        <v>2156600.4217587523</v>
      </c>
      <c r="D7" s="4">
        <v>1773676.4431462199</v>
      </c>
      <c r="E7" s="4">
        <v>1829736.3742357779</v>
      </c>
      <c r="F7" s="4">
        <v>1887211.4527378795</v>
      </c>
      <c r="G7" s="4">
        <v>1391992.1612408394</v>
      </c>
      <c r="H7" s="4">
        <v>1573753</v>
      </c>
      <c r="I7" s="4">
        <v>1705410.7902765519</v>
      </c>
      <c r="J7" s="4">
        <v>1400598.10353299</v>
      </c>
      <c r="K7" s="4">
        <v>1318956.7535882713</v>
      </c>
      <c r="L7" s="9"/>
      <c r="M7" s="8"/>
      <c r="N7" s="9"/>
      <c r="O7" s="9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6"/>
      <c r="GA7" s="6"/>
      <c r="GB7" s="6"/>
    </row>
    <row r="8" spans="1:185" ht="15.75" x14ac:dyDescent="0.25">
      <c r="A8" s="18">
        <v>1.2</v>
      </c>
      <c r="B8" s="19" t="s">
        <v>60</v>
      </c>
      <c r="C8" s="4">
        <v>1111658.2121654816</v>
      </c>
      <c r="D8" s="4">
        <v>1394255.8904004889</v>
      </c>
      <c r="E8" s="4">
        <v>1529777.9720361845</v>
      </c>
      <c r="F8" s="4">
        <v>1666129.0873765899</v>
      </c>
      <c r="G8" s="4">
        <v>1838123.9904137244</v>
      </c>
      <c r="H8" s="4">
        <v>1914195</v>
      </c>
      <c r="I8" s="4">
        <v>2143070.8460724643</v>
      </c>
      <c r="J8" s="4">
        <v>2224747.1656428413</v>
      </c>
      <c r="K8" s="4">
        <v>2253751.4866175544</v>
      </c>
      <c r="L8" s="9"/>
      <c r="M8" s="8"/>
      <c r="N8" s="9"/>
      <c r="O8" s="9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6"/>
      <c r="GA8" s="6"/>
      <c r="GB8" s="6"/>
    </row>
    <row r="9" spans="1:185" ht="15.75" x14ac:dyDescent="0.25">
      <c r="A9" s="18">
        <v>1.3</v>
      </c>
      <c r="B9" s="19" t="s">
        <v>61</v>
      </c>
      <c r="C9" s="4">
        <v>425567.395238147</v>
      </c>
      <c r="D9" s="4">
        <v>464566.24262167339</v>
      </c>
      <c r="E9" s="4">
        <v>487220.74977824406</v>
      </c>
      <c r="F9" s="4">
        <v>648187.76535967609</v>
      </c>
      <c r="G9" s="4">
        <v>1079619.5431785886</v>
      </c>
      <c r="H9" s="4">
        <v>1088370</v>
      </c>
      <c r="I9" s="4">
        <v>984157.52956965228</v>
      </c>
      <c r="J9" s="4">
        <v>1069663.1287506018</v>
      </c>
      <c r="K9" s="4">
        <v>1081215.793617134</v>
      </c>
      <c r="L9" s="9"/>
      <c r="M9" s="8"/>
      <c r="N9" s="9"/>
      <c r="O9" s="9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6"/>
      <c r="GA9" s="6"/>
      <c r="GB9" s="6"/>
    </row>
    <row r="10" spans="1:185" ht="15.75" x14ac:dyDescent="0.25">
      <c r="A10" s="18">
        <v>1.4</v>
      </c>
      <c r="B10" s="19" t="s">
        <v>62</v>
      </c>
      <c r="C10" s="4">
        <v>333005.33714368811</v>
      </c>
      <c r="D10" s="4">
        <v>457364.75458481209</v>
      </c>
      <c r="E10" s="4">
        <v>557200.87990920118</v>
      </c>
      <c r="F10" s="4">
        <v>634131.26287138846</v>
      </c>
      <c r="G10" s="4">
        <v>759651.37142955128</v>
      </c>
      <c r="H10" s="4">
        <v>894078</v>
      </c>
      <c r="I10" s="4">
        <v>1037359.7730290298</v>
      </c>
      <c r="J10" s="4">
        <v>1052092.9846770868</v>
      </c>
      <c r="K10" s="4">
        <v>984400.14888461831</v>
      </c>
      <c r="L10" s="9"/>
      <c r="M10" s="8"/>
      <c r="N10" s="9"/>
      <c r="O10" s="9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6"/>
      <c r="GA10" s="6"/>
      <c r="GB10" s="6"/>
    </row>
    <row r="11" spans="1:185" ht="15.75" x14ac:dyDescent="0.25">
      <c r="A11" s="20" t="s">
        <v>31</v>
      </c>
      <c r="B11" s="19" t="s">
        <v>3</v>
      </c>
      <c r="C11" s="4">
        <v>239592.74381033357</v>
      </c>
      <c r="D11" s="4">
        <v>235207.61802028213</v>
      </c>
      <c r="E11" s="4">
        <v>344105.88152448088</v>
      </c>
      <c r="F11" s="4">
        <v>551385.76981107204</v>
      </c>
      <c r="G11" s="4">
        <v>173525</v>
      </c>
      <c r="H11" s="4">
        <v>253072</v>
      </c>
      <c r="I11" s="4">
        <v>330187.21173052595</v>
      </c>
      <c r="J11" s="4">
        <v>275143.0144375005</v>
      </c>
      <c r="K11" s="4">
        <v>199469.26429215647</v>
      </c>
      <c r="L11" s="9"/>
      <c r="M11" s="8"/>
      <c r="N11" s="9"/>
      <c r="O11" s="9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6"/>
      <c r="GA11" s="6"/>
      <c r="GB11" s="6"/>
    </row>
    <row r="12" spans="1:185" ht="15.75" x14ac:dyDescent="0.25">
      <c r="A12" s="24"/>
      <c r="B12" s="25" t="s">
        <v>28</v>
      </c>
      <c r="C12" s="26">
        <f>C6+C11</f>
        <v>4266424.1101164026</v>
      </c>
      <c r="D12" s="26">
        <f t="shared" ref="D12:F12" si="2">D6+D11</f>
        <v>4325070.9487734763</v>
      </c>
      <c r="E12" s="26">
        <f t="shared" si="2"/>
        <v>4748041.857483889</v>
      </c>
      <c r="F12" s="26">
        <f t="shared" si="2"/>
        <v>5387045.3381566061</v>
      </c>
      <c r="G12" s="26">
        <f t="shared" ref="G12:K12" si="3">G6+G11</f>
        <v>5242912.0662627034</v>
      </c>
      <c r="H12" s="26">
        <f t="shared" si="3"/>
        <v>5723468</v>
      </c>
      <c r="I12" s="26">
        <f t="shared" si="3"/>
        <v>6200186.1506782239</v>
      </c>
      <c r="J12" s="26">
        <f t="shared" si="3"/>
        <v>6022244.39704102</v>
      </c>
      <c r="K12" s="26">
        <f t="shared" si="3"/>
        <v>5837793.4469997343</v>
      </c>
      <c r="L12" s="9"/>
      <c r="M12" s="8"/>
      <c r="N12" s="9"/>
      <c r="O12" s="9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6"/>
      <c r="GA12" s="6"/>
      <c r="GB12" s="6"/>
    </row>
    <row r="13" spans="1:185" s="17" customFormat="1" ht="15.75" x14ac:dyDescent="0.25">
      <c r="A13" s="15" t="s">
        <v>32</v>
      </c>
      <c r="B13" s="16" t="s">
        <v>4</v>
      </c>
      <c r="C13" s="1">
        <v>3000616.3855567132</v>
      </c>
      <c r="D13" s="1">
        <v>3587813.0907750283</v>
      </c>
      <c r="E13" s="1">
        <v>3540228.6287574763</v>
      </c>
      <c r="F13" s="1">
        <v>3673903.2609169991</v>
      </c>
      <c r="G13" s="1">
        <v>4425392.111883386</v>
      </c>
      <c r="H13" s="1">
        <v>5394018.1270621335</v>
      </c>
      <c r="I13" s="1">
        <v>6003412.5955512058</v>
      </c>
      <c r="J13" s="1">
        <v>6387402.2545324778</v>
      </c>
      <c r="K13" s="1">
        <v>6505359.1715488415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6"/>
      <c r="GA13" s="6"/>
      <c r="GB13" s="6"/>
      <c r="GC13" s="7"/>
    </row>
    <row r="14" spans="1:185" ht="30" x14ac:dyDescent="0.25">
      <c r="A14" s="20" t="s">
        <v>33</v>
      </c>
      <c r="B14" s="19" t="s">
        <v>5</v>
      </c>
      <c r="C14" s="4">
        <v>311148.40333078848</v>
      </c>
      <c r="D14" s="4">
        <v>352635.72420774604</v>
      </c>
      <c r="E14" s="4">
        <v>377733.69714880845</v>
      </c>
      <c r="F14" s="4">
        <v>320347.5228727723</v>
      </c>
      <c r="G14" s="4">
        <v>408211.3705678095</v>
      </c>
      <c r="H14" s="4">
        <v>385039</v>
      </c>
      <c r="I14" s="4">
        <v>539112.76454770891</v>
      </c>
      <c r="J14" s="4">
        <v>626446.62025659427</v>
      </c>
      <c r="K14" s="4">
        <v>661549.82040663972</v>
      </c>
      <c r="L14" s="9"/>
      <c r="M14" s="8"/>
      <c r="N14" s="9"/>
      <c r="O14" s="9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8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8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8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6"/>
      <c r="GA14" s="6"/>
      <c r="GB14" s="6"/>
    </row>
    <row r="15" spans="1:185" ht="15.75" x14ac:dyDescent="0.25">
      <c r="A15" s="20" t="s">
        <v>34</v>
      </c>
      <c r="B15" s="19" t="s">
        <v>6</v>
      </c>
      <c r="C15" s="4">
        <v>5058201.8808248453</v>
      </c>
      <c r="D15" s="4">
        <v>5251555.8427218189</v>
      </c>
      <c r="E15" s="4">
        <v>6045684.4586969754</v>
      </c>
      <c r="F15" s="4">
        <v>6598420.5949798711</v>
      </c>
      <c r="G15" s="4">
        <v>6610948</v>
      </c>
      <c r="H15" s="4">
        <v>7197089</v>
      </c>
      <c r="I15" s="4">
        <v>7766066.6960085966</v>
      </c>
      <c r="J15" s="4">
        <v>8814278.1316152588</v>
      </c>
      <c r="K15" s="4">
        <v>9228233.715977028</v>
      </c>
      <c r="L15" s="9"/>
      <c r="M15" s="8"/>
      <c r="N15" s="9"/>
      <c r="O15" s="9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8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8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8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6"/>
      <c r="GA15" s="6"/>
      <c r="GB15" s="6"/>
    </row>
    <row r="16" spans="1:185" ht="15.75" x14ac:dyDescent="0.25">
      <c r="A16" s="24"/>
      <c r="B16" s="25" t="s">
        <v>29</v>
      </c>
      <c r="C16" s="26">
        <f>+C13+C14+C15</f>
        <v>8369966.669712347</v>
      </c>
      <c r="D16" s="26">
        <f t="shared" ref="D16:F16" si="4">+D13+D14+D15</f>
        <v>9192004.6577045936</v>
      </c>
      <c r="E16" s="26">
        <f t="shared" si="4"/>
        <v>9963646.7846032605</v>
      </c>
      <c r="F16" s="26">
        <f t="shared" si="4"/>
        <v>10592671.378769644</v>
      </c>
      <c r="G16" s="26">
        <f t="shared" ref="G16:K16" si="5">+G13+G14+G15</f>
        <v>11444551.482451197</v>
      </c>
      <c r="H16" s="26">
        <f t="shared" si="5"/>
        <v>12976146.127062134</v>
      </c>
      <c r="I16" s="26">
        <f t="shared" si="5"/>
        <v>14308592.056107512</v>
      </c>
      <c r="J16" s="26">
        <f t="shared" si="5"/>
        <v>15828127.006404331</v>
      </c>
      <c r="K16" s="26">
        <f t="shared" si="5"/>
        <v>16395142.707932509</v>
      </c>
      <c r="L16" s="9"/>
      <c r="M16" s="8"/>
      <c r="N16" s="9"/>
      <c r="O16" s="9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8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8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8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6"/>
      <c r="GA16" s="6"/>
      <c r="GB16" s="6"/>
    </row>
    <row r="17" spans="1:185" s="17" customFormat="1" ht="15.75" x14ac:dyDescent="0.25">
      <c r="A17" s="15" t="s">
        <v>35</v>
      </c>
      <c r="B17" s="16" t="s">
        <v>7</v>
      </c>
      <c r="C17" s="1">
        <f>C18+C19</f>
        <v>5125614.7278936962</v>
      </c>
      <c r="D17" s="1">
        <f t="shared" ref="D17:F17" si="6">D18+D19</f>
        <v>6266807.4760362525</v>
      </c>
      <c r="E17" s="1">
        <f t="shared" si="6"/>
        <v>7097012.9022615934</v>
      </c>
      <c r="F17" s="1">
        <f t="shared" si="6"/>
        <v>8092975.5980601367</v>
      </c>
      <c r="G17" s="1">
        <f t="shared" ref="G17:K17" si="7">G18+G19</f>
        <v>9026618.7367756069</v>
      </c>
      <c r="H17" s="1">
        <f t="shared" si="7"/>
        <v>9615249.7764663696</v>
      </c>
      <c r="I17" s="1">
        <f t="shared" si="7"/>
        <v>11436388.337636853</v>
      </c>
      <c r="J17" s="1">
        <f t="shared" si="7"/>
        <v>13052176.546025597</v>
      </c>
      <c r="K17" s="1">
        <f t="shared" si="7"/>
        <v>14191391.786442541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6"/>
      <c r="GA17" s="6"/>
      <c r="GB17" s="6"/>
      <c r="GC17" s="7"/>
    </row>
    <row r="18" spans="1:185" ht="15.75" x14ac:dyDescent="0.25">
      <c r="A18" s="18">
        <v>6.1</v>
      </c>
      <c r="B18" s="19" t="s">
        <v>8</v>
      </c>
      <c r="C18" s="4">
        <v>4557807.1662132265</v>
      </c>
      <c r="D18" s="4">
        <v>5637674.2782926299</v>
      </c>
      <c r="E18" s="4">
        <v>6435066.6248058043</v>
      </c>
      <c r="F18" s="4">
        <v>7401782.1061940119</v>
      </c>
      <c r="G18" s="4">
        <v>8306849.5662615662</v>
      </c>
      <c r="H18" s="4">
        <v>9295567.7684780471</v>
      </c>
      <c r="I18" s="4">
        <v>10516117.337636853</v>
      </c>
      <c r="J18" s="4">
        <v>12031374.546025597</v>
      </c>
      <c r="K18" s="4">
        <v>13166311.380452409</v>
      </c>
      <c r="L18" s="9"/>
      <c r="M18" s="8"/>
      <c r="N18" s="9"/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6"/>
      <c r="GA18" s="6"/>
      <c r="GB18" s="6"/>
    </row>
    <row r="19" spans="1:185" ht="15.75" x14ac:dyDescent="0.25">
      <c r="A19" s="18">
        <v>6.2</v>
      </c>
      <c r="B19" s="19" t="s">
        <v>9</v>
      </c>
      <c r="C19" s="4">
        <v>567807.56168046966</v>
      </c>
      <c r="D19" s="4">
        <v>629133.19774362235</v>
      </c>
      <c r="E19" s="4">
        <v>661946.27745578927</v>
      </c>
      <c r="F19" s="4">
        <v>691193.49186612444</v>
      </c>
      <c r="G19" s="4">
        <v>719769.17051404028</v>
      </c>
      <c r="H19" s="4">
        <v>319682.00798832183</v>
      </c>
      <c r="I19" s="4">
        <v>920271</v>
      </c>
      <c r="J19" s="4">
        <v>1020802</v>
      </c>
      <c r="K19" s="4">
        <v>1025080.4059901318</v>
      </c>
      <c r="L19" s="9"/>
      <c r="M19" s="8"/>
      <c r="N19" s="9"/>
      <c r="O19" s="9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6"/>
      <c r="GA19" s="6"/>
      <c r="GB19" s="6"/>
    </row>
    <row r="20" spans="1:185" s="17" customFormat="1" ht="30" x14ac:dyDescent="0.25">
      <c r="A20" s="21" t="s">
        <v>36</v>
      </c>
      <c r="B20" s="23" t="s">
        <v>10</v>
      </c>
      <c r="C20" s="1">
        <f>SUM(C21:C27)</f>
        <v>2490301.2814251455</v>
      </c>
      <c r="D20" s="1">
        <f t="shared" ref="D20:F20" si="8">SUM(D21:D27)</f>
        <v>2779788.2833357565</v>
      </c>
      <c r="E20" s="1">
        <f t="shared" si="8"/>
        <v>3157736.9561844855</v>
      </c>
      <c r="F20" s="1">
        <f t="shared" si="8"/>
        <v>3427498.0302640637</v>
      </c>
      <c r="G20" s="1">
        <f t="shared" ref="G20:K20" si="9">SUM(G21:G27)</f>
        <v>3609834.8583408752</v>
      </c>
      <c r="H20" s="1">
        <f t="shared" si="9"/>
        <v>4255844.795167136</v>
      </c>
      <c r="I20" s="1">
        <f t="shared" si="9"/>
        <v>3699838.3114143945</v>
      </c>
      <c r="J20" s="1">
        <f t="shared" si="9"/>
        <v>4056563.5437221755</v>
      </c>
      <c r="K20" s="1">
        <f t="shared" si="9"/>
        <v>4141097.6324795517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6"/>
      <c r="GA20" s="6"/>
      <c r="GB20" s="6"/>
      <c r="GC20" s="7"/>
    </row>
    <row r="21" spans="1:185" ht="15.75" x14ac:dyDescent="0.25">
      <c r="A21" s="18">
        <v>7.1</v>
      </c>
      <c r="B21" s="19" t="s">
        <v>11</v>
      </c>
      <c r="C21" s="4">
        <v>80346.33327869502</v>
      </c>
      <c r="D21" s="4">
        <v>99329.473492502104</v>
      </c>
      <c r="E21" s="4">
        <v>103092.67062567348</v>
      </c>
      <c r="F21" s="4">
        <v>120664.04670630628</v>
      </c>
      <c r="G21" s="4">
        <v>133434</v>
      </c>
      <c r="H21" s="4">
        <v>144026.41925996495</v>
      </c>
      <c r="I21" s="4">
        <v>160115.26495528608</v>
      </c>
      <c r="J21" s="4">
        <v>170261.89726026414</v>
      </c>
      <c r="K21" s="4">
        <v>176131.16675095441</v>
      </c>
      <c r="L21" s="9"/>
      <c r="M21" s="8"/>
      <c r="N21" s="9"/>
      <c r="O21" s="9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6"/>
      <c r="GA21" s="6"/>
      <c r="GB21" s="6"/>
    </row>
    <row r="22" spans="1:185" ht="15.75" x14ac:dyDescent="0.25">
      <c r="A22" s="18">
        <v>7.2</v>
      </c>
      <c r="B22" s="19" t="s">
        <v>12</v>
      </c>
      <c r="C22" s="4">
        <v>1830748.2476574448</v>
      </c>
      <c r="D22" s="4">
        <v>2049226.5547620426</v>
      </c>
      <c r="E22" s="4">
        <v>2390525.0504512032</v>
      </c>
      <c r="F22" s="4">
        <v>2508901.3007082362</v>
      </c>
      <c r="G22" s="4">
        <v>2527286.068</v>
      </c>
      <c r="H22" s="4">
        <v>2891159.5834292616</v>
      </c>
      <c r="I22" s="4">
        <v>2541271.2648723288</v>
      </c>
      <c r="J22" s="4">
        <v>2835800.5702642929</v>
      </c>
      <c r="K22" s="4">
        <v>2849847.3125430169</v>
      </c>
      <c r="L22" s="9"/>
      <c r="M22" s="8"/>
      <c r="N22" s="9"/>
      <c r="O22" s="9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6"/>
      <c r="GA22" s="6"/>
      <c r="GB22" s="6"/>
    </row>
    <row r="23" spans="1:185" ht="15.75" x14ac:dyDescent="0.25">
      <c r="A23" s="18">
        <v>7.3</v>
      </c>
      <c r="B23" s="19" t="s">
        <v>13</v>
      </c>
      <c r="C23" s="4">
        <v>25872.209270814612</v>
      </c>
      <c r="D23" s="4">
        <v>22346.87998042909</v>
      </c>
      <c r="E23" s="4">
        <v>11173.937927503201</v>
      </c>
      <c r="F23" s="4">
        <v>15721.462300089554</v>
      </c>
      <c r="G23" s="4">
        <v>13087.114662720773</v>
      </c>
      <c r="H23" s="4">
        <v>9934.9095975934106</v>
      </c>
      <c r="I23" s="4">
        <v>25479.784749221406</v>
      </c>
      <c r="J23" s="4">
        <v>30648.341050981115</v>
      </c>
      <c r="K23" s="4">
        <v>32267.514394187332</v>
      </c>
      <c r="L23" s="9"/>
      <c r="M23" s="8"/>
      <c r="N23" s="9"/>
      <c r="O23" s="9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6"/>
      <c r="GA23" s="6"/>
      <c r="GB23" s="6"/>
    </row>
    <row r="24" spans="1:185" ht="15.75" x14ac:dyDescent="0.25">
      <c r="A24" s="18">
        <v>7.4</v>
      </c>
      <c r="B24" s="19" t="s">
        <v>14</v>
      </c>
      <c r="C24" s="4">
        <v>24600.243317626595</v>
      </c>
      <c r="D24" s="4">
        <v>47632.6203241599</v>
      </c>
      <c r="E24" s="4">
        <v>20925.132517341837</v>
      </c>
      <c r="F24" s="4">
        <v>48399.400866153228</v>
      </c>
      <c r="G24" s="4">
        <v>101309.592</v>
      </c>
      <c r="H24" s="4">
        <v>112290.12726466029</v>
      </c>
      <c r="I24" s="4">
        <v>108879.67</v>
      </c>
      <c r="J24" s="4">
        <v>69089.428599999999</v>
      </c>
      <c r="K24" s="4">
        <v>69271.230931128404</v>
      </c>
      <c r="L24" s="9"/>
      <c r="M24" s="8"/>
      <c r="N24" s="9"/>
      <c r="O24" s="9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6"/>
      <c r="GA24" s="6"/>
      <c r="GB24" s="6"/>
    </row>
    <row r="25" spans="1:185" ht="15.75" x14ac:dyDescent="0.25">
      <c r="A25" s="18">
        <v>7.5</v>
      </c>
      <c r="B25" s="19" t="s">
        <v>15</v>
      </c>
      <c r="C25" s="4">
        <v>56529.146175082751</v>
      </c>
      <c r="D25" s="4">
        <v>54045.000508172881</v>
      </c>
      <c r="E25" s="4">
        <v>60071.925223636106</v>
      </c>
      <c r="F25" s="4">
        <v>67570.554377000168</v>
      </c>
      <c r="G25" s="4">
        <v>73317.686000000002</v>
      </c>
      <c r="H25" s="4">
        <v>135812.67486025486</v>
      </c>
      <c r="I25" s="4">
        <v>130937.16191833963</v>
      </c>
      <c r="J25" s="4">
        <v>142945.51458153938</v>
      </c>
      <c r="K25" s="4">
        <v>153954.95204879649</v>
      </c>
      <c r="L25" s="9"/>
      <c r="M25" s="8"/>
      <c r="N25" s="9"/>
      <c r="O25" s="9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6"/>
      <c r="GA25" s="6"/>
      <c r="GB25" s="6"/>
    </row>
    <row r="26" spans="1:185" ht="15.75" x14ac:dyDescent="0.25">
      <c r="A26" s="18">
        <v>7.6</v>
      </c>
      <c r="B26" s="19" t="s">
        <v>16</v>
      </c>
      <c r="C26" s="4">
        <v>2839.4659263339872</v>
      </c>
      <c r="D26" s="4">
        <v>3235.1997753314595</v>
      </c>
      <c r="E26" s="4">
        <v>2433.5351500068755</v>
      </c>
      <c r="F26" s="4">
        <v>2574.835477981746</v>
      </c>
      <c r="G26" s="4">
        <v>2794.0895</v>
      </c>
      <c r="H26" s="4">
        <v>4253.2015626218017</v>
      </c>
      <c r="I26" s="4">
        <v>5192</v>
      </c>
      <c r="J26" s="4">
        <v>5458</v>
      </c>
      <c r="K26" s="4">
        <v>5752.8501355938706</v>
      </c>
      <c r="L26" s="9"/>
      <c r="M26" s="8"/>
      <c r="N26" s="9"/>
      <c r="O26" s="9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6"/>
      <c r="GA26" s="6"/>
      <c r="GB26" s="6"/>
    </row>
    <row r="27" spans="1:185" ht="30" x14ac:dyDescent="0.25">
      <c r="A27" s="18">
        <v>7.7</v>
      </c>
      <c r="B27" s="19" t="s">
        <v>17</v>
      </c>
      <c r="C27" s="4">
        <v>469365.6357991476</v>
      </c>
      <c r="D27" s="4">
        <v>503972.55449311796</v>
      </c>
      <c r="E27" s="4">
        <v>569514.70428912062</v>
      </c>
      <c r="F27" s="4">
        <v>663666.42982829618</v>
      </c>
      <c r="G27" s="4">
        <v>758606.3081781544</v>
      </c>
      <c r="H27" s="4">
        <v>958367.87919277942</v>
      </c>
      <c r="I27" s="4">
        <v>727963.16491921875</v>
      </c>
      <c r="J27" s="4">
        <v>802359.79196509824</v>
      </c>
      <c r="K27" s="4">
        <v>853872.60567587428</v>
      </c>
      <c r="L27" s="9"/>
      <c r="M27" s="8"/>
      <c r="N27" s="9"/>
      <c r="O27" s="9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6"/>
      <c r="GA27" s="6"/>
      <c r="GB27" s="6"/>
    </row>
    <row r="28" spans="1:185" ht="15.75" x14ac:dyDescent="0.25">
      <c r="A28" s="20" t="s">
        <v>37</v>
      </c>
      <c r="B28" s="19" t="s">
        <v>18</v>
      </c>
      <c r="C28" s="4">
        <v>1408253.7384447788</v>
      </c>
      <c r="D28" s="4">
        <v>1601339.0527737865</v>
      </c>
      <c r="E28" s="4">
        <v>1822101.2175679971</v>
      </c>
      <c r="F28" s="4">
        <v>2046259.2040337557</v>
      </c>
      <c r="G28" s="4">
        <v>2187845.602444856</v>
      </c>
      <c r="H28" s="4">
        <v>1102011.409526455</v>
      </c>
      <c r="I28" s="4">
        <v>2486710.4224998509</v>
      </c>
      <c r="J28" s="4">
        <v>2695361.9830784202</v>
      </c>
      <c r="K28" s="4">
        <v>2924003.2963833986</v>
      </c>
      <c r="L28" s="9"/>
      <c r="M28" s="8"/>
      <c r="N28" s="9"/>
      <c r="O28" s="9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6"/>
      <c r="GA28" s="6"/>
      <c r="GB28" s="6"/>
    </row>
    <row r="29" spans="1:185" ht="30" x14ac:dyDescent="0.25">
      <c r="A29" s="20" t="s">
        <v>38</v>
      </c>
      <c r="B29" s="19" t="s">
        <v>19</v>
      </c>
      <c r="C29" s="4">
        <v>3549759.9244021275</v>
      </c>
      <c r="D29" s="4">
        <v>4431326.5586168617</v>
      </c>
      <c r="E29" s="4">
        <v>5261901.2498029834</v>
      </c>
      <c r="F29" s="4">
        <v>6100925.0406132434</v>
      </c>
      <c r="G29" s="4">
        <v>6692320.9241647692</v>
      </c>
      <c r="H29" s="4">
        <v>8460221.7394967359</v>
      </c>
      <c r="I29" s="4">
        <v>8595766</v>
      </c>
      <c r="J29" s="4">
        <v>9791336.1369734854</v>
      </c>
      <c r="K29" s="4">
        <v>10746643.419716388</v>
      </c>
      <c r="L29" s="9"/>
      <c r="M29" s="8"/>
      <c r="N29" s="9"/>
      <c r="O29" s="9"/>
      <c r="P29" s="8"/>
      <c r="Q29" s="10"/>
      <c r="R29" s="10"/>
      <c r="S29" s="10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6"/>
      <c r="GA29" s="6"/>
      <c r="GB29" s="6"/>
    </row>
    <row r="30" spans="1:185" ht="15.75" x14ac:dyDescent="0.25">
      <c r="A30" s="20" t="s">
        <v>39</v>
      </c>
      <c r="B30" s="19" t="s">
        <v>54</v>
      </c>
      <c r="C30" s="4">
        <v>1223565.6108417301</v>
      </c>
      <c r="D30" s="4">
        <v>1336124.3830764485</v>
      </c>
      <c r="E30" s="4">
        <v>1466779.5745300837</v>
      </c>
      <c r="F30" s="4">
        <v>1380632.1566145101</v>
      </c>
      <c r="G30" s="4">
        <v>1481748.5225290721</v>
      </c>
      <c r="H30" s="4">
        <v>1702075.9633941271</v>
      </c>
      <c r="I30" s="4">
        <v>2132104.1354328934</v>
      </c>
      <c r="J30" s="4">
        <v>2246833.4682347113</v>
      </c>
      <c r="K30" s="4">
        <v>2371590.8333838726</v>
      </c>
      <c r="L30" s="9"/>
      <c r="M30" s="8"/>
      <c r="N30" s="9"/>
      <c r="O30" s="9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6"/>
      <c r="GA30" s="6"/>
      <c r="GB30" s="6"/>
    </row>
    <row r="31" spans="1:185" ht="15.75" x14ac:dyDescent="0.25">
      <c r="A31" s="20" t="s">
        <v>40</v>
      </c>
      <c r="B31" s="19" t="s">
        <v>20</v>
      </c>
      <c r="C31" s="4">
        <v>3592748.2297423896</v>
      </c>
      <c r="D31" s="4">
        <v>4102938.006813609</v>
      </c>
      <c r="E31" s="4">
        <v>4615184.7378150569</v>
      </c>
      <c r="F31" s="4">
        <v>4957940.0589688439</v>
      </c>
      <c r="G31" s="4">
        <v>5619541.9995027296</v>
      </c>
      <c r="H31" s="4">
        <v>6760236.9528078223</v>
      </c>
      <c r="I31" s="4">
        <v>7679344.2147372756</v>
      </c>
      <c r="J31" s="4">
        <v>8244407.9337517489</v>
      </c>
      <c r="K31" s="4">
        <v>8863490.1482886057</v>
      </c>
      <c r="L31" s="9"/>
      <c r="M31" s="8"/>
      <c r="N31" s="9"/>
      <c r="O31" s="9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6"/>
      <c r="GA31" s="6"/>
      <c r="GB31" s="6"/>
    </row>
    <row r="32" spans="1:185" ht="15.75" x14ac:dyDescent="0.25">
      <c r="A32" s="24"/>
      <c r="B32" s="25" t="s">
        <v>30</v>
      </c>
      <c r="C32" s="26">
        <f>C17+C20+C28+C29+C30+C31</f>
        <v>17390243.512749869</v>
      </c>
      <c r="D32" s="26">
        <f t="shared" ref="D32:F32" si="10">D17+D20+D28+D29+D30+D31</f>
        <v>20518323.760652713</v>
      </c>
      <c r="E32" s="26">
        <f t="shared" si="10"/>
        <v>23420716.638162199</v>
      </c>
      <c r="F32" s="26">
        <f t="shared" si="10"/>
        <v>26006230.088554554</v>
      </c>
      <c r="G32" s="26">
        <f t="shared" ref="G32:H32" si="11">G17+G20+G28+G29+G30+G31</f>
        <v>28617910.64375791</v>
      </c>
      <c r="H32" s="26">
        <f t="shared" si="11"/>
        <v>31895640.636858646</v>
      </c>
      <c r="I32" s="26">
        <f t="shared" ref="I32:K32" si="12">I17+I20+I28+I29+I30+I31</f>
        <v>36030151.421721265</v>
      </c>
      <c r="J32" s="26">
        <f t="shared" si="12"/>
        <v>40086679.611786135</v>
      </c>
      <c r="K32" s="26">
        <f t="shared" si="12"/>
        <v>43238217.116694361</v>
      </c>
      <c r="L32" s="9"/>
      <c r="M32" s="8"/>
      <c r="N32" s="9"/>
      <c r="O32" s="9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6"/>
      <c r="GA32" s="6"/>
      <c r="GB32" s="6"/>
    </row>
    <row r="33" spans="1:185" s="17" customFormat="1" ht="15.75" x14ac:dyDescent="0.25">
      <c r="A33" s="27" t="s">
        <v>27</v>
      </c>
      <c r="B33" s="28" t="s">
        <v>51</v>
      </c>
      <c r="C33" s="29">
        <f t="shared" ref="C33:H33" si="13">C6+C11+C13+C14+C15+C17+C20+C28+C29+C30+C31</f>
        <v>30026634.292578615</v>
      </c>
      <c r="D33" s="29">
        <f t="shared" si="13"/>
        <v>34035399.367130786</v>
      </c>
      <c r="E33" s="29">
        <f t="shared" si="13"/>
        <v>38132405.28024935</v>
      </c>
      <c r="F33" s="29">
        <f t="shared" si="13"/>
        <v>41985946.805480801</v>
      </c>
      <c r="G33" s="29">
        <f t="shared" si="13"/>
        <v>45305374.192471817</v>
      </c>
      <c r="H33" s="29">
        <f t="shared" si="13"/>
        <v>50595254.763920784</v>
      </c>
      <c r="I33" s="29">
        <f t="shared" ref="I33:K33" si="14">I6+I11+I13+I14+I15+I17+I20+I28+I29+I30+I31</f>
        <v>56538929.628507003</v>
      </c>
      <c r="J33" s="29">
        <f t="shared" si="14"/>
        <v>61937051.015231483</v>
      </c>
      <c r="K33" s="29">
        <f t="shared" si="14"/>
        <v>65471153.271626599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6"/>
      <c r="GA33" s="6"/>
      <c r="GB33" s="6"/>
      <c r="GC33" s="7"/>
    </row>
    <row r="34" spans="1:185" ht="15.75" x14ac:dyDescent="0.25">
      <c r="A34" s="22" t="s">
        <v>43</v>
      </c>
      <c r="B34" s="5" t="s">
        <v>25</v>
      </c>
      <c r="C34" s="4">
        <f>GSVA_cur!C34</f>
        <v>3407148</v>
      </c>
      <c r="D34" s="4">
        <f>GSVA_cur!D34</f>
        <v>3997082</v>
      </c>
      <c r="E34" s="4">
        <f>GSVA_cur!E34</f>
        <v>4455259.4984515188</v>
      </c>
      <c r="F34" s="4">
        <f>GSVA_cur!F34</f>
        <v>4890426</v>
      </c>
      <c r="G34" s="4">
        <f>GSVA_cur!G34</f>
        <v>6001213</v>
      </c>
      <c r="H34" s="4">
        <f>GSVA_cur!H34</f>
        <v>7010436</v>
      </c>
      <c r="I34" s="4">
        <f>GSVA_cur!I34</f>
        <v>7351739</v>
      </c>
      <c r="J34" s="4">
        <f>GSVA_cur!J34</f>
        <v>10052825</v>
      </c>
      <c r="K34" s="4">
        <f>GSVA_cur!K34</f>
        <v>12544279</v>
      </c>
      <c r="L34" s="9"/>
      <c r="M34" s="8"/>
      <c r="N34" s="9"/>
      <c r="O34" s="9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</row>
    <row r="35" spans="1:185" ht="15.75" x14ac:dyDescent="0.25">
      <c r="A35" s="22" t="s">
        <v>44</v>
      </c>
      <c r="B35" s="5" t="s">
        <v>24</v>
      </c>
      <c r="C35" s="4">
        <f>GSVA_cur!C35</f>
        <v>631670</v>
      </c>
      <c r="D35" s="4">
        <f>GSVA_cur!D35</f>
        <v>894069</v>
      </c>
      <c r="E35" s="4">
        <f>GSVA_cur!E35</f>
        <v>861168</v>
      </c>
      <c r="F35" s="4">
        <f>GSVA_cur!F35</f>
        <v>814941</v>
      </c>
      <c r="G35" s="4">
        <f>GSVA_cur!G35</f>
        <v>715590</v>
      </c>
      <c r="H35" s="4">
        <f>GSVA_cur!H35</f>
        <v>546615</v>
      </c>
      <c r="I35" s="4">
        <f>GSVA_cur!I35</f>
        <v>681302</v>
      </c>
      <c r="J35" s="4">
        <f>GSVA_cur!J35</f>
        <v>697562</v>
      </c>
      <c r="K35" s="4">
        <f>GSVA_cur!K35</f>
        <v>705498.90579724964</v>
      </c>
      <c r="L35" s="9"/>
      <c r="M35" s="8"/>
      <c r="N35" s="9"/>
      <c r="O35" s="9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</row>
    <row r="36" spans="1:185" ht="15.75" x14ac:dyDescent="0.25">
      <c r="A36" s="30" t="s">
        <v>45</v>
      </c>
      <c r="B36" s="31" t="s">
        <v>63</v>
      </c>
      <c r="C36" s="26">
        <f>C33+C34-C35</f>
        <v>32802112.292578615</v>
      </c>
      <c r="D36" s="26">
        <f t="shared" ref="D36:K36" si="15">D33+D34-D35</f>
        <v>37138412.367130786</v>
      </c>
      <c r="E36" s="26">
        <f t="shared" si="15"/>
        <v>41726496.778700866</v>
      </c>
      <c r="F36" s="26">
        <f t="shared" si="15"/>
        <v>46061431.805480801</v>
      </c>
      <c r="G36" s="26">
        <f t="shared" si="15"/>
        <v>50590997.192471817</v>
      </c>
      <c r="H36" s="26">
        <f t="shared" si="15"/>
        <v>57059075.763920784</v>
      </c>
      <c r="I36" s="26">
        <f t="shared" si="15"/>
        <v>63209366.628507003</v>
      </c>
      <c r="J36" s="26">
        <f t="shared" si="15"/>
        <v>71292314.01523149</v>
      </c>
      <c r="K36" s="26">
        <f t="shared" si="15"/>
        <v>77309933.365829349</v>
      </c>
      <c r="L36" s="9"/>
      <c r="M36" s="8"/>
      <c r="N36" s="9"/>
      <c r="O36" s="9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</row>
    <row r="37" spans="1:185" ht="15.75" x14ac:dyDescent="0.25">
      <c r="A37" s="22" t="s">
        <v>46</v>
      </c>
      <c r="B37" s="5" t="s">
        <v>42</v>
      </c>
      <c r="C37" s="4">
        <f>GSVA_cur!C37</f>
        <v>335014.83</v>
      </c>
      <c r="D37" s="4">
        <f>GSVA_cur!D37</f>
        <v>336661.74</v>
      </c>
      <c r="E37" s="4">
        <f>GSVA_cur!E37</f>
        <v>338173.86535729998</v>
      </c>
      <c r="F37" s="4">
        <f>GSVA_cur!F37</f>
        <v>339842.743309749</v>
      </c>
      <c r="G37" s="4">
        <f>GSVA_cur!G37</f>
        <v>341525</v>
      </c>
      <c r="H37" s="4">
        <f>GSVA_cur!H37</f>
        <v>343221</v>
      </c>
      <c r="I37" s="4">
        <f>GSVA_cur!I37</f>
        <v>344932</v>
      </c>
      <c r="J37" s="4">
        <f>GSVA_cur!J37</f>
        <v>346656</v>
      </c>
      <c r="K37" s="4">
        <f>GSVA_cur!K37</f>
        <v>348394</v>
      </c>
      <c r="Q37" s="6"/>
      <c r="R37" s="6"/>
      <c r="S37" s="6"/>
      <c r="T37" s="6"/>
    </row>
    <row r="38" spans="1:185" ht="15.75" x14ac:dyDescent="0.25">
      <c r="A38" s="30" t="s">
        <v>47</v>
      </c>
      <c r="B38" s="31" t="s">
        <v>64</v>
      </c>
      <c r="C38" s="26">
        <f>C36/C37*1000</f>
        <v>97912.418660924988</v>
      </c>
      <c r="D38" s="26">
        <f t="shared" ref="D38:K38" si="16">D36/D37*1000</f>
        <v>110313.73023596559</v>
      </c>
      <c r="E38" s="26">
        <f t="shared" si="16"/>
        <v>123387.70393925752</v>
      </c>
      <c r="F38" s="26">
        <f t="shared" si="16"/>
        <v>135537.48818316887</v>
      </c>
      <c r="G38" s="26">
        <f t="shared" si="16"/>
        <v>148132.63214251318</v>
      </c>
      <c r="H38" s="26">
        <f t="shared" si="16"/>
        <v>166245.87587566258</v>
      </c>
      <c r="I38" s="26">
        <f t="shared" si="16"/>
        <v>183251.67461559671</v>
      </c>
      <c r="J38" s="26">
        <f t="shared" si="16"/>
        <v>205657.23372805168</v>
      </c>
      <c r="K38" s="26">
        <f t="shared" si="16"/>
        <v>221903.74508696861</v>
      </c>
      <c r="P38" s="8"/>
      <c r="Q38" s="8"/>
      <c r="R38" s="8"/>
      <c r="S38" s="8"/>
      <c r="T38" s="8"/>
      <c r="BU38" s="9"/>
      <c r="BV38" s="9"/>
      <c r="BW38" s="9"/>
      <c r="BX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0" max="1048575" man="1"/>
    <brk id="32" max="1048575" man="1"/>
    <brk id="48" max="1048575" man="1"/>
    <brk id="112" max="95" man="1"/>
    <brk id="148" max="1048575" man="1"/>
    <brk id="172" max="1048575" man="1"/>
    <brk id="180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8"/>
  <sheetViews>
    <sheetView zoomScale="120" zoomScaleNormal="120" zoomScaleSheetLayoutView="100" workbookViewId="0">
      <pane xSplit="2" ySplit="5" topLeftCell="C6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6" width="10.85546875" style="7" customWidth="1"/>
    <col min="7" max="11" width="11.85546875" style="6" customWidth="1"/>
    <col min="12" max="12" width="10.85546875" style="6" customWidth="1"/>
    <col min="13" max="13" width="11" style="7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53</v>
      </c>
      <c r="B1" s="35" t="s">
        <v>66</v>
      </c>
    </row>
    <row r="2" spans="1:181" ht="15.75" x14ac:dyDescent="0.25">
      <c r="A2" s="12" t="s">
        <v>52</v>
      </c>
      <c r="I2" s="6" t="s">
        <v>71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4" t="s">
        <v>65</v>
      </c>
      <c r="H5" s="34" t="s">
        <v>67</v>
      </c>
      <c r="I5" s="34" t="s">
        <v>68</v>
      </c>
      <c r="J5" s="34" t="s">
        <v>69</v>
      </c>
      <c r="K5" s="34" t="s">
        <v>70</v>
      </c>
    </row>
    <row r="6" spans="1:181" s="17" customFormat="1" ht="15.75" x14ac:dyDescent="0.25">
      <c r="A6" s="15" t="s">
        <v>26</v>
      </c>
      <c r="B6" s="16" t="s">
        <v>2</v>
      </c>
      <c r="C6" s="1">
        <f>SUM(C7:C10)</f>
        <v>4026831.3663060688</v>
      </c>
      <c r="D6" s="1">
        <f t="shared" ref="D6:F6" si="0">SUM(D7:D10)</f>
        <v>3903240.4923130018</v>
      </c>
      <c r="E6" s="1">
        <f t="shared" si="0"/>
        <v>3754082.010454135</v>
      </c>
      <c r="F6" s="1">
        <f t="shared" si="0"/>
        <v>3782065.6375950952</v>
      </c>
      <c r="G6" s="1">
        <f t="shared" ref="G6:K6" si="1">SUM(G7:G10)</f>
        <v>3483464.1610299139</v>
      </c>
      <c r="H6" s="1">
        <f t="shared" si="1"/>
        <v>3487744</v>
      </c>
      <c r="I6" s="1">
        <f t="shared" si="1"/>
        <v>3576379.6933631049</v>
      </c>
      <c r="J6" s="1">
        <f t="shared" si="1"/>
        <v>3417936.7143397806</v>
      </c>
      <c r="K6" s="1">
        <f t="shared" si="1"/>
        <v>3155323.9204723272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4">
        <v>2156600.4217587523</v>
      </c>
      <c r="D7" s="4">
        <v>1927695.2443685676</v>
      </c>
      <c r="E7" s="4">
        <v>1810319.3041325998</v>
      </c>
      <c r="F7" s="4">
        <v>1710997.5404658443</v>
      </c>
      <c r="G7" s="4">
        <v>1444814.097533809</v>
      </c>
      <c r="H7" s="4">
        <v>1513952</v>
      </c>
      <c r="I7" s="4">
        <v>1545932.8299660049</v>
      </c>
      <c r="J7" s="4">
        <v>1391218.3637879509</v>
      </c>
      <c r="K7" s="4">
        <v>1307883.6531897909</v>
      </c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4">
        <v>1111658.2121654816</v>
      </c>
      <c r="D8" s="4">
        <v>1215464.7964361759</v>
      </c>
      <c r="E8" s="4">
        <v>1224902.293651219</v>
      </c>
      <c r="F8" s="4">
        <v>1267033.7845571416</v>
      </c>
      <c r="G8" s="4">
        <v>1260046.8646670852</v>
      </c>
      <c r="H8" s="4">
        <v>1164980</v>
      </c>
      <c r="I8" s="4">
        <v>1186678.5786016048</v>
      </c>
      <c r="J8" s="4">
        <v>1156628.1572058748</v>
      </c>
      <c r="K8" s="4">
        <v>1068710.041792104</v>
      </c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4">
        <v>425567.395238147</v>
      </c>
      <c r="D9" s="4">
        <v>425906.28000555979</v>
      </c>
      <c r="E9" s="4">
        <v>357800.65585978096</v>
      </c>
      <c r="F9" s="4">
        <v>408682.82833032712</v>
      </c>
      <c r="G9" s="4">
        <v>411742.19882902002</v>
      </c>
      <c r="H9" s="4">
        <v>432963</v>
      </c>
      <c r="I9" s="4">
        <v>422705.41192442738</v>
      </c>
      <c r="J9" s="4">
        <v>424867.88371164608</v>
      </c>
      <c r="K9" s="4">
        <v>397148.51897130074</v>
      </c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4">
        <v>333005.33714368811</v>
      </c>
      <c r="D10" s="4">
        <v>334174.17150269827</v>
      </c>
      <c r="E10" s="4">
        <v>361059.75681053521</v>
      </c>
      <c r="F10" s="4">
        <v>395351.48424178187</v>
      </c>
      <c r="G10" s="4">
        <v>366861</v>
      </c>
      <c r="H10" s="4">
        <v>375849</v>
      </c>
      <c r="I10" s="4">
        <v>421062.87287106761</v>
      </c>
      <c r="J10" s="4">
        <v>445222.30963430833</v>
      </c>
      <c r="K10" s="4">
        <v>381581.70651913149</v>
      </c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4">
        <v>239592.74381033357</v>
      </c>
      <c r="D11" s="4">
        <v>201176.42019432329</v>
      </c>
      <c r="E11" s="4">
        <v>298541.75279576721</v>
      </c>
      <c r="F11" s="4">
        <v>481234.61270350253</v>
      </c>
      <c r="G11" s="4">
        <v>153294</v>
      </c>
      <c r="H11" s="4">
        <v>224159</v>
      </c>
      <c r="I11" s="4">
        <v>293420.36553156422</v>
      </c>
      <c r="J11" s="4">
        <v>245808.35445847333</v>
      </c>
      <c r="K11" s="4">
        <v>179152.25448153817</v>
      </c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26">
        <f>C6+C11</f>
        <v>4266424.1101164026</v>
      </c>
      <c r="D12" s="26">
        <f t="shared" ref="D12:F12" si="2">D6+D11</f>
        <v>4104416.9125073249</v>
      </c>
      <c r="E12" s="26">
        <f t="shared" si="2"/>
        <v>4052623.7632499021</v>
      </c>
      <c r="F12" s="26">
        <f t="shared" si="2"/>
        <v>4263300.2502985978</v>
      </c>
      <c r="G12" s="26">
        <f t="shared" ref="G12:K12" si="3">G6+G11</f>
        <v>3636758.1610299139</v>
      </c>
      <c r="H12" s="26">
        <f t="shared" si="3"/>
        <v>3711903</v>
      </c>
      <c r="I12" s="26">
        <f t="shared" si="3"/>
        <v>3869800.0588946692</v>
      </c>
      <c r="J12" s="26">
        <f t="shared" si="3"/>
        <v>3663745.0687982538</v>
      </c>
      <c r="K12" s="26">
        <f t="shared" si="3"/>
        <v>3334476.1749538654</v>
      </c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1">
        <v>3000616.3855567132</v>
      </c>
      <c r="D13" s="1">
        <v>3404419.6068765968</v>
      </c>
      <c r="E13" s="1">
        <v>3226609.0025249468</v>
      </c>
      <c r="F13" s="1">
        <v>3276047.3659358518</v>
      </c>
      <c r="G13" s="1">
        <v>4226212</v>
      </c>
      <c r="H13" s="1">
        <v>5059919.8728307988</v>
      </c>
      <c r="I13" s="1">
        <v>5443664.3638159381</v>
      </c>
      <c r="J13" s="1">
        <v>5550565.6357687889</v>
      </c>
      <c r="K13" s="1">
        <v>5513802.2567037968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4">
        <v>311148.40333078848</v>
      </c>
      <c r="D14" s="4">
        <v>303268.81186512153</v>
      </c>
      <c r="E14" s="4">
        <v>343220.09147204598</v>
      </c>
      <c r="F14" s="4">
        <v>323700.31531038322</v>
      </c>
      <c r="G14" s="4">
        <v>333823.19184131169</v>
      </c>
      <c r="H14" s="4">
        <v>288892</v>
      </c>
      <c r="I14" s="4">
        <v>384709.80583149596</v>
      </c>
      <c r="J14" s="4">
        <v>438529.09916042059</v>
      </c>
      <c r="K14" s="4">
        <v>454637.14565610327</v>
      </c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4">
        <v>5058201.8808248453</v>
      </c>
      <c r="D15" s="4">
        <v>4873177.7399417022</v>
      </c>
      <c r="E15" s="4">
        <v>5295563.2142318822</v>
      </c>
      <c r="F15" s="4">
        <v>5434182.4900958613</v>
      </c>
      <c r="G15" s="4">
        <v>5424132</v>
      </c>
      <c r="H15" s="4">
        <v>5828664</v>
      </c>
      <c r="I15" s="4">
        <v>5993033.8034686539</v>
      </c>
      <c r="J15" s="4">
        <v>6597445.192504907</v>
      </c>
      <c r="K15" s="4">
        <v>6834023.3435049374</v>
      </c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26">
        <f>+C13+C14+C15</f>
        <v>8369966.669712347</v>
      </c>
      <c r="D16" s="26">
        <f t="shared" ref="D16:F16" si="4">+D13+D14+D15</f>
        <v>8580866.1586834211</v>
      </c>
      <c r="E16" s="26">
        <f t="shared" si="4"/>
        <v>8865392.3082288746</v>
      </c>
      <c r="F16" s="26">
        <f t="shared" si="4"/>
        <v>9033930.1713420972</v>
      </c>
      <c r="G16" s="26">
        <f t="shared" ref="G16:K16" si="5">+G13+G14+G15</f>
        <v>9984167.1918413118</v>
      </c>
      <c r="H16" s="26">
        <f t="shared" si="5"/>
        <v>11177475.872830799</v>
      </c>
      <c r="I16" s="26">
        <f t="shared" si="5"/>
        <v>11821407.973116089</v>
      </c>
      <c r="J16" s="26">
        <f t="shared" si="5"/>
        <v>12586539.927434117</v>
      </c>
      <c r="K16" s="26">
        <f t="shared" si="5"/>
        <v>12802462.745864838</v>
      </c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1">
        <f>C18+C19</f>
        <v>5125614.7278936962</v>
      </c>
      <c r="D17" s="1">
        <f t="shared" ref="D17:F17" si="6">D18+D19</f>
        <v>5837230.946387901</v>
      </c>
      <c r="E17" s="1">
        <f t="shared" si="6"/>
        <v>5984279.8063964639</v>
      </c>
      <c r="F17" s="1">
        <f t="shared" si="6"/>
        <v>6359779.1253115246</v>
      </c>
      <c r="G17" s="1">
        <f t="shared" ref="G17:K17" si="7">G18+G19</f>
        <v>6810952.9660483692</v>
      </c>
      <c r="H17" s="1">
        <f t="shared" si="7"/>
        <v>6925376.6384662781</v>
      </c>
      <c r="I17" s="1">
        <f t="shared" si="7"/>
        <v>7461124.6869253665</v>
      </c>
      <c r="J17" s="1">
        <f t="shared" si="7"/>
        <v>8029006.1971144062</v>
      </c>
      <c r="K17" s="1">
        <f t="shared" si="7"/>
        <v>8210766.9868267011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4557807.1662132265</v>
      </c>
      <c r="D18" s="4">
        <v>5251223.5119307255</v>
      </c>
      <c r="E18" s="4">
        <v>5424008.1339218812</v>
      </c>
      <c r="F18" s="4">
        <v>5814268.2104546754</v>
      </c>
      <c r="G18" s="4">
        <v>6262625.0663272468</v>
      </c>
      <c r="H18" s="4">
        <v>6337049.6423359858</v>
      </c>
      <c r="I18" s="4">
        <v>6856306.6224092375</v>
      </c>
      <c r="J18" s="4">
        <v>7391748.2702851379</v>
      </c>
      <c r="K18" s="4">
        <v>7607615.6897963174</v>
      </c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567807.56168046966</v>
      </c>
      <c r="D19" s="4">
        <v>586007.43445717543</v>
      </c>
      <c r="E19" s="4">
        <v>560271.67247458233</v>
      </c>
      <c r="F19" s="4">
        <v>545510.91485684935</v>
      </c>
      <c r="G19" s="4">
        <v>548327.89972112223</v>
      </c>
      <c r="H19" s="4">
        <v>588326.99613029184</v>
      </c>
      <c r="I19" s="4">
        <v>604818.06451612897</v>
      </c>
      <c r="J19" s="4">
        <v>637257.92682926834</v>
      </c>
      <c r="K19" s="4">
        <v>603151.29703038349</v>
      </c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1">
        <f>SUM(C21:C27)</f>
        <v>2490301.2814251455</v>
      </c>
      <c r="D20" s="1">
        <f t="shared" ref="D20:F20" si="8">SUM(D21:D27)</f>
        <v>2631519.1175504671</v>
      </c>
      <c r="E20" s="1">
        <f t="shared" si="8"/>
        <v>2870922.4936689707</v>
      </c>
      <c r="F20" s="1">
        <f t="shared" si="8"/>
        <v>3024833.0876840372</v>
      </c>
      <c r="G20" s="1">
        <f t="shared" ref="G20:K20" si="9">SUM(G21:G27)</f>
        <v>3122688.5295021585</v>
      </c>
      <c r="H20" s="1">
        <f t="shared" si="9"/>
        <v>3210420.5383864045</v>
      </c>
      <c r="I20" s="1">
        <f t="shared" si="9"/>
        <v>2987408.7818859797</v>
      </c>
      <c r="J20" s="1">
        <f t="shared" si="9"/>
        <v>3150667.6234542066</v>
      </c>
      <c r="K20" s="1">
        <f t="shared" si="9"/>
        <v>3151731.9821897866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80346.33327869502</v>
      </c>
      <c r="D21" s="4">
        <v>99142.232732680175</v>
      </c>
      <c r="E21" s="4">
        <v>97603.384360694996</v>
      </c>
      <c r="F21" s="4">
        <v>103589.69238530546</v>
      </c>
      <c r="G21" s="4">
        <v>110239.69537913478</v>
      </c>
      <c r="H21" s="4">
        <v>110825.74062180931</v>
      </c>
      <c r="I21" s="4">
        <v>142055.58703724295</v>
      </c>
      <c r="J21" s="4">
        <v>169613.86038845981</v>
      </c>
      <c r="K21" s="4">
        <v>155403.77399005467</v>
      </c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>
        <v>1830748.2476574448</v>
      </c>
      <c r="D22" s="4">
        <v>1952016.1504687013</v>
      </c>
      <c r="E22" s="4">
        <v>2169853.1753570801</v>
      </c>
      <c r="F22" s="4">
        <v>2217781.3047553864</v>
      </c>
      <c r="G22" s="4">
        <v>2179275.2032003761</v>
      </c>
      <c r="H22" s="4">
        <v>2224206.0584729696</v>
      </c>
      <c r="I22" s="4">
        <v>2005942.0336081905</v>
      </c>
      <c r="J22" s="4">
        <v>2112724.2774564573</v>
      </c>
      <c r="K22" s="4">
        <v>2054443.1515199072</v>
      </c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>
        <v>25872.209270814612</v>
      </c>
      <c r="D23" s="4">
        <v>21286.797466592765</v>
      </c>
      <c r="E23" s="4">
        <v>10679.484136531268</v>
      </c>
      <c r="F23" s="4">
        <v>14362.229245643701</v>
      </c>
      <c r="G23" s="4">
        <v>11550.118240718333</v>
      </c>
      <c r="H23" s="4">
        <v>18017.411939026359</v>
      </c>
      <c r="I23" s="4">
        <v>20484.437497979794</v>
      </c>
      <c r="J23" s="4">
        <v>23546.198679974652</v>
      </c>
      <c r="K23" s="4">
        <v>24700.998443283384</v>
      </c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>
        <v>24600.243317626595</v>
      </c>
      <c r="D24" s="4">
        <v>45373.042793065251</v>
      </c>
      <c r="E24" s="4">
        <v>20338.340584361275</v>
      </c>
      <c r="F24" s="4">
        <v>43920.611750467375</v>
      </c>
      <c r="G24" s="4">
        <v>87118.020263576545</v>
      </c>
      <c r="H24" s="4">
        <v>91899.269837711501</v>
      </c>
      <c r="I24" s="4">
        <v>85737.381196581206</v>
      </c>
      <c r="J24" s="4">
        <v>52045.308554387069</v>
      </c>
      <c r="K24" s="4">
        <v>51043.109539073746</v>
      </c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">
        <v>56529.146175082751</v>
      </c>
      <c r="D25" s="4">
        <v>57935.147773692843</v>
      </c>
      <c r="E25" s="4">
        <v>52207.783248956875</v>
      </c>
      <c r="F25" s="4">
        <v>57035.153393364766</v>
      </c>
      <c r="G25" s="4">
        <v>61901.655650328285</v>
      </c>
      <c r="H25" s="4">
        <v>97313.758202452096</v>
      </c>
      <c r="I25" s="4">
        <v>116891.68634057426</v>
      </c>
      <c r="J25" s="4">
        <v>123149.36947106913</v>
      </c>
      <c r="K25" s="4">
        <v>130679.6022352233</v>
      </c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4">
        <v>2839.4659263339872</v>
      </c>
      <c r="D26" s="4">
        <v>3013.4336053126162</v>
      </c>
      <c r="E26" s="4">
        <v>2176.1125972258037</v>
      </c>
      <c r="F26" s="4">
        <v>2225.2798629274985</v>
      </c>
      <c r="G26" s="4">
        <v>2334.6881761907989</v>
      </c>
      <c r="H26" s="4">
        <v>3555.4804772956622</v>
      </c>
      <c r="I26" s="4">
        <v>3876.5306861821605</v>
      </c>
      <c r="J26" s="4">
        <v>4115.3182866181041</v>
      </c>
      <c r="K26" s="4">
        <v>4169.2071614760753</v>
      </c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4">
        <v>469365.6357991476</v>
      </c>
      <c r="D27" s="4">
        <v>452752.31271042232</v>
      </c>
      <c r="E27" s="4">
        <v>518064.21338412049</v>
      </c>
      <c r="F27" s="4">
        <v>585918.81629094214</v>
      </c>
      <c r="G27" s="4">
        <v>670269.14859183377</v>
      </c>
      <c r="H27" s="4">
        <v>664602.81883513951</v>
      </c>
      <c r="I27" s="4">
        <v>612421.1255192284</v>
      </c>
      <c r="J27" s="4">
        <v>665473.29061724083</v>
      </c>
      <c r="K27" s="4">
        <v>731292.1393007685</v>
      </c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4">
        <v>1408253.7384447788</v>
      </c>
      <c r="D28" s="4">
        <v>1501328.8806803846</v>
      </c>
      <c r="E28" s="4">
        <v>1669300.4888291778</v>
      </c>
      <c r="F28" s="4">
        <v>1807803.2593196544</v>
      </c>
      <c r="G28" s="4">
        <v>2044107.6334184806</v>
      </c>
      <c r="H28" s="4">
        <v>2134931.9267354636</v>
      </c>
      <c r="I28" s="4">
        <v>2153266.3443606109</v>
      </c>
      <c r="J28" s="4">
        <v>2169839.6870814655</v>
      </c>
      <c r="K28" s="4">
        <v>2186391.3246955792</v>
      </c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4">
        <v>3549759.9244021275</v>
      </c>
      <c r="D29" s="4">
        <v>4066520.2827072348</v>
      </c>
      <c r="E29" s="4">
        <v>4743508.8054108135</v>
      </c>
      <c r="F29" s="4">
        <v>5234152.9616114171</v>
      </c>
      <c r="G29" s="4">
        <v>5597134.6074103555</v>
      </c>
      <c r="H29" s="4">
        <v>6078638.7615040597</v>
      </c>
      <c r="I29" s="4">
        <v>6696079.6432427056</v>
      </c>
      <c r="J29" s="4">
        <v>7478163.2895681737</v>
      </c>
      <c r="K29" s="4">
        <v>7807570.0186978448</v>
      </c>
      <c r="L29" s="8"/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4">
        <v>1223565.6108417301</v>
      </c>
      <c r="D30" s="4">
        <v>1225802.1863086685</v>
      </c>
      <c r="E30" s="4">
        <v>1252596.3222703608</v>
      </c>
      <c r="F30" s="4">
        <v>1104381.2644360377</v>
      </c>
      <c r="G30" s="4">
        <v>1135999.800588012</v>
      </c>
      <c r="H30" s="4">
        <v>1249427.1073923507</v>
      </c>
      <c r="I30" s="4">
        <v>1411085.5011615581</v>
      </c>
      <c r="J30" s="4">
        <v>1539179.455666339</v>
      </c>
      <c r="K30" s="4">
        <v>1675831.2205594033</v>
      </c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4">
        <v>3592748.2297423896</v>
      </c>
      <c r="D31" s="4">
        <v>3780023.0687292274</v>
      </c>
      <c r="E31" s="4">
        <v>3919067.3265601154</v>
      </c>
      <c r="F31" s="4">
        <v>3976652.4251737078</v>
      </c>
      <c r="G31" s="4">
        <v>4310211.0531515479</v>
      </c>
      <c r="H31" s="4">
        <v>4880309.2256865827</v>
      </c>
      <c r="I31" s="4">
        <v>5374429.9908640664</v>
      </c>
      <c r="J31" s="4">
        <v>5795530.6902729673</v>
      </c>
      <c r="K31" s="4">
        <v>6270278.3489388525</v>
      </c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26">
        <f>C17+C20+C28+C29+C30+C31</f>
        <v>17390243.512749869</v>
      </c>
      <c r="D32" s="26">
        <f t="shared" ref="D32:F32" si="10">D17+D20+D28+D29+D30+D31</f>
        <v>19042424.482363883</v>
      </c>
      <c r="E32" s="26">
        <f t="shared" si="10"/>
        <v>20439675.243135899</v>
      </c>
      <c r="F32" s="26">
        <f t="shared" si="10"/>
        <v>21507602.123536378</v>
      </c>
      <c r="G32" s="26">
        <f t="shared" ref="G32:H32" si="11">G17+G20+G28+G29+G30+G31</f>
        <v>23021094.590118922</v>
      </c>
      <c r="H32" s="26">
        <f t="shared" si="11"/>
        <v>24479104.198171139</v>
      </c>
      <c r="I32" s="26">
        <f t="shared" ref="I32:K32" si="12">I17+I20+I28+I29+I30+I31</f>
        <v>26083394.948440284</v>
      </c>
      <c r="J32" s="26">
        <f t="shared" si="12"/>
        <v>28162386.943157557</v>
      </c>
      <c r="K32" s="26">
        <f t="shared" si="12"/>
        <v>29302569.881908171</v>
      </c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51</v>
      </c>
      <c r="C33" s="29">
        <f t="shared" ref="C33:H33" si="13">C6+C11+C13+C14+C15+C17+C20+C28+C29+C30+C31</f>
        <v>30026634.292578615</v>
      </c>
      <c r="D33" s="29">
        <f t="shared" si="13"/>
        <v>31727707.553554632</v>
      </c>
      <c r="E33" s="29">
        <f t="shared" si="13"/>
        <v>33357691.314614676</v>
      </c>
      <c r="F33" s="29">
        <f t="shared" si="13"/>
        <v>34804832.545177072</v>
      </c>
      <c r="G33" s="29">
        <f t="shared" si="13"/>
        <v>36642019.942990154</v>
      </c>
      <c r="H33" s="29">
        <f t="shared" si="13"/>
        <v>39368483.071001932</v>
      </c>
      <c r="I33" s="29">
        <f t="shared" ref="I33:K33" si="14">I6+I11+I13+I14+I15+I17+I20+I28+I29+I30+I31</f>
        <v>41774602.980451047</v>
      </c>
      <c r="J33" s="29">
        <f t="shared" si="14"/>
        <v>44412671.939389922</v>
      </c>
      <c r="K33" s="29">
        <f t="shared" si="14"/>
        <v>45439508.802726872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3">
        <f>GSVA_const!C34</f>
        <v>3407148</v>
      </c>
      <c r="D34" s="3">
        <f>GSVA_const!D34</f>
        <v>3827884</v>
      </c>
      <c r="E34" s="3">
        <f>GSVA_const!E34</f>
        <v>3858878</v>
      </c>
      <c r="F34" s="3">
        <f>GSVA_const!F34</f>
        <v>4090181</v>
      </c>
      <c r="G34" s="3">
        <f>GSVA_const!G34</f>
        <v>5078568</v>
      </c>
      <c r="H34" s="3">
        <f>GSVA_const!H34</f>
        <v>5457715</v>
      </c>
      <c r="I34" s="3">
        <f>GSVA_const!I34</f>
        <v>6099394</v>
      </c>
      <c r="J34" s="3">
        <f>GSVA_const!J34</f>
        <v>6587209</v>
      </c>
      <c r="K34" s="3">
        <f>GSVA_const!K34</f>
        <v>7214311.2967999997</v>
      </c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3">
        <f>GSVA_const!C35</f>
        <v>631670</v>
      </c>
      <c r="D35" s="3">
        <f>GSVA_const!D35</f>
        <v>694011</v>
      </c>
      <c r="E35" s="3">
        <f>GSVA_const!E35</f>
        <v>745892</v>
      </c>
      <c r="F35" s="3">
        <f>GSVA_const!F35</f>
        <v>681588</v>
      </c>
      <c r="G35" s="3">
        <f>GSVA_const!G35</f>
        <v>605573</v>
      </c>
      <c r="H35" s="3">
        <f>GSVA_const!H35</f>
        <v>464668</v>
      </c>
      <c r="I35" s="3">
        <f>GSVA_const!I35</f>
        <v>555818</v>
      </c>
      <c r="J35" s="3">
        <f>GSVA_const!J35</f>
        <v>554133</v>
      </c>
      <c r="K35" s="3">
        <f>GSVA_const!K35</f>
        <v>546827.59490280936</v>
      </c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45</v>
      </c>
      <c r="B36" s="31" t="s">
        <v>63</v>
      </c>
      <c r="C36" s="26">
        <f>C33+C34-C35</f>
        <v>32802112.292578615</v>
      </c>
      <c r="D36" s="26">
        <f t="shared" ref="D36:K36" si="15">D33+D34-D35</f>
        <v>34861580.553554632</v>
      </c>
      <c r="E36" s="26">
        <f t="shared" si="15"/>
        <v>36470677.314614676</v>
      </c>
      <c r="F36" s="26">
        <f t="shared" si="15"/>
        <v>38213425.545177072</v>
      </c>
      <c r="G36" s="26">
        <f t="shared" si="15"/>
        <v>41115014.942990154</v>
      </c>
      <c r="H36" s="26">
        <f t="shared" si="15"/>
        <v>44361530.071001932</v>
      </c>
      <c r="I36" s="26">
        <f t="shared" si="15"/>
        <v>47318178.980451047</v>
      </c>
      <c r="J36" s="26">
        <f t="shared" si="15"/>
        <v>50445747.939389922</v>
      </c>
      <c r="K36" s="26">
        <f t="shared" si="15"/>
        <v>52106992.504624069</v>
      </c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4">
        <f>GSVA_cur!C37</f>
        <v>335014.83</v>
      </c>
      <c r="D37" s="4">
        <f>GSVA_cur!D37</f>
        <v>336661.74</v>
      </c>
      <c r="E37" s="4">
        <f>GSVA_cur!E37</f>
        <v>338173.86535729998</v>
      </c>
      <c r="F37" s="4">
        <f>GSVA_cur!F37</f>
        <v>339842.743309749</v>
      </c>
      <c r="G37" s="4">
        <f>GSVA_cur!G37</f>
        <v>341525</v>
      </c>
      <c r="H37" s="4">
        <f>GSVA_cur!H37</f>
        <v>343221</v>
      </c>
      <c r="I37" s="4">
        <f>GSVA_cur!I37</f>
        <v>344932</v>
      </c>
      <c r="J37" s="4">
        <f>GSVA_cur!J37</f>
        <v>346656</v>
      </c>
      <c r="K37" s="4">
        <f>GSVA_cur!K37</f>
        <v>348394</v>
      </c>
      <c r="M37" s="6"/>
      <c r="N37" s="6"/>
      <c r="O37" s="6"/>
      <c r="P37" s="6"/>
    </row>
    <row r="38" spans="1:181" ht="15.75" x14ac:dyDescent="0.25">
      <c r="A38" s="30" t="s">
        <v>47</v>
      </c>
      <c r="B38" s="31" t="s">
        <v>64</v>
      </c>
      <c r="C38" s="26">
        <f>C36/C37*1000</f>
        <v>97912.418660924988</v>
      </c>
      <c r="D38" s="26">
        <f t="shared" ref="D38:K38" si="16">D36/D37*1000</f>
        <v>103550.76449600312</v>
      </c>
      <c r="E38" s="26">
        <f t="shared" si="16"/>
        <v>107845.93681147219</v>
      </c>
      <c r="F38" s="26">
        <f t="shared" si="16"/>
        <v>112444.43583821802</v>
      </c>
      <c r="G38" s="26">
        <f t="shared" si="16"/>
        <v>120386.54547394819</v>
      </c>
      <c r="H38" s="26">
        <f t="shared" si="16"/>
        <v>129250.62881059705</v>
      </c>
      <c r="I38" s="26">
        <f t="shared" si="16"/>
        <v>137181.18058182788</v>
      </c>
      <c r="J38" s="26">
        <f t="shared" si="16"/>
        <v>145521.05816541446</v>
      </c>
      <c r="K38" s="26">
        <f t="shared" si="16"/>
        <v>149563.40380323448</v>
      </c>
      <c r="L38" s="8"/>
      <c r="M38" s="8"/>
      <c r="N38" s="8"/>
      <c r="O38" s="8"/>
      <c r="P38" s="8"/>
      <c r="BQ38" s="9"/>
      <c r="BR38" s="9"/>
      <c r="BS38" s="9"/>
      <c r="BT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2021-03-15T04:44:58Z</dcterms:modified>
</cp:coreProperties>
</file>