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D35" i="12"/>
  <c r="E35" i="12"/>
  <c r="F35" i="12"/>
  <c r="G35" i="12"/>
  <c r="H35" i="12"/>
  <c r="I35" i="12"/>
  <c r="J35" i="12"/>
  <c r="K35" i="12"/>
  <c r="D37" i="12"/>
  <c r="E37" i="12"/>
  <c r="F37" i="12"/>
  <c r="G37" i="12"/>
  <c r="H37" i="12"/>
  <c r="I37" i="12"/>
  <c r="J37" i="12"/>
  <c r="K37" i="12"/>
  <c r="D34" i="11"/>
  <c r="E34" i="11"/>
  <c r="F34" i="11"/>
  <c r="G34" i="11"/>
  <c r="H34" i="11"/>
  <c r="I34" i="11"/>
  <c r="J34" i="11"/>
  <c r="K34" i="11"/>
  <c r="D35" i="11"/>
  <c r="E35" i="11"/>
  <c r="F35" i="11"/>
  <c r="G35" i="11"/>
  <c r="H35" i="11"/>
  <c r="I35" i="11"/>
  <c r="J35" i="11"/>
  <c r="K35" i="11"/>
  <c r="D37" i="11"/>
  <c r="E37" i="11"/>
  <c r="F37" i="11"/>
  <c r="G37" i="11"/>
  <c r="H37" i="11"/>
  <c r="I37" i="11"/>
  <c r="J37" i="11"/>
  <c r="K37" i="11"/>
  <c r="K16" i="1" l="1"/>
  <c r="K17" i="1"/>
  <c r="K16" i="11"/>
  <c r="K17" i="11"/>
  <c r="K16" i="12"/>
  <c r="K17" i="12"/>
  <c r="K16" i="10"/>
  <c r="K17" i="10"/>
  <c r="D37" i="1" l="1"/>
  <c r="E37" i="1"/>
  <c r="F37" i="1"/>
  <c r="G37" i="1"/>
  <c r="H37" i="1"/>
  <c r="I37" i="1"/>
  <c r="J37" i="1"/>
  <c r="K37" i="1"/>
  <c r="I20" i="1" l="1"/>
  <c r="J20" i="1"/>
  <c r="K20" i="1"/>
  <c r="I20" i="11"/>
  <c r="J20" i="11"/>
  <c r="K20" i="11"/>
  <c r="I20" i="12"/>
  <c r="J20" i="12"/>
  <c r="K20" i="12"/>
  <c r="I20" i="10"/>
  <c r="J20" i="10"/>
  <c r="K20" i="10"/>
  <c r="I17" i="1"/>
  <c r="J17" i="1"/>
  <c r="I17" i="11"/>
  <c r="J17" i="11"/>
  <c r="I17" i="12"/>
  <c r="J17" i="12"/>
  <c r="I17" i="10"/>
  <c r="J17" i="10"/>
  <c r="I16" i="1"/>
  <c r="J16" i="1"/>
  <c r="I16" i="11"/>
  <c r="J16" i="11"/>
  <c r="I16" i="12"/>
  <c r="J16" i="12"/>
  <c r="I16" i="10"/>
  <c r="J16" i="10"/>
  <c r="I6" i="1"/>
  <c r="J6" i="1"/>
  <c r="K6" i="1"/>
  <c r="I6" i="11"/>
  <c r="J6" i="11"/>
  <c r="J12" i="11" s="1"/>
  <c r="K6" i="11"/>
  <c r="I6" i="12"/>
  <c r="J6" i="12"/>
  <c r="K6" i="12"/>
  <c r="I6" i="10"/>
  <c r="J6" i="10"/>
  <c r="K6" i="10"/>
  <c r="J33" i="10" l="1"/>
  <c r="J12" i="12"/>
  <c r="K32" i="10"/>
  <c r="K33" i="11"/>
  <c r="K36" i="11" s="1"/>
  <c r="K38" i="11" s="1"/>
  <c r="K12" i="11"/>
  <c r="K32" i="1"/>
  <c r="K33" i="10"/>
  <c r="K12" i="10"/>
  <c r="I12" i="11"/>
  <c r="K32" i="12"/>
  <c r="K12" i="1"/>
  <c r="K33" i="1"/>
  <c r="K12" i="12"/>
  <c r="K33" i="12"/>
  <c r="K36" i="12" s="1"/>
  <c r="K38" i="12" s="1"/>
  <c r="K32" i="11"/>
  <c r="J32" i="12"/>
  <c r="J33" i="12"/>
  <c r="J36" i="12" s="1"/>
  <c r="J38" i="12" s="1"/>
  <c r="J32" i="11"/>
  <c r="J33" i="11"/>
  <c r="J36" i="11" s="1"/>
  <c r="J38" i="11" s="1"/>
  <c r="J32" i="1"/>
  <c r="I32" i="1"/>
  <c r="J12" i="1"/>
  <c r="J33" i="1"/>
  <c r="J32" i="10"/>
  <c r="J12" i="10"/>
  <c r="I32" i="12"/>
  <c r="I12" i="12"/>
  <c r="I33" i="12"/>
  <c r="I36" i="12" s="1"/>
  <c r="I38" i="12" s="1"/>
  <c r="I32" i="11"/>
  <c r="I33" i="11"/>
  <c r="I33" i="1"/>
  <c r="I12" i="1"/>
  <c r="I32" i="10"/>
  <c r="I33" i="10"/>
  <c r="I12" i="10"/>
  <c r="I36" i="11" l="1"/>
  <c r="I38" i="11" s="1"/>
  <c r="J36" i="10"/>
  <c r="K36" i="1"/>
  <c r="K36" i="10"/>
  <c r="I36" i="1"/>
  <c r="J36" i="1"/>
  <c r="I36" i="10"/>
  <c r="J38" i="10" l="1"/>
  <c r="K38" i="1"/>
  <c r="K38" i="10"/>
  <c r="I38" i="1"/>
  <c r="J38" i="1"/>
  <c r="I38" i="10"/>
  <c r="H17" i="12"/>
  <c r="H17" i="11"/>
  <c r="H17" i="1"/>
  <c r="H17" i="10"/>
  <c r="G17" i="12" l="1"/>
  <c r="G17" i="11"/>
  <c r="C37" i="1"/>
  <c r="G17" i="1"/>
  <c r="D17" i="10"/>
  <c r="E17" i="10"/>
  <c r="F17" i="10"/>
  <c r="G17" i="10"/>
  <c r="G20" i="1" l="1"/>
  <c r="H20" i="1"/>
  <c r="G20" i="11"/>
  <c r="H20" i="11"/>
  <c r="G20" i="12"/>
  <c r="H20" i="12"/>
  <c r="G20" i="10"/>
  <c r="H20" i="10"/>
  <c r="G16" i="1"/>
  <c r="H16" i="1"/>
  <c r="G16" i="11"/>
  <c r="H16" i="11"/>
  <c r="G16" i="12"/>
  <c r="H16" i="12"/>
  <c r="G16" i="10"/>
  <c r="H16" i="10"/>
  <c r="G6" i="1"/>
  <c r="H6" i="1"/>
  <c r="G6" i="11"/>
  <c r="H6" i="11"/>
  <c r="G6" i="12"/>
  <c r="H6" i="12"/>
  <c r="G6" i="10"/>
  <c r="H6" i="10"/>
  <c r="H32" i="1" l="1"/>
  <c r="G32" i="1"/>
  <c r="G32" i="12"/>
  <c r="H32" i="12"/>
  <c r="H32" i="11"/>
  <c r="G32" i="11"/>
  <c r="H12" i="11"/>
  <c r="G12" i="11"/>
  <c r="H32" i="10"/>
  <c r="G32" i="10"/>
  <c r="H12" i="1"/>
  <c r="H12" i="10"/>
  <c r="H33" i="10"/>
  <c r="H33" i="11"/>
  <c r="H36" i="11" s="1"/>
  <c r="H38" i="11" s="1"/>
  <c r="G12" i="10"/>
  <c r="G33" i="10"/>
  <c r="G33" i="11"/>
  <c r="G36" i="11" s="1"/>
  <c r="G38" i="11" s="1"/>
  <c r="G12" i="12"/>
  <c r="H33" i="12"/>
  <c r="H36" i="12" s="1"/>
  <c r="H38" i="12" s="1"/>
  <c r="H33" i="1"/>
  <c r="H12" i="12"/>
  <c r="G33" i="12"/>
  <c r="G36" i="12" s="1"/>
  <c r="G38" i="12" s="1"/>
  <c r="G33" i="1"/>
  <c r="G12" i="1"/>
  <c r="C37" i="11"/>
  <c r="G36" i="1" l="1"/>
  <c r="H36" i="1"/>
  <c r="H36" i="10"/>
  <c r="G36" i="10"/>
  <c r="C35" i="11"/>
  <c r="C34" i="11"/>
  <c r="H38" i="1" l="1"/>
  <c r="G38" i="1"/>
  <c r="G38" i="10"/>
  <c r="H38" i="10"/>
  <c r="C35" i="12" l="1"/>
  <c r="C34" i="12"/>
  <c r="C37" i="12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6" i="10"/>
  <c r="F6" i="10"/>
  <c r="E20" i="10"/>
  <c r="D20" i="10"/>
  <c r="C20" i="10"/>
  <c r="C17" i="10"/>
  <c r="E16" i="10"/>
  <c r="D16" i="10"/>
  <c r="C16" i="10"/>
  <c r="E6" i="10"/>
  <c r="D6" i="10"/>
  <c r="C6" i="10"/>
  <c r="D32" i="1" l="1"/>
  <c r="F32" i="1"/>
  <c r="C32" i="1"/>
  <c r="E32" i="1"/>
  <c r="F32" i="10"/>
  <c r="D32" i="10"/>
  <c r="E32" i="10"/>
  <c r="C32" i="10"/>
  <c r="E32" i="12"/>
  <c r="F32" i="12"/>
  <c r="E12" i="12"/>
  <c r="C32" i="11"/>
  <c r="E32" i="11"/>
  <c r="D32" i="11"/>
  <c r="E12" i="11"/>
  <c r="D33" i="11"/>
  <c r="D36" i="11" s="1"/>
  <c r="D38" i="11" s="1"/>
  <c r="E33" i="1"/>
  <c r="F33" i="1"/>
  <c r="C12" i="10"/>
  <c r="D33" i="10"/>
  <c r="F33" i="10"/>
  <c r="F32" i="11"/>
  <c r="F33" i="11"/>
  <c r="F36" i="11" s="1"/>
  <c r="F38" i="11" s="1"/>
  <c r="C33" i="12"/>
  <c r="C32" i="12"/>
  <c r="D33" i="12"/>
  <c r="D36" i="12" s="1"/>
  <c r="D38" i="12" s="1"/>
  <c r="D32" i="12"/>
  <c r="F33" i="12"/>
  <c r="F36" i="12" s="1"/>
  <c r="F38" i="12" s="1"/>
  <c r="C33" i="11"/>
  <c r="C33" i="1"/>
  <c r="D33" i="1"/>
  <c r="F12" i="10"/>
  <c r="C12" i="12"/>
  <c r="D12" i="12"/>
  <c r="E33" i="12"/>
  <c r="E36" i="12" s="1"/>
  <c r="E38" i="12" s="1"/>
  <c r="F12" i="12"/>
  <c r="C12" i="11"/>
  <c r="D12" i="11"/>
  <c r="E33" i="11"/>
  <c r="E36" i="11" s="1"/>
  <c r="E38" i="11" s="1"/>
  <c r="F12" i="11"/>
  <c r="D12" i="1"/>
  <c r="C12" i="1"/>
  <c r="E12" i="1"/>
  <c r="F12" i="1"/>
  <c r="D12" i="10"/>
  <c r="C33" i="10"/>
  <c r="E33" i="10"/>
  <c r="E12" i="10"/>
  <c r="C36" i="12" l="1"/>
  <c r="C36" i="1"/>
  <c r="C38" i="1" s="1"/>
  <c r="C36" i="11"/>
  <c r="C36" i="10"/>
  <c r="F36" i="1"/>
  <c r="E36" i="1"/>
  <c r="D36" i="1"/>
  <c r="F36" i="10"/>
  <c r="D36" i="10"/>
  <c r="E36" i="10"/>
  <c r="C38" i="12" l="1"/>
  <c r="C38" i="10"/>
  <c r="C38" i="11"/>
  <c r="E38" i="1"/>
  <c r="D38" i="1"/>
  <c r="F38" i="1"/>
  <c r="E38" i="10"/>
  <c r="D38" i="10"/>
  <c r="F38" i="10"/>
</calcChain>
</file>

<file path=xl/sharedStrings.xml><?xml version="1.0" encoding="utf-8"?>
<sst xmlns="http://schemas.openxmlformats.org/spreadsheetml/2006/main" count="265" uniqueCount="73">
  <si>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</si>
  <si>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</si>
  <si>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</si>
  <si>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</si>
  <si>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</si>
  <si>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</si>
  <si>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</si>
  <si>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</si>
  <si>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</si>
  <si>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</si>
  <si>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</si>
  <si>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</si>
  <si>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</si>
  <si>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</si>
  <si>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</si>
  <si>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</si>
  <si>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</si>
  <si>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</si>
  <si>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</si>
  <si>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</si>
  <si>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</si>
  <si>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</si>
  <si>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</si>
  <si>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</si>
  <si>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</si>
  <si>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</si>
  <si>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</si>
  <si>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</si>
  <si>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</si>
  <si>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</si>
  <si>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</si>
  <si>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</si>
  <si>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</si>
  <si>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</si>
  <si>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</si>
  <si>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</si>
  <si>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</si>
  <si>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</si>
  <si>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</si>
  <si>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</si>
  <si>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</si>
  <si>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</si>
  <si>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</si>
  <si>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</si>
  <si>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</si>
  <si>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</si>
  <si>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</si>
  <si>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</si>
  <si>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</si>
  <si>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</si>
  <si>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</si>
  <si>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</si>
  <si>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</si>
  <si>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</si>
  <si>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</si>
  <si>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</si>
  <si>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</si>
  <si>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</si>
  <si>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</si>
  <si>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</si>
  <si>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</si>
  <si>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</si>
  <si>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</si>
  <si>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</si>
  <si>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</si>
  <si>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</si>
  <si>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Nagaland</t>
  </si>
  <si>
    <t>2016-17</t>
  </si>
  <si>
    <t>2017-18</t>
  </si>
  <si>
    <t>2018-19</t>
  </si>
  <si>
    <t>2019-20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</si>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</sst>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40"/>
  <sheetViews>
    <sheetView tabSelected="1" zoomScaleSheetLayoutView="100" workbookViewId="0">
      <pane xSplit="2" ySplit="5" topLeftCell="C29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0" sqref="B40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7" width="8.85546875" style="7"/>
    <col min="178" max="178" width="12.7109375" style="7" bestFit="1" customWidth="1"/>
    <col min="179" max="16384" width="8.85546875" style="2"/>
  </cols>
  <sheetData>
    <row r="1" spans="1:178" ht="21" x14ac:dyDescent="0.35">
      <c r="A1" s="2" t="s">
        <v>53</v>
      </c>
      <c r="B1" s="33" t="s">
        <v>66</v>
      </c>
    </row>
    <row r="2" spans="1:178" ht="15.75" x14ac:dyDescent="0.25">
      <c r="A2" s="12" t="s">
        <v>48</v>
      </c>
      <c r="I2" s="6" t="s">
        <v>71</v>
      </c>
    </row>
    <row r="3" spans="1:178" ht="15.75" x14ac:dyDescent="0.25">
      <c r="A3" s="12"/>
    </row>
    <row r="4" spans="1:178" ht="15.75" x14ac:dyDescent="0.25">
      <c r="A4" s="12"/>
      <c r="E4" s="11"/>
      <c r="F4" s="11" t="s">
        <v>57</v>
      </c>
    </row>
    <row r="5" spans="1:178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8" s="17" customFormat="1" ht="15.75" x14ac:dyDescent="0.25">
      <c r="A6" s="15" t="s">
        <v>26</v>
      </c>
      <c r="B6" s="16" t="s">
        <v>2</v>
      </c>
      <c r="C6" s="1">
        <f>SUM(C7:C10)</f>
        <v>373362.66954238748</v>
      </c>
      <c r="D6" s="1">
        <f t="shared" ref="D6:E6" si="0">SUM(D7:D10)</f>
        <v>455319.58321822662</v>
      </c>
      <c r="E6" s="1">
        <f t="shared" si="0"/>
        <v>556608.74329999997</v>
      </c>
      <c r="F6" s="1">
        <f t="shared" ref="F6:K6" si="1">SUM(F7:F10)</f>
        <v>618524.59570000006</v>
      </c>
      <c r="G6" s="1">
        <f t="shared" si="1"/>
        <v>596987.46350000007</v>
      </c>
      <c r="H6" s="1">
        <f t="shared" si="1"/>
        <v>694282.46150000009</v>
      </c>
      <c r="I6" s="1">
        <f t="shared" si="1"/>
        <v>764499.04789999989</v>
      </c>
      <c r="J6" s="1">
        <f t="shared" si="1"/>
        <v>835086.97649999999</v>
      </c>
      <c r="K6" s="1">
        <f t="shared" si="1"/>
        <v>844476.50089999998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59</v>
      </c>
      <c r="C7" s="4">
        <v>204303.98912990978</v>
      </c>
      <c r="D7" s="4">
        <v>262477.875</v>
      </c>
      <c r="E7" s="4">
        <v>340577.36320000002</v>
      </c>
      <c r="F7" s="4">
        <v>380195.06680000003</v>
      </c>
      <c r="G7" s="1">
        <v>405509.5122</v>
      </c>
      <c r="H7" s="1">
        <v>439813.52789999999</v>
      </c>
      <c r="I7" s="1">
        <v>485885.58199999999</v>
      </c>
      <c r="J7" s="1">
        <v>502248.56400000001</v>
      </c>
      <c r="K7" s="1">
        <v>516279.36300000001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60</v>
      </c>
      <c r="C8" s="4">
        <v>83146.601993815217</v>
      </c>
      <c r="D8" s="4">
        <v>102361.30039822657</v>
      </c>
      <c r="E8" s="4">
        <v>115312.315</v>
      </c>
      <c r="F8" s="4">
        <v>123895.56479999999</v>
      </c>
      <c r="G8" s="1">
        <v>71416.355500000005</v>
      </c>
      <c r="H8" s="1">
        <v>71576.194000000003</v>
      </c>
      <c r="I8" s="1">
        <v>94483.815000000002</v>
      </c>
      <c r="J8" s="1">
        <v>114600.76639999999</v>
      </c>
      <c r="K8" s="1">
        <v>118935.5025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61</v>
      </c>
      <c r="C9" s="4">
        <v>79568.503200000006</v>
      </c>
      <c r="D9" s="4">
        <v>83502.305699999997</v>
      </c>
      <c r="E9" s="4">
        <v>93028.834199999998</v>
      </c>
      <c r="F9" s="4">
        <v>105963.8112</v>
      </c>
      <c r="G9" s="1">
        <v>110813.2966</v>
      </c>
      <c r="H9" s="1">
        <v>172532.81200000001</v>
      </c>
      <c r="I9" s="1">
        <v>173027.76120000001</v>
      </c>
      <c r="J9" s="1">
        <v>208909.579</v>
      </c>
      <c r="K9" s="1">
        <v>199534.12179999999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62</v>
      </c>
      <c r="C10" s="4">
        <v>6343.5752186624995</v>
      </c>
      <c r="D10" s="4">
        <v>6978.1021200000005</v>
      </c>
      <c r="E10" s="4">
        <v>7690.2308999999996</v>
      </c>
      <c r="F10" s="4">
        <v>8470.1528999999991</v>
      </c>
      <c r="G10" s="1">
        <v>9248.2991999999995</v>
      </c>
      <c r="H10" s="1">
        <v>10359.927600000001</v>
      </c>
      <c r="I10" s="1">
        <v>11101.8897</v>
      </c>
      <c r="J10" s="1">
        <v>9328.0671000000002</v>
      </c>
      <c r="K10" s="1">
        <v>9727.5136000000002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31</v>
      </c>
      <c r="B11" s="19" t="s">
        <v>3</v>
      </c>
      <c r="C11" s="4">
        <v>5659.6909999999998</v>
      </c>
      <c r="D11" s="4">
        <v>6621.0110000000004</v>
      </c>
      <c r="E11" s="4">
        <v>8005.4351999999999</v>
      </c>
      <c r="F11" s="4">
        <v>8398.2460080000001</v>
      </c>
      <c r="G11" s="1">
        <v>15900.3604</v>
      </c>
      <c r="H11" s="1">
        <v>4692.2511999999997</v>
      </c>
      <c r="I11" s="1">
        <v>6007.2780000000002</v>
      </c>
      <c r="J11" s="1">
        <v>10374.009599999999</v>
      </c>
      <c r="K11" s="1">
        <v>16725.681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4"/>
      <c r="B12" s="25" t="s">
        <v>28</v>
      </c>
      <c r="C12" s="26">
        <f>C6+C11</f>
        <v>379022.36054238747</v>
      </c>
      <c r="D12" s="26">
        <f t="shared" ref="D12:E12" si="2">D6+D11</f>
        <v>461940.59421822662</v>
      </c>
      <c r="E12" s="26">
        <f t="shared" si="2"/>
        <v>564614.17849999992</v>
      </c>
      <c r="F12" s="26">
        <f t="shared" ref="F12:K12" si="3">F6+F11</f>
        <v>626922.84170800005</v>
      </c>
      <c r="G12" s="26">
        <f t="shared" si="3"/>
        <v>612887.82390000008</v>
      </c>
      <c r="H12" s="26">
        <f t="shared" si="3"/>
        <v>698974.71270000015</v>
      </c>
      <c r="I12" s="26">
        <f t="shared" si="3"/>
        <v>770506.32589999994</v>
      </c>
      <c r="J12" s="26">
        <f t="shared" si="3"/>
        <v>845460.98609999998</v>
      </c>
      <c r="K12" s="26">
        <f t="shared" si="3"/>
        <v>861202.18189999997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32</v>
      </c>
      <c r="B13" s="16" t="s">
        <v>4</v>
      </c>
      <c r="C13" s="1">
        <v>15122.336534966214</v>
      </c>
      <c r="D13" s="1">
        <v>19399.906467485216</v>
      </c>
      <c r="E13" s="1">
        <v>16831.072700000001</v>
      </c>
      <c r="F13" s="1">
        <v>24062.168700000002</v>
      </c>
      <c r="G13" s="1">
        <v>26432.182000000001</v>
      </c>
      <c r="H13" s="1">
        <v>30403.088800000001</v>
      </c>
      <c r="I13" s="1">
        <v>31859.096399999999</v>
      </c>
      <c r="J13" s="1">
        <v>37425.034299999999</v>
      </c>
      <c r="K13" s="1">
        <v>37795.581599999998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33</v>
      </c>
      <c r="B14" s="19" t="s">
        <v>5</v>
      </c>
      <c r="C14" s="4">
        <v>29545.325000000001</v>
      </c>
      <c r="D14" s="4">
        <v>33795.038</v>
      </c>
      <c r="E14" s="4">
        <v>34633.352400000003</v>
      </c>
      <c r="F14" s="4">
        <v>38362.948000000004</v>
      </c>
      <c r="G14" s="1">
        <v>36164.741600000001</v>
      </c>
      <c r="H14" s="1">
        <v>39505.478000000003</v>
      </c>
      <c r="I14" s="1">
        <v>51648.801599999999</v>
      </c>
      <c r="J14" s="1">
        <v>56811.906000000003</v>
      </c>
      <c r="K14" s="1">
        <v>62612.3266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34</v>
      </c>
      <c r="B15" s="19" t="s">
        <v>6</v>
      </c>
      <c r="C15" s="4">
        <v>105135.141</v>
      </c>
      <c r="D15" s="4">
        <v>113744.47165224994</v>
      </c>
      <c r="E15" s="4">
        <v>117861.5675</v>
      </c>
      <c r="F15" s="4">
        <v>135297.0675</v>
      </c>
      <c r="G15" s="1">
        <v>157865.2942</v>
      </c>
      <c r="H15" s="1">
        <v>181175.67050000001</v>
      </c>
      <c r="I15" s="1">
        <v>216322.79939999999</v>
      </c>
      <c r="J15" s="1">
        <v>292144.82640000002</v>
      </c>
      <c r="K15" s="1">
        <v>315262.43339999998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4"/>
      <c r="B16" s="25" t="s">
        <v>29</v>
      </c>
      <c r="C16" s="26">
        <f>+C13+C14+C15</f>
        <v>149802.80253496621</v>
      </c>
      <c r="D16" s="26">
        <f t="shared" ref="D16:E16" si="4">+D13+D14+D15</f>
        <v>166939.41611973516</v>
      </c>
      <c r="E16" s="26">
        <f t="shared" si="4"/>
        <v>169325.9926</v>
      </c>
      <c r="F16" s="26">
        <f t="shared" ref="F16:J16" si="5">+F13+F14+F15</f>
        <v>197722.18420000002</v>
      </c>
      <c r="G16" s="26">
        <f t="shared" si="5"/>
        <v>220462.21780000001</v>
      </c>
      <c r="H16" s="26">
        <f t="shared" si="5"/>
        <v>251084.23730000001</v>
      </c>
      <c r="I16" s="26">
        <f t="shared" si="5"/>
        <v>299830.6974</v>
      </c>
      <c r="J16" s="26">
        <f t="shared" si="5"/>
        <v>386381.76670000004</v>
      </c>
      <c r="K16" s="26">
        <f t="shared" ref="K16" si="6">+K13+K14+K15</f>
        <v>415670.34159999999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17" customFormat="1" ht="15.75" x14ac:dyDescent="0.25">
      <c r="A17" s="15" t="s">
        <v>35</v>
      </c>
      <c r="B17" s="16" t="s">
        <v>7</v>
      </c>
      <c r="C17" s="1">
        <f>C18+C19</f>
        <v>105152.389</v>
      </c>
      <c r="D17" s="1">
        <f t="shared" ref="D17:J17" si="7">D18+D19</f>
        <v>124506.19600000001</v>
      </c>
      <c r="E17" s="1">
        <f t="shared" si="7"/>
        <v>129374.1731</v>
      </c>
      <c r="F17" s="1">
        <f t="shared" si="7"/>
        <v>148614.95689999999</v>
      </c>
      <c r="G17" s="1">
        <f t="shared" si="7"/>
        <v>176008.34520000001</v>
      </c>
      <c r="H17" s="1">
        <f t="shared" si="7"/>
        <v>199430.856</v>
      </c>
      <c r="I17" s="1">
        <f t="shared" si="7"/>
        <v>240986.70899999997</v>
      </c>
      <c r="J17" s="1">
        <f t="shared" si="7"/>
        <v>283219.01190000004</v>
      </c>
      <c r="K17" s="1">
        <f t="shared" ref="K17" si="8">K18+K19</f>
        <v>332564.08630000002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6"/>
      <c r="FT17" s="6"/>
      <c r="FU17" s="6"/>
      <c r="FV17" s="7"/>
    </row>
    <row r="18" spans="1:178" ht="15.75" x14ac:dyDescent="0.25">
      <c r="A18" s="18">
        <v>6.1</v>
      </c>
      <c r="B18" s="19" t="s">
        <v>8</v>
      </c>
      <c r="C18" s="4">
        <v>100064.122</v>
      </c>
      <c r="D18" s="4">
        <v>118794.774</v>
      </c>
      <c r="E18" s="4">
        <v>123498.36109999999</v>
      </c>
      <c r="F18" s="4">
        <v>142438.81289999999</v>
      </c>
      <c r="G18" s="1">
        <v>169266.45</v>
      </c>
      <c r="H18" s="1">
        <v>191893.416</v>
      </c>
      <c r="I18" s="1">
        <v>232645.68539999999</v>
      </c>
      <c r="J18" s="1">
        <v>273874.54710000003</v>
      </c>
      <c r="K18" s="1">
        <v>322112.41080000001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5088.2669999999998</v>
      </c>
      <c r="D19" s="4">
        <v>5711.4219999999996</v>
      </c>
      <c r="E19" s="4">
        <v>5875.8119999999999</v>
      </c>
      <c r="F19" s="4">
        <v>6176.1440000000002</v>
      </c>
      <c r="G19" s="1">
        <v>6741.8951999999999</v>
      </c>
      <c r="H19" s="1">
        <v>7537.44</v>
      </c>
      <c r="I19" s="1">
        <v>8341.0236000000004</v>
      </c>
      <c r="J19" s="1">
        <v>9344.4647999999997</v>
      </c>
      <c r="K19" s="1">
        <v>10451.675499999999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17" customFormat="1" ht="30" x14ac:dyDescent="0.25">
      <c r="A20" s="21" t="s">
        <v>36</v>
      </c>
      <c r="B20" s="23" t="s">
        <v>10</v>
      </c>
      <c r="C20" s="1">
        <f>SUM(C21:C27)</f>
        <v>57817.665999999997</v>
      </c>
      <c r="D20" s="1">
        <f t="shared" ref="D20:E20" si="9">SUM(D21:D27)</f>
        <v>63550.0285</v>
      </c>
      <c r="E20" s="1">
        <f t="shared" si="9"/>
        <v>71190.373699999996</v>
      </c>
      <c r="F20" s="1">
        <f t="shared" ref="F20:K20" si="10">SUM(F21:F27)</f>
        <v>82644.819900000002</v>
      </c>
      <c r="G20" s="1">
        <f t="shared" si="10"/>
        <v>92988.453000000009</v>
      </c>
      <c r="H20" s="1">
        <f t="shared" si="10"/>
        <v>101064.63860000001</v>
      </c>
      <c r="I20" s="1">
        <f t="shared" si="10"/>
        <v>108401.6014</v>
      </c>
      <c r="J20" s="1">
        <f t="shared" si="10"/>
        <v>115742.72770000002</v>
      </c>
      <c r="K20" s="1">
        <f t="shared" si="10"/>
        <v>130913.92080000002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6"/>
      <c r="FT20" s="6"/>
      <c r="FU20" s="6"/>
      <c r="FV20" s="7"/>
    </row>
    <row r="21" spans="1:178" ht="15.75" x14ac:dyDescent="0.25">
      <c r="A21" s="18">
        <v>7.1</v>
      </c>
      <c r="B21" s="19" t="s">
        <v>11</v>
      </c>
      <c r="C21" s="4">
        <v>378</v>
      </c>
      <c r="D21" s="4">
        <v>452</v>
      </c>
      <c r="E21" s="4">
        <v>285</v>
      </c>
      <c r="F21" s="4">
        <v>362</v>
      </c>
      <c r="G21" s="1">
        <v>421</v>
      </c>
      <c r="H21" s="1">
        <v>354</v>
      </c>
      <c r="I21" s="1">
        <v>363</v>
      </c>
      <c r="J21" s="1">
        <v>216</v>
      </c>
      <c r="K21" s="1">
        <v>172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12</v>
      </c>
      <c r="C22" s="4">
        <v>32071.514999999999</v>
      </c>
      <c r="D22" s="4">
        <v>36447.232300000003</v>
      </c>
      <c r="E22" s="4">
        <v>34417.152000000002</v>
      </c>
      <c r="F22" s="4">
        <v>41302.275300000001</v>
      </c>
      <c r="G22" s="1">
        <v>45749.413999999997</v>
      </c>
      <c r="H22" s="1">
        <v>50463.965199999999</v>
      </c>
      <c r="I22" s="1">
        <v>57129.434999999998</v>
      </c>
      <c r="J22" s="1">
        <v>65121.468999999997</v>
      </c>
      <c r="K22" s="1">
        <v>74449.367100000003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13</v>
      </c>
      <c r="C23" s="4">
        <v>1319.3167000000001</v>
      </c>
      <c r="D23" s="4">
        <v>689.71</v>
      </c>
      <c r="E23" s="4">
        <v>466.18880000000001</v>
      </c>
      <c r="F23" s="4">
        <v>569.32590000000005</v>
      </c>
      <c r="G23" s="1">
        <v>606.39</v>
      </c>
      <c r="H23" s="1">
        <v>717.40359999999998</v>
      </c>
      <c r="I23" s="1">
        <v>591.29999999999995</v>
      </c>
      <c r="J23" s="1">
        <v>840.89250000000004</v>
      </c>
      <c r="K23" s="1">
        <v>1198.1466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14</v>
      </c>
      <c r="C24" s="4">
        <v>937.02030000000002</v>
      </c>
      <c r="D24" s="4">
        <v>1743.981</v>
      </c>
      <c r="E24" s="4">
        <v>1514.8671999999999</v>
      </c>
      <c r="F24" s="4">
        <v>2420.3751000000002</v>
      </c>
      <c r="G24" s="1">
        <v>1015.58</v>
      </c>
      <c r="H24" s="1">
        <v>1211.7904000000001</v>
      </c>
      <c r="I24" s="1">
        <v>1364.9175</v>
      </c>
      <c r="J24" s="1">
        <v>956.94550000000004</v>
      </c>
      <c r="K24" s="1">
        <v>672.85080000000005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15</v>
      </c>
      <c r="C25" s="4">
        <v>0</v>
      </c>
      <c r="D25" s="4">
        <v>0</v>
      </c>
      <c r="E25" s="4">
        <v>0</v>
      </c>
      <c r="F25" s="4">
        <v>0</v>
      </c>
      <c r="G25" s="1">
        <v>0</v>
      </c>
      <c r="H25" s="1">
        <v>3309.7271999999998</v>
      </c>
      <c r="I25" s="1">
        <v>3388.1489999999999</v>
      </c>
      <c r="J25" s="1">
        <v>4058.2890000000002</v>
      </c>
      <c r="K25" s="1">
        <v>4850.6220000000003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16</v>
      </c>
      <c r="C26" s="4">
        <v>62.659799999999997</v>
      </c>
      <c r="D26" s="4">
        <v>97.353200000000001</v>
      </c>
      <c r="E26" s="4">
        <v>80.165700000000001</v>
      </c>
      <c r="F26" s="4">
        <v>96.843599999999995</v>
      </c>
      <c r="G26" s="1">
        <v>97.069000000000003</v>
      </c>
      <c r="H26" s="1">
        <v>117.7522</v>
      </c>
      <c r="I26" s="1">
        <v>68.799899999999994</v>
      </c>
      <c r="J26" s="1">
        <v>268.81169999999997</v>
      </c>
      <c r="K26" s="1">
        <v>268.8655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17</v>
      </c>
      <c r="C27" s="4">
        <v>23049.154200000001</v>
      </c>
      <c r="D27" s="4">
        <v>24119.752</v>
      </c>
      <c r="E27" s="4">
        <v>34427</v>
      </c>
      <c r="F27" s="4">
        <v>37894</v>
      </c>
      <c r="G27" s="1">
        <v>45099</v>
      </c>
      <c r="H27" s="1">
        <v>44890</v>
      </c>
      <c r="I27" s="1">
        <v>45496</v>
      </c>
      <c r="J27" s="1">
        <v>44280.32</v>
      </c>
      <c r="K27" s="1">
        <v>49302.068800000001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37</v>
      </c>
      <c r="B28" s="19" t="s">
        <v>18</v>
      </c>
      <c r="C28" s="4">
        <v>47701</v>
      </c>
      <c r="D28" s="4">
        <v>53134</v>
      </c>
      <c r="E28" s="4">
        <v>57079</v>
      </c>
      <c r="F28" s="4">
        <v>51073</v>
      </c>
      <c r="G28" s="1">
        <v>54369</v>
      </c>
      <c r="H28" s="1">
        <v>53975</v>
      </c>
      <c r="I28" s="1">
        <v>61020</v>
      </c>
      <c r="J28" s="1">
        <v>70159</v>
      </c>
      <c r="K28" s="1">
        <v>68298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38</v>
      </c>
      <c r="B29" s="19" t="s">
        <v>19</v>
      </c>
      <c r="C29" s="4">
        <v>129295.8744</v>
      </c>
      <c r="D29" s="4">
        <v>139145.52249999999</v>
      </c>
      <c r="E29" s="4">
        <v>147985.80720000001</v>
      </c>
      <c r="F29" s="4">
        <v>156824.37400000001</v>
      </c>
      <c r="G29" s="1">
        <v>155184.14170000001</v>
      </c>
      <c r="H29" s="1">
        <v>160603.8941</v>
      </c>
      <c r="I29" s="1">
        <v>166221.65239999999</v>
      </c>
      <c r="J29" s="1">
        <v>174130.0074</v>
      </c>
      <c r="K29" s="1">
        <v>182738.35709999999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39</v>
      </c>
      <c r="B30" s="19" t="s">
        <v>54</v>
      </c>
      <c r="C30" s="4">
        <v>182188</v>
      </c>
      <c r="D30" s="4">
        <v>195575</v>
      </c>
      <c r="E30" s="4">
        <v>264724</v>
      </c>
      <c r="F30" s="4">
        <v>308021</v>
      </c>
      <c r="G30" s="1">
        <v>352888</v>
      </c>
      <c r="H30" s="1">
        <v>376398</v>
      </c>
      <c r="I30" s="1">
        <v>415226</v>
      </c>
      <c r="J30" s="1">
        <v>506442</v>
      </c>
      <c r="K30" s="1">
        <v>618947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40</v>
      </c>
      <c r="B31" s="19" t="s">
        <v>20</v>
      </c>
      <c r="C31" s="4">
        <v>155696.34359999999</v>
      </c>
      <c r="D31" s="4">
        <v>196428.20800000001</v>
      </c>
      <c r="E31" s="4">
        <v>237768.1152</v>
      </c>
      <c r="F31" s="4">
        <v>252570.8322</v>
      </c>
      <c r="G31" s="1">
        <v>262444.95799999998</v>
      </c>
      <c r="H31" s="1">
        <v>283075.94</v>
      </c>
      <c r="I31" s="1">
        <v>313781.08189999999</v>
      </c>
      <c r="J31" s="1">
        <v>398497.05499999999</v>
      </c>
      <c r="K31" s="1">
        <v>511851.71029999998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4"/>
      <c r="B32" s="25" t="s">
        <v>30</v>
      </c>
      <c r="C32" s="26">
        <f>C17+C20+C28+C29+C30+C31</f>
        <v>677851.27300000004</v>
      </c>
      <c r="D32" s="26">
        <f t="shared" ref="D32:E32" si="11">D17+D20+D28+D29+D30+D31</f>
        <v>772338.95499999996</v>
      </c>
      <c r="E32" s="26">
        <f t="shared" si="11"/>
        <v>908121.46920000005</v>
      </c>
      <c r="F32" s="26">
        <f t="shared" ref="F32:H32" si="12">F17+F20+F28+F29+F30+F31</f>
        <v>999748.98300000001</v>
      </c>
      <c r="G32" s="26">
        <f t="shared" si="12"/>
        <v>1093882.8979</v>
      </c>
      <c r="H32" s="26">
        <f t="shared" si="12"/>
        <v>1174548.3287</v>
      </c>
      <c r="I32" s="26">
        <f t="shared" ref="I32:J32" si="13">I17+I20+I28+I29+I30+I31</f>
        <v>1305637.0447</v>
      </c>
      <c r="J32" s="26">
        <f t="shared" si="13"/>
        <v>1548189.8019999999</v>
      </c>
      <c r="K32" s="26">
        <f t="shared" ref="K32" si="14">K17+K20+K28+K29+K30+K31</f>
        <v>1845313.0745000001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7" t="s">
        <v>27</v>
      </c>
      <c r="B33" s="28" t="s">
        <v>41</v>
      </c>
      <c r="C33" s="29">
        <f>C6+C11+C13+C14+C15+C17+C20+C28+C29+C30+C31</f>
        <v>1206676.4360773538</v>
      </c>
      <c r="D33" s="29">
        <f>D6+D11+D13+D14+D15+D17+D20+D28+D29+D30+D31</f>
        <v>1401218.9653379619</v>
      </c>
      <c r="E33" s="29">
        <f>E6+E11+E13+E14+E15+E17+E20+E28+E29+E30+E31</f>
        <v>1642061.6403000001</v>
      </c>
      <c r="F33" s="29">
        <f>F6+F11+F13+F14+F15+F17+F20+F28+F29+F30+F31</f>
        <v>1824394.0089080001</v>
      </c>
      <c r="G33" s="29">
        <f t="shared" ref="G33:H33" si="15">G6+G11+G13+G14+G15+G17+G20+G28+G29+G30+G31</f>
        <v>1927232.9396000002</v>
      </c>
      <c r="H33" s="29">
        <f t="shared" si="15"/>
        <v>2124607.2787000001</v>
      </c>
      <c r="I33" s="29">
        <f t="shared" ref="I33:J33" si="16">I6+I11+I13+I14+I15+I17+I20+I28+I29+I30+I31</f>
        <v>2375974.068</v>
      </c>
      <c r="J33" s="29">
        <f t="shared" si="16"/>
        <v>2780032.5548</v>
      </c>
      <c r="K33" s="29">
        <f t="shared" ref="K33" si="17">K6+K11+K13+K14+K15+K17+K20+K28+K29+K30+K31</f>
        <v>3122185.5979999998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2" t="s">
        <v>43</v>
      </c>
      <c r="B34" s="5" t="s">
        <v>25</v>
      </c>
      <c r="C34" s="4">
        <v>38290</v>
      </c>
      <c r="D34" s="4">
        <v>44596</v>
      </c>
      <c r="E34" s="4">
        <v>50411</v>
      </c>
      <c r="F34" s="4">
        <v>53049</v>
      </c>
      <c r="G34" s="32">
        <v>60279</v>
      </c>
      <c r="H34" s="32">
        <v>70061</v>
      </c>
      <c r="I34" s="32">
        <v>84054</v>
      </c>
      <c r="J34" s="32">
        <v>101096</v>
      </c>
      <c r="K34" s="32">
        <v>113228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2" t="s">
        <v>44</v>
      </c>
      <c r="B35" s="5" t="s">
        <v>24</v>
      </c>
      <c r="C35" s="4">
        <v>27290</v>
      </c>
      <c r="D35" s="4">
        <v>33688</v>
      </c>
      <c r="E35" s="4">
        <v>31300</v>
      </c>
      <c r="F35" s="4">
        <v>37376</v>
      </c>
      <c r="G35" s="32">
        <v>35117</v>
      </c>
      <c r="H35" s="32">
        <v>22423</v>
      </c>
      <c r="I35" s="32">
        <v>20732</v>
      </c>
      <c r="J35" s="32">
        <v>40968</v>
      </c>
      <c r="K35" s="32">
        <v>43261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30" t="s">
        <v>45</v>
      </c>
      <c r="B36" s="31" t="s">
        <v>55</v>
      </c>
      <c r="C36" s="26">
        <f>C33+C34-C35</f>
        <v>1217676.4360773538</v>
      </c>
      <c r="D36" s="26">
        <f t="shared" ref="D36:E36" si="18">D33+D34-D35</f>
        <v>1412126.9653379619</v>
      </c>
      <c r="E36" s="26">
        <f t="shared" si="18"/>
        <v>1661172.6403000001</v>
      </c>
      <c r="F36" s="26">
        <f t="shared" ref="F36:K36" si="19">F33+F34-F35</f>
        <v>1840067.0089080001</v>
      </c>
      <c r="G36" s="26">
        <f t="shared" si="19"/>
        <v>1952394.9396000002</v>
      </c>
      <c r="H36" s="26">
        <f t="shared" si="19"/>
        <v>2172245.2787000001</v>
      </c>
      <c r="I36" s="26">
        <f t="shared" si="19"/>
        <v>2439296.068</v>
      </c>
      <c r="J36" s="26">
        <f t="shared" si="19"/>
        <v>2840160.5548</v>
      </c>
      <c r="K36" s="26">
        <f t="shared" si="19"/>
        <v>3192152.5979999998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2" t="s">
        <v>46</v>
      </c>
      <c r="B37" s="5" t="s">
        <v>42</v>
      </c>
      <c r="C37" s="3">
        <v>19910</v>
      </c>
      <c r="D37" s="3">
        <v>20120</v>
      </c>
      <c r="E37" s="3">
        <v>20340</v>
      </c>
      <c r="F37" s="3">
        <v>20550</v>
      </c>
      <c r="G37" s="32">
        <v>20770</v>
      </c>
      <c r="H37" s="32">
        <v>20990</v>
      </c>
      <c r="I37" s="32">
        <v>21220</v>
      </c>
      <c r="J37" s="32">
        <v>21440</v>
      </c>
      <c r="K37" s="32">
        <v>21670</v>
      </c>
      <c r="L37" s="6"/>
      <c r="M37" s="6"/>
    </row>
    <row r="38" spans="1:178" ht="15.75" x14ac:dyDescent="0.25">
      <c r="A38" s="30" t="s">
        <v>47</v>
      </c>
      <c r="B38" s="31" t="s">
        <v>58</v>
      </c>
      <c r="C38" s="26">
        <f>C36/C37*1000</f>
        <v>61159.037472493917</v>
      </c>
      <c r="D38" s="26">
        <f t="shared" ref="D38:E38" si="20">D36/D37*1000</f>
        <v>70185.23684582315</v>
      </c>
      <c r="E38" s="26">
        <f t="shared" si="20"/>
        <v>81670.237969518203</v>
      </c>
      <c r="F38" s="26">
        <f t="shared" ref="F38:K38" si="21">F36/F37*1000</f>
        <v>89540.973669489045</v>
      </c>
      <c r="G38" s="26">
        <f t="shared" si="21"/>
        <v>94000.719287433807</v>
      </c>
      <c r="H38" s="26">
        <f t="shared" si="21"/>
        <v>103489.5320962363</v>
      </c>
      <c r="I38" s="26">
        <f t="shared" si="21"/>
        <v>114952.68934967012</v>
      </c>
      <c r="J38" s="26">
        <f t="shared" si="21"/>
        <v>132470.17513059702</v>
      </c>
      <c r="K38" s="26">
        <f t="shared" si="21"/>
        <v>147307.45722196586</v>
      </c>
      <c r="L38" s="8"/>
      <c r="M38" s="8"/>
      <c r="BN38" s="9"/>
      <c r="BO38" s="9"/>
      <c r="BP38" s="9"/>
      <c r="BQ38" s="9"/>
    </row>
    <row r="40" spans="1:178" x14ac:dyDescent="0.25">
      <c r="B40" s="2" t="s">
        <v>72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5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38"/>
  <sheetViews>
    <sheetView zoomScaleSheetLayoutView="100" workbookViewId="0">
      <pane xSplit="2" ySplit="5" topLeftCell="C30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1" width="11.85546875" style="6" customWidth="1"/>
    <col min="12" max="37" width="9.140625" style="7" customWidth="1"/>
    <col min="38" max="38" width="12.42578125" style="7" customWidth="1"/>
    <col min="39" max="60" width="9.140625" style="7" customWidth="1"/>
    <col min="61" max="61" width="12.140625" style="7" customWidth="1"/>
    <col min="62" max="65" width="9.140625" style="7" customWidth="1"/>
    <col min="66" max="70" width="9.140625" style="7" hidden="1" customWidth="1"/>
    <col min="71" max="71" width="9.140625" style="7" customWidth="1"/>
    <col min="72" max="76" width="9.140625" style="7" hidden="1" customWidth="1"/>
    <col min="77" max="77" width="9.140625" style="7" customWidth="1"/>
    <col min="78" max="82" width="9.140625" style="7" hidden="1" customWidth="1"/>
    <col min="83" max="83" width="9.140625" style="7" customWidth="1"/>
    <col min="84" max="88" width="9.140625" style="7" hidden="1" customWidth="1"/>
    <col min="89" max="89" width="9.140625" style="7" customWidth="1"/>
    <col min="90" max="94" width="9.140625" style="7" hidden="1" customWidth="1"/>
    <col min="95" max="95" width="9.140625" style="6" customWidth="1"/>
    <col min="96" max="100" width="9.140625" style="6" hidden="1" customWidth="1"/>
    <col min="101" max="101" width="9.140625" style="6" customWidth="1"/>
    <col min="102" max="106" width="9.140625" style="6" hidden="1" customWidth="1"/>
    <col min="107" max="107" width="9.140625" style="6" customWidth="1"/>
    <col min="108" max="112" width="9.140625" style="6" hidden="1" customWidth="1"/>
    <col min="113" max="113" width="9.140625" style="6" customWidth="1"/>
    <col min="114" max="143" width="9.140625" style="7" customWidth="1"/>
    <col min="144" max="144" width="9.140625" style="7" hidden="1" customWidth="1"/>
    <col min="145" max="152" width="9.140625" style="7" customWidth="1"/>
    <col min="153" max="153" width="9.140625" style="7" hidden="1" customWidth="1"/>
    <col min="154" max="158" width="9.140625" style="7" customWidth="1"/>
    <col min="159" max="159" width="9.140625" style="7" hidden="1" customWidth="1"/>
    <col min="160" max="169" width="9.140625" style="7" customWidth="1"/>
    <col min="170" max="170" width="9.140625" style="7"/>
    <col min="171" max="173" width="8.85546875" style="7"/>
    <col min="174" max="174" width="12.7109375" style="7" bestFit="1" customWidth="1"/>
    <col min="175" max="16384" width="8.85546875" style="2"/>
  </cols>
  <sheetData>
    <row r="1" spans="1:174" ht="21" x14ac:dyDescent="0.35">
      <c r="A1" s="2" t="s">
        <v>53</v>
      </c>
      <c r="B1" s="33" t="s">
        <v>66</v>
      </c>
    </row>
    <row r="2" spans="1:174" ht="15.75" x14ac:dyDescent="0.25">
      <c r="A2" s="12" t="s">
        <v>49</v>
      </c>
      <c r="I2" s="6" t="s">
        <v>71</v>
      </c>
    </row>
    <row r="3" spans="1:174" ht="15.75" x14ac:dyDescent="0.25">
      <c r="A3" s="12"/>
    </row>
    <row r="4" spans="1:174" ht="15.75" x14ac:dyDescent="0.25">
      <c r="A4" s="12"/>
      <c r="E4" s="11"/>
      <c r="F4" s="11" t="s">
        <v>57</v>
      </c>
    </row>
    <row r="5" spans="1:174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4" s="17" customFormat="1" ht="15.75" x14ac:dyDescent="0.25">
      <c r="A6" s="15" t="s">
        <v>26</v>
      </c>
      <c r="B6" s="16" t="s">
        <v>2</v>
      </c>
      <c r="C6" s="1">
        <f>SUM(C7:C10)</f>
        <v>373362.66954238748</v>
      </c>
      <c r="D6" s="1">
        <f t="shared" ref="D6:K6" si="0">SUM(D7:D10)</f>
        <v>396443.24314915441</v>
      </c>
      <c r="E6" s="1">
        <f t="shared" si="0"/>
        <v>435268.76007902616</v>
      </c>
      <c r="F6" s="1">
        <f t="shared" si="0"/>
        <v>452811.03210000001</v>
      </c>
      <c r="G6" s="1">
        <f t="shared" si="0"/>
        <v>420256.09019422077</v>
      </c>
      <c r="H6" s="1">
        <f t="shared" si="0"/>
        <v>458523.80254596879</v>
      </c>
      <c r="I6" s="1">
        <f t="shared" si="0"/>
        <v>440955.70466690412</v>
      </c>
      <c r="J6" s="1">
        <f t="shared" si="0"/>
        <v>479067.75935567851</v>
      </c>
      <c r="K6" s="1">
        <f t="shared" si="0"/>
        <v>460349.22038946167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6"/>
      <c r="FP6" s="6"/>
      <c r="FQ6" s="6"/>
      <c r="FR6" s="7"/>
    </row>
    <row r="7" spans="1:174" ht="15.75" x14ac:dyDescent="0.25">
      <c r="A7" s="18">
        <v>1.1000000000000001</v>
      </c>
      <c r="B7" s="19" t="s">
        <v>59</v>
      </c>
      <c r="C7" s="4">
        <v>204303.98912990978</v>
      </c>
      <c r="D7" s="4">
        <v>235468.77993635947</v>
      </c>
      <c r="E7" s="4">
        <v>276327.00639392645</v>
      </c>
      <c r="F7" s="4">
        <v>291145.42589999997</v>
      </c>
      <c r="G7" s="1">
        <v>290468.53784936049</v>
      </c>
      <c r="H7" s="1">
        <v>295188.86185761431</v>
      </c>
      <c r="I7" s="1">
        <v>287378.10117563233</v>
      </c>
      <c r="J7" s="1">
        <v>302430.23234624148</v>
      </c>
      <c r="K7" s="1">
        <v>294167.45979381446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6"/>
      <c r="FP7" s="6"/>
      <c r="FQ7" s="6"/>
    </row>
    <row r="8" spans="1:174" ht="15.75" x14ac:dyDescent="0.25">
      <c r="A8" s="18">
        <v>1.2</v>
      </c>
      <c r="B8" s="19" t="s">
        <v>60</v>
      </c>
      <c r="C8" s="4">
        <v>83146.601993815217</v>
      </c>
      <c r="D8" s="4">
        <v>77253.758933955265</v>
      </c>
      <c r="E8" s="4">
        <v>75457.225224895257</v>
      </c>
      <c r="F8" s="4">
        <v>74929.486799999999</v>
      </c>
      <c r="G8" s="1">
        <v>43137.996399810516</v>
      </c>
      <c r="H8" s="1">
        <v>41818.27439886846</v>
      </c>
      <c r="I8" s="1">
        <v>48196.933291770576</v>
      </c>
      <c r="J8" s="1">
        <v>63941.14904002603</v>
      </c>
      <c r="K8" s="1">
        <v>64123.506681939674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6"/>
      <c r="FP8" s="6"/>
      <c r="FQ8" s="6"/>
    </row>
    <row r="9" spans="1:174" ht="15.75" x14ac:dyDescent="0.25">
      <c r="A9" s="18">
        <v>1.3</v>
      </c>
      <c r="B9" s="19" t="s">
        <v>61</v>
      </c>
      <c r="C9" s="4">
        <v>79568.503200000006</v>
      </c>
      <c r="D9" s="4">
        <v>77109.315327506323</v>
      </c>
      <c r="E9" s="4">
        <v>76563.59238352222</v>
      </c>
      <c r="F9" s="4">
        <v>79474.845600000001</v>
      </c>
      <c r="G9" s="1">
        <v>79081.42510658456</v>
      </c>
      <c r="H9" s="1">
        <v>113546.16973125884</v>
      </c>
      <c r="I9" s="1">
        <v>97054.411827573917</v>
      </c>
      <c r="J9" s="1">
        <v>104307.06052717214</v>
      </c>
      <c r="K9" s="1">
        <v>93468.581901489117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6"/>
      <c r="FP9" s="6"/>
      <c r="FQ9" s="6"/>
    </row>
    <row r="10" spans="1:174" ht="15.75" x14ac:dyDescent="0.25">
      <c r="A10" s="18">
        <v>1.4</v>
      </c>
      <c r="B10" s="19" t="s">
        <v>62</v>
      </c>
      <c r="C10" s="4">
        <v>6343.5752186624995</v>
      </c>
      <c r="D10" s="4">
        <v>6611.3889513333615</v>
      </c>
      <c r="E10" s="4">
        <v>6920.9360766822247</v>
      </c>
      <c r="F10" s="4">
        <v>7261.2737999999999</v>
      </c>
      <c r="G10" s="1">
        <v>7568.130838465182</v>
      </c>
      <c r="H10" s="1">
        <v>7970.4965582272516</v>
      </c>
      <c r="I10" s="1">
        <v>8326.2583719273243</v>
      </c>
      <c r="J10" s="1">
        <v>8389.3174422388547</v>
      </c>
      <c r="K10" s="1">
        <v>8589.6720122184033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6"/>
      <c r="FP10" s="6"/>
      <c r="FQ10" s="6"/>
    </row>
    <row r="11" spans="1:174" ht="15.75" x14ac:dyDescent="0.25">
      <c r="A11" s="20" t="s">
        <v>31</v>
      </c>
      <c r="B11" s="19" t="s">
        <v>3</v>
      </c>
      <c r="C11" s="4">
        <v>5659.6909999999998</v>
      </c>
      <c r="D11" s="4">
        <v>3822.8603242712388</v>
      </c>
      <c r="E11" s="4">
        <v>7022.349131760302</v>
      </c>
      <c r="F11" s="4">
        <v>7742.0503599999993</v>
      </c>
      <c r="G11" s="1">
        <v>18743.062908574135</v>
      </c>
      <c r="H11" s="1">
        <v>4302.647524752475</v>
      </c>
      <c r="I11" s="1">
        <v>5190.4676701104381</v>
      </c>
      <c r="J11" s="1">
        <v>8712.6134070940443</v>
      </c>
      <c r="K11" s="1">
        <v>9113.5043909889264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6"/>
      <c r="FP11" s="6"/>
      <c r="FQ11" s="6"/>
    </row>
    <row r="12" spans="1:174" ht="15.75" x14ac:dyDescent="0.25">
      <c r="A12" s="24"/>
      <c r="B12" s="25" t="s">
        <v>28</v>
      </c>
      <c r="C12" s="26">
        <f>C6+C11</f>
        <v>379022.36054238747</v>
      </c>
      <c r="D12" s="26">
        <f t="shared" ref="D12:K12" si="1">D6+D11</f>
        <v>400266.10347342567</v>
      </c>
      <c r="E12" s="26">
        <f t="shared" si="1"/>
        <v>442291.10921078647</v>
      </c>
      <c r="F12" s="26">
        <f t="shared" si="1"/>
        <v>460553.08246000001</v>
      </c>
      <c r="G12" s="26">
        <f t="shared" si="1"/>
        <v>438999.15310279489</v>
      </c>
      <c r="H12" s="26">
        <f t="shared" si="1"/>
        <v>462826.45007072127</v>
      </c>
      <c r="I12" s="26">
        <f t="shared" si="1"/>
        <v>446146.17233701458</v>
      </c>
      <c r="J12" s="26">
        <f t="shared" si="1"/>
        <v>487780.37276277255</v>
      </c>
      <c r="K12" s="26">
        <f t="shared" si="1"/>
        <v>469462.72478045058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6"/>
      <c r="FP12" s="6"/>
      <c r="FQ12" s="6"/>
    </row>
    <row r="13" spans="1:174" s="17" customFormat="1" ht="15.75" x14ac:dyDescent="0.25">
      <c r="A13" s="15" t="s">
        <v>32</v>
      </c>
      <c r="B13" s="16" t="s">
        <v>4</v>
      </c>
      <c r="C13" s="1">
        <v>15122.336534966214</v>
      </c>
      <c r="D13" s="1">
        <v>18343.411088403263</v>
      </c>
      <c r="E13" s="1">
        <v>14020.040062646434</v>
      </c>
      <c r="F13" s="1">
        <v>16087.2088</v>
      </c>
      <c r="G13" s="1">
        <v>22607.253150165798</v>
      </c>
      <c r="H13" s="1">
        <v>26178.454691183404</v>
      </c>
      <c r="I13" s="1">
        <v>26407.284467402922</v>
      </c>
      <c r="J13" s="1">
        <v>28612.533599088838</v>
      </c>
      <c r="K13" s="1">
        <v>32260.98762886598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6"/>
      <c r="FP13" s="6"/>
      <c r="FQ13" s="6"/>
      <c r="FR13" s="7"/>
    </row>
    <row r="14" spans="1:174" ht="30" x14ac:dyDescent="0.25">
      <c r="A14" s="20" t="s">
        <v>33</v>
      </c>
      <c r="B14" s="19" t="s">
        <v>5</v>
      </c>
      <c r="C14" s="4">
        <v>29545.325000000001</v>
      </c>
      <c r="D14" s="4">
        <v>30327.257968546706</v>
      </c>
      <c r="E14" s="4">
        <v>26916.036922596391</v>
      </c>
      <c r="F14" s="4">
        <v>25574.664000000001</v>
      </c>
      <c r="G14" s="1">
        <v>31694.905447655139</v>
      </c>
      <c r="H14" s="1">
        <v>34213.095426685526</v>
      </c>
      <c r="I14" s="1">
        <v>45061.745635910222</v>
      </c>
      <c r="J14" s="1">
        <v>46467.678815489751</v>
      </c>
      <c r="K14" s="1">
        <v>49909.538144329897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8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8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8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6"/>
      <c r="FP14" s="6"/>
      <c r="FQ14" s="6"/>
    </row>
    <row r="15" spans="1:174" ht="15.75" x14ac:dyDescent="0.25">
      <c r="A15" s="20" t="s">
        <v>34</v>
      </c>
      <c r="B15" s="19" t="s">
        <v>6</v>
      </c>
      <c r="C15" s="4">
        <v>105135.31099113538</v>
      </c>
      <c r="D15" s="4">
        <v>105373.702545817</v>
      </c>
      <c r="E15" s="4">
        <v>81434.544870549129</v>
      </c>
      <c r="F15" s="4">
        <v>95937.992499999993</v>
      </c>
      <c r="G15" s="1">
        <v>107752.14400757935</v>
      </c>
      <c r="H15" s="1">
        <v>114874.03960396039</v>
      </c>
      <c r="I15" s="1">
        <v>133699.92073387958</v>
      </c>
      <c r="J15" s="1">
        <v>167959.8739017247</v>
      </c>
      <c r="K15" s="1">
        <v>176121.45460099276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8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8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8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6"/>
      <c r="FP15" s="6"/>
      <c r="FQ15" s="6"/>
    </row>
    <row r="16" spans="1:174" ht="15.75" x14ac:dyDescent="0.25">
      <c r="A16" s="24"/>
      <c r="B16" s="25" t="s">
        <v>29</v>
      </c>
      <c r="C16" s="26">
        <f>+C13+C14+C15</f>
        <v>149802.9725261016</v>
      </c>
      <c r="D16" s="26">
        <f t="shared" ref="D16:J16" si="2">+D13+D14+D15</f>
        <v>154044.37160276697</v>
      </c>
      <c r="E16" s="26">
        <f t="shared" si="2"/>
        <v>122370.62185579195</v>
      </c>
      <c r="F16" s="26">
        <f t="shared" si="2"/>
        <v>137599.8653</v>
      </c>
      <c r="G16" s="26">
        <f t="shared" si="2"/>
        <v>162054.30260540027</v>
      </c>
      <c r="H16" s="26">
        <f t="shared" si="2"/>
        <v>175265.58972182934</v>
      </c>
      <c r="I16" s="26">
        <f t="shared" si="2"/>
        <v>205168.95083719271</v>
      </c>
      <c r="J16" s="26">
        <f t="shared" si="2"/>
        <v>243040.08631630329</v>
      </c>
      <c r="K16" s="26">
        <f t="shared" ref="K16" si="3">+K13+K14+K15</f>
        <v>258291.98037418863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8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8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8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6"/>
      <c r="FP16" s="6"/>
      <c r="FQ16" s="6"/>
    </row>
    <row r="17" spans="1:174" s="17" customFormat="1" ht="15.75" x14ac:dyDescent="0.25">
      <c r="A17" s="15" t="s">
        <v>35</v>
      </c>
      <c r="B17" s="16" t="s">
        <v>7</v>
      </c>
      <c r="C17" s="1">
        <f>C18+C19</f>
        <v>105152.389</v>
      </c>
      <c r="D17" s="1">
        <f t="shared" ref="D17:J17" si="4">D18+D19</f>
        <v>113536.60119328614</v>
      </c>
      <c r="E17" s="1">
        <f t="shared" si="4"/>
        <v>108460.41932994805</v>
      </c>
      <c r="F17" s="1">
        <f t="shared" si="4"/>
        <v>110940.3986</v>
      </c>
      <c r="G17" s="1">
        <f t="shared" si="4"/>
        <v>127678.54362861204</v>
      </c>
      <c r="H17" s="1">
        <f t="shared" si="4"/>
        <v>126118.73814238566</v>
      </c>
      <c r="I17" s="1">
        <f t="shared" si="4"/>
        <v>161058.17785892411</v>
      </c>
      <c r="J17" s="1">
        <f t="shared" si="4"/>
        <v>179019.93939147412</v>
      </c>
      <c r="K17" s="1">
        <f t="shared" ref="K17" si="5">K18+K19</f>
        <v>201599.41267659413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6"/>
      <c r="FP17" s="6"/>
      <c r="FQ17" s="6"/>
      <c r="FR17" s="7"/>
    </row>
    <row r="18" spans="1:174" ht="15.75" x14ac:dyDescent="0.25">
      <c r="A18" s="18">
        <v>6.1</v>
      </c>
      <c r="B18" s="19" t="s">
        <v>8</v>
      </c>
      <c r="C18" s="4">
        <v>100064.122</v>
      </c>
      <c r="D18" s="4">
        <v>108328.40167810008</v>
      </c>
      <c r="E18" s="4">
        <v>103529.58977828886</v>
      </c>
      <c r="F18" s="4">
        <v>105737.6606</v>
      </c>
      <c r="G18" s="1">
        <v>122784.35585030791</v>
      </c>
      <c r="H18" s="1">
        <v>120911.14738330976</v>
      </c>
      <c r="I18" s="1">
        <v>155475.61426790166</v>
      </c>
      <c r="J18" s="1">
        <v>173098.30255450698</v>
      </c>
      <c r="K18" s="1">
        <v>195308.56731576938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6"/>
      <c r="FP18" s="6"/>
      <c r="FQ18" s="6"/>
    </row>
    <row r="19" spans="1:174" ht="15.75" x14ac:dyDescent="0.25">
      <c r="A19" s="18">
        <v>6.2</v>
      </c>
      <c r="B19" s="19" t="s">
        <v>9</v>
      </c>
      <c r="C19" s="4">
        <v>5088.2669999999998</v>
      </c>
      <c r="D19" s="4">
        <v>5208.199515186061</v>
      </c>
      <c r="E19" s="4">
        <v>4930.8295516591907</v>
      </c>
      <c r="F19" s="4">
        <v>5202.7380000000003</v>
      </c>
      <c r="G19" s="1">
        <v>4894.1877783041209</v>
      </c>
      <c r="H19" s="1">
        <v>5207.590759075908</v>
      </c>
      <c r="I19" s="1">
        <v>5582.5635910224437</v>
      </c>
      <c r="J19" s="1">
        <v>5921.6368369671327</v>
      </c>
      <c r="K19" s="1">
        <v>6290.8453608247419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6"/>
      <c r="FP19" s="6"/>
      <c r="FQ19" s="6"/>
    </row>
    <row r="20" spans="1:174" s="17" customFormat="1" ht="30" x14ac:dyDescent="0.25">
      <c r="A20" s="21" t="s">
        <v>36</v>
      </c>
      <c r="B20" s="23" t="s">
        <v>10</v>
      </c>
      <c r="C20" s="1">
        <f>SUM(C21:C27)</f>
        <v>57815.246799999994</v>
      </c>
      <c r="D20" s="1">
        <f t="shared" ref="D20:K20" si="6">SUM(D21:D27)</f>
        <v>59108.015599999999</v>
      </c>
      <c r="E20" s="1">
        <f t="shared" si="6"/>
        <v>63330.580499999996</v>
      </c>
      <c r="F20" s="1">
        <f t="shared" si="6"/>
        <v>69900.979499999987</v>
      </c>
      <c r="G20" s="1">
        <f t="shared" si="6"/>
        <v>75524.477972524866</v>
      </c>
      <c r="H20" s="1">
        <f t="shared" si="6"/>
        <v>82486.529750117857</v>
      </c>
      <c r="I20" s="1">
        <f t="shared" si="6"/>
        <v>86681.797915924471</v>
      </c>
      <c r="J20" s="1">
        <f t="shared" si="6"/>
        <v>95573.32045232672</v>
      </c>
      <c r="K20" s="1">
        <f t="shared" si="6"/>
        <v>102827.29736540664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6"/>
      <c r="FP20" s="6"/>
      <c r="FQ20" s="6"/>
      <c r="FR20" s="7"/>
    </row>
    <row r="21" spans="1:174" ht="15.75" x14ac:dyDescent="0.25">
      <c r="A21" s="18">
        <v>7.1</v>
      </c>
      <c r="B21" s="19" t="s">
        <v>11</v>
      </c>
      <c r="C21" s="4">
        <v>375.58080000000001</v>
      </c>
      <c r="D21" s="4">
        <v>448.33909999999997</v>
      </c>
      <c r="E21" s="4">
        <v>286</v>
      </c>
      <c r="F21" s="4">
        <v>287</v>
      </c>
      <c r="G21" s="1">
        <v>358</v>
      </c>
      <c r="H21" s="1">
        <v>249</v>
      </c>
      <c r="I21" s="1">
        <v>290</v>
      </c>
      <c r="J21" s="1">
        <v>160</v>
      </c>
      <c r="K21" s="1">
        <v>119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6"/>
      <c r="FP21" s="6"/>
      <c r="FQ21" s="6"/>
    </row>
    <row r="22" spans="1:174" ht="15.75" x14ac:dyDescent="0.25">
      <c r="A22" s="18">
        <v>7.2</v>
      </c>
      <c r="B22" s="19" t="s">
        <v>12</v>
      </c>
      <c r="C22" s="4">
        <v>32071.514999999999</v>
      </c>
      <c r="D22" s="4">
        <v>33813.4905</v>
      </c>
      <c r="E22" s="4">
        <v>31198.4673</v>
      </c>
      <c r="F22" s="4">
        <v>35246.988799999999</v>
      </c>
      <c r="G22" s="1">
        <v>35230.427285646612</v>
      </c>
      <c r="H22" s="1">
        <v>41342.920509193777</v>
      </c>
      <c r="I22" s="1">
        <v>45717.868542928394</v>
      </c>
      <c r="J22" s="1">
        <v>56546.626423690206</v>
      </c>
      <c r="K22" s="1">
        <v>61412.9273768614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6"/>
      <c r="FP22" s="6"/>
      <c r="FQ22" s="6"/>
    </row>
    <row r="23" spans="1:174" ht="15.75" x14ac:dyDescent="0.25">
      <c r="A23" s="18">
        <v>7.3</v>
      </c>
      <c r="B23" s="19" t="s">
        <v>13</v>
      </c>
      <c r="C23" s="4">
        <v>1319.3167000000001</v>
      </c>
      <c r="D23" s="4">
        <v>639.58950000000004</v>
      </c>
      <c r="E23" s="4">
        <v>405.53370000000001</v>
      </c>
      <c r="F23" s="4">
        <v>486.68959999999998</v>
      </c>
      <c r="G23" s="1">
        <v>506.19564187588821</v>
      </c>
      <c r="H23" s="1">
        <v>588.58161244695896</v>
      </c>
      <c r="I23" s="1">
        <v>472.81412540078378</v>
      </c>
      <c r="J23" s="1">
        <v>636.34192971038078</v>
      </c>
      <c r="K23" s="1">
        <v>856.20801832760594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6"/>
      <c r="FP23" s="6"/>
      <c r="FQ23" s="6"/>
    </row>
    <row r="24" spans="1:174" ht="15.75" x14ac:dyDescent="0.25">
      <c r="A24" s="18">
        <v>7.4</v>
      </c>
      <c r="B24" s="19" t="s">
        <v>14</v>
      </c>
      <c r="C24" s="4">
        <v>937.02030000000002</v>
      </c>
      <c r="D24" s="4">
        <v>1618.191</v>
      </c>
      <c r="E24" s="4">
        <v>1317.2445</v>
      </c>
      <c r="F24" s="4">
        <v>2069.1711999999998</v>
      </c>
      <c r="G24" s="1">
        <v>848.5930838465182</v>
      </c>
      <c r="H24" s="1">
        <v>993.47835926449784</v>
      </c>
      <c r="I24" s="1">
        <v>1091.716957605985</v>
      </c>
      <c r="J24" s="1">
        <v>724.14725024406118</v>
      </c>
      <c r="K24" s="1">
        <v>480.93806796487206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6"/>
      <c r="FP24" s="6"/>
      <c r="FQ24" s="6"/>
    </row>
    <row r="25" spans="1:174" ht="15.75" x14ac:dyDescent="0.25">
      <c r="A25" s="18">
        <v>7.5</v>
      </c>
      <c r="B25" s="19" t="s">
        <v>15</v>
      </c>
      <c r="C25" s="4">
        <v>0</v>
      </c>
      <c r="D25" s="4">
        <v>0</v>
      </c>
      <c r="E25" s="4">
        <v>0</v>
      </c>
      <c r="F25" s="4">
        <v>0</v>
      </c>
      <c r="G25" s="1">
        <v>0</v>
      </c>
      <c r="H25" s="1">
        <v>2749</v>
      </c>
      <c r="I25" s="1">
        <v>2711.5248485928037</v>
      </c>
      <c r="J25" s="1">
        <v>3063.3204523267163</v>
      </c>
      <c r="K25" s="1">
        <v>3467.2968308514701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6"/>
      <c r="FP25" s="6"/>
      <c r="FQ25" s="6"/>
    </row>
    <row r="26" spans="1:174" ht="15.75" x14ac:dyDescent="0.25">
      <c r="A26" s="18">
        <v>7.6</v>
      </c>
      <c r="B26" s="19" t="s">
        <v>16</v>
      </c>
      <c r="C26" s="4">
        <v>62.659799999999997</v>
      </c>
      <c r="D26" s="4">
        <v>90.408500000000004</v>
      </c>
      <c r="E26" s="4">
        <v>69.334999999999994</v>
      </c>
      <c r="F26" s="4">
        <v>76.129900000000006</v>
      </c>
      <c r="G26" s="1">
        <v>81.261961155850301</v>
      </c>
      <c r="H26" s="1">
        <v>96.807920792079202</v>
      </c>
      <c r="I26" s="1">
        <v>48.873441396508731</v>
      </c>
      <c r="J26" s="1">
        <v>202.88439635535306</v>
      </c>
      <c r="K26" s="1">
        <v>190.92707140129821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6"/>
      <c r="FP26" s="6"/>
      <c r="FQ26" s="6"/>
    </row>
    <row r="27" spans="1:174" ht="30" x14ac:dyDescent="0.25">
      <c r="A27" s="18">
        <v>7.7</v>
      </c>
      <c r="B27" s="19" t="s">
        <v>17</v>
      </c>
      <c r="C27" s="4">
        <v>23049.154200000001</v>
      </c>
      <c r="D27" s="4">
        <v>22497.996999999999</v>
      </c>
      <c r="E27" s="4">
        <v>30054</v>
      </c>
      <c r="F27" s="4">
        <v>31735</v>
      </c>
      <c r="G27" s="1">
        <v>38500</v>
      </c>
      <c r="H27" s="1">
        <v>36466.741348420554</v>
      </c>
      <c r="I27" s="1">
        <v>36349</v>
      </c>
      <c r="J27" s="1">
        <v>34240</v>
      </c>
      <c r="K27" s="1">
        <v>36300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6"/>
      <c r="FP27" s="6"/>
      <c r="FQ27" s="6"/>
    </row>
    <row r="28" spans="1:174" ht="15.75" x14ac:dyDescent="0.25">
      <c r="A28" s="20" t="s">
        <v>37</v>
      </c>
      <c r="B28" s="19" t="s">
        <v>18</v>
      </c>
      <c r="C28" s="4">
        <v>47701</v>
      </c>
      <c r="D28" s="4">
        <v>52078</v>
      </c>
      <c r="E28" s="4">
        <v>52249</v>
      </c>
      <c r="F28" s="4">
        <v>55223</v>
      </c>
      <c r="G28" s="1">
        <v>50390</v>
      </c>
      <c r="H28" s="1">
        <v>50153</v>
      </c>
      <c r="I28" s="1">
        <v>52731</v>
      </c>
      <c r="J28" s="1">
        <v>56045</v>
      </c>
      <c r="K28" s="1">
        <v>51556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6"/>
      <c r="FP28" s="6"/>
      <c r="FQ28" s="6"/>
    </row>
    <row r="29" spans="1:174" ht="30" x14ac:dyDescent="0.25">
      <c r="A29" s="20" t="s">
        <v>38</v>
      </c>
      <c r="B29" s="19" t="s">
        <v>19</v>
      </c>
      <c r="C29" s="4">
        <v>129295.8744</v>
      </c>
      <c r="D29" s="4">
        <v>139105.9418</v>
      </c>
      <c r="E29" s="4">
        <v>131954.7764</v>
      </c>
      <c r="F29" s="4">
        <v>132883.77780000001</v>
      </c>
      <c r="G29" s="1">
        <v>125213.09237328281</v>
      </c>
      <c r="H29" s="1">
        <v>122633.73125884017</v>
      </c>
      <c r="I29" s="1">
        <v>122268.58345208407</v>
      </c>
      <c r="J29" s="1">
        <v>123542.30589000977</v>
      </c>
      <c r="K29" s="1">
        <v>124897.10255822833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6"/>
      <c r="FP29" s="6"/>
      <c r="FQ29" s="6"/>
    </row>
    <row r="30" spans="1:174" ht="15.75" x14ac:dyDescent="0.25">
      <c r="A30" s="20" t="s">
        <v>39</v>
      </c>
      <c r="B30" s="19" t="s">
        <v>54</v>
      </c>
      <c r="C30" s="4">
        <v>182188</v>
      </c>
      <c r="D30" s="4">
        <v>178282</v>
      </c>
      <c r="E30" s="4">
        <v>239851</v>
      </c>
      <c r="F30" s="4">
        <v>252641.8963254593</v>
      </c>
      <c r="G30" s="1">
        <v>268658</v>
      </c>
      <c r="H30" s="1">
        <v>284935</v>
      </c>
      <c r="I30" s="1">
        <v>292805</v>
      </c>
      <c r="J30" s="1">
        <v>327482</v>
      </c>
      <c r="K30" s="1">
        <v>370071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6"/>
      <c r="FP30" s="6"/>
      <c r="FQ30" s="6"/>
    </row>
    <row r="31" spans="1:174" ht="15.75" x14ac:dyDescent="0.25">
      <c r="A31" s="20" t="s">
        <v>40</v>
      </c>
      <c r="B31" s="19" t="s">
        <v>20</v>
      </c>
      <c r="C31" s="4">
        <v>155696.34359999999</v>
      </c>
      <c r="D31" s="4">
        <v>180281.595</v>
      </c>
      <c r="E31" s="4">
        <v>202235.01869999999</v>
      </c>
      <c r="F31" s="4">
        <v>209978.9136</v>
      </c>
      <c r="G31" s="1">
        <v>196272.29445760304</v>
      </c>
      <c r="H31" s="1">
        <v>220672.34040546912</v>
      </c>
      <c r="I31" s="1">
        <v>223928.81617385108</v>
      </c>
      <c r="J31" s="1">
        <v>259201.75512528475</v>
      </c>
      <c r="K31" s="1">
        <v>307395.77731958765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6"/>
      <c r="FP31" s="6"/>
      <c r="FQ31" s="6"/>
    </row>
    <row r="32" spans="1:174" ht="15.75" x14ac:dyDescent="0.25">
      <c r="A32" s="24"/>
      <c r="B32" s="25" t="s">
        <v>30</v>
      </c>
      <c r="C32" s="26">
        <f>C17+C20+C28+C29+C30+C31</f>
        <v>677848.85380000004</v>
      </c>
      <c r="D32" s="26">
        <f t="shared" ref="D32:J32" si="7">D17+D20+D28+D29+D30+D31</f>
        <v>722392.15359328617</v>
      </c>
      <c r="E32" s="26">
        <f t="shared" si="7"/>
        <v>798080.79492994805</v>
      </c>
      <c r="F32" s="26">
        <f t="shared" si="7"/>
        <v>831568.96582545934</v>
      </c>
      <c r="G32" s="26">
        <f t="shared" si="7"/>
        <v>843736.40843202267</v>
      </c>
      <c r="H32" s="26">
        <f t="shared" si="7"/>
        <v>886999.33955681277</v>
      </c>
      <c r="I32" s="26">
        <f t="shared" si="7"/>
        <v>939473.37540078373</v>
      </c>
      <c r="J32" s="26">
        <f t="shared" si="7"/>
        <v>1040864.3208590954</v>
      </c>
      <c r="K32" s="26">
        <f t="shared" ref="K32" si="8">K17+K20+K28+K29+K30+K31</f>
        <v>1158346.5899198167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6"/>
      <c r="FP32" s="6"/>
      <c r="FQ32" s="6"/>
    </row>
    <row r="33" spans="1:174" s="17" customFormat="1" ht="15.75" x14ac:dyDescent="0.25">
      <c r="A33" s="27" t="s">
        <v>27</v>
      </c>
      <c r="B33" s="28" t="s">
        <v>41</v>
      </c>
      <c r="C33" s="29">
        <f>C6+C11+C13+C14+C15+C17+C20+C28+C29+C30+C31</f>
        <v>1206674.186868489</v>
      </c>
      <c r="D33" s="29">
        <f>D6+D11+D13+D14+D15+D17+D20+D28+D29+D30+D31</f>
        <v>1276702.6286694787</v>
      </c>
      <c r="E33" s="29">
        <f>E6+E11+E13+E14+E15+E17+E20+E28+E29+E30+E31</f>
        <v>1362742.5259965262</v>
      </c>
      <c r="F33" s="29">
        <f>F6+F11+F13+F14+F15+F17+F20+F28+F29+F30+F31</f>
        <v>1429721.9135854593</v>
      </c>
      <c r="G33" s="29">
        <f t="shared" ref="G33:H33" si="9">G6+G11+G13+G14+G15+G17+G20+G28+G29+G30+G31</f>
        <v>1444789.8641402179</v>
      </c>
      <c r="H33" s="29">
        <f t="shared" si="9"/>
        <v>1525091.3793493633</v>
      </c>
      <c r="I33" s="29">
        <f t="shared" ref="I33:J33" si="10">I6+I11+I13+I14+I15+I17+I20+I28+I29+I30+I31</f>
        <v>1590788.498574991</v>
      </c>
      <c r="J33" s="29">
        <f t="shared" si="10"/>
        <v>1771684.7799381712</v>
      </c>
      <c r="K33" s="29">
        <f t="shared" ref="K33" si="11">K6+K11+K13+K14+K15+K17+K20+K28+K29+K30+K31</f>
        <v>1886101.2950744559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6"/>
      <c r="FP33" s="6"/>
      <c r="FQ33" s="6"/>
      <c r="FR33" s="7"/>
    </row>
    <row r="34" spans="1:174" ht="15.75" x14ac:dyDescent="0.25">
      <c r="A34" s="22" t="s">
        <v>43</v>
      </c>
      <c r="B34" s="5" t="s">
        <v>25</v>
      </c>
      <c r="C34" s="3">
        <v>38290</v>
      </c>
      <c r="D34" s="3">
        <v>41238</v>
      </c>
      <c r="E34" s="3">
        <v>43565</v>
      </c>
      <c r="F34" s="3">
        <v>34095</v>
      </c>
      <c r="G34" s="32">
        <v>50929</v>
      </c>
      <c r="H34" s="32">
        <v>58683</v>
      </c>
      <c r="I34" s="32">
        <v>70611</v>
      </c>
      <c r="J34" s="32">
        <v>76868</v>
      </c>
      <c r="K34" s="32">
        <v>78289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74" ht="15.75" x14ac:dyDescent="0.25">
      <c r="A35" s="22" t="s">
        <v>44</v>
      </c>
      <c r="B35" s="5" t="s">
        <v>24</v>
      </c>
      <c r="C35" s="3">
        <v>27290</v>
      </c>
      <c r="D35" s="3">
        <v>31151</v>
      </c>
      <c r="E35" s="3">
        <v>27049</v>
      </c>
      <c r="F35" s="3">
        <v>23940</v>
      </c>
      <c r="G35" s="32">
        <v>29670</v>
      </c>
      <c r="H35" s="32">
        <v>18782</v>
      </c>
      <c r="I35" s="32">
        <v>17416</v>
      </c>
      <c r="J35" s="32">
        <v>31150</v>
      </c>
      <c r="K35" s="32">
        <v>31644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pans="1:174" ht="15.75" x14ac:dyDescent="0.25">
      <c r="A36" s="30" t="s">
        <v>45</v>
      </c>
      <c r="B36" s="31" t="s">
        <v>55</v>
      </c>
      <c r="C36" s="26">
        <f>C33+C34-C35</f>
        <v>1217674.186868489</v>
      </c>
      <c r="D36" s="26">
        <f t="shared" ref="D36:K36" si="12">D33+D34-D35</f>
        <v>1286789.6286694787</v>
      </c>
      <c r="E36" s="26">
        <f t="shared" si="12"/>
        <v>1379258.5259965262</v>
      </c>
      <c r="F36" s="26">
        <f t="shared" si="12"/>
        <v>1439876.9135854593</v>
      </c>
      <c r="G36" s="26">
        <f t="shared" si="12"/>
        <v>1466048.8641402179</v>
      </c>
      <c r="H36" s="26">
        <f t="shared" si="12"/>
        <v>1564992.3793493633</v>
      </c>
      <c r="I36" s="26">
        <f t="shared" si="12"/>
        <v>1643983.498574991</v>
      </c>
      <c r="J36" s="26">
        <f t="shared" si="12"/>
        <v>1817402.7799381712</v>
      </c>
      <c r="K36" s="26">
        <f t="shared" si="12"/>
        <v>1932746.2950744559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pans="1:174" ht="15.75" x14ac:dyDescent="0.25">
      <c r="A37" s="22" t="s">
        <v>46</v>
      </c>
      <c r="B37" s="5" t="s">
        <v>42</v>
      </c>
      <c r="C37" s="3">
        <f>GSVA_cur!C37</f>
        <v>19910</v>
      </c>
      <c r="D37" s="3">
        <f>GSVA_cur!D37</f>
        <v>20120</v>
      </c>
      <c r="E37" s="3">
        <f>GSVA_cur!E37</f>
        <v>20340</v>
      </c>
      <c r="F37" s="3">
        <f>GSVA_cur!F37</f>
        <v>20550</v>
      </c>
      <c r="G37" s="3">
        <f>GSVA_cur!G37</f>
        <v>20770</v>
      </c>
      <c r="H37" s="3">
        <f>GSVA_cur!H37</f>
        <v>20990</v>
      </c>
      <c r="I37" s="3">
        <f>GSVA_cur!I37</f>
        <v>21220</v>
      </c>
      <c r="J37" s="3">
        <f>GSVA_cur!J37</f>
        <v>21440</v>
      </c>
      <c r="K37" s="3">
        <f>GSVA_cur!K37</f>
        <v>21670</v>
      </c>
    </row>
    <row r="38" spans="1:174" ht="15.75" x14ac:dyDescent="0.25">
      <c r="A38" s="30" t="s">
        <v>47</v>
      </c>
      <c r="B38" s="31" t="s">
        <v>58</v>
      </c>
      <c r="C38" s="26">
        <f>C36/C37*1000</f>
        <v>61158.924503691058</v>
      </c>
      <c r="D38" s="26">
        <f t="shared" ref="D38:K38" si="13">D36/D37*1000</f>
        <v>63955.746951763351</v>
      </c>
      <c r="E38" s="26">
        <f t="shared" si="13"/>
        <v>67810.153687144848</v>
      </c>
      <c r="F38" s="26">
        <f t="shared" si="13"/>
        <v>70067.003094182932</v>
      </c>
      <c r="G38" s="26">
        <f t="shared" si="13"/>
        <v>70584.923646616182</v>
      </c>
      <c r="H38" s="26">
        <f t="shared" si="13"/>
        <v>74558.950898016352</v>
      </c>
      <c r="I38" s="26">
        <f t="shared" si="13"/>
        <v>77473.303420122102</v>
      </c>
      <c r="J38" s="26">
        <f t="shared" si="13"/>
        <v>84766.920706071411</v>
      </c>
      <c r="K38" s="26">
        <f t="shared" si="13"/>
        <v>89189.953625955517</v>
      </c>
      <c r="BJ38" s="9"/>
      <c r="BK38" s="9"/>
      <c r="BL38" s="9"/>
      <c r="BM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1" max="1048575" man="1"/>
    <brk id="37" max="1048575" man="1"/>
    <brk id="101" max="95" man="1"/>
    <brk id="137" max="1048575" man="1"/>
    <brk id="161" max="1048575" man="1"/>
    <brk id="16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38"/>
  <sheetViews>
    <sheetView zoomScale="115" zoomScaleNormal="115" zoomScaleSheetLayoutView="100" workbookViewId="0">
      <pane xSplit="2" ySplit="5" topLeftCell="C42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1" width="11.85546875" style="6" customWidth="1"/>
    <col min="12" max="13" width="11.42578125" style="7" customWidth="1"/>
    <col min="14" max="41" width="9.140625" style="7" customWidth="1"/>
    <col min="42" max="42" width="12.42578125" style="7" customWidth="1"/>
    <col min="43" max="64" width="9.140625" style="7" customWidth="1"/>
    <col min="65" max="65" width="12.140625" style="7" customWidth="1"/>
    <col min="66" max="69" width="9.140625" style="7" customWidth="1"/>
    <col min="70" max="74" width="9.140625" style="7" hidden="1" customWidth="1"/>
    <col min="75" max="75" width="9.140625" style="7" customWidth="1"/>
    <col min="76" max="80" width="9.140625" style="7" hidden="1" customWidth="1"/>
    <col min="81" max="81" width="9.140625" style="7" customWidth="1"/>
    <col min="82" max="86" width="9.140625" style="7" hidden="1" customWidth="1"/>
    <col min="87" max="87" width="9.140625" style="7" customWidth="1"/>
    <col min="88" max="92" width="9.140625" style="7" hidden="1" customWidth="1"/>
    <col min="93" max="93" width="9.140625" style="7" customWidth="1"/>
    <col min="94" max="98" width="9.140625" style="7" hidden="1" customWidth="1"/>
    <col min="99" max="99" width="9.140625" style="6" customWidth="1"/>
    <col min="100" max="104" width="9.140625" style="6" hidden="1" customWidth="1"/>
    <col min="105" max="105" width="9.140625" style="6" customWidth="1"/>
    <col min="106" max="110" width="9.140625" style="6" hidden="1" customWidth="1"/>
    <col min="111" max="111" width="9.140625" style="6" customWidth="1"/>
    <col min="112" max="116" width="9.140625" style="6" hidden="1" customWidth="1"/>
    <col min="117" max="117" width="9.140625" style="6" customWidth="1"/>
    <col min="118" max="147" width="9.140625" style="7" customWidth="1"/>
    <col min="148" max="148" width="9.140625" style="7" hidden="1" customWidth="1"/>
    <col min="149" max="156" width="9.140625" style="7" customWidth="1"/>
    <col min="157" max="157" width="9.140625" style="7" hidden="1" customWidth="1"/>
    <col min="158" max="162" width="9.140625" style="7" customWidth="1"/>
    <col min="163" max="163" width="9.140625" style="7" hidden="1" customWidth="1"/>
    <col min="164" max="173" width="9.140625" style="7" customWidth="1"/>
    <col min="174" max="177" width="8.85546875" style="7"/>
    <col min="178" max="178" width="12.7109375" style="7" bestFit="1" customWidth="1"/>
    <col min="179" max="16384" width="8.85546875" style="2"/>
  </cols>
  <sheetData>
    <row r="1" spans="1:178" ht="21" x14ac:dyDescent="0.35">
      <c r="A1" s="2" t="s">
        <v>53</v>
      </c>
      <c r="B1" s="33" t="s">
        <v>66</v>
      </c>
    </row>
    <row r="2" spans="1:178" ht="15.75" x14ac:dyDescent="0.25">
      <c r="A2" s="12" t="s">
        <v>50</v>
      </c>
      <c r="I2" s="6" t="s">
        <v>71</v>
      </c>
    </row>
    <row r="3" spans="1:178" ht="15.75" x14ac:dyDescent="0.25">
      <c r="A3" s="12"/>
    </row>
    <row r="4" spans="1:178" ht="15.75" x14ac:dyDescent="0.25">
      <c r="A4" s="12"/>
      <c r="E4" s="11"/>
      <c r="F4" s="11" t="s">
        <v>57</v>
      </c>
    </row>
    <row r="5" spans="1:178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8" s="17" customFormat="1" ht="15.75" x14ac:dyDescent="0.25">
      <c r="A6" s="15" t="s">
        <v>26</v>
      </c>
      <c r="B6" s="16" t="s">
        <v>2</v>
      </c>
      <c r="C6" s="1">
        <f>SUM(C7:C10)</f>
        <v>327768.54149000841</v>
      </c>
      <c r="D6" s="1">
        <f t="shared" ref="D6:K6" si="0">SUM(D7:D10)</f>
        <v>402422.33735123306</v>
      </c>
      <c r="E6" s="1">
        <f t="shared" si="0"/>
        <v>493900.74330000003</v>
      </c>
      <c r="F6" s="1">
        <f t="shared" si="0"/>
        <v>547886.59570000006</v>
      </c>
      <c r="G6" s="1">
        <f t="shared" si="0"/>
        <v>521079.46350000001</v>
      </c>
      <c r="H6" s="1">
        <f t="shared" si="0"/>
        <v>611664.46150000009</v>
      </c>
      <c r="I6" s="1">
        <f t="shared" si="0"/>
        <v>675680.04789999989</v>
      </c>
      <c r="J6" s="1">
        <f t="shared" si="0"/>
        <v>739397.97649999999</v>
      </c>
      <c r="K6" s="1">
        <f t="shared" si="0"/>
        <v>741376.9034962802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6"/>
      <c r="FT6" s="6"/>
      <c r="FU6" s="6"/>
      <c r="FV6" s="7"/>
    </row>
    <row r="7" spans="1:178" ht="15.75" x14ac:dyDescent="0.25">
      <c r="A7" s="18">
        <v>1.1000000000000001</v>
      </c>
      <c r="B7" s="19" t="s">
        <v>59</v>
      </c>
      <c r="C7" s="4">
        <v>161408.09604843371</v>
      </c>
      <c r="D7" s="4">
        <v>212607.37273083301</v>
      </c>
      <c r="E7" s="4">
        <v>281237.36320000002</v>
      </c>
      <c r="F7" s="4">
        <v>312925.06680000003</v>
      </c>
      <c r="G7" s="1">
        <v>332335.5122</v>
      </c>
      <c r="H7" s="1">
        <v>360219.52789999999</v>
      </c>
      <c r="I7" s="1">
        <v>400529.58199999999</v>
      </c>
      <c r="J7" s="1">
        <v>410402.56400000001</v>
      </c>
      <c r="K7" s="1">
        <v>417449.89915445901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6"/>
      <c r="FT7" s="6"/>
      <c r="FU7" s="6"/>
    </row>
    <row r="8" spans="1:178" ht="15.75" x14ac:dyDescent="0.25">
      <c r="A8" s="18">
        <v>1.2</v>
      </c>
      <c r="B8" s="19" t="s">
        <v>60</v>
      </c>
      <c r="C8" s="4">
        <v>82066.796379602456</v>
      </c>
      <c r="D8" s="4">
        <v>101051.73639155364</v>
      </c>
      <c r="E8" s="4">
        <v>113790.315</v>
      </c>
      <c r="F8" s="4">
        <v>122369.56479999999</v>
      </c>
      <c r="G8" s="1">
        <v>70546.355500000005</v>
      </c>
      <c r="H8" s="1">
        <v>70745.194000000003</v>
      </c>
      <c r="I8" s="1">
        <v>93476.815000000002</v>
      </c>
      <c r="J8" s="1">
        <v>113425.76639999999</v>
      </c>
      <c r="K8" s="1">
        <v>117564.47469463754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6"/>
      <c r="FT8" s="6"/>
      <c r="FU8" s="6"/>
    </row>
    <row r="9" spans="1:178" ht="15.75" x14ac:dyDescent="0.25">
      <c r="A9" s="18">
        <v>1.3</v>
      </c>
      <c r="B9" s="19" t="s">
        <v>61</v>
      </c>
      <c r="C9" s="4">
        <v>78695.669158758887</v>
      </c>
      <c r="D9" s="4">
        <v>82568.251128429416</v>
      </c>
      <c r="E9" s="4">
        <v>91993.834199999998</v>
      </c>
      <c r="F9" s="4">
        <v>104918.8112</v>
      </c>
      <c r="G9" s="1">
        <v>109777.2966</v>
      </c>
      <c r="H9" s="1">
        <v>171180.81200000001</v>
      </c>
      <c r="I9" s="1">
        <v>171381.76120000001</v>
      </c>
      <c r="J9" s="1">
        <v>207100.579</v>
      </c>
      <c r="K9" s="1">
        <v>197545.98024471445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6"/>
      <c r="FT9" s="6"/>
      <c r="FU9" s="6"/>
    </row>
    <row r="10" spans="1:178" ht="15.75" x14ac:dyDescent="0.25">
      <c r="A10" s="18">
        <v>1.4</v>
      </c>
      <c r="B10" s="19" t="s">
        <v>62</v>
      </c>
      <c r="C10" s="4">
        <v>5597.9799032134051</v>
      </c>
      <c r="D10" s="4">
        <v>6194.9771004169679</v>
      </c>
      <c r="E10" s="4">
        <v>6879.2308999999996</v>
      </c>
      <c r="F10" s="4">
        <v>7673.1528999999991</v>
      </c>
      <c r="G10" s="1">
        <v>8420.2991999999995</v>
      </c>
      <c r="H10" s="1">
        <v>9518.9276000000009</v>
      </c>
      <c r="I10" s="1">
        <v>10291.8897</v>
      </c>
      <c r="J10" s="1">
        <v>8469.0671000000002</v>
      </c>
      <c r="K10" s="1">
        <v>8816.5494024691361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6"/>
      <c r="FT10" s="6"/>
      <c r="FU10" s="6"/>
    </row>
    <row r="11" spans="1:178" ht="15.75" x14ac:dyDescent="0.25">
      <c r="A11" s="20" t="s">
        <v>31</v>
      </c>
      <c r="B11" s="19" t="s">
        <v>3</v>
      </c>
      <c r="C11" s="4">
        <v>4976.5258189132037</v>
      </c>
      <c r="D11" s="4">
        <v>5808.6955296119704</v>
      </c>
      <c r="E11" s="4">
        <v>6868.4351999999999</v>
      </c>
      <c r="F11" s="4">
        <v>5762.2460080000001</v>
      </c>
      <c r="G11" s="1">
        <v>13360.3604</v>
      </c>
      <c r="H11" s="1">
        <v>4038.2511999999997</v>
      </c>
      <c r="I11" s="1">
        <v>5108.2780000000002</v>
      </c>
      <c r="J11" s="1">
        <v>8813.0095999999994</v>
      </c>
      <c r="K11" s="1">
        <v>14015.201578420467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6"/>
      <c r="FT11" s="6"/>
      <c r="FU11" s="6"/>
    </row>
    <row r="12" spans="1:178" ht="15.75" x14ac:dyDescent="0.25">
      <c r="A12" s="24"/>
      <c r="B12" s="25" t="s">
        <v>28</v>
      </c>
      <c r="C12" s="26">
        <f>C6+C11</f>
        <v>332745.0673089216</v>
      </c>
      <c r="D12" s="26">
        <f t="shared" ref="D12:K12" si="1">D6+D11</f>
        <v>408231.03288084501</v>
      </c>
      <c r="E12" s="26">
        <f t="shared" si="1"/>
        <v>500769.17850000004</v>
      </c>
      <c r="F12" s="26">
        <f t="shared" si="1"/>
        <v>553648.84170800005</v>
      </c>
      <c r="G12" s="26">
        <f t="shared" si="1"/>
        <v>534439.82389999996</v>
      </c>
      <c r="H12" s="26">
        <f t="shared" si="1"/>
        <v>615702.71270000015</v>
      </c>
      <c r="I12" s="26">
        <f t="shared" si="1"/>
        <v>680788.32589999994</v>
      </c>
      <c r="J12" s="26">
        <f t="shared" si="1"/>
        <v>748210.98609999998</v>
      </c>
      <c r="K12" s="26">
        <f t="shared" si="1"/>
        <v>755392.10507470067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6"/>
      <c r="FT12" s="6"/>
      <c r="FU12" s="6"/>
    </row>
    <row r="13" spans="1:178" s="17" customFormat="1" ht="15.75" x14ac:dyDescent="0.25">
      <c r="A13" s="15" t="s">
        <v>32</v>
      </c>
      <c r="B13" s="16" t="s">
        <v>4</v>
      </c>
      <c r="C13" s="1">
        <v>11152.866548083504</v>
      </c>
      <c r="D13" s="1">
        <v>14766.415310447486</v>
      </c>
      <c r="E13" s="1">
        <v>11997.072700000001</v>
      </c>
      <c r="F13" s="1">
        <v>18840.168700000002</v>
      </c>
      <c r="G13" s="1">
        <v>21170.182000000001</v>
      </c>
      <c r="H13" s="1">
        <v>25285.088800000001</v>
      </c>
      <c r="I13" s="1">
        <v>26501.096399999999</v>
      </c>
      <c r="J13" s="1">
        <v>31561.034299999999</v>
      </c>
      <c r="K13" s="1">
        <v>31377.795859051883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6"/>
      <c r="FT13" s="6"/>
      <c r="FU13" s="6"/>
      <c r="FV13" s="7"/>
    </row>
    <row r="14" spans="1:178" ht="30" x14ac:dyDescent="0.25">
      <c r="A14" s="20" t="s">
        <v>33</v>
      </c>
      <c r="B14" s="19" t="s">
        <v>5</v>
      </c>
      <c r="C14" s="4">
        <v>21462.651536656442</v>
      </c>
      <c r="D14" s="4">
        <v>25199.433108147339</v>
      </c>
      <c r="E14" s="4">
        <v>22920.352400000003</v>
      </c>
      <c r="F14" s="4">
        <v>25077.948000000004</v>
      </c>
      <c r="G14" s="1">
        <v>24353.741600000001</v>
      </c>
      <c r="H14" s="1">
        <v>26315.478000000003</v>
      </c>
      <c r="I14" s="1">
        <v>37282.801599999999</v>
      </c>
      <c r="J14" s="1">
        <v>40902.906000000003</v>
      </c>
      <c r="K14" s="1">
        <v>44994.598561575942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8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8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8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6"/>
      <c r="FT14" s="6"/>
      <c r="FU14" s="6"/>
    </row>
    <row r="15" spans="1:178" ht="15.75" x14ac:dyDescent="0.25">
      <c r="A15" s="20" t="s">
        <v>34</v>
      </c>
      <c r="B15" s="19" t="s">
        <v>6</v>
      </c>
      <c r="C15" s="4">
        <v>99948.404457690398</v>
      </c>
      <c r="D15" s="4">
        <v>107746.85525685425</v>
      </c>
      <c r="E15" s="4">
        <v>110731.5675</v>
      </c>
      <c r="F15" s="4">
        <v>127347.0675</v>
      </c>
      <c r="G15" s="1">
        <v>148472.2942</v>
      </c>
      <c r="H15" s="1">
        <v>170049.67050000001</v>
      </c>
      <c r="I15" s="1">
        <v>205024.79939999999</v>
      </c>
      <c r="J15" s="1">
        <v>272899.82640000002</v>
      </c>
      <c r="K15" s="1">
        <v>282480.52288486453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8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8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8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6"/>
      <c r="FT15" s="6"/>
      <c r="FU15" s="6"/>
    </row>
    <row r="16" spans="1:178" ht="15.75" x14ac:dyDescent="0.25">
      <c r="A16" s="24"/>
      <c r="B16" s="25" t="s">
        <v>29</v>
      </c>
      <c r="C16" s="26">
        <f>+C13+C14+C15</f>
        <v>132563.92254243034</v>
      </c>
      <c r="D16" s="26">
        <f t="shared" ref="D16:J16" si="2">+D13+D14+D15</f>
        <v>147712.70367544907</v>
      </c>
      <c r="E16" s="26">
        <f t="shared" si="2"/>
        <v>145648.9926</v>
      </c>
      <c r="F16" s="26">
        <f t="shared" si="2"/>
        <v>171265.18420000002</v>
      </c>
      <c r="G16" s="26">
        <f t="shared" si="2"/>
        <v>193996.21780000001</v>
      </c>
      <c r="H16" s="26">
        <f t="shared" si="2"/>
        <v>221650.23730000001</v>
      </c>
      <c r="I16" s="26">
        <f t="shared" si="2"/>
        <v>268808.6974</v>
      </c>
      <c r="J16" s="26">
        <f t="shared" si="2"/>
        <v>345363.76670000004</v>
      </c>
      <c r="K16" s="26">
        <f t="shared" ref="K16" si="3">+K13+K14+K15</f>
        <v>358852.91730549233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8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8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8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6"/>
      <c r="FT16" s="6"/>
      <c r="FU16" s="6"/>
    </row>
    <row r="17" spans="1:178" s="17" customFormat="1" ht="15.75" x14ac:dyDescent="0.25">
      <c r="A17" s="15" t="s">
        <v>35</v>
      </c>
      <c r="B17" s="16" t="s">
        <v>7</v>
      </c>
      <c r="C17" s="1">
        <f>C18+C19</f>
        <v>103558.389</v>
      </c>
      <c r="D17" s="1">
        <f t="shared" ref="D17:J17" si="4">D18+D19</f>
        <v>122547.19600000001</v>
      </c>
      <c r="E17" s="1">
        <f t="shared" si="4"/>
        <v>127069.1731</v>
      </c>
      <c r="F17" s="1">
        <f t="shared" si="4"/>
        <v>146052.95689999999</v>
      </c>
      <c r="G17" s="1">
        <f t="shared" si="4"/>
        <v>171255.34520000001</v>
      </c>
      <c r="H17" s="1">
        <f t="shared" si="4"/>
        <v>194027.856</v>
      </c>
      <c r="I17" s="1">
        <f t="shared" si="4"/>
        <v>234715.70899999997</v>
      </c>
      <c r="J17" s="1">
        <f t="shared" si="4"/>
        <v>275882.01190000004</v>
      </c>
      <c r="K17" s="1">
        <f t="shared" ref="K17" si="5">K18+K19</f>
        <v>323975.84215369268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6"/>
      <c r="FT17" s="6"/>
      <c r="FU17" s="6"/>
      <c r="FV17" s="7"/>
    </row>
    <row r="18" spans="1:178" ht="15.75" x14ac:dyDescent="0.25">
      <c r="A18" s="18">
        <v>6.1</v>
      </c>
      <c r="B18" s="19" t="s">
        <v>8</v>
      </c>
      <c r="C18" s="4">
        <v>98933.122000000003</v>
      </c>
      <c r="D18" s="4">
        <v>117355.774</v>
      </c>
      <c r="E18" s="4">
        <v>121696.36109999999</v>
      </c>
      <c r="F18" s="4">
        <v>140414.81289999999</v>
      </c>
      <c r="G18" s="1">
        <v>165398.45000000001</v>
      </c>
      <c r="H18" s="1">
        <v>187466.416</v>
      </c>
      <c r="I18" s="1">
        <v>227464.68539999999</v>
      </c>
      <c r="J18" s="1">
        <v>267752.54710000003</v>
      </c>
      <c r="K18" s="1">
        <v>314878.50151607802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6"/>
      <c r="FT18" s="6"/>
      <c r="FU18" s="6"/>
    </row>
    <row r="19" spans="1:178" ht="15.75" x14ac:dyDescent="0.25">
      <c r="A19" s="18">
        <v>6.2</v>
      </c>
      <c r="B19" s="19" t="s">
        <v>9</v>
      </c>
      <c r="C19" s="4">
        <v>4625.2669999999998</v>
      </c>
      <c r="D19" s="4">
        <v>5191.4219999999996</v>
      </c>
      <c r="E19" s="4">
        <v>5372.8119999999999</v>
      </c>
      <c r="F19" s="4">
        <v>5638.1440000000002</v>
      </c>
      <c r="G19" s="1">
        <v>5856.8951999999999</v>
      </c>
      <c r="H19" s="1">
        <v>6561.44</v>
      </c>
      <c r="I19" s="1">
        <v>7251.0236000000004</v>
      </c>
      <c r="J19" s="1">
        <v>8129.4647999999997</v>
      </c>
      <c r="K19" s="1">
        <v>9097.3406376146777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6"/>
      <c r="FT19" s="6"/>
      <c r="FU19" s="6"/>
    </row>
    <row r="20" spans="1:178" s="17" customFormat="1" ht="30" x14ac:dyDescent="0.25">
      <c r="A20" s="21" t="s">
        <v>36</v>
      </c>
      <c r="B20" s="23" t="s">
        <v>10</v>
      </c>
      <c r="C20" s="1">
        <f>SUM(C21:C27)</f>
        <v>48756.665999999997</v>
      </c>
      <c r="D20" s="1">
        <f t="shared" ref="D20:K20" si="6">SUM(D21:D27)</f>
        <v>53707.0285</v>
      </c>
      <c r="E20" s="1">
        <f t="shared" si="6"/>
        <v>57085.373700000004</v>
      </c>
      <c r="F20" s="1">
        <f t="shared" si="6"/>
        <v>67859.819900000002</v>
      </c>
      <c r="G20" s="1">
        <f t="shared" si="6"/>
        <v>77427.453000000009</v>
      </c>
      <c r="H20" s="1">
        <f t="shared" si="6"/>
        <v>82937.638600000006</v>
      </c>
      <c r="I20" s="1">
        <f t="shared" si="6"/>
        <v>86556.6014</v>
      </c>
      <c r="J20" s="1">
        <f t="shared" si="6"/>
        <v>89894.727699999989</v>
      </c>
      <c r="K20" s="1">
        <f t="shared" si="6"/>
        <v>100192.29776290728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6"/>
      <c r="FT20" s="6"/>
      <c r="FU20" s="6"/>
      <c r="FV20" s="7"/>
    </row>
    <row r="21" spans="1:178" ht="15.75" x14ac:dyDescent="0.25">
      <c r="A21" s="18">
        <v>7.1</v>
      </c>
      <c r="B21" s="19" t="s">
        <v>11</v>
      </c>
      <c r="C21" s="4">
        <v>233</v>
      </c>
      <c r="D21" s="4">
        <v>286</v>
      </c>
      <c r="E21" s="4">
        <v>160</v>
      </c>
      <c r="F21" s="4">
        <v>191</v>
      </c>
      <c r="G21" s="1">
        <v>209</v>
      </c>
      <c r="H21" s="1">
        <v>116</v>
      </c>
      <c r="I21" s="1">
        <v>101</v>
      </c>
      <c r="J21" s="1">
        <v>-87</v>
      </c>
      <c r="K21" s="1">
        <v>-178.41603053435114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6"/>
      <c r="FT21" s="6"/>
      <c r="FU21" s="6"/>
    </row>
    <row r="22" spans="1:178" ht="15.75" x14ac:dyDescent="0.25">
      <c r="A22" s="18">
        <v>7.2</v>
      </c>
      <c r="B22" s="19" t="s">
        <v>12</v>
      </c>
      <c r="C22" s="4">
        <v>28698.514999999999</v>
      </c>
      <c r="D22" s="4">
        <v>32652.232300000003</v>
      </c>
      <c r="E22" s="4">
        <v>29747.152000000002</v>
      </c>
      <c r="F22" s="4">
        <v>36479.275300000001</v>
      </c>
      <c r="G22" s="1">
        <v>40866.413999999997</v>
      </c>
      <c r="H22" s="1">
        <v>44614.965199999999</v>
      </c>
      <c r="I22" s="1">
        <v>50168.434999999998</v>
      </c>
      <c r="J22" s="1">
        <v>56558.468999999997</v>
      </c>
      <c r="K22" s="1">
        <v>63915.683864832645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6"/>
      <c r="FT22" s="6"/>
      <c r="FU22" s="6"/>
    </row>
    <row r="23" spans="1:178" ht="15.75" x14ac:dyDescent="0.25">
      <c r="A23" s="18">
        <v>7.3</v>
      </c>
      <c r="B23" s="19" t="s">
        <v>13</v>
      </c>
      <c r="C23" s="4">
        <v>856.31670000000008</v>
      </c>
      <c r="D23" s="4">
        <v>411.71000000000004</v>
      </c>
      <c r="E23" s="4">
        <v>259.18880000000001</v>
      </c>
      <c r="F23" s="4">
        <v>360.32590000000005</v>
      </c>
      <c r="G23" s="1">
        <v>368.39</v>
      </c>
      <c r="H23" s="1">
        <v>497.40359999999998</v>
      </c>
      <c r="I23" s="1">
        <v>419.29999999999995</v>
      </c>
      <c r="J23" s="1">
        <v>619.89250000000004</v>
      </c>
      <c r="K23" s="1">
        <v>914.18729767441869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6"/>
      <c r="FT23" s="6"/>
      <c r="FU23" s="6"/>
    </row>
    <row r="24" spans="1:178" ht="15.75" x14ac:dyDescent="0.25">
      <c r="A24" s="18">
        <v>7.4</v>
      </c>
      <c r="B24" s="19" t="s">
        <v>14</v>
      </c>
      <c r="C24" s="4">
        <v>249.02030000000002</v>
      </c>
      <c r="D24" s="4">
        <v>980.98099999999999</v>
      </c>
      <c r="E24" s="4">
        <v>739.86719999999991</v>
      </c>
      <c r="F24" s="4">
        <v>1616.3751000000002</v>
      </c>
      <c r="G24" s="1">
        <v>836.58</v>
      </c>
      <c r="H24" s="1">
        <v>1020.7904000000001</v>
      </c>
      <c r="I24" s="1">
        <v>1146.9175</v>
      </c>
      <c r="J24" s="1">
        <v>741.94550000000004</v>
      </c>
      <c r="K24" s="1">
        <v>460.80951559633036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6"/>
      <c r="FT24" s="6"/>
      <c r="FU24" s="6"/>
    </row>
    <row r="25" spans="1:178" ht="15.75" x14ac:dyDescent="0.25">
      <c r="A25" s="18">
        <v>7.5</v>
      </c>
      <c r="B25" s="19" t="s">
        <v>15</v>
      </c>
      <c r="C25" s="4">
        <v>0</v>
      </c>
      <c r="D25" s="4">
        <v>0</v>
      </c>
      <c r="E25" s="4">
        <v>0</v>
      </c>
      <c r="F25" s="4">
        <v>0</v>
      </c>
      <c r="G25" s="1">
        <v>0</v>
      </c>
      <c r="H25" s="1">
        <v>2876.7271999999998</v>
      </c>
      <c r="I25" s="1">
        <v>2921.1489999999999</v>
      </c>
      <c r="J25" s="1">
        <v>3446.2890000000002</v>
      </c>
      <c r="K25" s="1">
        <v>4048.6005867237691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6"/>
      <c r="FT25" s="6"/>
      <c r="FU25" s="6"/>
    </row>
    <row r="26" spans="1:178" ht="15.75" x14ac:dyDescent="0.25">
      <c r="A26" s="18">
        <v>7.6</v>
      </c>
      <c r="B26" s="19" t="s">
        <v>16</v>
      </c>
      <c r="C26" s="4">
        <v>53.659799999999997</v>
      </c>
      <c r="D26" s="4">
        <v>84.353200000000001</v>
      </c>
      <c r="E26" s="4">
        <v>68.165700000000001</v>
      </c>
      <c r="F26" s="4">
        <v>81.843599999999995</v>
      </c>
      <c r="G26" s="1">
        <v>81.069000000000003</v>
      </c>
      <c r="H26" s="1">
        <v>98.752200000000002</v>
      </c>
      <c r="I26" s="1">
        <v>57.799899999999994</v>
      </c>
      <c r="J26" s="1">
        <v>223.81169999999997</v>
      </c>
      <c r="K26" s="1">
        <v>84.774590909090904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6"/>
      <c r="FT26" s="6"/>
      <c r="FU26" s="6"/>
    </row>
    <row r="27" spans="1:178" ht="30" x14ac:dyDescent="0.25">
      <c r="A27" s="18">
        <v>7.7</v>
      </c>
      <c r="B27" s="19" t="s">
        <v>17</v>
      </c>
      <c r="C27" s="4">
        <v>18666.154200000001</v>
      </c>
      <c r="D27" s="4">
        <v>19291.752</v>
      </c>
      <c r="E27" s="4">
        <v>26111</v>
      </c>
      <c r="F27" s="4">
        <v>29131</v>
      </c>
      <c r="G27" s="1">
        <v>35066</v>
      </c>
      <c r="H27" s="1">
        <v>33713</v>
      </c>
      <c r="I27" s="1">
        <v>31742</v>
      </c>
      <c r="J27" s="1">
        <v>28391.32</v>
      </c>
      <c r="K27" s="1">
        <v>30946.657937705393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6"/>
      <c r="FT27" s="6"/>
      <c r="FU27" s="6"/>
    </row>
    <row r="28" spans="1:178" ht="15.75" x14ac:dyDescent="0.25">
      <c r="A28" s="20" t="s">
        <v>37</v>
      </c>
      <c r="B28" s="19" t="s">
        <v>18</v>
      </c>
      <c r="C28" s="4">
        <v>46947.768266776759</v>
      </c>
      <c r="D28" s="4">
        <v>52192.787387449214</v>
      </c>
      <c r="E28" s="4">
        <v>56126</v>
      </c>
      <c r="F28" s="4">
        <v>50131</v>
      </c>
      <c r="G28" s="1">
        <v>53257</v>
      </c>
      <c r="H28" s="1">
        <v>52784</v>
      </c>
      <c r="I28" s="1">
        <v>59703</v>
      </c>
      <c r="J28" s="1">
        <v>68685</v>
      </c>
      <c r="K28" s="1">
        <v>66648.283978739564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6"/>
      <c r="FT28" s="6"/>
      <c r="FU28" s="6"/>
    </row>
    <row r="29" spans="1:178" ht="30" x14ac:dyDescent="0.25">
      <c r="A29" s="20" t="s">
        <v>38</v>
      </c>
      <c r="B29" s="19" t="s">
        <v>19</v>
      </c>
      <c r="C29" s="4">
        <v>106716.10031983392</v>
      </c>
      <c r="D29" s="4">
        <v>112855.79454582644</v>
      </c>
      <c r="E29" s="4">
        <v>117855.80720000001</v>
      </c>
      <c r="F29" s="4">
        <v>124439.37400000001</v>
      </c>
      <c r="G29" s="1">
        <v>123050.14170000001</v>
      </c>
      <c r="H29" s="1">
        <v>126744.8941</v>
      </c>
      <c r="I29" s="1">
        <v>129374.65239999999</v>
      </c>
      <c r="J29" s="1">
        <v>133756.0074</v>
      </c>
      <c r="K29" s="1">
        <v>138499.75216608407</v>
      </c>
      <c r="L29" s="10"/>
      <c r="M29" s="1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6"/>
      <c r="FT29" s="6"/>
      <c r="FU29" s="6"/>
    </row>
    <row r="30" spans="1:178" ht="15.75" x14ac:dyDescent="0.25">
      <c r="A30" s="20" t="s">
        <v>39</v>
      </c>
      <c r="B30" s="19" t="s">
        <v>54</v>
      </c>
      <c r="C30" s="4">
        <v>128283.47259520626</v>
      </c>
      <c r="D30" s="4">
        <v>139625.8226399156</v>
      </c>
      <c r="E30" s="4">
        <v>207143</v>
      </c>
      <c r="F30" s="4">
        <v>243477</v>
      </c>
      <c r="G30" s="1">
        <v>282744</v>
      </c>
      <c r="H30" s="1">
        <v>304552</v>
      </c>
      <c r="I30" s="1">
        <v>340470</v>
      </c>
      <c r="J30" s="1">
        <v>418655</v>
      </c>
      <c r="K30" s="1">
        <v>515857.51729627053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6"/>
      <c r="FT30" s="6"/>
      <c r="FU30" s="6"/>
    </row>
    <row r="31" spans="1:178" ht="15.75" x14ac:dyDescent="0.25">
      <c r="A31" s="20" t="s">
        <v>40</v>
      </c>
      <c r="B31" s="19" t="s">
        <v>20</v>
      </c>
      <c r="C31" s="4">
        <v>144859.18346619845</v>
      </c>
      <c r="D31" s="4">
        <v>184059.98640422241</v>
      </c>
      <c r="E31" s="4">
        <v>223712.1152</v>
      </c>
      <c r="F31" s="4">
        <v>237894.8322</v>
      </c>
      <c r="G31" s="1">
        <v>251479.95799999998</v>
      </c>
      <c r="H31" s="1">
        <v>271345.94</v>
      </c>
      <c r="I31" s="1">
        <v>300770.08189999999</v>
      </c>
      <c r="J31" s="1">
        <v>382715.05499999999</v>
      </c>
      <c r="K31" s="1">
        <v>492708.56034995773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6"/>
      <c r="FT31" s="6"/>
      <c r="FU31" s="6"/>
    </row>
    <row r="32" spans="1:178" ht="15.75" x14ac:dyDescent="0.25">
      <c r="A32" s="24"/>
      <c r="B32" s="25" t="s">
        <v>30</v>
      </c>
      <c r="C32" s="26">
        <f>C17+C20+C28+C29+C30+C31</f>
        <v>579121.57964801532</v>
      </c>
      <c r="D32" s="26">
        <f t="shared" ref="D32:F32" si="7">D17+D20+D28+D29+D30+D31</f>
        <v>664988.61547741375</v>
      </c>
      <c r="E32" s="26">
        <f t="shared" si="7"/>
        <v>788991.46920000005</v>
      </c>
      <c r="F32" s="26">
        <f t="shared" si="7"/>
        <v>869854.98300000001</v>
      </c>
      <c r="G32" s="26">
        <f t="shared" ref="G32:H32" si="8">G17+G20+G28+G29+G30+G31</f>
        <v>959213.89789999998</v>
      </c>
      <c r="H32" s="26">
        <f t="shared" si="8"/>
        <v>1032392.3287</v>
      </c>
      <c r="I32" s="26">
        <f t="shared" ref="I32:J32" si="9">I17+I20+I28+I29+I30+I31</f>
        <v>1151590.0447</v>
      </c>
      <c r="J32" s="26">
        <f t="shared" si="9"/>
        <v>1369587.8019999999</v>
      </c>
      <c r="K32" s="26">
        <f t="shared" ref="K32" si="10">K17+K20+K28+K29+K30+K31</f>
        <v>1637882.253707652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6"/>
      <c r="FT32" s="6"/>
      <c r="FU32" s="6"/>
    </row>
    <row r="33" spans="1:178" s="17" customFormat="1" ht="15.75" x14ac:dyDescent="0.25">
      <c r="A33" s="27" t="s">
        <v>27</v>
      </c>
      <c r="B33" s="28" t="s">
        <v>51</v>
      </c>
      <c r="C33" s="29">
        <f>C6+C11+C13+C14+C15+C17+C20+C28+C29+C30+C31</f>
        <v>1044430.5694993674</v>
      </c>
      <c r="D33" s="29">
        <f>D6+D11+D13+D14+D15+D17+D20+D28+D29+D30+D31</f>
        <v>1220932.3520337078</v>
      </c>
      <c r="E33" s="29">
        <f>E6+E11+E13+E14+E15+E17+E20+E28+E29+E30+E31</f>
        <v>1435409.6403000001</v>
      </c>
      <c r="F33" s="29">
        <f>F6+F11+F13+F14+F15+F17+F20+F28+F29+F30+F31</f>
        <v>1594769.0089080001</v>
      </c>
      <c r="G33" s="29">
        <f t="shared" ref="G33:H33" si="11">G6+G11+G13+G14+G15+G17+G20+G28+G29+G30+G31</f>
        <v>1687649.9395999997</v>
      </c>
      <c r="H33" s="29">
        <f t="shared" si="11"/>
        <v>1869745.2787000001</v>
      </c>
      <c r="I33" s="29">
        <f t="shared" ref="I33:J33" si="12">I6+I11+I13+I14+I15+I17+I20+I28+I29+I30+I31</f>
        <v>2101187.068</v>
      </c>
      <c r="J33" s="29">
        <f t="shared" si="12"/>
        <v>2463162.5548</v>
      </c>
      <c r="K33" s="29">
        <f t="shared" ref="K33" si="13">K6+K11+K13+K14+K15+K17+K20+K28+K29+K30+K31</f>
        <v>2752127.2760878447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6"/>
      <c r="FT33" s="6"/>
      <c r="FU33" s="6"/>
      <c r="FV33" s="7"/>
    </row>
    <row r="34" spans="1:178" ht="15.75" x14ac:dyDescent="0.25">
      <c r="A34" s="22" t="s">
        <v>43</v>
      </c>
      <c r="B34" s="5" t="s">
        <v>25</v>
      </c>
      <c r="C34" s="4">
        <f>GSVA_cur!C34</f>
        <v>38290</v>
      </c>
      <c r="D34" s="4">
        <f>GSVA_cur!D34</f>
        <v>44596</v>
      </c>
      <c r="E34" s="4">
        <f>GSVA_cur!E34</f>
        <v>50411</v>
      </c>
      <c r="F34" s="4">
        <f>GSVA_cur!F34</f>
        <v>53049</v>
      </c>
      <c r="G34" s="4">
        <f>GSVA_cur!G34</f>
        <v>60279</v>
      </c>
      <c r="H34" s="4">
        <f>GSVA_cur!H34</f>
        <v>70061</v>
      </c>
      <c r="I34" s="4">
        <f>GSVA_cur!I34</f>
        <v>84054</v>
      </c>
      <c r="J34" s="4">
        <f>GSVA_cur!J34</f>
        <v>101096</v>
      </c>
      <c r="K34" s="4">
        <f>GSVA_cur!K34</f>
        <v>113228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1:178" ht="15.75" x14ac:dyDescent="0.25">
      <c r="A35" s="22" t="s">
        <v>44</v>
      </c>
      <c r="B35" s="5" t="s">
        <v>24</v>
      </c>
      <c r="C35" s="4">
        <f>GSVA_cur!C35</f>
        <v>27290</v>
      </c>
      <c r="D35" s="4">
        <f>GSVA_cur!D35</f>
        <v>33688</v>
      </c>
      <c r="E35" s="4">
        <f>GSVA_cur!E35</f>
        <v>31300</v>
      </c>
      <c r="F35" s="4">
        <f>GSVA_cur!F35</f>
        <v>37376</v>
      </c>
      <c r="G35" s="4">
        <f>GSVA_cur!G35</f>
        <v>35117</v>
      </c>
      <c r="H35" s="4">
        <f>GSVA_cur!H35</f>
        <v>22423</v>
      </c>
      <c r="I35" s="4">
        <f>GSVA_cur!I35</f>
        <v>20732</v>
      </c>
      <c r="J35" s="4">
        <f>GSVA_cur!J35</f>
        <v>40968</v>
      </c>
      <c r="K35" s="4">
        <f>GSVA_cur!K35</f>
        <v>43261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1:178" ht="15.75" x14ac:dyDescent="0.25">
      <c r="A36" s="30" t="s">
        <v>45</v>
      </c>
      <c r="B36" s="31" t="s">
        <v>63</v>
      </c>
      <c r="C36" s="26">
        <f>C33+C34-C35</f>
        <v>1055430.5694993674</v>
      </c>
      <c r="D36" s="26">
        <f t="shared" ref="D36:K36" si="14">D33+D34-D35</f>
        <v>1231840.3520337078</v>
      </c>
      <c r="E36" s="26">
        <f t="shared" si="14"/>
        <v>1454520.6403000001</v>
      </c>
      <c r="F36" s="26">
        <f t="shared" si="14"/>
        <v>1610442.0089080001</v>
      </c>
      <c r="G36" s="26">
        <f t="shared" si="14"/>
        <v>1712811.9395999997</v>
      </c>
      <c r="H36" s="26">
        <f t="shared" si="14"/>
        <v>1917383.2787000001</v>
      </c>
      <c r="I36" s="26">
        <f t="shared" si="14"/>
        <v>2164509.068</v>
      </c>
      <c r="J36" s="26">
        <f t="shared" si="14"/>
        <v>2523290.5548</v>
      </c>
      <c r="K36" s="26">
        <f t="shared" si="14"/>
        <v>2822094.2760878447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1:178" ht="15.75" x14ac:dyDescent="0.25">
      <c r="A37" s="22" t="s">
        <v>46</v>
      </c>
      <c r="B37" s="5" t="s">
        <v>42</v>
      </c>
      <c r="C37" s="3">
        <f>GSVA_cur!C37</f>
        <v>19910</v>
      </c>
      <c r="D37" s="3">
        <f>GSVA_cur!D37</f>
        <v>20120</v>
      </c>
      <c r="E37" s="3">
        <f>GSVA_cur!E37</f>
        <v>20340</v>
      </c>
      <c r="F37" s="3">
        <f>GSVA_cur!F37</f>
        <v>20550</v>
      </c>
      <c r="G37" s="3">
        <f>GSVA_cur!G37</f>
        <v>20770</v>
      </c>
      <c r="H37" s="3">
        <f>GSVA_cur!H37</f>
        <v>20990</v>
      </c>
      <c r="I37" s="3">
        <f>GSVA_cur!I37</f>
        <v>21220</v>
      </c>
      <c r="J37" s="3">
        <f>GSVA_cur!J37</f>
        <v>21440</v>
      </c>
      <c r="K37" s="3">
        <f>GSVA_cur!K37</f>
        <v>21670</v>
      </c>
      <c r="L37" s="6"/>
      <c r="M37" s="6"/>
    </row>
    <row r="38" spans="1:178" ht="15.75" x14ac:dyDescent="0.25">
      <c r="A38" s="30" t="s">
        <v>47</v>
      </c>
      <c r="B38" s="31" t="s">
        <v>64</v>
      </c>
      <c r="C38" s="26">
        <f>C36/C37*1000</f>
        <v>53010.073807100322</v>
      </c>
      <c r="D38" s="26">
        <f t="shared" ref="D38:K38" si="15">D36/D37*1000</f>
        <v>61224.669584180301</v>
      </c>
      <c r="E38" s="26">
        <f t="shared" si="15"/>
        <v>71510.355963618495</v>
      </c>
      <c r="F38" s="26">
        <f t="shared" si="15"/>
        <v>78367.007732749393</v>
      </c>
      <c r="G38" s="26">
        <f t="shared" si="15"/>
        <v>82465.668733750586</v>
      </c>
      <c r="H38" s="26">
        <f t="shared" si="15"/>
        <v>91347.464444973812</v>
      </c>
      <c r="I38" s="26">
        <f t="shared" si="15"/>
        <v>102003.25485391141</v>
      </c>
      <c r="J38" s="26">
        <f t="shared" si="15"/>
        <v>117690.79080223881</v>
      </c>
      <c r="K38" s="26">
        <f t="shared" si="15"/>
        <v>130230.46959334769</v>
      </c>
      <c r="L38" s="8"/>
      <c r="M38" s="8"/>
      <c r="BN38" s="9"/>
      <c r="BO38" s="9"/>
      <c r="BP38" s="9"/>
      <c r="BQ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7" orientation="landscape" horizontalDpi="4294967295" verticalDpi="4294967295" r:id="rId1"/>
  <colBreaks count="7" manualBreakCount="7">
    <brk id="13" max="1048575" man="1"/>
    <brk id="25" max="1048575" man="1"/>
    <brk id="41" max="1048575" man="1"/>
    <brk id="105" max="95" man="1"/>
    <brk id="141" max="1048575" man="1"/>
    <brk id="165" max="1048575" man="1"/>
    <brk id="17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R38"/>
  <sheetViews>
    <sheetView zoomScale="130" zoomScaleNormal="130" zoomScaleSheetLayoutView="100" workbookViewId="0">
      <pane xSplit="2" ySplit="5" topLeftCell="C36" activePane="bottomRight" state="frozen"/>
      <selection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1" width="11.85546875" style="6" customWidth="1"/>
    <col min="12" max="37" width="9.140625" style="7" customWidth="1"/>
    <col min="38" max="38" width="12.42578125" style="7" customWidth="1"/>
    <col min="39" max="60" width="9.140625" style="7" customWidth="1"/>
    <col min="61" max="61" width="12.140625" style="7" customWidth="1"/>
    <col min="62" max="65" width="9.140625" style="7" customWidth="1"/>
    <col min="66" max="70" width="9.140625" style="7" hidden="1" customWidth="1"/>
    <col min="71" max="71" width="9.140625" style="7" customWidth="1"/>
    <col min="72" max="76" width="9.140625" style="7" hidden="1" customWidth="1"/>
    <col min="77" max="77" width="9.140625" style="7" customWidth="1"/>
    <col min="78" max="82" width="9.140625" style="7" hidden="1" customWidth="1"/>
    <col min="83" max="83" width="9.140625" style="7" customWidth="1"/>
    <col min="84" max="88" width="9.140625" style="7" hidden="1" customWidth="1"/>
    <col min="89" max="89" width="9.140625" style="7" customWidth="1"/>
    <col min="90" max="94" width="9.140625" style="7" hidden="1" customWidth="1"/>
    <col min="95" max="95" width="9.140625" style="6" customWidth="1"/>
    <col min="96" max="100" width="9.140625" style="6" hidden="1" customWidth="1"/>
    <col min="101" max="101" width="9.140625" style="6" customWidth="1"/>
    <col min="102" max="106" width="9.140625" style="6" hidden="1" customWidth="1"/>
    <col min="107" max="107" width="9.140625" style="6" customWidth="1"/>
    <col min="108" max="112" width="9.140625" style="6" hidden="1" customWidth="1"/>
    <col min="113" max="113" width="9.140625" style="6" customWidth="1"/>
    <col min="114" max="143" width="9.140625" style="7" customWidth="1"/>
    <col min="144" max="144" width="9.140625" style="7" hidden="1" customWidth="1"/>
    <col min="145" max="152" width="9.140625" style="7" customWidth="1"/>
    <col min="153" max="153" width="9.140625" style="7" hidden="1" customWidth="1"/>
    <col min="154" max="158" width="9.140625" style="7" customWidth="1"/>
    <col min="159" max="159" width="9.140625" style="7" hidden="1" customWidth="1"/>
    <col min="160" max="169" width="9.140625" style="7" customWidth="1"/>
    <col min="170" max="173" width="8.85546875" style="7"/>
    <col min="174" max="174" width="12.7109375" style="7" bestFit="1" customWidth="1"/>
    <col min="175" max="16384" width="8.85546875" style="2"/>
  </cols>
  <sheetData>
    <row r="1" spans="1:174" ht="21" x14ac:dyDescent="0.35">
      <c r="A1" s="2" t="s">
        <v>53</v>
      </c>
      <c r="B1" s="33" t="s">
        <v>66</v>
      </c>
    </row>
    <row r="2" spans="1:174" ht="15.75" x14ac:dyDescent="0.25">
      <c r="A2" s="12" t="s">
        <v>52</v>
      </c>
      <c r="I2" s="6" t="s">
        <v>71</v>
      </c>
    </row>
    <row r="3" spans="1:174" ht="15.75" x14ac:dyDescent="0.25">
      <c r="A3" s="12"/>
    </row>
    <row r="4" spans="1:174" ht="15.75" x14ac:dyDescent="0.25">
      <c r="A4" s="12"/>
      <c r="E4" s="11"/>
      <c r="F4" s="11" t="s">
        <v>57</v>
      </c>
    </row>
    <row r="5" spans="1:174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2" t="s">
        <v>65</v>
      </c>
      <c r="H5" s="32" t="s">
        <v>67</v>
      </c>
      <c r="I5" s="32" t="s">
        <v>68</v>
      </c>
      <c r="J5" s="32" t="s">
        <v>69</v>
      </c>
      <c r="K5" s="32" t="s">
        <v>70</v>
      </c>
    </row>
    <row r="6" spans="1:174" s="17" customFormat="1" ht="15.75" x14ac:dyDescent="0.25">
      <c r="A6" s="15" t="s">
        <v>26</v>
      </c>
      <c r="B6" s="16" t="s">
        <v>2</v>
      </c>
      <c r="C6" s="1">
        <f>SUM(C7:C10)</f>
        <v>327767.66954238748</v>
      </c>
      <c r="D6" s="1">
        <f t="shared" ref="D6:K6" si="0">SUM(D7:D10)</f>
        <v>347359.24314915441</v>
      </c>
      <c r="E6" s="1">
        <f t="shared" si="0"/>
        <v>381412.76007902616</v>
      </c>
      <c r="F6" s="1">
        <f t="shared" si="0"/>
        <v>394944.03210000001</v>
      </c>
      <c r="G6" s="1">
        <f t="shared" si="0"/>
        <v>360563.09019422077</v>
      </c>
      <c r="H6" s="1">
        <f t="shared" si="0"/>
        <v>395744.80254596879</v>
      </c>
      <c r="I6" s="1">
        <f t="shared" si="0"/>
        <v>375012.70466690412</v>
      </c>
      <c r="J6" s="1">
        <f t="shared" si="0"/>
        <v>410080.75935567851</v>
      </c>
      <c r="K6" s="1">
        <f t="shared" si="0"/>
        <v>388175.42942552688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6"/>
      <c r="FP6" s="6"/>
      <c r="FQ6" s="6"/>
      <c r="FR6" s="7"/>
    </row>
    <row r="7" spans="1:174" ht="15.75" x14ac:dyDescent="0.25">
      <c r="A7" s="18">
        <v>1.1000000000000001</v>
      </c>
      <c r="B7" s="19" t="s">
        <v>59</v>
      </c>
      <c r="C7" s="4">
        <v>161407.98912990978</v>
      </c>
      <c r="D7" s="4">
        <v>189203.77993635947</v>
      </c>
      <c r="E7" s="4">
        <v>225448.00639392645</v>
      </c>
      <c r="F7" s="4">
        <v>236193.42589999997</v>
      </c>
      <c r="G7" s="1">
        <v>233194.53784936049</v>
      </c>
      <c r="H7" s="1">
        <v>235053.86185761431</v>
      </c>
      <c r="I7" s="1">
        <v>224332.10117563233</v>
      </c>
      <c r="J7" s="1">
        <v>236496.23234624148</v>
      </c>
      <c r="K7" s="1">
        <v>225213.16680139623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6"/>
      <c r="FP7" s="6"/>
      <c r="FQ7" s="6"/>
    </row>
    <row r="8" spans="1:174" ht="15.75" x14ac:dyDescent="0.25">
      <c r="A8" s="18">
        <v>1.2</v>
      </c>
      <c r="B8" s="19" t="s">
        <v>60</v>
      </c>
      <c r="C8" s="4">
        <v>82066.601993815217</v>
      </c>
      <c r="D8" s="4">
        <v>76040.758933955265</v>
      </c>
      <c r="E8" s="4">
        <v>74108.225224895257</v>
      </c>
      <c r="F8" s="4">
        <v>73616.486799999999</v>
      </c>
      <c r="G8" s="1">
        <v>42357.996399810516</v>
      </c>
      <c r="H8" s="1">
        <v>41089.27439886846</v>
      </c>
      <c r="I8" s="1">
        <v>47365.933291770576</v>
      </c>
      <c r="J8" s="1">
        <v>63030.14904002603</v>
      </c>
      <c r="K8" s="1">
        <v>63124.805117559408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6"/>
      <c r="FP8" s="6"/>
      <c r="FQ8" s="6"/>
    </row>
    <row r="9" spans="1:174" ht="15.75" x14ac:dyDescent="0.25">
      <c r="A9" s="18">
        <v>1.3</v>
      </c>
      <c r="B9" s="19" t="s">
        <v>61</v>
      </c>
      <c r="C9" s="4">
        <v>78695.503200000006</v>
      </c>
      <c r="D9" s="4">
        <v>76242.315327506323</v>
      </c>
      <c r="E9" s="4">
        <v>75646.59238352222</v>
      </c>
      <c r="F9" s="4">
        <v>78576.845600000001</v>
      </c>
      <c r="G9" s="1">
        <v>78166.42510658456</v>
      </c>
      <c r="H9" s="1">
        <v>112379.16973125884</v>
      </c>
      <c r="I9" s="1">
        <v>95710.411827573917</v>
      </c>
      <c r="J9" s="1">
        <v>102913.06052717214</v>
      </c>
      <c r="K9" s="1">
        <v>92022.721782441498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6"/>
      <c r="FP9" s="6"/>
      <c r="FQ9" s="6"/>
    </row>
    <row r="10" spans="1:174" ht="15.75" x14ac:dyDescent="0.25">
      <c r="A10" s="18">
        <v>1.4</v>
      </c>
      <c r="B10" s="19" t="s">
        <v>62</v>
      </c>
      <c r="C10" s="4">
        <v>5597.5752186624995</v>
      </c>
      <c r="D10" s="4">
        <v>5872.3889513333615</v>
      </c>
      <c r="E10" s="4">
        <v>6209.9360766822247</v>
      </c>
      <c r="F10" s="4">
        <v>6557.2737999999999</v>
      </c>
      <c r="G10" s="1">
        <v>6844.130838465182</v>
      </c>
      <c r="H10" s="1">
        <v>7222.4965582272516</v>
      </c>
      <c r="I10" s="1">
        <v>7604.2583719273243</v>
      </c>
      <c r="J10" s="1">
        <v>7641.3174422388547</v>
      </c>
      <c r="K10" s="1">
        <v>7814.7357241297605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6"/>
      <c r="FP10" s="6"/>
      <c r="FQ10" s="6"/>
    </row>
    <row r="11" spans="1:174" ht="15.75" x14ac:dyDescent="0.25">
      <c r="A11" s="20" t="s">
        <v>31</v>
      </c>
      <c r="B11" s="19" t="s">
        <v>3</v>
      </c>
      <c r="C11" s="4">
        <v>4976.6909999999998</v>
      </c>
      <c r="D11" s="4">
        <v>3049.8603242712388</v>
      </c>
      <c r="E11" s="4">
        <v>5981.349131760302</v>
      </c>
      <c r="F11" s="4">
        <v>5472.0503599999993</v>
      </c>
      <c r="G11" s="1">
        <v>16617.062908574135</v>
      </c>
      <c r="H11" s="1">
        <v>3764.647524752475</v>
      </c>
      <c r="I11" s="1">
        <v>4469.4676701104381</v>
      </c>
      <c r="J11" s="1">
        <v>7498.6134070940443</v>
      </c>
      <c r="K11" s="1">
        <v>7069.4045296851818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6"/>
      <c r="FP11" s="6"/>
      <c r="FQ11" s="6"/>
    </row>
    <row r="12" spans="1:174" ht="15.75" x14ac:dyDescent="0.25">
      <c r="A12" s="24"/>
      <c r="B12" s="25" t="s">
        <v>28</v>
      </c>
      <c r="C12" s="26">
        <f>C6+C11</f>
        <v>332744.36054238747</v>
      </c>
      <c r="D12" s="26">
        <f t="shared" ref="D12:K12" si="1">D6+D11</f>
        <v>350409.10347342567</v>
      </c>
      <c r="E12" s="26">
        <f t="shared" si="1"/>
        <v>387394.10921078647</v>
      </c>
      <c r="F12" s="26">
        <f t="shared" si="1"/>
        <v>400416.08246000001</v>
      </c>
      <c r="G12" s="26">
        <f t="shared" si="1"/>
        <v>377180.15310279489</v>
      </c>
      <c r="H12" s="26">
        <f t="shared" si="1"/>
        <v>399509.45007072127</v>
      </c>
      <c r="I12" s="26">
        <f t="shared" si="1"/>
        <v>379482.17233701458</v>
      </c>
      <c r="J12" s="26">
        <f t="shared" si="1"/>
        <v>417579.37276277255</v>
      </c>
      <c r="K12" s="26">
        <f t="shared" si="1"/>
        <v>395244.83395521203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6"/>
      <c r="FP12" s="6"/>
      <c r="FQ12" s="6"/>
    </row>
    <row r="13" spans="1:174" s="17" customFormat="1" ht="15.75" x14ac:dyDescent="0.25">
      <c r="A13" s="15" t="s">
        <v>32</v>
      </c>
      <c r="B13" s="16" t="s">
        <v>4</v>
      </c>
      <c r="C13" s="1">
        <v>11153.336534966214</v>
      </c>
      <c r="D13" s="1">
        <v>13906.411088403263</v>
      </c>
      <c r="E13" s="1">
        <v>9537.0400626464343</v>
      </c>
      <c r="F13" s="1">
        <v>11410.2088</v>
      </c>
      <c r="G13" s="1">
        <v>17876.253150165798</v>
      </c>
      <c r="H13" s="1">
        <v>21585.454691183404</v>
      </c>
      <c r="I13" s="1">
        <v>21739.284467402922</v>
      </c>
      <c r="J13" s="1">
        <v>23698.533599088838</v>
      </c>
      <c r="K13" s="1">
        <v>27088.023618583204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6"/>
      <c r="FP13" s="6"/>
      <c r="FQ13" s="6"/>
      <c r="FR13" s="7"/>
    </row>
    <row r="14" spans="1:174" ht="30" x14ac:dyDescent="0.25">
      <c r="A14" s="20" t="s">
        <v>33</v>
      </c>
      <c r="B14" s="19" t="s">
        <v>5</v>
      </c>
      <c r="C14" s="4">
        <v>21462.325000000001</v>
      </c>
      <c r="D14" s="4">
        <v>22042.257968546706</v>
      </c>
      <c r="E14" s="4">
        <v>15929.036922596391</v>
      </c>
      <c r="F14" s="4">
        <v>13698.664000000001</v>
      </c>
      <c r="G14" s="1">
        <v>21114.905447655139</v>
      </c>
      <c r="H14" s="1">
        <v>22394.095426685526</v>
      </c>
      <c r="I14" s="1">
        <v>32499.745635910222</v>
      </c>
      <c r="J14" s="1">
        <v>33001.678815489751</v>
      </c>
      <c r="K14" s="1">
        <v>35474.483535191226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8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8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8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6"/>
      <c r="FP14" s="6"/>
      <c r="FQ14" s="6"/>
    </row>
    <row r="15" spans="1:174" ht="15.75" x14ac:dyDescent="0.25">
      <c r="A15" s="20" t="s">
        <v>34</v>
      </c>
      <c r="B15" s="19" t="s">
        <v>6</v>
      </c>
      <c r="C15" s="4">
        <v>99948.310991135382</v>
      </c>
      <c r="D15" s="4">
        <v>99651.702545816996</v>
      </c>
      <c r="E15" s="4">
        <v>74725.544870549129</v>
      </c>
      <c r="F15" s="4">
        <v>88564.992499999993</v>
      </c>
      <c r="G15" s="1">
        <v>98993.144007579351</v>
      </c>
      <c r="H15" s="1">
        <v>104259.03960396039</v>
      </c>
      <c r="I15" s="1">
        <v>122972.92073387958</v>
      </c>
      <c r="J15" s="1">
        <v>150227.8739017247</v>
      </c>
      <c r="K15" s="1">
        <v>146810.01393724707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8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8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8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6"/>
      <c r="FP15" s="6"/>
      <c r="FQ15" s="6"/>
    </row>
    <row r="16" spans="1:174" ht="15.75" x14ac:dyDescent="0.25">
      <c r="A16" s="24"/>
      <c r="B16" s="25" t="s">
        <v>29</v>
      </c>
      <c r="C16" s="26">
        <f>+C13+C14+C15</f>
        <v>132563.9725261016</v>
      </c>
      <c r="D16" s="26">
        <f t="shared" ref="D16:J16" si="2">+D13+D14+D15</f>
        <v>135600.37160276697</v>
      </c>
      <c r="E16" s="26">
        <f t="shared" si="2"/>
        <v>100191.62185579195</v>
      </c>
      <c r="F16" s="26">
        <f t="shared" si="2"/>
        <v>113673.86529999999</v>
      </c>
      <c r="G16" s="26">
        <f t="shared" si="2"/>
        <v>137984.30260540027</v>
      </c>
      <c r="H16" s="26">
        <f t="shared" si="2"/>
        <v>148238.58972182934</v>
      </c>
      <c r="I16" s="26">
        <f t="shared" si="2"/>
        <v>177211.95083719271</v>
      </c>
      <c r="J16" s="26">
        <f t="shared" si="2"/>
        <v>206928.08631630329</v>
      </c>
      <c r="K16" s="26">
        <f t="shared" ref="K16" si="3">+K13+K14+K15</f>
        <v>209372.52109102151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8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8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8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6"/>
      <c r="FP16" s="6"/>
      <c r="FQ16" s="6"/>
    </row>
    <row r="17" spans="1:174" s="17" customFormat="1" ht="15.75" x14ac:dyDescent="0.25">
      <c r="A17" s="15" t="s">
        <v>35</v>
      </c>
      <c r="B17" s="16" t="s">
        <v>7</v>
      </c>
      <c r="C17" s="1">
        <f>C18+C19</f>
        <v>103558.389</v>
      </c>
      <c r="D17" s="1">
        <f t="shared" ref="D17:J17" si="4">D18+D19</f>
        <v>111688.60119328614</v>
      </c>
      <c r="E17" s="1">
        <f t="shared" si="4"/>
        <v>106360.41932994805</v>
      </c>
      <c r="F17" s="1">
        <f t="shared" si="4"/>
        <v>108690.3986</v>
      </c>
      <c r="G17" s="1">
        <f t="shared" si="4"/>
        <v>123427.54362861204</v>
      </c>
      <c r="H17" s="1">
        <f t="shared" si="4"/>
        <v>121333.73814238566</v>
      </c>
      <c r="I17" s="1">
        <f t="shared" si="4"/>
        <v>155739.17785892411</v>
      </c>
      <c r="J17" s="1">
        <f t="shared" si="4"/>
        <v>173085.93939147412</v>
      </c>
      <c r="K17" s="1">
        <f t="shared" ref="K17" si="5">K18+K19</f>
        <v>194975.81041006159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6"/>
      <c r="FP17" s="6"/>
      <c r="FQ17" s="6"/>
      <c r="FR17" s="7"/>
    </row>
    <row r="18" spans="1:174" ht="15.75" x14ac:dyDescent="0.25">
      <c r="A18" s="18">
        <v>6.1</v>
      </c>
      <c r="B18" s="19" t="s">
        <v>8</v>
      </c>
      <c r="C18" s="4">
        <v>98933.122000000003</v>
      </c>
      <c r="D18" s="4">
        <v>106973.40167810008</v>
      </c>
      <c r="E18" s="4">
        <v>101890.58977828886</v>
      </c>
      <c r="F18" s="4">
        <v>103960.6606</v>
      </c>
      <c r="G18" s="1">
        <v>119323.35585030791</v>
      </c>
      <c r="H18" s="1">
        <v>116988.14738330976</v>
      </c>
      <c r="I18" s="1">
        <v>151078.61426790166</v>
      </c>
      <c r="J18" s="1">
        <v>168141.30255450698</v>
      </c>
      <c r="K18" s="1">
        <v>189720.24596029974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6"/>
      <c r="FP18" s="6"/>
      <c r="FQ18" s="6"/>
    </row>
    <row r="19" spans="1:174" ht="15.75" x14ac:dyDescent="0.25">
      <c r="A19" s="18">
        <v>6.2</v>
      </c>
      <c r="B19" s="19" t="s">
        <v>9</v>
      </c>
      <c r="C19" s="4">
        <v>4625.2669999999998</v>
      </c>
      <c r="D19" s="4">
        <v>4715.199515186061</v>
      </c>
      <c r="E19" s="4">
        <v>4469.8295516591907</v>
      </c>
      <c r="F19" s="4">
        <v>4729.7380000000003</v>
      </c>
      <c r="G19" s="1">
        <v>4104.1877783041209</v>
      </c>
      <c r="H19" s="1">
        <v>4345.590759075908</v>
      </c>
      <c r="I19" s="1">
        <v>4660.5635910224437</v>
      </c>
      <c r="J19" s="1">
        <v>4944.6368369671327</v>
      </c>
      <c r="K19" s="1">
        <v>5255.564449761835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6"/>
      <c r="FP19" s="6"/>
      <c r="FQ19" s="6"/>
    </row>
    <row r="20" spans="1:174" s="17" customFormat="1" ht="30" x14ac:dyDescent="0.25">
      <c r="A20" s="21" t="s">
        <v>36</v>
      </c>
      <c r="B20" s="23" t="s">
        <v>10</v>
      </c>
      <c r="C20" s="1">
        <f>SUM(C21:C27)</f>
        <v>48754.246800000001</v>
      </c>
      <c r="D20" s="1">
        <f t="shared" ref="D20:K20" si="6">SUM(D21:D27)</f>
        <v>49591.015599999999</v>
      </c>
      <c r="E20" s="1">
        <f t="shared" si="6"/>
        <v>49848.580499999996</v>
      </c>
      <c r="F20" s="1">
        <f t="shared" si="6"/>
        <v>56676.979500000001</v>
      </c>
      <c r="G20" s="1">
        <f t="shared" si="6"/>
        <v>61883.477972524866</v>
      </c>
      <c r="H20" s="1">
        <f t="shared" si="6"/>
        <v>66606.529750117857</v>
      </c>
      <c r="I20" s="1">
        <f t="shared" si="6"/>
        <v>67855.797915924471</v>
      </c>
      <c r="J20" s="1">
        <f t="shared" si="6"/>
        <v>73872.32045232672</v>
      </c>
      <c r="K20" s="1">
        <f t="shared" si="6"/>
        <v>77697.602773409046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6"/>
      <c r="FP20" s="6"/>
      <c r="FQ20" s="6"/>
      <c r="FR20" s="7"/>
    </row>
    <row r="21" spans="1:174" ht="15.75" x14ac:dyDescent="0.25">
      <c r="A21" s="18">
        <v>7.1</v>
      </c>
      <c r="B21" s="19" t="s">
        <v>11</v>
      </c>
      <c r="C21" s="4">
        <v>230.58080000000001</v>
      </c>
      <c r="D21" s="4">
        <v>292.33909999999997</v>
      </c>
      <c r="E21" s="4">
        <v>172</v>
      </c>
      <c r="F21" s="4">
        <v>138</v>
      </c>
      <c r="G21" s="1">
        <v>174</v>
      </c>
      <c r="H21" s="1">
        <v>45</v>
      </c>
      <c r="I21" s="1">
        <v>73</v>
      </c>
      <c r="J21" s="1">
        <v>-81</v>
      </c>
      <c r="K21" s="1">
        <v>-148.65437788018431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6"/>
      <c r="FP21" s="6"/>
      <c r="FQ21" s="6"/>
    </row>
    <row r="22" spans="1:174" ht="15.75" x14ac:dyDescent="0.25">
      <c r="A22" s="18">
        <v>7.2</v>
      </c>
      <c r="B22" s="19" t="s">
        <v>12</v>
      </c>
      <c r="C22" s="4">
        <v>28698.514999999999</v>
      </c>
      <c r="D22" s="4">
        <v>30180.4905</v>
      </c>
      <c r="E22" s="4">
        <v>26877.4673</v>
      </c>
      <c r="F22" s="4">
        <v>30754.988799999999</v>
      </c>
      <c r="G22" s="1">
        <v>30675.427285646612</v>
      </c>
      <c r="H22" s="1">
        <v>35979.920509193777</v>
      </c>
      <c r="I22" s="1">
        <v>39486.868542928394</v>
      </c>
      <c r="J22" s="1">
        <v>49009.626423690206</v>
      </c>
      <c r="K22" s="1">
        <v>52296.193465771685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6"/>
      <c r="FP22" s="6"/>
      <c r="FQ22" s="6"/>
    </row>
    <row r="23" spans="1:174" ht="15.75" x14ac:dyDescent="0.25">
      <c r="A23" s="18">
        <v>7.3</v>
      </c>
      <c r="B23" s="19" t="s">
        <v>13</v>
      </c>
      <c r="C23" s="4">
        <v>856.31670000000008</v>
      </c>
      <c r="D23" s="4">
        <v>372.58950000000004</v>
      </c>
      <c r="E23" s="4">
        <v>213.53370000000001</v>
      </c>
      <c r="F23" s="4">
        <v>291.68959999999998</v>
      </c>
      <c r="G23" s="1">
        <v>284.19564187588821</v>
      </c>
      <c r="H23" s="1">
        <v>386.58161244695896</v>
      </c>
      <c r="I23" s="1">
        <v>318.81412540078378</v>
      </c>
      <c r="J23" s="1">
        <v>442.34192971038078</v>
      </c>
      <c r="K23" s="1">
        <v>611.81840793799552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6"/>
      <c r="FP23" s="6"/>
      <c r="FQ23" s="6"/>
    </row>
    <row r="24" spans="1:174" ht="15.75" x14ac:dyDescent="0.25">
      <c r="A24" s="18">
        <v>7.4</v>
      </c>
      <c r="B24" s="19" t="s">
        <v>14</v>
      </c>
      <c r="C24" s="4">
        <v>249.02030000000002</v>
      </c>
      <c r="D24" s="4">
        <v>885.19100000000003</v>
      </c>
      <c r="E24" s="4">
        <v>597.24450000000002</v>
      </c>
      <c r="F24" s="4">
        <v>1319.1711999999998</v>
      </c>
      <c r="G24" s="1">
        <v>683.5930838465182</v>
      </c>
      <c r="H24" s="1">
        <v>819.47835926449784</v>
      </c>
      <c r="I24" s="1">
        <v>897.71695760598504</v>
      </c>
      <c r="J24" s="1">
        <v>537.14725024406118</v>
      </c>
      <c r="K24" s="1">
        <v>300.6854906452844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6"/>
      <c r="FP24" s="6"/>
      <c r="FQ24" s="6"/>
    </row>
    <row r="25" spans="1:174" ht="15.75" x14ac:dyDescent="0.25">
      <c r="A25" s="18">
        <v>7.5</v>
      </c>
      <c r="B25" s="19" t="s">
        <v>15</v>
      </c>
      <c r="C25" s="4">
        <v>0</v>
      </c>
      <c r="D25" s="4">
        <v>0</v>
      </c>
      <c r="E25" s="4">
        <v>0</v>
      </c>
      <c r="F25" s="4">
        <v>0</v>
      </c>
      <c r="G25" s="1">
        <v>0</v>
      </c>
      <c r="H25" s="1">
        <v>2372</v>
      </c>
      <c r="I25" s="1">
        <v>2314.5248485928037</v>
      </c>
      <c r="J25" s="1">
        <v>2562.3204523267163</v>
      </c>
      <c r="K25" s="1">
        <v>2835.052498357767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6"/>
      <c r="FP25" s="6"/>
      <c r="FQ25" s="6"/>
    </row>
    <row r="26" spans="1:174" ht="15.75" x14ac:dyDescent="0.25">
      <c r="A26" s="18">
        <v>7.6</v>
      </c>
      <c r="B26" s="19" t="s">
        <v>16</v>
      </c>
      <c r="C26" s="4">
        <v>53.659799999999997</v>
      </c>
      <c r="D26" s="4">
        <v>78.408500000000004</v>
      </c>
      <c r="E26" s="4">
        <v>58.334999999999994</v>
      </c>
      <c r="F26" s="4">
        <v>63.129900000000006</v>
      </c>
      <c r="G26" s="1">
        <v>67.261961155850301</v>
      </c>
      <c r="H26" s="1">
        <v>79.807920792079202</v>
      </c>
      <c r="I26" s="1">
        <v>39.873441396508731</v>
      </c>
      <c r="J26" s="1">
        <v>167.88439635535306</v>
      </c>
      <c r="K26" s="1">
        <v>54.815960290187093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6"/>
      <c r="FP26" s="6"/>
      <c r="FQ26" s="6"/>
    </row>
    <row r="27" spans="1:174" ht="30" x14ac:dyDescent="0.25">
      <c r="A27" s="18">
        <v>7.7</v>
      </c>
      <c r="B27" s="19" t="s">
        <v>17</v>
      </c>
      <c r="C27" s="4">
        <v>18666.154200000001</v>
      </c>
      <c r="D27" s="4">
        <v>17781.996999999999</v>
      </c>
      <c r="E27" s="4">
        <v>21930</v>
      </c>
      <c r="F27" s="4">
        <v>24110</v>
      </c>
      <c r="G27" s="1">
        <v>29999</v>
      </c>
      <c r="H27" s="1">
        <v>26923.741348420554</v>
      </c>
      <c r="I27" s="1">
        <v>24725</v>
      </c>
      <c r="J27" s="1">
        <v>21234</v>
      </c>
      <c r="K27" s="1">
        <v>21747.691328286306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6"/>
      <c r="FP27" s="6"/>
      <c r="FQ27" s="6"/>
    </row>
    <row r="28" spans="1:174" ht="15.75" x14ac:dyDescent="0.25">
      <c r="A28" s="20" t="s">
        <v>37</v>
      </c>
      <c r="B28" s="19" t="s">
        <v>18</v>
      </c>
      <c r="C28" s="4">
        <v>46948</v>
      </c>
      <c r="D28" s="4">
        <v>51166</v>
      </c>
      <c r="E28" s="4">
        <v>51342</v>
      </c>
      <c r="F28" s="4">
        <v>54388</v>
      </c>
      <c r="G28" s="1">
        <v>49425</v>
      </c>
      <c r="H28" s="1">
        <v>49111</v>
      </c>
      <c r="I28" s="1">
        <v>51608</v>
      </c>
      <c r="J28" s="1">
        <v>54837</v>
      </c>
      <c r="K28" s="1">
        <v>50256.566340160287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6"/>
      <c r="FP28" s="6"/>
      <c r="FQ28" s="6"/>
    </row>
    <row r="29" spans="1:174" ht="30" x14ac:dyDescent="0.25">
      <c r="A29" s="20" t="s">
        <v>38</v>
      </c>
      <c r="B29" s="19" t="s">
        <v>19</v>
      </c>
      <c r="C29" s="4">
        <v>106715.8744</v>
      </c>
      <c r="D29" s="4">
        <v>114731.9418</v>
      </c>
      <c r="E29" s="4">
        <v>105275.7764</v>
      </c>
      <c r="F29" s="4">
        <v>105275.77780000001</v>
      </c>
      <c r="G29" s="1">
        <v>97455.092373282809</v>
      </c>
      <c r="H29" s="1">
        <v>94110.731258840169</v>
      </c>
      <c r="I29" s="1">
        <v>92962.583452084073</v>
      </c>
      <c r="J29" s="1">
        <v>93180.305890009768</v>
      </c>
      <c r="K29" s="1">
        <v>93441.051101188816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6"/>
      <c r="FP29" s="6"/>
      <c r="FQ29" s="6"/>
    </row>
    <row r="30" spans="1:174" ht="15.75" x14ac:dyDescent="0.25">
      <c r="A30" s="20" t="s">
        <v>39</v>
      </c>
      <c r="B30" s="19" t="s">
        <v>54</v>
      </c>
      <c r="C30" s="4">
        <v>128283</v>
      </c>
      <c r="D30" s="4">
        <v>124518</v>
      </c>
      <c r="E30" s="4">
        <v>186146</v>
      </c>
      <c r="F30" s="4">
        <v>194265.8963254593</v>
      </c>
      <c r="G30" s="1">
        <v>204788</v>
      </c>
      <c r="H30" s="1">
        <v>219667</v>
      </c>
      <c r="I30" s="1">
        <v>226844</v>
      </c>
      <c r="J30" s="1">
        <v>252839</v>
      </c>
      <c r="K30" s="1">
        <v>285603.24710055941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6"/>
      <c r="FP30" s="6"/>
      <c r="FQ30" s="6"/>
    </row>
    <row r="31" spans="1:174" ht="15.75" x14ac:dyDescent="0.25">
      <c r="A31" s="20" t="s">
        <v>40</v>
      </c>
      <c r="B31" s="19" t="s">
        <v>20</v>
      </c>
      <c r="C31" s="4">
        <v>144859.34359999999</v>
      </c>
      <c r="D31" s="4">
        <v>168509.595</v>
      </c>
      <c r="E31" s="4">
        <v>189243.01869999999</v>
      </c>
      <c r="F31" s="4">
        <v>197098.9136</v>
      </c>
      <c r="G31" s="1">
        <v>186567.29445760304</v>
      </c>
      <c r="H31" s="1">
        <v>210311.34040546912</v>
      </c>
      <c r="I31" s="1">
        <v>212880.81617385108</v>
      </c>
      <c r="J31" s="1">
        <v>246421.75512528475</v>
      </c>
      <c r="K31" s="1">
        <v>292612.25088946457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6"/>
      <c r="FP31" s="6"/>
      <c r="FQ31" s="6"/>
    </row>
    <row r="32" spans="1:174" ht="15.75" x14ac:dyDescent="0.25">
      <c r="A32" s="24"/>
      <c r="B32" s="25" t="s">
        <v>30</v>
      </c>
      <c r="C32" s="26">
        <f>C17+C20+C28+C29+C30+C31</f>
        <v>579118.85380000004</v>
      </c>
      <c r="D32" s="26">
        <f t="shared" ref="D32:F32" si="7">D17+D20+D28+D29+D30+D31</f>
        <v>620205.15359328617</v>
      </c>
      <c r="E32" s="26">
        <f t="shared" si="7"/>
        <v>688215.79492994805</v>
      </c>
      <c r="F32" s="26">
        <f t="shared" si="7"/>
        <v>716395.96582545934</v>
      </c>
      <c r="G32" s="26">
        <f t="shared" ref="G32:H32" si="8">G17+G20+G28+G29+G30+G31</f>
        <v>723546.40843202267</v>
      </c>
      <c r="H32" s="26">
        <f t="shared" si="8"/>
        <v>761140.33955681277</v>
      </c>
      <c r="I32" s="26">
        <f t="shared" ref="I32:J32" si="9">I17+I20+I28+I29+I30+I31</f>
        <v>807890.37540078373</v>
      </c>
      <c r="J32" s="26">
        <f t="shared" si="9"/>
        <v>894236.32085909543</v>
      </c>
      <c r="K32" s="26">
        <f t="shared" ref="K32" si="10">K17+K20+K28+K29+K30+K31</f>
        <v>994586.52861484373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6"/>
      <c r="FP32" s="6"/>
      <c r="FQ32" s="6"/>
    </row>
    <row r="33" spans="1:174" s="17" customFormat="1" ht="15.75" x14ac:dyDescent="0.25">
      <c r="A33" s="27" t="s">
        <v>27</v>
      </c>
      <c r="B33" s="28" t="s">
        <v>51</v>
      </c>
      <c r="C33" s="29">
        <f>C6+C11+C13+C14+C15+C17+C20+C28+C29+C30+C31</f>
        <v>1044427.186868489</v>
      </c>
      <c r="D33" s="29">
        <f>D6+D11+D13+D14+D15+D17+D20+D28+D29+D30+D31</f>
        <v>1106214.6286694789</v>
      </c>
      <c r="E33" s="29">
        <f>E6+E11+E13+E14+E15+E17+E20+E28+E29+E30+E31</f>
        <v>1175801.5259965265</v>
      </c>
      <c r="F33" s="29">
        <f>F6+F11+F13+F14+F15+F17+F20+F28+F29+F30+F31</f>
        <v>1230485.9135854593</v>
      </c>
      <c r="G33" s="29">
        <f t="shared" ref="G33:H33" si="11">G6+G11+G13+G14+G15+G17+G20+G28+G29+G30+G31</f>
        <v>1238710.8641402179</v>
      </c>
      <c r="H33" s="29">
        <f t="shared" si="11"/>
        <v>1308888.3793493633</v>
      </c>
      <c r="I33" s="29">
        <f t="shared" ref="I33:J33" si="12">I6+I11+I13+I14+I15+I17+I20+I28+I29+I30+I31</f>
        <v>1364584.498574991</v>
      </c>
      <c r="J33" s="29">
        <f t="shared" si="12"/>
        <v>1518743.7799381712</v>
      </c>
      <c r="K33" s="29">
        <f t="shared" ref="K33" si="13">K6+K11+K13+K14+K15+K17+K20+K28+K29+K30+K31</f>
        <v>1599203.8836610771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6"/>
      <c r="FP33" s="6"/>
      <c r="FQ33" s="6"/>
      <c r="FR33" s="7"/>
    </row>
    <row r="34" spans="1:174" ht="15.75" x14ac:dyDescent="0.25">
      <c r="A34" s="22" t="s">
        <v>43</v>
      </c>
      <c r="B34" s="5" t="s">
        <v>25</v>
      </c>
      <c r="C34" s="3">
        <f>GSVA_const!C34</f>
        <v>38290</v>
      </c>
      <c r="D34" s="3">
        <f>GSVA_const!D34</f>
        <v>41238</v>
      </c>
      <c r="E34" s="3">
        <f>GSVA_const!E34</f>
        <v>43565</v>
      </c>
      <c r="F34" s="3">
        <f>GSVA_const!F34</f>
        <v>34095</v>
      </c>
      <c r="G34" s="3">
        <f>GSVA_const!G34</f>
        <v>50929</v>
      </c>
      <c r="H34" s="3">
        <f>GSVA_const!H34</f>
        <v>58683</v>
      </c>
      <c r="I34" s="3">
        <f>GSVA_const!I34</f>
        <v>70611</v>
      </c>
      <c r="J34" s="3">
        <f>GSVA_const!J34</f>
        <v>76868</v>
      </c>
      <c r="K34" s="3">
        <f>GSVA_const!K34</f>
        <v>78289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</row>
    <row r="35" spans="1:174" ht="15.75" x14ac:dyDescent="0.25">
      <c r="A35" s="22" t="s">
        <v>44</v>
      </c>
      <c r="B35" s="5" t="s">
        <v>24</v>
      </c>
      <c r="C35" s="3">
        <f>GSVA_const!C35</f>
        <v>27290</v>
      </c>
      <c r="D35" s="3">
        <f>GSVA_const!D35</f>
        <v>31151</v>
      </c>
      <c r="E35" s="3">
        <f>GSVA_const!E35</f>
        <v>27049</v>
      </c>
      <c r="F35" s="3">
        <f>GSVA_const!F35</f>
        <v>23940</v>
      </c>
      <c r="G35" s="3">
        <f>GSVA_const!G35</f>
        <v>29670</v>
      </c>
      <c r="H35" s="3">
        <f>GSVA_const!H35</f>
        <v>18782</v>
      </c>
      <c r="I35" s="3">
        <f>GSVA_const!I35</f>
        <v>17416</v>
      </c>
      <c r="J35" s="3">
        <f>GSVA_const!J35</f>
        <v>31150</v>
      </c>
      <c r="K35" s="3">
        <f>GSVA_const!K35</f>
        <v>31644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</row>
    <row r="36" spans="1:174" ht="15.75" x14ac:dyDescent="0.25">
      <c r="A36" s="30" t="s">
        <v>45</v>
      </c>
      <c r="B36" s="31" t="s">
        <v>63</v>
      </c>
      <c r="C36" s="26">
        <f>C33+C34-C35</f>
        <v>1055427.186868489</v>
      </c>
      <c r="D36" s="26">
        <f t="shared" ref="D36:K36" si="14">D33+D34-D35</f>
        <v>1116301.6286694789</v>
      </c>
      <c r="E36" s="26">
        <f t="shared" si="14"/>
        <v>1192317.5259965265</v>
      </c>
      <c r="F36" s="26">
        <f t="shared" si="14"/>
        <v>1240640.9135854593</v>
      </c>
      <c r="G36" s="26">
        <f t="shared" si="14"/>
        <v>1259969.8641402179</v>
      </c>
      <c r="H36" s="26">
        <f t="shared" si="14"/>
        <v>1348789.3793493633</v>
      </c>
      <c r="I36" s="26">
        <f t="shared" si="14"/>
        <v>1417779.498574991</v>
      </c>
      <c r="J36" s="26">
        <f t="shared" si="14"/>
        <v>1564461.7799381712</v>
      </c>
      <c r="K36" s="26">
        <f t="shared" si="14"/>
        <v>1645848.8836610771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</row>
    <row r="37" spans="1:174" ht="15.75" x14ac:dyDescent="0.25">
      <c r="A37" s="22" t="s">
        <v>46</v>
      </c>
      <c r="B37" s="5" t="s">
        <v>42</v>
      </c>
      <c r="C37" s="3">
        <f>GSVA_cur!C37</f>
        <v>19910</v>
      </c>
      <c r="D37" s="3">
        <f>GSVA_cur!D37</f>
        <v>20120</v>
      </c>
      <c r="E37" s="3">
        <f>GSVA_cur!E37</f>
        <v>20340</v>
      </c>
      <c r="F37" s="3">
        <f>GSVA_cur!F37</f>
        <v>20550</v>
      </c>
      <c r="G37" s="3">
        <f>GSVA_cur!G37</f>
        <v>20770</v>
      </c>
      <c r="H37" s="3">
        <f>GSVA_cur!H37</f>
        <v>20990</v>
      </c>
      <c r="I37" s="3">
        <f>GSVA_cur!I37</f>
        <v>21220</v>
      </c>
      <c r="J37" s="3">
        <f>GSVA_cur!J37</f>
        <v>21440</v>
      </c>
      <c r="K37" s="3">
        <f>GSVA_cur!K37</f>
        <v>21670</v>
      </c>
    </row>
    <row r="38" spans="1:174" ht="15.75" x14ac:dyDescent="0.25">
      <c r="A38" s="30" t="s">
        <v>47</v>
      </c>
      <c r="B38" s="31" t="s">
        <v>64</v>
      </c>
      <c r="C38" s="26">
        <f>C36/C37*1000</f>
        <v>53009.903911024063</v>
      </c>
      <c r="D38" s="26">
        <f t="shared" ref="D38:K38" si="15">D36/D37*1000</f>
        <v>55482.188303652038</v>
      </c>
      <c r="E38" s="26">
        <f t="shared" si="15"/>
        <v>58619.347394126176</v>
      </c>
      <c r="F38" s="26">
        <f t="shared" si="15"/>
        <v>60371.820612431118</v>
      </c>
      <c r="G38" s="26">
        <f t="shared" si="15"/>
        <v>60662.968904199224</v>
      </c>
      <c r="H38" s="26">
        <f t="shared" si="15"/>
        <v>64258.665047611401</v>
      </c>
      <c r="I38" s="26">
        <f t="shared" si="15"/>
        <v>66813.359970546226</v>
      </c>
      <c r="J38" s="26">
        <f t="shared" si="15"/>
        <v>72969.299437414709</v>
      </c>
      <c r="K38" s="26">
        <f t="shared" si="15"/>
        <v>75950.571465670379</v>
      </c>
      <c r="BJ38" s="9"/>
      <c r="BK38" s="9"/>
      <c r="BL38" s="9"/>
      <c r="BM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1" max="1048575" man="1"/>
    <brk id="37" max="1048575" man="1"/>
    <brk id="101" max="95" man="1"/>
    <brk id="137" max="1048575" man="1"/>
    <brk id="161" max="1048575" man="1"/>
    <brk id="16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2021-03-15T04:49:21Z</dcterms:modified>
</cp:coreProperties>
</file>