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20490" windowHeight="7755"/>
  </bookViews>
  <sheets>
    <sheet name="GSVA_cur" sheetId="10" r:id="rId1"/>
    <sheet name="GSVA_const" sheetId="1" r:id="rId2"/>
    <sheet name="NSVA_cur" sheetId="11" r:id="rId3"/>
    <sheet name="NSVA_const" sheetId="12" r:id="rId4"/>
  </sheets>
  <definedNames>
    <definedName name="_xlnm.Print_Titles" localSheetId="1">GSVA_const!$A:$B</definedName>
    <definedName name="_xlnm.Print_Titles" localSheetId="0">GSVA_cur!$A:$B</definedName>
    <definedName name="_xlnm.Print_Titles" localSheetId="3">NSVA_const!$A:$B</definedName>
    <definedName name="_xlnm.Print_Titles" localSheetId="2">NSVA_cur!$A:$B</definedName>
  </definedNames>
  <calcPr calcId="145621"/>
</workbook>
</file>

<file path=xl/calcChain.xml><?xml version="1.0" encoding="utf-8"?>
<calcChain xmlns="http://schemas.openxmlformats.org/spreadsheetml/2006/main">
  <c r="D37" i="12"/>
  <c r="E37"/>
  <c r="F37"/>
  <c r="G37"/>
  <c r="H37"/>
  <c r="I37"/>
  <c r="J37"/>
  <c r="D34"/>
  <c r="E34"/>
  <c r="F34"/>
  <c r="G34"/>
  <c r="H34"/>
  <c r="I34"/>
  <c r="J34"/>
  <c r="D35"/>
  <c r="E35"/>
  <c r="F35"/>
  <c r="G35"/>
  <c r="H35"/>
  <c r="I35"/>
  <c r="J35"/>
  <c r="D34" i="11"/>
  <c r="E34"/>
  <c r="F34"/>
  <c r="G34"/>
  <c r="H34"/>
  <c r="I34"/>
  <c r="J34"/>
  <c r="D35"/>
  <c r="E35"/>
  <c r="F35"/>
  <c r="G35"/>
  <c r="H35"/>
  <c r="I35"/>
  <c r="J35"/>
  <c r="D37"/>
  <c r="E37"/>
  <c r="F37"/>
  <c r="G37"/>
  <c r="H37"/>
  <c r="I37"/>
  <c r="J37"/>
  <c r="D37" i="1"/>
  <c r="E37"/>
  <c r="F37"/>
  <c r="G37"/>
  <c r="H37"/>
  <c r="I37"/>
  <c r="J37"/>
  <c r="I20" l="1"/>
  <c r="J20"/>
  <c r="I20" i="11"/>
  <c r="J20"/>
  <c r="I20" i="12"/>
  <c r="J20"/>
  <c r="I20" i="10"/>
  <c r="J20"/>
  <c r="I17" i="1"/>
  <c r="J17"/>
  <c r="I17" i="11"/>
  <c r="J17"/>
  <c r="I17" i="12"/>
  <c r="J17"/>
  <c r="I17" i="10"/>
  <c r="J17"/>
  <c r="I16" i="1"/>
  <c r="J16"/>
  <c r="I16" i="11"/>
  <c r="J16"/>
  <c r="I16" i="12"/>
  <c r="J16"/>
  <c r="I16" i="10"/>
  <c r="J16"/>
  <c r="I6" i="1"/>
  <c r="J6"/>
  <c r="I6" i="11"/>
  <c r="I12" s="1"/>
  <c r="J6"/>
  <c r="J12" s="1"/>
  <c r="I6" i="12"/>
  <c r="J6"/>
  <c r="J12" s="1"/>
  <c r="I6" i="10"/>
  <c r="J6"/>
  <c r="J33" s="1"/>
  <c r="J32" i="12" l="1"/>
  <c r="J33"/>
  <c r="J32" i="11"/>
  <c r="J33"/>
  <c r="J32" i="1"/>
  <c r="I32"/>
  <c r="J12"/>
  <c r="J33"/>
  <c r="J32" i="10"/>
  <c r="J36"/>
  <c r="J12"/>
  <c r="I32" i="12"/>
  <c r="I12"/>
  <c r="I33"/>
  <c r="I32" i="11"/>
  <c r="I33"/>
  <c r="I33" i="1"/>
  <c r="I12"/>
  <c r="I32" i="10"/>
  <c r="I33"/>
  <c r="I12"/>
  <c r="I36" i="12" l="1"/>
  <c r="J36"/>
  <c r="J36" i="11"/>
  <c r="I36"/>
  <c r="I36" i="1"/>
  <c r="J36"/>
  <c r="J38" i="10"/>
  <c r="I36"/>
  <c r="I38" i="12" l="1"/>
  <c r="J38"/>
  <c r="J38" i="11"/>
  <c r="I38"/>
  <c r="I38" i="1"/>
  <c r="J38"/>
  <c r="I38" i="10"/>
  <c r="H17" i="12"/>
  <c r="H17" i="11"/>
  <c r="H17" i="1"/>
  <c r="H17" i="10"/>
  <c r="G17" i="12" l="1"/>
  <c r="G17" i="11"/>
  <c r="C37" i="1"/>
  <c r="G17"/>
  <c r="D17" i="10"/>
  <c r="E17"/>
  <c r="F17"/>
  <c r="G17"/>
  <c r="G20" i="1" l="1"/>
  <c r="H20"/>
  <c r="G20" i="11"/>
  <c r="H20"/>
  <c r="G20" i="12"/>
  <c r="H20"/>
  <c r="G20" i="10"/>
  <c r="H20"/>
  <c r="G16" i="1"/>
  <c r="H16"/>
  <c r="G16" i="11"/>
  <c r="H16"/>
  <c r="G16" i="12"/>
  <c r="H16"/>
  <c r="G16" i="10"/>
  <c r="H16"/>
  <c r="G6" i="1"/>
  <c r="H6"/>
  <c r="G6" i="11"/>
  <c r="H6"/>
  <c r="G6" i="12"/>
  <c r="H6"/>
  <c r="G6" i="10"/>
  <c r="H6"/>
  <c r="H32" i="1" l="1"/>
  <c r="G32"/>
  <c r="G32" i="12"/>
  <c r="H32"/>
  <c r="H32" i="11"/>
  <c r="G32"/>
  <c r="H12"/>
  <c r="G12"/>
  <c r="H32" i="10"/>
  <c r="G32"/>
  <c r="H12" i="1"/>
  <c r="H12" i="10"/>
  <c r="H33"/>
  <c r="H33" i="11"/>
  <c r="G12" i="10"/>
  <c r="G33"/>
  <c r="G33" i="11"/>
  <c r="G12" i="12"/>
  <c r="H33"/>
  <c r="H33" i="1"/>
  <c r="H12" i="12"/>
  <c r="G33"/>
  <c r="G33" i="1"/>
  <c r="G12"/>
  <c r="C37" i="11"/>
  <c r="H36" i="12" l="1"/>
  <c r="G36"/>
  <c r="G36" i="11"/>
  <c r="H36"/>
  <c r="G36" i="1"/>
  <c r="H36"/>
  <c r="H36" i="10"/>
  <c r="G36"/>
  <c r="C35" i="11"/>
  <c r="C34"/>
  <c r="H38" l="1"/>
  <c r="G38" i="12"/>
  <c r="H38"/>
  <c r="G38" i="11"/>
  <c r="H38" i="1"/>
  <c r="G38"/>
  <c r="G38" i="10"/>
  <c r="H38"/>
  <c r="C35" i="12" l="1"/>
  <c r="C34"/>
  <c r="C37"/>
  <c r="F20" l="1"/>
  <c r="E20"/>
  <c r="D20"/>
  <c r="C20"/>
  <c r="F17"/>
  <c r="E17"/>
  <c r="D17"/>
  <c r="C17"/>
  <c r="F16"/>
  <c r="E16"/>
  <c r="D16"/>
  <c r="C16"/>
  <c r="F6"/>
  <c r="E6"/>
  <c r="D6"/>
  <c r="C6"/>
  <c r="F20" i="11"/>
  <c r="E20"/>
  <c r="D20"/>
  <c r="C20"/>
  <c r="F17"/>
  <c r="E17"/>
  <c r="D17"/>
  <c r="C17"/>
  <c r="F16"/>
  <c r="E16"/>
  <c r="D16"/>
  <c r="C16"/>
  <c r="F6"/>
  <c r="E6"/>
  <c r="D6"/>
  <c r="C6"/>
  <c r="F20" i="1"/>
  <c r="E20"/>
  <c r="D20"/>
  <c r="C20"/>
  <c r="F17"/>
  <c r="E17"/>
  <c r="D17"/>
  <c r="C17"/>
  <c r="F16"/>
  <c r="E16"/>
  <c r="D16"/>
  <c r="C16"/>
  <c r="F6"/>
  <c r="E6"/>
  <c r="D6"/>
  <c r="C6"/>
  <c r="F20" i="10"/>
  <c r="F16"/>
  <c r="F6"/>
  <c r="E20"/>
  <c r="D20"/>
  <c r="C20"/>
  <c r="C17"/>
  <c r="E16"/>
  <c r="D16"/>
  <c r="C16"/>
  <c r="E6"/>
  <c r="D6"/>
  <c r="C6"/>
  <c r="D32" i="1" l="1"/>
  <c r="F32"/>
  <c r="C32"/>
  <c r="E32"/>
  <c r="F32" i="10"/>
  <c r="D32"/>
  <c r="E32"/>
  <c r="C32"/>
  <c r="E32" i="12"/>
  <c r="F32"/>
  <c r="E12"/>
  <c r="C32" i="11"/>
  <c r="E32"/>
  <c r="D32"/>
  <c r="E12"/>
  <c r="D33"/>
  <c r="E33" i="1"/>
  <c r="F33"/>
  <c r="C12" i="10"/>
  <c r="D33"/>
  <c r="F33"/>
  <c r="F32" i="11"/>
  <c r="F33"/>
  <c r="C33" i="12"/>
  <c r="C32"/>
  <c r="D33"/>
  <c r="D32"/>
  <c r="F33"/>
  <c r="C33" i="11"/>
  <c r="C33" i="1"/>
  <c r="D33"/>
  <c r="F12" i="10"/>
  <c r="C12" i="12"/>
  <c r="D12"/>
  <c r="E33"/>
  <c r="F12"/>
  <c r="C12" i="11"/>
  <c r="D12"/>
  <c r="E33"/>
  <c r="F12"/>
  <c r="D12" i="1"/>
  <c r="C12"/>
  <c r="E12"/>
  <c r="F12"/>
  <c r="D12" i="10"/>
  <c r="C33"/>
  <c r="E33"/>
  <c r="E12"/>
  <c r="C36" i="12" l="1"/>
  <c r="C36" i="1"/>
  <c r="C38" s="1"/>
  <c r="C36" i="11"/>
  <c r="C36" i="10"/>
  <c r="D36" i="12"/>
  <c r="E36"/>
  <c r="F36"/>
  <c r="F36" i="11"/>
  <c r="E36"/>
  <c r="D36"/>
  <c r="F36" i="1"/>
  <c r="E36"/>
  <c r="D36"/>
  <c r="F36" i="10"/>
  <c r="D36"/>
  <c r="E36"/>
  <c r="C38" i="12" l="1"/>
  <c r="C38" i="10"/>
  <c r="C38" i="11"/>
  <c r="F38" i="12"/>
  <c r="E38" i="11"/>
  <c r="E38" i="12"/>
  <c r="D38"/>
  <c r="F38" i="11"/>
  <c r="D38"/>
  <c r="E38" i="1"/>
  <c r="D38"/>
  <c r="F38"/>
  <c r="E38" i="10"/>
  <c r="D38"/>
  <c r="F38"/>
</calcChain>
</file>

<file path=xl/sharedStrings.xml><?xml version="1.0" encoding="utf-8"?>
<sst xmlns="http://schemas.openxmlformats.org/spreadsheetml/2006/main" count="261" uniqueCount="72">
  <si>
    <t>S.No.</t>
  </si>
  <si>
    <t>Item</t>
  </si>
  <si>
    <t>Agriculture, forestry and fishing</t>
  </si>
  <si>
    <t>Mining and quarrying</t>
  </si>
  <si>
    <t>Manufacturing</t>
  </si>
  <si>
    <t>Electricity, gas, water supply &amp; other utility services</t>
  </si>
  <si>
    <t>Construction</t>
  </si>
  <si>
    <t>Trade, repair, hotels and restaurants</t>
  </si>
  <si>
    <t>Trade &amp; repair services</t>
  </si>
  <si>
    <t>Hotels &amp; restaurants</t>
  </si>
  <si>
    <t>Transport, storage, communication &amp; services related to broadcasting</t>
  </si>
  <si>
    <t>Railways</t>
  </si>
  <si>
    <t>Road transport</t>
  </si>
  <si>
    <t>Water transport</t>
  </si>
  <si>
    <t>Air transport</t>
  </si>
  <si>
    <t>Services incidental to transport</t>
  </si>
  <si>
    <t>Storage</t>
  </si>
  <si>
    <t>Communication &amp; services related to broadcasting</t>
  </si>
  <si>
    <t>Financial services</t>
  </si>
  <si>
    <t>Real estate, ownership of dwelling &amp; professional services</t>
  </si>
  <si>
    <t>Other services</t>
  </si>
  <si>
    <t>2011-12</t>
  </si>
  <si>
    <t>2012-13</t>
  </si>
  <si>
    <t>2013-14</t>
  </si>
  <si>
    <t>Subsidies on products</t>
  </si>
  <si>
    <t>Taxes on Products</t>
  </si>
  <si>
    <t>1.</t>
  </si>
  <si>
    <t>12.</t>
  </si>
  <si>
    <t>Primary</t>
  </si>
  <si>
    <t>Secondary</t>
  </si>
  <si>
    <t>Tertiary</t>
  </si>
  <si>
    <t>TOTAL GSVA at basic prices</t>
  </si>
  <si>
    <t>Population ('00)</t>
  </si>
  <si>
    <t>13.</t>
  </si>
  <si>
    <t>14.</t>
  </si>
  <si>
    <t>15.</t>
  </si>
  <si>
    <t>16.</t>
  </si>
  <si>
    <t>17.</t>
  </si>
  <si>
    <t>Gross State Value Added by economic activity at current prices</t>
  </si>
  <si>
    <t>Gross State Value Added by economic activity at constant (2011-12) prices</t>
  </si>
  <si>
    <t>Net State Value Added by economic activity at current prices</t>
  </si>
  <si>
    <t>TOTAL NSVA at basic prices</t>
  </si>
  <si>
    <t>Net State Value Added by economic activity at constant (2011-12) prices</t>
  </si>
  <si>
    <t>State :</t>
  </si>
  <si>
    <t>Public administration</t>
  </si>
  <si>
    <t>Gross State Domestic Product</t>
  </si>
  <si>
    <t>2014-15</t>
  </si>
  <si>
    <t>(Rs. in lakh)</t>
  </si>
  <si>
    <t>Per Capita GSDP (Rs.)</t>
  </si>
  <si>
    <t>Crops</t>
  </si>
  <si>
    <t>Livestock</t>
  </si>
  <si>
    <t>Forestry and logging</t>
  </si>
  <si>
    <t>Fishing and aquaculture</t>
  </si>
  <si>
    <t>Net State Domestic Product</t>
  </si>
  <si>
    <t>Per Capita NSDP (Rs.)</t>
  </si>
  <si>
    <t>2015-16</t>
  </si>
  <si>
    <t>Nagaland</t>
  </si>
  <si>
    <t>2016-17</t>
  </si>
  <si>
    <t>2017-18</t>
  </si>
  <si>
    <t>2018-19</t>
  </si>
  <si>
    <t>Source: Directorate of Economics and Statistics of the respective State/Uts.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</si>
  <si>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</si>
  <si>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</si>
  <si>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</si>
  <si>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</si>
  <si>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</si>
  <si>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</si>
  <si>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</si>
  <si>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</si>
  <si>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</si>
  <si>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</si>
  <si>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As on 31.07.2020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</si>
</sst>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0">
    <xf numFmtId="0" fontId="0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5" fillId="0" borderId="0"/>
    <xf numFmtId="0" fontId="6" fillId="0" borderId="0"/>
    <xf numFmtId="0" fontId="5" fillId="2" borderId="2" applyNumberFormat="0" applyFont="0" applyAlignment="0" applyProtection="0"/>
    <xf numFmtId="0" fontId="6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8" fillId="2" borderId="2" applyNumberFormat="0" applyFont="0" applyAlignment="0" applyProtection="0"/>
    <xf numFmtId="0" fontId="9" fillId="0" borderId="0"/>
    <xf numFmtId="43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</cellStyleXfs>
  <cellXfs count="55">
    <xf numFmtId="0" fontId="0" fillId="0" borderId="0" xfId="0"/>
    <xf numFmtId="0" fontId="7" fillId="0" borderId="0" xfId="0" applyFont="1" applyFill="1" applyProtection="1">
      <protection locked="0"/>
    </xf>
    <xf numFmtId="0" fontId="7" fillId="0" borderId="0" xfId="0" applyFont="1" applyFill="1" applyBorder="1" applyProtection="1"/>
    <xf numFmtId="0" fontId="7" fillId="0" borderId="0" xfId="0" applyFont="1" applyFill="1" applyBorder="1" applyProtection="1">
      <protection locked="0"/>
    </xf>
    <xf numFmtId="1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>
      <protection locked="0"/>
    </xf>
    <xf numFmtId="1" fontId="10" fillId="0" borderId="0" xfId="0" applyNumberFormat="1" applyFont="1" applyFill="1" applyBorder="1" applyProtection="1">
      <protection locked="0"/>
    </xf>
    <xf numFmtId="0" fontId="7" fillId="0" borderId="0" xfId="0" quotePrefix="1" applyFont="1" applyFill="1" applyProtection="1">
      <protection locked="0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Protection="1"/>
    <xf numFmtId="0" fontId="11" fillId="0" borderId="0" xfId="0" applyFont="1" applyFill="1" applyProtection="1">
      <protection locked="0"/>
    </xf>
    <xf numFmtId="0" fontId="12" fillId="0" borderId="1" xfId="0" applyFont="1" applyFill="1" applyBorder="1" applyProtection="1">
      <protection locked="0"/>
    </xf>
    <xf numFmtId="0" fontId="12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left" vertical="center" wrapText="1"/>
    </xf>
    <xf numFmtId="1" fontId="12" fillId="0" borderId="1" xfId="0" applyNumberFormat="1" applyFont="1" applyFill="1" applyBorder="1" applyProtection="1"/>
    <xf numFmtId="0" fontId="12" fillId="0" borderId="1" xfId="0" applyFont="1" applyFill="1" applyBorder="1" applyAlignment="1" applyProtection="1">
      <alignment horizontal="left" vertical="center" wrapText="1"/>
      <protection locked="0"/>
    </xf>
    <xf numFmtId="1" fontId="12" fillId="0" borderId="1" xfId="0" applyNumberFormat="1" applyFont="1" applyFill="1" applyBorder="1" applyProtection="1"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1" fontId="12" fillId="3" borderId="1" xfId="0" applyNumberFormat="1" applyFont="1" applyFill="1" applyBorder="1" applyProtection="1">
      <protection locked="0"/>
    </xf>
    <xf numFmtId="49" fontId="12" fillId="0" borderId="1" xfId="0" applyNumberFormat="1" applyFont="1" applyFill="1" applyBorder="1" applyAlignment="1" applyProtection="1">
      <alignment vertical="center" wrapText="1"/>
    </xf>
    <xf numFmtId="0" fontId="12" fillId="0" borderId="1" xfId="0" applyFont="1" applyFill="1" applyBorder="1" applyAlignment="1" applyProtection="1">
      <alignment horizontal="left" vertical="top" wrapText="1"/>
    </xf>
    <xf numFmtId="0" fontId="14" fillId="3" borderId="1" xfId="0" applyFont="1" applyFill="1" applyBorder="1" applyAlignment="1" applyProtection="1">
      <alignment horizontal="left" vertical="center" wrapText="1"/>
    </xf>
    <xf numFmtId="1" fontId="12" fillId="3" borderId="1" xfId="0" applyNumberFormat="1" applyFont="1" applyFill="1" applyBorder="1" applyProtection="1"/>
    <xf numFmtId="0" fontId="12" fillId="0" borderId="1" xfId="0" applyFont="1" applyFill="1" applyBorder="1" applyAlignment="1" applyProtection="1">
      <alignment vertical="center" wrapText="1"/>
      <protection locked="0"/>
    </xf>
    <xf numFmtId="0" fontId="12" fillId="3" borderId="1" xfId="0" applyFont="1" applyFill="1" applyBorder="1" applyAlignment="1" applyProtection="1">
      <alignment vertical="center" wrapText="1"/>
      <protection locked="0"/>
    </xf>
    <xf numFmtId="49" fontId="14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" xfId="0" applyNumberFormat="1" applyFont="1" applyFill="1" applyBorder="1" applyAlignment="1" applyProtection="1">
      <alignment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  <protection locked="0"/>
    </xf>
    <xf numFmtId="49" fontId="12" fillId="3" borderId="1" xfId="0" applyNumberFormat="1" applyFont="1" applyFill="1" applyBorder="1" applyAlignment="1" applyProtection="1">
      <alignment vertical="center" wrapText="1"/>
    </xf>
    <xf numFmtId="49" fontId="12" fillId="0" borderId="1" xfId="0" quotePrefix="1" applyNumberFormat="1" applyFont="1" applyFill="1" applyBorder="1" applyAlignment="1" applyProtection="1">
      <alignment vertical="center" wrapText="1"/>
    </xf>
    <xf numFmtId="49" fontId="12" fillId="3" borderId="1" xfId="0" quotePrefix="1" applyNumberFormat="1" applyFont="1" applyFill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Protection="1"/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1" fontId="4" fillId="0" borderId="1" xfId="0" applyNumberFormat="1" applyFont="1" applyFill="1" applyBorder="1" applyProtection="1"/>
    <xf numFmtId="49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Protection="1"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3" borderId="1" xfId="0" applyNumberFormat="1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1" fontId="4" fillId="3" borderId="1" xfId="0" applyNumberFormat="1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vertical="top" wrapText="1"/>
    </xf>
    <xf numFmtId="49" fontId="4" fillId="3" borderId="1" xfId="0" applyNumberFormat="1" applyFont="1" applyFill="1" applyBorder="1" applyAlignment="1" applyProtection="1">
      <alignment vertical="center" wrapText="1"/>
    </xf>
    <xf numFmtId="0" fontId="15" fillId="3" borderId="1" xfId="0" applyFont="1" applyFill="1" applyBorder="1" applyAlignment="1" applyProtection="1">
      <alignment horizontal="left" vertical="center" wrapText="1"/>
    </xf>
    <xf numFmtId="1" fontId="4" fillId="3" borderId="1" xfId="0" applyNumberFormat="1" applyFont="1" applyFill="1" applyBorder="1" applyProtection="1"/>
    <xf numFmtId="49" fontId="4" fillId="0" borderId="1" xfId="0" quotePrefix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49" fontId="4" fillId="3" borderId="1" xfId="0" quotePrefix="1" applyNumberFormat="1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</cellXfs>
  <cellStyles count="530">
    <cellStyle name="Comma 2" xfId="15"/>
    <cellStyle name="Comma 2 2" xfId="528"/>
    <cellStyle name="Normal" xfId="0" builtinId="0"/>
    <cellStyle name="Normal 2" xfId="2"/>
    <cellStyle name="Normal 2 2" xfId="8"/>
    <cellStyle name="Normal 2 2 2" xfId="10"/>
    <cellStyle name="Normal 2 2 3" xfId="18"/>
    <cellStyle name="Normal 2 3" xfId="5"/>
    <cellStyle name="Normal 2 3 2" xfId="529"/>
    <cellStyle name="Normal 2 4" xfId="9"/>
    <cellStyle name="Normal 2 4 2" xfId="17"/>
    <cellStyle name="Normal 3" xfId="1"/>
    <cellStyle name="Normal 3 2" xfId="6"/>
    <cellStyle name="Normal 3 2 2" xfId="11"/>
    <cellStyle name="Normal 3 3" xfId="16"/>
    <cellStyle name="Normal 4" xfId="3"/>
    <cellStyle name="Normal 5" xfId="4"/>
    <cellStyle name="Normal 5 2" xfId="12"/>
    <cellStyle name="Normal 6" xfId="14"/>
    <cellStyle name="Note 2" xfId="7"/>
    <cellStyle name="Note 2 2" xfId="13"/>
    <cellStyle name="style1405592468105" xfId="19"/>
    <cellStyle name="style1405593752700" xfId="20"/>
    <cellStyle name="style1406113848636" xfId="21"/>
    <cellStyle name="style1406113848741" xfId="22"/>
    <cellStyle name="style1406113848796" xfId="23"/>
    <cellStyle name="style1406113848827" xfId="24"/>
    <cellStyle name="style1406113848859" xfId="25"/>
    <cellStyle name="style1406113848891" xfId="26"/>
    <cellStyle name="style1406113848925" xfId="27"/>
    <cellStyle name="style1406113848965" xfId="28"/>
    <cellStyle name="style1406113848998" xfId="29"/>
    <cellStyle name="style1406113849028" xfId="30"/>
    <cellStyle name="style1406113849058" xfId="31"/>
    <cellStyle name="style1406113849090" xfId="32"/>
    <cellStyle name="style1406113849117" xfId="33"/>
    <cellStyle name="style1406113849144" xfId="34"/>
    <cellStyle name="style1406113849183" xfId="35"/>
    <cellStyle name="style1406113849217" xfId="36"/>
    <cellStyle name="style1406113849255" xfId="37"/>
    <cellStyle name="style1406113849284" xfId="38"/>
    <cellStyle name="style1406113849311" xfId="39"/>
    <cellStyle name="style1406113849339" xfId="40"/>
    <cellStyle name="style1406113849367" xfId="41"/>
    <cellStyle name="style1406113849389" xfId="42"/>
    <cellStyle name="style1406113849413" xfId="43"/>
    <cellStyle name="style1406113849558" xfId="44"/>
    <cellStyle name="style1406113849582" xfId="45"/>
    <cellStyle name="style1406113849605" xfId="46"/>
    <cellStyle name="style1406113849630" xfId="47"/>
    <cellStyle name="style1406113849653" xfId="48"/>
    <cellStyle name="style1406113849674" xfId="49"/>
    <cellStyle name="style1406113849701" xfId="50"/>
    <cellStyle name="style1406113849728" xfId="51"/>
    <cellStyle name="style1406113849754" xfId="52"/>
    <cellStyle name="style1406113849781" xfId="53"/>
    <cellStyle name="style1406113849808" xfId="54"/>
    <cellStyle name="style1406113849835" xfId="55"/>
    <cellStyle name="style1406113849856" xfId="56"/>
    <cellStyle name="style1406113849876" xfId="57"/>
    <cellStyle name="style1406113849898" xfId="58"/>
    <cellStyle name="style1406113849921" xfId="59"/>
    <cellStyle name="style1406113849947" xfId="60"/>
    <cellStyle name="style1406113849975" xfId="61"/>
    <cellStyle name="style1406113850004" xfId="62"/>
    <cellStyle name="style1406113850027" xfId="63"/>
    <cellStyle name="style1406113850054" xfId="64"/>
    <cellStyle name="style1406113850081" xfId="65"/>
    <cellStyle name="style1406113850103" xfId="66"/>
    <cellStyle name="style1406113850129" xfId="67"/>
    <cellStyle name="style1406113850156" xfId="68"/>
    <cellStyle name="style1406113850182" xfId="69"/>
    <cellStyle name="style1406113850203" xfId="70"/>
    <cellStyle name="style1406113850224" xfId="71"/>
    <cellStyle name="style1406113850258" xfId="72"/>
    <cellStyle name="style1406113850331" xfId="73"/>
    <cellStyle name="style1406113850358" xfId="74"/>
    <cellStyle name="style1406113850380" xfId="75"/>
    <cellStyle name="style1406113850409" xfId="76"/>
    <cellStyle name="style1406113850431" xfId="77"/>
    <cellStyle name="style1406113850452" xfId="78"/>
    <cellStyle name="style1406113850474" xfId="79"/>
    <cellStyle name="style1406113850501" xfId="80"/>
    <cellStyle name="style1406113850522" xfId="81"/>
    <cellStyle name="style1406113850542" xfId="82"/>
    <cellStyle name="style1406113850570" xfId="83"/>
    <cellStyle name="style1406113850591" xfId="84"/>
    <cellStyle name="style1406113850614" xfId="85"/>
    <cellStyle name="style1406113850636" xfId="86"/>
    <cellStyle name="style1406113850655" xfId="87"/>
    <cellStyle name="style1406113850674" xfId="88"/>
    <cellStyle name="style1406113850723" xfId="89"/>
    <cellStyle name="style1406113850767" xfId="90"/>
    <cellStyle name="style1406113850816" xfId="91"/>
    <cellStyle name="style1406114189185" xfId="92"/>
    <cellStyle name="style1406114189213" xfId="93"/>
    <cellStyle name="style1406114189239" xfId="94"/>
    <cellStyle name="style1406114189259" xfId="95"/>
    <cellStyle name="style1406114189283" xfId="96"/>
    <cellStyle name="style1406114189307" xfId="97"/>
    <cellStyle name="style1406114189331" xfId="98"/>
    <cellStyle name="style1406114189356" xfId="99"/>
    <cellStyle name="style1406114189382" xfId="100"/>
    <cellStyle name="style1406114189407" xfId="101"/>
    <cellStyle name="style1406114189432" xfId="102"/>
    <cellStyle name="style1406114189459" xfId="103"/>
    <cellStyle name="style1406114189481" xfId="104"/>
    <cellStyle name="style1406114189505" xfId="105"/>
    <cellStyle name="style1406114189535" xfId="106"/>
    <cellStyle name="style1406114189560" xfId="107"/>
    <cellStyle name="style1406114189585" xfId="108"/>
    <cellStyle name="style1406114189616" xfId="109"/>
    <cellStyle name="style1406114189644" xfId="110"/>
    <cellStyle name="style1406114189671" xfId="111"/>
    <cellStyle name="style1406114189696" xfId="112"/>
    <cellStyle name="style1406114189716" xfId="113"/>
    <cellStyle name="style1406114189736" xfId="114"/>
    <cellStyle name="style1406114189757" xfId="115"/>
    <cellStyle name="style1406114189778" xfId="116"/>
    <cellStyle name="style1406114189799" xfId="117"/>
    <cellStyle name="style1406114189820" xfId="118"/>
    <cellStyle name="style1406114189840" xfId="119"/>
    <cellStyle name="style1406114189860" xfId="120"/>
    <cellStyle name="style1406114189886" xfId="121"/>
    <cellStyle name="style1406114189911" xfId="122"/>
    <cellStyle name="style1406114189990" xfId="123"/>
    <cellStyle name="style1406114190017" xfId="124"/>
    <cellStyle name="style1406114190044" xfId="125"/>
    <cellStyle name="style1406114190069" xfId="126"/>
    <cellStyle name="style1406114190088" xfId="127"/>
    <cellStyle name="style1406114190108" xfId="128"/>
    <cellStyle name="style1406114190127" xfId="129"/>
    <cellStyle name="style1406114190148" xfId="130"/>
    <cellStyle name="style1406114190171" xfId="131"/>
    <cellStyle name="style1406114190195" xfId="132"/>
    <cellStyle name="style1406114190219" xfId="133"/>
    <cellStyle name="style1406114190238" xfId="134"/>
    <cellStyle name="style1406114190262" xfId="135"/>
    <cellStyle name="style1406114190285" xfId="136"/>
    <cellStyle name="style1406114190303" xfId="137"/>
    <cellStyle name="style1406114190327" xfId="138"/>
    <cellStyle name="style1406114190351" xfId="139"/>
    <cellStyle name="style1406114190375" xfId="140"/>
    <cellStyle name="style1406114190395" xfId="141"/>
    <cellStyle name="style1406114190415" xfId="142"/>
    <cellStyle name="style1406114190439" xfId="143"/>
    <cellStyle name="style1406114190464" xfId="144"/>
    <cellStyle name="style1406114190487" xfId="145"/>
    <cellStyle name="style1406114190507" xfId="146"/>
    <cellStyle name="style1406114190534" xfId="147"/>
    <cellStyle name="style1406114190553" xfId="148"/>
    <cellStyle name="style1406114190571" xfId="149"/>
    <cellStyle name="style1406114190588" xfId="150"/>
    <cellStyle name="style1406114190609" xfId="151"/>
    <cellStyle name="style1406114190628" xfId="152"/>
    <cellStyle name="style1406114190647" xfId="153"/>
    <cellStyle name="style1406114190666" xfId="154"/>
    <cellStyle name="style1406114190687" xfId="155"/>
    <cellStyle name="style1406114190844" xfId="156"/>
    <cellStyle name="style1406114190863" xfId="157"/>
    <cellStyle name="style1406114190881" xfId="158"/>
    <cellStyle name="style1406114190900" xfId="159"/>
    <cellStyle name="style1406114190959" xfId="160"/>
    <cellStyle name="style1406114191014" xfId="161"/>
    <cellStyle name="style1406114191303" xfId="162"/>
    <cellStyle name="style1406114191912" xfId="163"/>
    <cellStyle name="style1406114345186" xfId="164"/>
    <cellStyle name="style1406114345361" xfId="165"/>
    <cellStyle name="style1406114398523" xfId="166"/>
    <cellStyle name="style1406114398549" xfId="167"/>
    <cellStyle name="style1406114398571" xfId="168"/>
    <cellStyle name="style1406114398589" xfId="169"/>
    <cellStyle name="style1406114398610" xfId="170"/>
    <cellStyle name="style1406114398632" xfId="171"/>
    <cellStyle name="style1406114398654" xfId="172"/>
    <cellStyle name="style1406114398679" xfId="173"/>
    <cellStyle name="style1406114398703" xfId="174"/>
    <cellStyle name="style1406114398726" xfId="175"/>
    <cellStyle name="style1406114398750" xfId="176"/>
    <cellStyle name="style1406114398774" xfId="177"/>
    <cellStyle name="style1406114398792" xfId="178"/>
    <cellStyle name="style1406114398812" xfId="179"/>
    <cellStyle name="style1406114398835" xfId="180"/>
    <cellStyle name="style1406114398855" xfId="181"/>
    <cellStyle name="style1406114398880" xfId="182"/>
    <cellStyle name="style1406114398898" xfId="183"/>
    <cellStyle name="style1406114398922" xfId="184"/>
    <cellStyle name="style1406114398946" xfId="185"/>
    <cellStyle name="style1406114398972" xfId="186"/>
    <cellStyle name="style1406114398991" xfId="187"/>
    <cellStyle name="style1406114399009" xfId="188"/>
    <cellStyle name="style1406114399027" xfId="189"/>
    <cellStyle name="style1406114399044" xfId="190"/>
    <cellStyle name="style1406114399064" xfId="191"/>
    <cellStyle name="style1406114399083" xfId="192"/>
    <cellStyle name="style1406114399102" xfId="193"/>
    <cellStyle name="style1406114399120" xfId="194"/>
    <cellStyle name="style1406114399144" xfId="195"/>
    <cellStyle name="style1406114399167" xfId="196"/>
    <cellStyle name="style1406114399199" xfId="197"/>
    <cellStyle name="style1406114399226" xfId="198"/>
    <cellStyle name="style1406114399254" xfId="199"/>
    <cellStyle name="style1406114399277" xfId="200"/>
    <cellStyle name="style1406114399294" xfId="201"/>
    <cellStyle name="style1406114399311" xfId="202"/>
    <cellStyle name="style1406114399329" xfId="203"/>
    <cellStyle name="style1406114399348" xfId="204"/>
    <cellStyle name="style1406114399367" xfId="205"/>
    <cellStyle name="style1406114399389" xfId="206"/>
    <cellStyle name="style1406114399411" xfId="207"/>
    <cellStyle name="style1406114399490" xfId="208"/>
    <cellStyle name="style1406114399512" xfId="209"/>
    <cellStyle name="style1406114399534" xfId="210"/>
    <cellStyle name="style1406114399551" xfId="211"/>
    <cellStyle name="style1406114399576" xfId="212"/>
    <cellStyle name="style1406114399599" xfId="213"/>
    <cellStyle name="style1406114399622" xfId="214"/>
    <cellStyle name="style1406114399641" xfId="215"/>
    <cellStyle name="style1406114399662" xfId="216"/>
    <cellStyle name="style1406114399689" xfId="217"/>
    <cellStyle name="style1406114399716" xfId="218"/>
    <cellStyle name="style1406114399740" xfId="219"/>
    <cellStyle name="style1406114399758" xfId="220"/>
    <cellStyle name="style1406114399783" xfId="221"/>
    <cellStyle name="style1406114399802" xfId="222"/>
    <cellStyle name="style1406114399820" xfId="223"/>
    <cellStyle name="style1406114399839" xfId="224"/>
    <cellStyle name="style1406114399860" xfId="225"/>
    <cellStyle name="style1406114399878" xfId="226"/>
    <cellStyle name="style1406114399896" xfId="227"/>
    <cellStyle name="style1406114399914" xfId="228"/>
    <cellStyle name="style1406114399932" xfId="229"/>
    <cellStyle name="style1406114399951" xfId="230"/>
    <cellStyle name="style1406114399969" xfId="231"/>
    <cellStyle name="style1406114399987" xfId="232"/>
    <cellStyle name="style1406114400018" xfId="233"/>
    <cellStyle name="style1406114400104" xfId="234"/>
    <cellStyle name="style1406114400339" xfId="235"/>
    <cellStyle name="style1406114400806" xfId="236"/>
    <cellStyle name="style1406114440149" xfId="237"/>
    <cellStyle name="style1406114440175" xfId="238"/>
    <cellStyle name="style1406114440200" xfId="239"/>
    <cellStyle name="style1406114440219" xfId="240"/>
    <cellStyle name="style1406114440242" xfId="241"/>
    <cellStyle name="style1406114440265" xfId="242"/>
    <cellStyle name="style1406114440288" xfId="243"/>
    <cellStyle name="style1406114440311" xfId="244"/>
    <cellStyle name="style1406114440332" xfId="245"/>
    <cellStyle name="style1406114440354" xfId="246"/>
    <cellStyle name="style1406114440375" xfId="247"/>
    <cellStyle name="style1406114440396" xfId="248"/>
    <cellStyle name="style1406114440413" xfId="249"/>
    <cellStyle name="style1406114440430" xfId="250"/>
    <cellStyle name="style1406114440452" xfId="251"/>
    <cellStyle name="style1406114440470" xfId="252"/>
    <cellStyle name="style1406114440492" xfId="253"/>
    <cellStyle name="style1406114440509" xfId="254"/>
    <cellStyle name="style1406114440531" xfId="255"/>
    <cellStyle name="style1406114440552" xfId="256"/>
    <cellStyle name="style1406114440573" xfId="257"/>
    <cellStyle name="style1406114440590" xfId="258"/>
    <cellStyle name="style1406114440607" xfId="259"/>
    <cellStyle name="style1406114440624" xfId="260"/>
    <cellStyle name="style1406114440641" xfId="261"/>
    <cellStyle name="style1406114440657" xfId="262"/>
    <cellStyle name="style1406114440676" xfId="263"/>
    <cellStyle name="style1406114440693" xfId="264"/>
    <cellStyle name="style1406114440711" xfId="265"/>
    <cellStyle name="style1406114440733" xfId="266"/>
    <cellStyle name="style1406114440756" xfId="267"/>
    <cellStyle name="style1406114440778" xfId="268"/>
    <cellStyle name="style1406114440801" xfId="269"/>
    <cellStyle name="style1406114440831" xfId="270"/>
    <cellStyle name="style1406114440854" xfId="271"/>
    <cellStyle name="style1406114440871" xfId="272"/>
    <cellStyle name="style1406114440888" xfId="273"/>
    <cellStyle name="style1406114440905" xfId="274"/>
    <cellStyle name="style1406114440922" xfId="275"/>
    <cellStyle name="style1406114440941" xfId="276"/>
    <cellStyle name="style1406114440964" xfId="277"/>
    <cellStyle name="style1406114440986" xfId="278"/>
    <cellStyle name="style1406114441003" xfId="279"/>
    <cellStyle name="style1406114441024" xfId="280"/>
    <cellStyle name="style1406114441046" xfId="281"/>
    <cellStyle name="style1406114441063" xfId="282"/>
    <cellStyle name="style1406114441085" xfId="283"/>
    <cellStyle name="style1406114441106" xfId="284"/>
    <cellStyle name="style1406114441127" xfId="285"/>
    <cellStyle name="style1406114441144" xfId="286"/>
    <cellStyle name="style1406114441245" xfId="287"/>
    <cellStyle name="style1406114441267" xfId="288"/>
    <cellStyle name="style1406114441288" xfId="289"/>
    <cellStyle name="style1406114441309" xfId="290"/>
    <cellStyle name="style1406114441326" xfId="291"/>
    <cellStyle name="style1406114441350" xfId="292"/>
    <cellStyle name="style1406114441369" xfId="293"/>
    <cellStyle name="style1406114441387" xfId="294"/>
    <cellStyle name="style1406114441405" xfId="295"/>
    <cellStyle name="style1406114441425" xfId="296"/>
    <cellStyle name="style1406114441444" xfId="297"/>
    <cellStyle name="style1406114441462" xfId="298"/>
    <cellStyle name="style1406114441479" xfId="299"/>
    <cellStyle name="style1406114441496" xfId="300"/>
    <cellStyle name="style1406114441514" xfId="301"/>
    <cellStyle name="style1406114441532" xfId="302"/>
    <cellStyle name="style1406114441549" xfId="303"/>
    <cellStyle name="style1406114441566" xfId="304"/>
    <cellStyle name="style1406114441594" xfId="305"/>
    <cellStyle name="style1406114441626" xfId="306"/>
    <cellStyle name="style1406114442197" xfId="307"/>
    <cellStyle name="style1406114490232" xfId="308"/>
    <cellStyle name="style1406114490278" xfId="309"/>
    <cellStyle name="style1406114490860" xfId="310"/>
    <cellStyle name="style1406114491098" xfId="311"/>
    <cellStyle name="style1406114491204" xfId="312"/>
    <cellStyle name="style1406114491528" xfId="313"/>
    <cellStyle name="style1406114491549" xfId="314"/>
    <cellStyle name="style1406114491606" xfId="315"/>
    <cellStyle name="style1406114491677" xfId="316"/>
    <cellStyle name="style1406182998088" xfId="317"/>
    <cellStyle name="style1406182998186" xfId="318"/>
    <cellStyle name="style1406183036983" xfId="319"/>
    <cellStyle name="style1411446450504" xfId="320"/>
    <cellStyle name="style1411446450551" xfId="321"/>
    <cellStyle name="style1411446450598" xfId="322"/>
    <cellStyle name="style1411446450629" xfId="323"/>
    <cellStyle name="style1411446450660" xfId="324"/>
    <cellStyle name="style1411446450738" xfId="325"/>
    <cellStyle name="style1411446450769" xfId="326"/>
    <cellStyle name="style1411446450801" xfId="327"/>
    <cellStyle name="style1411446450847" xfId="328"/>
    <cellStyle name="style1411446450879" xfId="329"/>
    <cellStyle name="style1411446450910" xfId="330"/>
    <cellStyle name="style1411446450957" xfId="331"/>
    <cellStyle name="style1411446450988" xfId="332"/>
    <cellStyle name="style1411446451019" xfId="333"/>
    <cellStyle name="style1411446451050" xfId="334"/>
    <cellStyle name="style1411446451128" xfId="335"/>
    <cellStyle name="style1411446451159" xfId="336"/>
    <cellStyle name="style1411446451191" xfId="337"/>
    <cellStyle name="style1411446451206" xfId="338"/>
    <cellStyle name="style1411446451237" xfId="339"/>
    <cellStyle name="style1411446451269" xfId="340"/>
    <cellStyle name="style1411446451284" xfId="341"/>
    <cellStyle name="style1411446451315" xfId="342"/>
    <cellStyle name="style1411446451331" xfId="343"/>
    <cellStyle name="style1411446451362" xfId="344"/>
    <cellStyle name="style1411446451378" xfId="345"/>
    <cellStyle name="style1411446451409" xfId="346"/>
    <cellStyle name="style1411446451471" xfId="347"/>
    <cellStyle name="style1411446451518" xfId="348"/>
    <cellStyle name="style1411446451549" xfId="349"/>
    <cellStyle name="style1411446451581" xfId="350"/>
    <cellStyle name="style1411446451596" xfId="351"/>
    <cellStyle name="style1411446451627" xfId="352"/>
    <cellStyle name="style1411446451659" xfId="353"/>
    <cellStyle name="style1411446451690" xfId="354"/>
    <cellStyle name="style1411446451705" xfId="355"/>
    <cellStyle name="style1411446451721" xfId="356"/>
    <cellStyle name="style1411446451752" xfId="357"/>
    <cellStyle name="style1411446451815" xfId="358"/>
    <cellStyle name="style1411446451846" xfId="359"/>
    <cellStyle name="style1411446451877" xfId="360"/>
    <cellStyle name="style1411446451893" xfId="361"/>
    <cellStyle name="style1411446451924" xfId="362"/>
    <cellStyle name="style1411446451955" xfId="363"/>
    <cellStyle name="style1411446451971" xfId="364"/>
    <cellStyle name="style1411446452002" xfId="365"/>
    <cellStyle name="style1411446452033" xfId="366"/>
    <cellStyle name="style1411446452049" xfId="367"/>
    <cellStyle name="style1411446452111" xfId="368"/>
    <cellStyle name="style1411446452142" xfId="369"/>
    <cellStyle name="style1411446452158" xfId="370"/>
    <cellStyle name="style1411446452189" xfId="371"/>
    <cellStyle name="style1411446452220" xfId="372"/>
    <cellStyle name="style1411446452236" xfId="373"/>
    <cellStyle name="style1411446452267" xfId="374"/>
    <cellStyle name="style1411446452298" xfId="375"/>
    <cellStyle name="style1411446452314" xfId="376"/>
    <cellStyle name="style1411446452329" xfId="377"/>
    <cellStyle name="style1411446452361" xfId="378"/>
    <cellStyle name="style1411446452407" xfId="379"/>
    <cellStyle name="style1411446452439" xfId="380"/>
    <cellStyle name="style1411446452454" xfId="381"/>
    <cellStyle name="style1411446452485" xfId="382"/>
    <cellStyle name="style1411446452501" xfId="383"/>
    <cellStyle name="style1411446452532" xfId="384"/>
    <cellStyle name="style1411446452548" xfId="385"/>
    <cellStyle name="style1411446452563" xfId="386"/>
    <cellStyle name="style1411449801970" xfId="387"/>
    <cellStyle name="style1411449802014" xfId="388"/>
    <cellStyle name="style1411449802039" xfId="389"/>
    <cellStyle name="style1411449802064" xfId="390"/>
    <cellStyle name="style1411449802092" xfId="391"/>
    <cellStyle name="style1411449802118" xfId="392"/>
    <cellStyle name="style1411449802516" xfId="393"/>
    <cellStyle name="style1411449802578" xfId="394"/>
    <cellStyle name="style1411449802602" xfId="395"/>
    <cellStyle name="style1411449802628" xfId="396"/>
    <cellStyle name="style1411449802695" xfId="397"/>
    <cellStyle name="style1411449802719" xfId="398"/>
    <cellStyle name="style1411449802744" xfId="399"/>
    <cellStyle name="style1411449802916" xfId="400"/>
    <cellStyle name="style1411449802935" xfId="401"/>
    <cellStyle name="style1411449802987" xfId="402"/>
    <cellStyle name="style1411449803130" xfId="403"/>
    <cellStyle name="style1411449803296" xfId="404"/>
    <cellStyle name="style1411449803317" xfId="405"/>
    <cellStyle name="style1411449803337" xfId="406"/>
    <cellStyle name="style1411449803356" xfId="407"/>
    <cellStyle name="style1411449803379" xfId="408"/>
    <cellStyle name="style1411449803400" xfId="409"/>
    <cellStyle name="style1411449803420" xfId="410"/>
    <cellStyle name="style1411449803440" xfId="411"/>
    <cellStyle name="style1411449803461" xfId="412"/>
    <cellStyle name="style1411449803483" xfId="413"/>
    <cellStyle name="style1411449803510" xfId="414"/>
    <cellStyle name="style1411449803534" xfId="415"/>
    <cellStyle name="style1411449803554" xfId="416"/>
    <cellStyle name="style1411449803577" xfId="417"/>
    <cellStyle name="style1411451081406" xfId="418"/>
    <cellStyle name="style1411451081449" xfId="419"/>
    <cellStyle name="style1411451081472" xfId="420"/>
    <cellStyle name="style1411451081497" xfId="421"/>
    <cellStyle name="style1411451081522" xfId="422"/>
    <cellStyle name="style1411451081547" xfId="423"/>
    <cellStyle name="style1411451081953" xfId="424"/>
    <cellStyle name="style1411451082017" xfId="425"/>
    <cellStyle name="style1411451082043" xfId="426"/>
    <cellStyle name="style1411451082068" xfId="427"/>
    <cellStyle name="style1411451082091" xfId="428"/>
    <cellStyle name="style1411451082115" xfId="429"/>
    <cellStyle name="style1411451082188" xfId="430"/>
    <cellStyle name="style1411451082364" xfId="431"/>
    <cellStyle name="style1411451082383" xfId="432"/>
    <cellStyle name="style1411451082433" xfId="433"/>
    <cellStyle name="style1411451082533" xfId="434"/>
    <cellStyle name="style1411451082735" xfId="435"/>
    <cellStyle name="style1411451082754" xfId="436"/>
    <cellStyle name="style1411451082774" xfId="437"/>
    <cellStyle name="style1411451082793" xfId="438"/>
    <cellStyle name="style1411451082814" xfId="439"/>
    <cellStyle name="style1411451082834" xfId="440"/>
    <cellStyle name="style1411451082853" xfId="441"/>
    <cellStyle name="style1411451082873" xfId="442"/>
    <cellStyle name="style1411451082893" xfId="443"/>
    <cellStyle name="style1411451082912" xfId="444"/>
    <cellStyle name="style1411451082933" xfId="445"/>
    <cellStyle name="style1411451082954" xfId="446"/>
    <cellStyle name="style1411451082974" xfId="447"/>
    <cellStyle name="style1411451082993" xfId="448"/>
    <cellStyle name="style1411451083012" xfId="449"/>
    <cellStyle name="style1411542382001" xfId="450"/>
    <cellStyle name="style1411542382059" xfId="451"/>
    <cellStyle name="style1411542382094" xfId="452"/>
    <cellStyle name="style1411542382123" xfId="453"/>
    <cellStyle name="style1411542382156" xfId="454"/>
    <cellStyle name="style1411542382190" xfId="455"/>
    <cellStyle name="style1411542382225" xfId="456"/>
    <cellStyle name="style1411542382311" xfId="457"/>
    <cellStyle name="style1411542382346" xfId="458"/>
    <cellStyle name="style1411542382378" xfId="459"/>
    <cellStyle name="style1411542382409" xfId="460"/>
    <cellStyle name="style1411542382440" xfId="461"/>
    <cellStyle name="style1411542382466" xfId="462"/>
    <cellStyle name="style1411542382491" xfId="463"/>
    <cellStyle name="style1411542382523" xfId="464"/>
    <cellStyle name="style1411542382556" xfId="465"/>
    <cellStyle name="style1411542382585" xfId="466"/>
    <cellStyle name="style1411542382613" xfId="467"/>
    <cellStyle name="style1411542382701" xfId="468"/>
    <cellStyle name="style1411542382751" xfId="469"/>
    <cellStyle name="style1411542382774" xfId="470"/>
    <cellStyle name="style1411542382797" xfId="471"/>
    <cellStyle name="style1411542382821" xfId="472"/>
    <cellStyle name="style1411542382844" xfId="473"/>
    <cellStyle name="style1411542382872" xfId="474"/>
    <cellStyle name="style1411542382898" xfId="475"/>
    <cellStyle name="style1411542382921" xfId="476"/>
    <cellStyle name="style1411542382949" xfId="477"/>
    <cellStyle name="style1411542382977" xfId="478"/>
    <cellStyle name="style1411542383005" xfId="479"/>
    <cellStyle name="style1411542383036" xfId="480"/>
    <cellStyle name="style1411542383066" xfId="481"/>
    <cellStyle name="style1411542383094" xfId="482"/>
    <cellStyle name="style1411542383116" xfId="483"/>
    <cellStyle name="style1411542383137" xfId="484"/>
    <cellStyle name="style1411542383160" xfId="485"/>
    <cellStyle name="style1411542383184" xfId="486"/>
    <cellStyle name="style1411542383249" xfId="487"/>
    <cellStyle name="style1411542383276" xfId="488"/>
    <cellStyle name="style1411542383303" xfId="489"/>
    <cellStyle name="style1411542383332" xfId="490"/>
    <cellStyle name="style1411542383355" xfId="491"/>
    <cellStyle name="style1411542383382" xfId="492"/>
    <cellStyle name="style1411542383409" xfId="493"/>
    <cellStyle name="style1411542383430" xfId="494"/>
    <cellStyle name="style1411542383457" xfId="495"/>
    <cellStyle name="style1411542383483" xfId="496"/>
    <cellStyle name="style1411542383510" xfId="497"/>
    <cellStyle name="style1411542383530" xfId="498"/>
    <cellStyle name="style1411542383552" xfId="499"/>
    <cellStyle name="style1411542383579" xfId="500"/>
    <cellStyle name="style1411542383606" xfId="501"/>
    <cellStyle name="style1411542383632" xfId="502"/>
    <cellStyle name="style1411542383654" xfId="503"/>
    <cellStyle name="style1411542383684" xfId="504"/>
    <cellStyle name="style1411542383710" xfId="505"/>
    <cellStyle name="style1411542383732" xfId="506"/>
    <cellStyle name="style1411542383756" xfId="507"/>
    <cellStyle name="style1411542383790" xfId="508"/>
    <cellStyle name="style1411542383813" xfId="509"/>
    <cellStyle name="style1411542383835" xfId="510"/>
    <cellStyle name="style1411542383858" xfId="511"/>
    <cellStyle name="style1411542383881" xfId="512"/>
    <cellStyle name="style1411542383904" xfId="513"/>
    <cellStyle name="style1411542383967" xfId="514"/>
    <cellStyle name="style1411542383989" xfId="515"/>
    <cellStyle name="style1411542384009" xfId="516"/>
    <cellStyle name="style1411542384030" xfId="517"/>
    <cellStyle name="style1411542384052" xfId="518"/>
    <cellStyle name="style1411542384115" xfId="519"/>
    <cellStyle name="style1411542384148" xfId="520"/>
    <cellStyle name="style1411542384169" xfId="521"/>
    <cellStyle name="style1411542384188" xfId="522"/>
    <cellStyle name="style1411542384208" xfId="523"/>
    <cellStyle name="style1411542384227" xfId="524"/>
    <cellStyle name="style1411542384246" xfId="525"/>
    <cellStyle name="style1411542384273" xfId="526"/>
    <cellStyle name="style1411542384293" xfId="527"/>
  </cellStyles>
  <dxfs count="0"/>
  <tableStyles count="0" defaultTableStyle="TableStyleMedium2" defaultPivotStyle="PivotStyleMedium9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40"/>
  <sheetViews>
    <sheetView tabSelected="1" zoomScaleSheetLayoutView="100" workbookViewId="0">
      <pane xSplit="2" ySplit="5" topLeftCell="C30" activePane="bottomRight" state="frozen"/>
      <selection activeCell="H1" sqref="H1:K1048576"/>
      <selection pane="topRight" activeCell="H1" sqref="H1:K1048576"/>
      <selection pane="bottomLeft" activeCell="H1" sqref="H1:K1048576"/>
      <selection pane="bottomRight" activeCell="H2" sqref="H2"/>
    </sheetView>
  </sheetViews>
  <sheetFormatPr defaultColWidth="8.85546875" defaultRowHeight="15"/>
  <cols>
    <col min="1" max="1" width="11" style="1" customWidth="1"/>
    <col min="2" max="2" width="32.28515625" style="1" customWidth="1"/>
    <col min="3" max="5" width="14.28515625" style="1" customWidth="1"/>
    <col min="6" max="6" width="14.28515625" style="3" customWidth="1"/>
    <col min="7" max="10" width="14.28515625" style="2" customWidth="1"/>
    <col min="11" max="11" width="9.140625" style="3" customWidth="1"/>
    <col min="12" max="12" width="11.85546875" style="3" customWidth="1"/>
    <col min="13" max="13" width="11.28515625" style="3" customWidth="1"/>
    <col min="14" max="14" width="11.7109375" style="2" customWidth="1"/>
    <col min="15" max="15" width="9.140625" style="3" customWidth="1"/>
    <col min="16" max="16" width="10.85546875" style="3" customWidth="1"/>
    <col min="17" max="17" width="10.85546875" style="2" customWidth="1"/>
    <col min="18" max="18" width="11" style="3" customWidth="1"/>
    <col min="19" max="21" width="11.42578125" style="3" customWidth="1"/>
    <col min="22" max="49" width="9.140625" style="3" customWidth="1"/>
    <col min="50" max="50" width="12.42578125" style="3" customWidth="1"/>
    <col min="51" max="72" width="9.140625" style="3" customWidth="1"/>
    <col min="73" max="73" width="12.140625" style="3" customWidth="1"/>
    <col min="74" max="77" width="9.140625" style="3" customWidth="1"/>
    <col min="78" max="82" width="9.140625" style="3" hidden="1" customWidth="1"/>
    <col min="83" max="83" width="9.140625" style="3" customWidth="1"/>
    <col min="84" max="88" width="9.140625" style="3" hidden="1" customWidth="1"/>
    <col min="89" max="89" width="9.140625" style="3" customWidth="1"/>
    <col min="90" max="94" width="9.140625" style="3" hidden="1" customWidth="1"/>
    <col min="95" max="95" width="9.140625" style="3" customWidth="1"/>
    <col min="96" max="100" width="9.140625" style="3" hidden="1" customWidth="1"/>
    <col min="101" max="101" width="9.140625" style="3" customWidth="1"/>
    <col min="102" max="106" width="9.140625" style="3" hidden="1" customWidth="1"/>
    <col min="107" max="107" width="9.140625" style="2" customWidth="1"/>
    <col min="108" max="112" width="9.140625" style="2" hidden="1" customWidth="1"/>
    <col min="113" max="113" width="9.140625" style="2" customWidth="1"/>
    <col min="114" max="118" width="9.140625" style="2" hidden="1" customWidth="1"/>
    <col min="119" max="119" width="9.140625" style="2" customWidth="1"/>
    <col min="120" max="124" width="9.140625" style="2" hidden="1" customWidth="1"/>
    <col min="125" max="125" width="9.140625" style="2" customWidth="1"/>
    <col min="126" max="155" width="9.140625" style="3" customWidth="1"/>
    <col min="156" max="156" width="9.140625" style="3" hidden="1" customWidth="1"/>
    <col min="157" max="164" width="9.140625" style="3" customWidth="1"/>
    <col min="165" max="165" width="9.140625" style="3" hidden="1" customWidth="1"/>
    <col min="166" max="170" width="9.140625" style="3" customWidth="1"/>
    <col min="171" max="171" width="9.140625" style="3" hidden="1" customWidth="1"/>
    <col min="172" max="181" width="9.140625" style="3" customWidth="1"/>
    <col min="182" max="185" width="8.85546875" style="3"/>
    <col min="186" max="186" width="12.7109375" style="3" bestFit="1" customWidth="1"/>
    <col min="187" max="16384" width="8.85546875" style="1"/>
  </cols>
  <sheetData>
    <row r="1" spans="1:186" ht="21">
      <c r="A1" s="1" t="s">
        <v>43</v>
      </c>
      <c r="B1" s="10" t="s">
        <v>56</v>
      </c>
      <c r="H1" s="2" t="s">
        <v>71</v>
      </c>
      <c r="P1" s="4"/>
    </row>
    <row r="2" spans="1:186" ht="15.75">
      <c r="A2" s="8" t="s">
        <v>38</v>
      </c>
    </row>
    <row r="3" spans="1:186" ht="15.75">
      <c r="A3" s="8"/>
    </row>
    <row r="4" spans="1:186" ht="15.75">
      <c r="A4" s="8"/>
      <c r="E4" s="7"/>
      <c r="F4" s="7" t="s">
        <v>47</v>
      </c>
    </row>
    <row r="5" spans="1:186">
      <c r="A5" s="25" t="s">
        <v>0</v>
      </c>
      <c r="B5" s="26" t="s">
        <v>1</v>
      </c>
      <c r="C5" s="11" t="s">
        <v>21</v>
      </c>
      <c r="D5" s="11" t="s">
        <v>22</v>
      </c>
      <c r="E5" s="11" t="s">
        <v>23</v>
      </c>
      <c r="F5" s="11" t="s">
        <v>46</v>
      </c>
      <c r="G5" s="12" t="s">
        <v>55</v>
      </c>
      <c r="H5" s="12" t="s">
        <v>57</v>
      </c>
      <c r="I5" s="12" t="s">
        <v>58</v>
      </c>
      <c r="J5" s="12" t="s">
        <v>59</v>
      </c>
    </row>
    <row r="6" spans="1:186" s="9" customFormat="1">
      <c r="A6" s="19" t="s">
        <v>26</v>
      </c>
      <c r="B6" s="13" t="s">
        <v>2</v>
      </c>
      <c r="C6" s="14">
        <f>SUM(C7:C10)</f>
        <v>373362.66954238748</v>
      </c>
      <c r="D6" s="14">
        <f t="shared" ref="D6:E6" si="0">SUM(D7:D10)</f>
        <v>455319.58321822662</v>
      </c>
      <c r="E6" s="14">
        <f t="shared" si="0"/>
        <v>556608.74329999997</v>
      </c>
      <c r="F6" s="14">
        <f t="shared" ref="F6:J6" si="1">SUM(F7:F10)</f>
        <v>618524.59570000006</v>
      </c>
      <c r="G6" s="14">
        <f t="shared" si="1"/>
        <v>596987.46350000007</v>
      </c>
      <c r="H6" s="14">
        <f t="shared" si="1"/>
        <v>694282.46150000009</v>
      </c>
      <c r="I6" s="14">
        <f t="shared" si="1"/>
        <v>777685.16480000003</v>
      </c>
      <c r="J6" s="14">
        <f t="shared" si="1"/>
        <v>837261.69619999989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2"/>
      <c r="GB6" s="2"/>
      <c r="GC6" s="2"/>
      <c r="GD6" s="3"/>
    </row>
    <row r="7" spans="1:186">
      <c r="A7" s="27">
        <v>1.1000000000000001</v>
      </c>
      <c r="B7" s="15" t="s">
        <v>49</v>
      </c>
      <c r="C7" s="16">
        <v>204303.98912990978</v>
      </c>
      <c r="D7" s="16">
        <v>262477.875</v>
      </c>
      <c r="E7" s="16">
        <v>340577.36320000002</v>
      </c>
      <c r="F7" s="16">
        <v>380195.06680000003</v>
      </c>
      <c r="G7" s="14">
        <v>405509.5122</v>
      </c>
      <c r="H7" s="14">
        <v>439813.52789999999</v>
      </c>
      <c r="I7" s="14">
        <v>497092.57459999999</v>
      </c>
      <c r="J7" s="14">
        <v>522171.87949999998</v>
      </c>
      <c r="K7" s="5"/>
      <c r="L7" s="5"/>
      <c r="M7" s="5"/>
      <c r="N7" s="4"/>
      <c r="O7" s="5"/>
      <c r="P7" s="5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2"/>
      <c r="GB7" s="2"/>
      <c r="GC7" s="2"/>
    </row>
    <row r="8" spans="1:186">
      <c r="A8" s="27">
        <v>1.2</v>
      </c>
      <c r="B8" s="15" t="s">
        <v>50</v>
      </c>
      <c r="C8" s="16">
        <v>83146.601993815217</v>
      </c>
      <c r="D8" s="16">
        <v>102361.30039822657</v>
      </c>
      <c r="E8" s="16">
        <v>115312.315</v>
      </c>
      <c r="F8" s="16">
        <v>123895.56479999999</v>
      </c>
      <c r="G8" s="14">
        <v>71416.355500000005</v>
      </c>
      <c r="H8" s="14">
        <v>71576.194000000003</v>
      </c>
      <c r="I8" s="14">
        <v>94483.815000000002</v>
      </c>
      <c r="J8" s="14">
        <v>94915.499100000001</v>
      </c>
      <c r="K8" s="5"/>
      <c r="L8" s="5"/>
      <c r="M8" s="5"/>
      <c r="N8" s="4"/>
      <c r="O8" s="5"/>
      <c r="P8" s="5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2"/>
      <c r="GB8" s="2"/>
      <c r="GC8" s="2"/>
    </row>
    <row r="9" spans="1:186">
      <c r="A9" s="27">
        <v>1.3</v>
      </c>
      <c r="B9" s="15" t="s">
        <v>51</v>
      </c>
      <c r="C9" s="16">
        <v>79568.503200000006</v>
      </c>
      <c r="D9" s="16">
        <v>83502.305699999997</v>
      </c>
      <c r="E9" s="16">
        <v>93028.834199999998</v>
      </c>
      <c r="F9" s="16">
        <v>105963.8112</v>
      </c>
      <c r="G9" s="14">
        <v>110813.2966</v>
      </c>
      <c r="H9" s="14">
        <v>172532.81200000001</v>
      </c>
      <c r="I9" s="14">
        <v>175285.85759999999</v>
      </c>
      <c r="J9" s="14">
        <v>209270.4081</v>
      </c>
      <c r="K9" s="5"/>
      <c r="L9" s="5"/>
      <c r="M9" s="5"/>
      <c r="N9" s="4"/>
      <c r="O9" s="5"/>
      <c r="P9" s="5"/>
      <c r="Q9" s="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2"/>
      <c r="GB9" s="2"/>
      <c r="GC9" s="2"/>
    </row>
    <row r="10" spans="1:186">
      <c r="A10" s="27">
        <v>1.4</v>
      </c>
      <c r="B10" s="15" t="s">
        <v>52</v>
      </c>
      <c r="C10" s="16">
        <v>6343.5752186624995</v>
      </c>
      <c r="D10" s="16">
        <v>6978.1021200000005</v>
      </c>
      <c r="E10" s="16">
        <v>7690.2308999999996</v>
      </c>
      <c r="F10" s="16">
        <v>8470.1528999999991</v>
      </c>
      <c r="G10" s="14">
        <v>9248.2991999999995</v>
      </c>
      <c r="H10" s="14">
        <v>10359.927600000001</v>
      </c>
      <c r="I10" s="14">
        <v>10822.917600000001</v>
      </c>
      <c r="J10" s="14">
        <v>10903.9095</v>
      </c>
      <c r="K10" s="5"/>
      <c r="L10" s="5"/>
      <c r="M10" s="5"/>
      <c r="N10" s="4"/>
      <c r="O10" s="5"/>
      <c r="P10" s="5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2"/>
      <c r="GB10" s="2"/>
      <c r="GC10" s="2"/>
    </row>
    <row r="11" spans="1:186">
      <c r="A11" s="28" t="s">
        <v>61</v>
      </c>
      <c r="B11" s="15" t="s">
        <v>3</v>
      </c>
      <c r="C11" s="16">
        <v>5659.6909999999998</v>
      </c>
      <c r="D11" s="16">
        <v>6621.0110000000004</v>
      </c>
      <c r="E11" s="16">
        <v>8005.4351999999999</v>
      </c>
      <c r="F11" s="16">
        <v>8398.2460080000001</v>
      </c>
      <c r="G11" s="14">
        <v>15900.3604</v>
      </c>
      <c r="H11" s="14">
        <v>4692.2511999999997</v>
      </c>
      <c r="I11" s="14">
        <v>3144.4036000000001</v>
      </c>
      <c r="J11" s="14">
        <v>3012.0965999999999</v>
      </c>
      <c r="K11" s="5"/>
      <c r="L11" s="5"/>
      <c r="M11" s="5"/>
      <c r="N11" s="4"/>
      <c r="O11" s="5"/>
      <c r="P11" s="5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2"/>
      <c r="GB11" s="2"/>
      <c r="GC11" s="2"/>
    </row>
    <row r="12" spans="1:186">
      <c r="A12" s="29"/>
      <c r="B12" s="17" t="s">
        <v>28</v>
      </c>
      <c r="C12" s="18">
        <f>C6+C11</f>
        <v>379022.36054238747</v>
      </c>
      <c r="D12" s="18">
        <f t="shared" ref="D12:E12" si="2">D6+D11</f>
        <v>461940.59421822662</v>
      </c>
      <c r="E12" s="18">
        <f t="shared" si="2"/>
        <v>564614.17849999992</v>
      </c>
      <c r="F12" s="18">
        <f t="shared" ref="F12:J12" si="3">F6+F11</f>
        <v>626922.84170800005</v>
      </c>
      <c r="G12" s="18">
        <f t="shared" si="3"/>
        <v>612887.82390000008</v>
      </c>
      <c r="H12" s="18">
        <f t="shared" si="3"/>
        <v>698974.71270000015</v>
      </c>
      <c r="I12" s="18">
        <f t="shared" si="3"/>
        <v>780829.56839999999</v>
      </c>
      <c r="J12" s="18">
        <f t="shared" si="3"/>
        <v>840273.79279999994</v>
      </c>
      <c r="K12" s="5"/>
      <c r="L12" s="5"/>
      <c r="M12" s="5"/>
      <c r="N12" s="4"/>
      <c r="O12" s="5"/>
      <c r="P12" s="5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2"/>
      <c r="GB12" s="2"/>
      <c r="GC12" s="2"/>
    </row>
    <row r="13" spans="1:186" s="9" customFormat="1">
      <c r="A13" s="19" t="s">
        <v>62</v>
      </c>
      <c r="B13" s="13" t="s">
        <v>4</v>
      </c>
      <c r="C13" s="14">
        <v>15122.336534966214</v>
      </c>
      <c r="D13" s="14">
        <v>19399.906467485216</v>
      </c>
      <c r="E13" s="14">
        <v>16831.072700000001</v>
      </c>
      <c r="F13" s="14">
        <v>24062.168700000002</v>
      </c>
      <c r="G13" s="14">
        <v>26432.182000000001</v>
      </c>
      <c r="H13" s="14">
        <v>30403.088800000001</v>
      </c>
      <c r="I13" s="14">
        <v>32341.196400000001</v>
      </c>
      <c r="J13" s="14">
        <v>36598.052000000003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2"/>
      <c r="GB13" s="2"/>
      <c r="GC13" s="2"/>
      <c r="GD13" s="3"/>
    </row>
    <row r="14" spans="1:186" ht="28.5">
      <c r="A14" s="28" t="s">
        <v>63</v>
      </c>
      <c r="B14" s="15" t="s">
        <v>5</v>
      </c>
      <c r="C14" s="16">
        <v>29545.325000000001</v>
      </c>
      <c r="D14" s="16">
        <v>33795.038</v>
      </c>
      <c r="E14" s="16">
        <v>34633.352400000003</v>
      </c>
      <c r="F14" s="16">
        <v>38362.948000000004</v>
      </c>
      <c r="G14" s="14">
        <v>36164.741600000001</v>
      </c>
      <c r="H14" s="14">
        <v>39505.478000000003</v>
      </c>
      <c r="I14" s="14">
        <v>52587.506399999998</v>
      </c>
      <c r="J14" s="14">
        <v>59067.838400000001</v>
      </c>
      <c r="K14" s="5"/>
      <c r="L14" s="5"/>
      <c r="M14" s="5"/>
      <c r="N14" s="4"/>
      <c r="O14" s="5"/>
      <c r="P14" s="5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4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4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4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2"/>
      <c r="GB14" s="2"/>
      <c r="GC14" s="2"/>
    </row>
    <row r="15" spans="1:186">
      <c r="A15" s="28" t="s">
        <v>64</v>
      </c>
      <c r="B15" s="15" t="s">
        <v>6</v>
      </c>
      <c r="C15" s="16">
        <v>105135.141</v>
      </c>
      <c r="D15" s="16">
        <v>113744.47165224994</v>
      </c>
      <c r="E15" s="16">
        <v>117861.5675</v>
      </c>
      <c r="F15" s="16">
        <v>135297.0675</v>
      </c>
      <c r="G15" s="14">
        <v>157865.2942</v>
      </c>
      <c r="H15" s="14">
        <v>181175.67050000001</v>
      </c>
      <c r="I15" s="14">
        <v>206336.19500000001</v>
      </c>
      <c r="J15" s="14">
        <v>230166.29879999999</v>
      </c>
      <c r="K15" s="5"/>
      <c r="L15" s="5"/>
      <c r="M15" s="5"/>
      <c r="N15" s="4"/>
      <c r="O15" s="5"/>
      <c r="P15" s="5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4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4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4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2"/>
      <c r="GB15" s="2"/>
      <c r="GC15" s="2"/>
    </row>
    <row r="16" spans="1:186">
      <c r="A16" s="29"/>
      <c r="B16" s="17" t="s">
        <v>29</v>
      </c>
      <c r="C16" s="18">
        <f>+C13+C14+C15</f>
        <v>149802.80253496621</v>
      </c>
      <c r="D16" s="18">
        <f t="shared" ref="D16:E16" si="4">+D13+D14+D15</f>
        <v>166939.41611973516</v>
      </c>
      <c r="E16" s="18">
        <f t="shared" si="4"/>
        <v>169325.9926</v>
      </c>
      <c r="F16" s="18">
        <f t="shared" ref="F16:J16" si="5">+F13+F14+F15</f>
        <v>197722.18420000002</v>
      </c>
      <c r="G16" s="18">
        <f t="shared" si="5"/>
        <v>220462.21780000001</v>
      </c>
      <c r="H16" s="18">
        <f t="shared" si="5"/>
        <v>251084.23730000001</v>
      </c>
      <c r="I16" s="18">
        <f t="shared" si="5"/>
        <v>291264.89780000004</v>
      </c>
      <c r="J16" s="18">
        <f t="shared" si="5"/>
        <v>325832.18920000002</v>
      </c>
      <c r="K16" s="5"/>
      <c r="L16" s="5"/>
      <c r="M16" s="5"/>
      <c r="N16" s="4"/>
      <c r="O16" s="5"/>
      <c r="P16" s="5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4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4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4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2"/>
      <c r="GB16" s="2"/>
      <c r="GC16" s="2"/>
    </row>
    <row r="17" spans="1:186" s="9" customFormat="1" ht="28.5">
      <c r="A17" s="19" t="s">
        <v>65</v>
      </c>
      <c r="B17" s="13" t="s">
        <v>7</v>
      </c>
      <c r="C17" s="14">
        <f>C18+C19</f>
        <v>105152.389</v>
      </c>
      <c r="D17" s="14">
        <f t="shared" ref="D17:J17" si="6">D18+D19</f>
        <v>124506.19600000001</v>
      </c>
      <c r="E17" s="14">
        <f t="shared" si="6"/>
        <v>129374.1731</v>
      </c>
      <c r="F17" s="14">
        <f t="shared" si="6"/>
        <v>148614.95689999999</v>
      </c>
      <c r="G17" s="14">
        <f t="shared" si="6"/>
        <v>176008.34520000001</v>
      </c>
      <c r="H17" s="14">
        <f t="shared" si="6"/>
        <v>199430.856</v>
      </c>
      <c r="I17" s="14">
        <f t="shared" si="6"/>
        <v>236264.11649999997</v>
      </c>
      <c r="J17" s="14">
        <f t="shared" si="6"/>
        <v>281400.37599999999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2"/>
      <c r="GB17" s="2"/>
      <c r="GC17" s="2"/>
      <c r="GD17" s="3"/>
    </row>
    <row r="18" spans="1:186">
      <c r="A18" s="27">
        <v>6.1</v>
      </c>
      <c r="B18" s="15" t="s">
        <v>8</v>
      </c>
      <c r="C18" s="16">
        <v>100064.122</v>
      </c>
      <c r="D18" s="16">
        <v>118794.774</v>
      </c>
      <c r="E18" s="16">
        <v>123498.36109999999</v>
      </c>
      <c r="F18" s="16">
        <v>142438.81289999999</v>
      </c>
      <c r="G18" s="14">
        <v>169266.45</v>
      </c>
      <c r="H18" s="14">
        <v>191893.416</v>
      </c>
      <c r="I18" s="14">
        <v>227982.57569999999</v>
      </c>
      <c r="J18" s="14">
        <v>272334.766</v>
      </c>
      <c r="K18" s="5"/>
      <c r="L18" s="5"/>
      <c r="M18" s="5"/>
      <c r="N18" s="4"/>
      <c r="O18" s="5"/>
      <c r="P18" s="5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2"/>
      <c r="GB18" s="2"/>
      <c r="GC18" s="2"/>
    </row>
    <row r="19" spans="1:186">
      <c r="A19" s="27">
        <v>6.2</v>
      </c>
      <c r="B19" s="15" t="s">
        <v>9</v>
      </c>
      <c r="C19" s="16">
        <v>5088.2669999999998</v>
      </c>
      <c r="D19" s="16">
        <v>5711.4219999999996</v>
      </c>
      <c r="E19" s="16">
        <v>5875.8119999999999</v>
      </c>
      <c r="F19" s="16">
        <v>6176.1440000000002</v>
      </c>
      <c r="G19" s="14">
        <v>6741.8951999999999</v>
      </c>
      <c r="H19" s="14">
        <v>7537.44</v>
      </c>
      <c r="I19" s="14">
        <v>8281.5408000000007</v>
      </c>
      <c r="J19" s="14">
        <v>9065.61</v>
      </c>
      <c r="K19" s="5"/>
      <c r="L19" s="5"/>
      <c r="M19" s="5"/>
      <c r="N19" s="4"/>
      <c r="O19" s="5"/>
      <c r="P19" s="5"/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2"/>
      <c r="GB19" s="2"/>
      <c r="GC19" s="2"/>
    </row>
    <row r="20" spans="1:186" s="9" customFormat="1" ht="42.75">
      <c r="A20" s="19" t="s">
        <v>66</v>
      </c>
      <c r="B20" s="20" t="s">
        <v>10</v>
      </c>
      <c r="C20" s="14">
        <f>SUM(C21:C27)</f>
        <v>57817.665999999997</v>
      </c>
      <c r="D20" s="14">
        <f t="shared" ref="D20:E20" si="7">SUM(D21:D27)</f>
        <v>63550.0285</v>
      </c>
      <c r="E20" s="14">
        <f t="shared" si="7"/>
        <v>71190.373699999996</v>
      </c>
      <c r="F20" s="14">
        <f t="shared" ref="F20:J20" si="8">SUM(F21:F27)</f>
        <v>82644.819900000002</v>
      </c>
      <c r="G20" s="14">
        <f t="shared" si="8"/>
        <v>92988.453000000009</v>
      </c>
      <c r="H20" s="14">
        <f t="shared" si="8"/>
        <v>101064.63860000001</v>
      </c>
      <c r="I20" s="14">
        <f t="shared" si="8"/>
        <v>106281.6075</v>
      </c>
      <c r="J20" s="14">
        <f t="shared" si="8"/>
        <v>109707.90400000001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2"/>
      <c r="GB20" s="2"/>
      <c r="GC20" s="2"/>
      <c r="GD20" s="3"/>
    </row>
    <row r="21" spans="1:186">
      <c r="A21" s="27">
        <v>7.1</v>
      </c>
      <c r="B21" s="15" t="s">
        <v>11</v>
      </c>
      <c r="C21" s="16">
        <v>378</v>
      </c>
      <c r="D21" s="16">
        <v>452</v>
      </c>
      <c r="E21" s="16">
        <v>285</v>
      </c>
      <c r="F21" s="16">
        <v>362</v>
      </c>
      <c r="G21" s="14">
        <v>421</v>
      </c>
      <c r="H21" s="14">
        <v>354</v>
      </c>
      <c r="I21" s="14">
        <v>363</v>
      </c>
      <c r="J21" s="14">
        <v>399</v>
      </c>
      <c r="K21" s="5"/>
      <c r="L21" s="5"/>
      <c r="M21" s="5"/>
      <c r="N21" s="4"/>
      <c r="O21" s="5"/>
      <c r="P21" s="5"/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2"/>
      <c r="GB21" s="2"/>
      <c r="GC21" s="2"/>
    </row>
    <row r="22" spans="1:186">
      <c r="A22" s="27">
        <v>7.2</v>
      </c>
      <c r="B22" s="15" t="s">
        <v>12</v>
      </c>
      <c r="C22" s="16">
        <v>32071.514999999999</v>
      </c>
      <c r="D22" s="16">
        <v>36447.232300000003</v>
      </c>
      <c r="E22" s="16">
        <v>34417.152000000002</v>
      </c>
      <c r="F22" s="16">
        <v>41302.275300000001</v>
      </c>
      <c r="G22" s="14">
        <v>45749.413999999997</v>
      </c>
      <c r="H22" s="14">
        <v>50463.965199999999</v>
      </c>
      <c r="I22" s="14">
        <v>58425</v>
      </c>
      <c r="J22" s="14">
        <v>60732</v>
      </c>
      <c r="K22" s="5"/>
      <c r="L22" s="5"/>
      <c r="M22" s="5"/>
      <c r="N22" s="4"/>
      <c r="O22" s="5"/>
      <c r="P22" s="5"/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2"/>
      <c r="GB22" s="2"/>
      <c r="GC22" s="2"/>
    </row>
    <row r="23" spans="1:186">
      <c r="A23" s="27">
        <v>7.3</v>
      </c>
      <c r="B23" s="15" t="s">
        <v>13</v>
      </c>
      <c r="C23" s="16">
        <v>1319.3167000000001</v>
      </c>
      <c r="D23" s="16">
        <v>689.71</v>
      </c>
      <c r="E23" s="16">
        <v>466.18880000000001</v>
      </c>
      <c r="F23" s="16">
        <v>569.32590000000005</v>
      </c>
      <c r="G23" s="14">
        <v>606.39</v>
      </c>
      <c r="H23" s="14">
        <v>717.40359999999998</v>
      </c>
      <c r="I23" s="14">
        <v>691</v>
      </c>
      <c r="J23" s="14">
        <v>708</v>
      </c>
      <c r="K23" s="5"/>
      <c r="L23" s="5"/>
      <c r="M23" s="5"/>
      <c r="N23" s="4"/>
      <c r="O23" s="5"/>
      <c r="P23" s="5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2"/>
      <c r="GB23" s="2"/>
      <c r="GC23" s="2"/>
    </row>
    <row r="24" spans="1:186">
      <c r="A24" s="27">
        <v>7.4</v>
      </c>
      <c r="B24" s="15" t="s">
        <v>14</v>
      </c>
      <c r="C24" s="16">
        <v>937.02030000000002</v>
      </c>
      <c r="D24" s="16">
        <v>1743.981</v>
      </c>
      <c r="E24" s="16">
        <v>1514.8671999999999</v>
      </c>
      <c r="F24" s="16">
        <v>2420.3751000000002</v>
      </c>
      <c r="G24" s="14">
        <v>1015.58</v>
      </c>
      <c r="H24" s="14">
        <v>1211.7904000000001</v>
      </c>
      <c r="I24" s="14">
        <v>1412</v>
      </c>
      <c r="J24" s="14">
        <v>1624</v>
      </c>
      <c r="K24" s="5"/>
      <c r="L24" s="5"/>
      <c r="M24" s="5"/>
      <c r="N24" s="4"/>
      <c r="O24" s="5"/>
      <c r="P24" s="5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2"/>
      <c r="GB24" s="2"/>
      <c r="GC24" s="2"/>
    </row>
    <row r="25" spans="1:186">
      <c r="A25" s="27">
        <v>7.5</v>
      </c>
      <c r="B25" s="15" t="s">
        <v>15</v>
      </c>
      <c r="C25" s="16">
        <v>0</v>
      </c>
      <c r="D25" s="16">
        <v>0</v>
      </c>
      <c r="E25" s="16">
        <v>0</v>
      </c>
      <c r="F25" s="16">
        <v>0</v>
      </c>
      <c r="G25" s="14">
        <v>0</v>
      </c>
      <c r="H25" s="14">
        <v>3309.7271999999998</v>
      </c>
      <c r="I25" s="14">
        <v>3438</v>
      </c>
      <c r="J25" s="14">
        <v>3524</v>
      </c>
      <c r="K25" s="5"/>
      <c r="L25" s="5"/>
      <c r="M25" s="5"/>
      <c r="N25" s="4"/>
      <c r="O25" s="5"/>
      <c r="P25" s="5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2"/>
      <c r="GB25" s="2"/>
      <c r="GC25" s="2"/>
    </row>
    <row r="26" spans="1:186">
      <c r="A26" s="27">
        <v>7.6</v>
      </c>
      <c r="B26" s="15" t="s">
        <v>16</v>
      </c>
      <c r="C26" s="16">
        <v>62.659799999999997</v>
      </c>
      <c r="D26" s="16">
        <v>97.353200000000001</v>
      </c>
      <c r="E26" s="16">
        <v>80.165700000000001</v>
      </c>
      <c r="F26" s="16">
        <v>96.843599999999995</v>
      </c>
      <c r="G26" s="14">
        <v>97.069000000000003</v>
      </c>
      <c r="H26" s="14">
        <v>117.7522</v>
      </c>
      <c r="I26" s="14">
        <v>68.799899999999994</v>
      </c>
      <c r="J26" s="14">
        <v>39.944000000000003</v>
      </c>
      <c r="K26" s="5"/>
      <c r="L26" s="5"/>
      <c r="M26" s="5"/>
      <c r="N26" s="4"/>
      <c r="O26" s="5"/>
      <c r="P26" s="5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2"/>
      <c r="GB26" s="2"/>
      <c r="GC26" s="2"/>
    </row>
    <row r="27" spans="1:186" ht="28.5">
      <c r="A27" s="27">
        <v>7.7</v>
      </c>
      <c r="B27" s="15" t="s">
        <v>17</v>
      </c>
      <c r="C27" s="16">
        <v>23049.154200000001</v>
      </c>
      <c r="D27" s="16">
        <v>24119.752</v>
      </c>
      <c r="E27" s="16">
        <v>34427</v>
      </c>
      <c r="F27" s="16">
        <v>37894</v>
      </c>
      <c r="G27" s="14">
        <v>45099</v>
      </c>
      <c r="H27" s="14">
        <v>44890</v>
      </c>
      <c r="I27" s="14">
        <v>41883.8076</v>
      </c>
      <c r="J27" s="14">
        <v>42680.959999999999</v>
      </c>
      <c r="K27" s="5"/>
      <c r="L27" s="5"/>
      <c r="M27" s="5"/>
      <c r="N27" s="4"/>
      <c r="O27" s="5"/>
      <c r="P27" s="5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2"/>
      <c r="GB27" s="2"/>
      <c r="GC27" s="2"/>
    </row>
    <row r="28" spans="1:186">
      <c r="A28" s="28" t="s">
        <v>67</v>
      </c>
      <c r="B28" s="15" t="s">
        <v>18</v>
      </c>
      <c r="C28" s="16">
        <v>47701</v>
      </c>
      <c r="D28" s="16">
        <v>53134</v>
      </c>
      <c r="E28" s="16">
        <v>57079</v>
      </c>
      <c r="F28" s="16">
        <v>51073</v>
      </c>
      <c r="G28" s="14">
        <v>54369</v>
      </c>
      <c r="H28" s="14">
        <v>53975</v>
      </c>
      <c r="I28" s="14">
        <v>61020</v>
      </c>
      <c r="J28" s="14">
        <v>65743</v>
      </c>
      <c r="K28" s="5"/>
      <c r="L28" s="5"/>
      <c r="M28" s="5"/>
      <c r="N28" s="4"/>
      <c r="O28" s="5"/>
      <c r="P28" s="5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2"/>
      <c r="GB28" s="2"/>
      <c r="GC28" s="2"/>
    </row>
    <row r="29" spans="1:186" ht="28.5">
      <c r="A29" s="28" t="s">
        <v>68</v>
      </c>
      <c r="B29" s="15" t="s">
        <v>19</v>
      </c>
      <c r="C29" s="16">
        <v>129295.8744</v>
      </c>
      <c r="D29" s="16">
        <v>139145.52249999999</v>
      </c>
      <c r="E29" s="16">
        <v>147985.80720000001</v>
      </c>
      <c r="F29" s="16">
        <v>156824.37400000001</v>
      </c>
      <c r="G29" s="14">
        <v>155184.14170000001</v>
      </c>
      <c r="H29" s="14">
        <v>160603.8941</v>
      </c>
      <c r="I29" s="14">
        <v>166559.5337</v>
      </c>
      <c r="J29" s="14">
        <v>172684.08050000001</v>
      </c>
      <c r="K29" s="5"/>
      <c r="L29" s="5"/>
      <c r="M29" s="5"/>
      <c r="N29" s="4"/>
      <c r="O29" s="5"/>
      <c r="P29" s="5"/>
      <c r="Q29" s="4"/>
      <c r="R29" s="6"/>
      <c r="S29" s="6"/>
      <c r="T29" s="6"/>
      <c r="U29" s="6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2"/>
      <c r="GB29" s="2"/>
      <c r="GC29" s="2"/>
    </row>
    <row r="30" spans="1:186">
      <c r="A30" s="28" t="s">
        <v>69</v>
      </c>
      <c r="B30" s="15" t="s">
        <v>44</v>
      </c>
      <c r="C30" s="16">
        <v>182188</v>
      </c>
      <c r="D30" s="16">
        <v>195575</v>
      </c>
      <c r="E30" s="16">
        <v>264724</v>
      </c>
      <c r="F30" s="16">
        <v>308021</v>
      </c>
      <c r="G30" s="14">
        <v>352888</v>
      </c>
      <c r="H30" s="14">
        <v>376398</v>
      </c>
      <c r="I30" s="14">
        <v>422887</v>
      </c>
      <c r="J30" s="14">
        <v>518930</v>
      </c>
      <c r="K30" s="5"/>
      <c r="L30" s="5"/>
      <c r="M30" s="5"/>
      <c r="N30" s="4"/>
      <c r="O30" s="5"/>
      <c r="P30" s="5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2"/>
      <c r="GB30" s="2"/>
      <c r="GC30" s="2"/>
    </row>
    <row r="31" spans="1:186">
      <c r="A31" s="28" t="s">
        <v>70</v>
      </c>
      <c r="B31" s="15" t="s">
        <v>20</v>
      </c>
      <c r="C31" s="16">
        <v>155696.34359999999</v>
      </c>
      <c r="D31" s="16">
        <v>196428.20800000001</v>
      </c>
      <c r="E31" s="16">
        <v>237768.1152</v>
      </c>
      <c r="F31" s="16">
        <v>252570.8322</v>
      </c>
      <c r="G31" s="14">
        <v>262444.95799999998</v>
      </c>
      <c r="H31" s="14">
        <v>283075.94</v>
      </c>
      <c r="I31" s="14">
        <v>320873.96980000002</v>
      </c>
      <c r="J31" s="14">
        <v>359672.36249999999</v>
      </c>
      <c r="K31" s="5"/>
      <c r="L31" s="5"/>
      <c r="M31" s="5"/>
      <c r="N31" s="4"/>
      <c r="O31" s="5"/>
      <c r="P31" s="5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2"/>
      <c r="GB31" s="2"/>
      <c r="GC31" s="2"/>
    </row>
    <row r="32" spans="1:186">
      <c r="A32" s="29"/>
      <c r="B32" s="17" t="s">
        <v>30</v>
      </c>
      <c r="C32" s="18">
        <f>C17+C20+C28+C29+C30+C31</f>
        <v>677851.27300000004</v>
      </c>
      <c r="D32" s="18">
        <f t="shared" ref="D32:E32" si="9">D17+D20+D28+D29+D30+D31</f>
        <v>772338.95499999996</v>
      </c>
      <c r="E32" s="18">
        <f t="shared" si="9"/>
        <v>908121.46920000005</v>
      </c>
      <c r="F32" s="18">
        <f t="shared" ref="F32:H32" si="10">F17+F20+F28+F29+F30+F31</f>
        <v>999748.98300000001</v>
      </c>
      <c r="G32" s="18">
        <f t="shared" si="10"/>
        <v>1093882.8979</v>
      </c>
      <c r="H32" s="18">
        <f t="shared" si="10"/>
        <v>1174548.3287</v>
      </c>
      <c r="I32" s="18">
        <f t="shared" ref="I32:J32" si="11">I17+I20+I28+I29+I30+I31</f>
        <v>1313886.2275</v>
      </c>
      <c r="J32" s="18">
        <f t="shared" si="11"/>
        <v>1508137.723</v>
      </c>
      <c r="K32" s="5"/>
      <c r="L32" s="5"/>
      <c r="M32" s="5"/>
      <c r="N32" s="4"/>
      <c r="O32" s="5"/>
      <c r="P32" s="5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2"/>
      <c r="GB32" s="2"/>
      <c r="GC32" s="2"/>
    </row>
    <row r="33" spans="1:186" s="9" customFormat="1">
      <c r="A33" s="30" t="s">
        <v>27</v>
      </c>
      <c r="B33" s="21" t="s">
        <v>31</v>
      </c>
      <c r="C33" s="22">
        <f>C6+C11+C13+C14+C15+C17+C20+C28+C29+C30+C31</f>
        <v>1206676.4360773538</v>
      </c>
      <c r="D33" s="22">
        <f>D6+D11+D13+D14+D15+D17+D20+D28+D29+D30+D31</f>
        <v>1401218.9653379619</v>
      </c>
      <c r="E33" s="22">
        <f>E6+E11+E13+E14+E15+E17+E20+E28+E29+E30+E31</f>
        <v>1642061.6403000001</v>
      </c>
      <c r="F33" s="22">
        <f>F6+F11+F13+F14+F15+F17+F20+F28+F29+F30+F31</f>
        <v>1824394.0089080001</v>
      </c>
      <c r="G33" s="22">
        <f t="shared" ref="G33:H33" si="12">G6+G11+G13+G14+G15+G17+G20+G28+G29+G30+G31</f>
        <v>1927232.9396000002</v>
      </c>
      <c r="H33" s="22">
        <f t="shared" si="12"/>
        <v>2124607.2787000001</v>
      </c>
      <c r="I33" s="22">
        <f t="shared" ref="I33:J33" si="13">I6+I11+I13+I14+I15+I17+I20+I28+I29+I30+I31</f>
        <v>2385980.6936999997</v>
      </c>
      <c r="J33" s="22">
        <f t="shared" si="13"/>
        <v>2674243.7049999996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2"/>
      <c r="GB33" s="2"/>
      <c r="GC33" s="2"/>
      <c r="GD33" s="3"/>
    </row>
    <row r="34" spans="1:186">
      <c r="A34" s="31" t="s">
        <v>33</v>
      </c>
      <c r="B34" s="23" t="s">
        <v>25</v>
      </c>
      <c r="C34" s="16">
        <v>38290</v>
      </c>
      <c r="D34" s="16">
        <v>44596</v>
      </c>
      <c r="E34" s="16">
        <v>50411</v>
      </c>
      <c r="F34" s="16">
        <v>53049</v>
      </c>
      <c r="G34" s="12">
        <v>60279</v>
      </c>
      <c r="H34" s="12">
        <v>70061</v>
      </c>
      <c r="I34" s="12">
        <v>83945</v>
      </c>
      <c r="J34" s="12">
        <v>94899</v>
      </c>
      <c r="K34" s="5"/>
      <c r="L34" s="5"/>
      <c r="M34" s="5"/>
      <c r="N34" s="4"/>
      <c r="O34" s="5"/>
      <c r="P34" s="5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</row>
    <row r="35" spans="1:186">
      <c r="A35" s="31" t="s">
        <v>34</v>
      </c>
      <c r="B35" s="23" t="s">
        <v>24</v>
      </c>
      <c r="C35" s="16">
        <v>27290</v>
      </c>
      <c r="D35" s="16">
        <v>33688</v>
      </c>
      <c r="E35" s="16">
        <v>31300</v>
      </c>
      <c r="F35" s="16">
        <v>37376</v>
      </c>
      <c r="G35" s="12">
        <v>35117</v>
      </c>
      <c r="H35" s="12">
        <v>22423</v>
      </c>
      <c r="I35" s="12">
        <v>20756</v>
      </c>
      <c r="J35" s="12">
        <v>40839</v>
      </c>
      <c r="K35" s="5"/>
      <c r="L35" s="5"/>
      <c r="M35" s="5"/>
      <c r="N35" s="4"/>
      <c r="O35" s="5"/>
      <c r="P35" s="5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</row>
    <row r="36" spans="1:186">
      <c r="A36" s="32" t="s">
        <v>35</v>
      </c>
      <c r="B36" s="24" t="s">
        <v>45</v>
      </c>
      <c r="C36" s="18">
        <f>C33+C34-C35</f>
        <v>1217676.4360773538</v>
      </c>
      <c r="D36" s="18">
        <f t="shared" ref="D36:E36" si="14">D33+D34-D35</f>
        <v>1412126.9653379619</v>
      </c>
      <c r="E36" s="18">
        <f t="shared" si="14"/>
        <v>1661172.6403000001</v>
      </c>
      <c r="F36" s="18">
        <f t="shared" ref="F36:J36" si="15">F33+F34-F35</f>
        <v>1840067.0089080001</v>
      </c>
      <c r="G36" s="18">
        <f t="shared" si="15"/>
        <v>1952394.9396000002</v>
      </c>
      <c r="H36" s="18">
        <f t="shared" si="15"/>
        <v>2172245.2787000001</v>
      </c>
      <c r="I36" s="18">
        <f t="shared" si="15"/>
        <v>2449169.6936999997</v>
      </c>
      <c r="J36" s="18">
        <f t="shared" si="15"/>
        <v>2728303.7049999996</v>
      </c>
      <c r="K36" s="5"/>
      <c r="L36" s="5"/>
      <c r="M36" s="5"/>
      <c r="N36" s="4"/>
      <c r="O36" s="5"/>
      <c r="P36" s="5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</row>
    <row r="37" spans="1:186">
      <c r="A37" s="31" t="s">
        <v>36</v>
      </c>
      <c r="B37" s="23" t="s">
        <v>32</v>
      </c>
      <c r="C37" s="11">
        <v>19910</v>
      </c>
      <c r="D37" s="11">
        <v>20120</v>
      </c>
      <c r="E37" s="11">
        <v>20340</v>
      </c>
      <c r="F37" s="11">
        <v>20550</v>
      </c>
      <c r="G37" s="12">
        <v>20770</v>
      </c>
      <c r="H37" s="12">
        <v>20770</v>
      </c>
      <c r="I37" s="12">
        <v>20770</v>
      </c>
      <c r="J37" s="12">
        <v>20990</v>
      </c>
      <c r="R37" s="2"/>
      <c r="S37" s="2"/>
      <c r="T37" s="2"/>
      <c r="U37" s="2"/>
    </row>
    <row r="38" spans="1:186">
      <c r="A38" s="32" t="s">
        <v>37</v>
      </c>
      <c r="B38" s="24" t="s">
        <v>48</v>
      </c>
      <c r="C38" s="18">
        <f>C36/C37*1000</f>
        <v>61159.037472493917</v>
      </c>
      <c r="D38" s="18">
        <f t="shared" ref="D38:E38" si="16">D36/D37*1000</f>
        <v>70185.23684582315</v>
      </c>
      <c r="E38" s="18">
        <f t="shared" si="16"/>
        <v>81670.237969518203</v>
      </c>
      <c r="F38" s="18">
        <f t="shared" ref="F38:J38" si="17">F36/F37*1000</f>
        <v>89540.973669489045</v>
      </c>
      <c r="G38" s="18">
        <f t="shared" si="17"/>
        <v>94000.719287433807</v>
      </c>
      <c r="H38" s="18">
        <f t="shared" si="17"/>
        <v>104585.71394800194</v>
      </c>
      <c r="I38" s="18">
        <f t="shared" si="17"/>
        <v>117918.61789600384</v>
      </c>
      <c r="J38" s="18">
        <f t="shared" si="17"/>
        <v>129981.11981896139</v>
      </c>
      <c r="Q38" s="4"/>
      <c r="R38" s="4"/>
      <c r="S38" s="4"/>
      <c r="T38" s="4"/>
      <c r="U38" s="4"/>
      <c r="BV38" s="5"/>
      <c r="BW38" s="5"/>
      <c r="BX38" s="5"/>
      <c r="BY38" s="5"/>
    </row>
    <row r="40" spans="1:186">
      <c r="B40" s="1" t="s">
        <v>60</v>
      </c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45" orientation="landscape" horizontalDpi="4294967295" verticalDpi="4294967295" r:id="rId1"/>
  <colBreaks count="7" manualBreakCount="7">
    <brk id="21" max="1048575" man="1"/>
    <brk id="33" max="1048575" man="1"/>
    <brk id="49" max="1048575" man="1"/>
    <brk id="113" max="95" man="1"/>
    <brk id="149" max="1048575" man="1"/>
    <brk id="173" max="1048575" man="1"/>
    <brk id="181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38"/>
  <sheetViews>
    <sheetView zoomScaleSheetLayoutView="100" workbookViewId="0">
      <pane xSplit="2" ySplit="5" topLeftCell="C30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ColWidth="8.85546875" defaultRowHeight="15"/>
  <cols>
    <col min="1" max="1" width="11" style="1" customWidth="1"/>
    <col min="2" max="2" width="32.28515625" style="1" customWidth="1"/>
    <col min="3" max="5" width="14.28515625" style="1" customWidth="1"/>
    <col min="6" max="6" width="14.28515625" style="3" customWidth="1"/>
    <col min="7" max="10" width="14.28515625" style="2" customWidth="1"/>
    <col min="11" max="11" width="9.140625" style="3" customWidth="1"/>
    <col min="12" max="12" width="11.85546875" style="3" customWidth="1"/>
    <col min="13" max="13" width="11.28515625" style="3" customWidth="1"/>
    <col min="14" max="14" width="11.7109375" style="2" customWidth="1"/>
    <col min="15" max="15" width="9.140625" style="3" customWidth="1"/>
    <col min="16" max="16" width="10.85546875" style="3" customWidth="1"/>
    <col min="17" max="17" width="10.85546875" style="2" customWidth="1"/>
    <col min="18" max="18" width="11" style="3" customWidth="1"/>
    <col min="19" max="21" width="11.42578125" style="3" customWidth="1"/>
    <col min="22" max="49" width="9.140625" style="3" customWidth="1"/>
    <col min="50" max="50" width="12.42578125" style="3" customWidth="1"/>
    <col min="51" max="72" width="9.140625" style="3" customWidth="1"/>
    <col min="73" max="73" width="12.140625" style="3" customWidth="1"/>
    <col min="74" max="77" width="9.140625" style="3" customWidth="1"/>
    <col min="78" max="82" width="9.140625" style="3" hidden="1" customWidth="1"/>
    <col min="83" max="83" width="9.140625" style="3" customWidth="1"/>
    <col min="84" max="88" width="9.140625" style="3" hidden="1" customWidth="1"/>
    <col min="89" max="89" width="9.140625" style="3" customWidth="1"/>
    <col min="90" max="94" width="9.140625" style="3" hidden="1" customWidth="1"/>
    <col min="95" max="95" width="9.140625" style="3" customWidth="1"/>
    <col min="96" max="100" width="9.140625" style="3" hidden="1" customWidth="1"/>
    <col min="101" max="101" width="9.140625" style="3" customWidth="1"/>
    <col min="102" max="106" width="9.140625" style="3" hidden="1" customWidth="1"/>
    <col min="107" max="107" width="9.140625" style="2" customWidth="1"/>
    <col min="108" max="112" width="9.140625" style="2" hidden="1" customWidth="1"/>
    <col min="113" max="113" width="9.140625" style="2" customWidth="1"/>
    <col min="114" max="118" width="9.140625" style="2" hidden="1" customWidth="1"/>
    <col min="119" max="119" width="9.140625" style="2" customWidth="1"/>
    <col min="120" max="124" width="9.140625" style="2" hidden="1" customWidth="1"/>
    <col min="125" max="125" width="9.140625" style="2" customWidth="1"/>
    <col min="126" max="155" width="9.140625" style="3" customWidth="1"/>
    <col min="156" max="156" width="9.140625" style="3" hidden="1" customWidth="1"/>
    <col min="157" max="164" width="9.140625" style="3" customWidth="1"/>
    <col min="165" max="165" width="9.140625" style="3" hidden="1" customWidth="1"/>
    <col min="166" max="170" width="9.140625" style="3" customWidth="1"/>
    <col min="171" max="171" width="9.140625" style="3" hidden="1" customWidth="1"/>
    <col min="172" max="181" width="9.140625" style="3" customWidth="1"/>
    <col min="182" max="182" width="9.140625" style="3"/>
    <col min="183" max="185" width="8.85546875" style="3"/>
    <col min="186" max="186" width="12.7109375" style="3" bestFit="1" customWidth="1"/>
    <col min="187" max="16384" width="8.85546875" style="1"/>
  </cols>
  <sheetData>
    <row r="1" spans="1:186" ht="21">
      <c r="A1" s="1" t="s">
        <v>43</v>
      </c>
      <c r="B1" s="10" t="s">
        <v>56</v>
      </c>
      <c r="H1" s="2" t="s">
        <v>71</v>
      </c>
      <c r="P1" s="4"/>
    </row>
    <row r="2" spans="1:186" ht="15.75">
      <c r="A2" s="8" t="s">
        <v>39</v>
      </c>
    </row>
    <row r="3" spans="1:186" ht="15.75">
      <c r="A3" s="8"/>
    </row>
    <row r="4" spans="1:186" ht="15.75">
      <c r="A4" s="8"/>
      <c r="E4" s="7"/>
      <c r="F4" s="7" t="s">
        <v>47</v>
      </c>
    </row>
    <row r="5" spans="1:186">
      <c r="A5" s="25" t="s">
        <v>0</v>
      </c>
      <c r="B5" s="26" t="s">
        <v>1</v>
      </c>
      <c r="C5" s="11" t="s">
        <v>21</v>
      </c>
      <c r="D5" s="11" t="s">
        <v>22</v>
      </c>
      <c r="E5" s="11" t="s">
        <v>23</v>
      </c>
      <c r="F5" s="11" t="s">
        <v>46</v>
      </c>
      <c r="G5" s="12" t="s">
        <v>55</v>
      </c>
      <c r="H5" s="12" t="s">
        <v>57</v>
      </c>
      <c r="I5" s="12" t="s">
        <v>58</v>
      </c>
      <c r="J5" s="12" t="s">
        <v>59</v>
      </c>
    </row>
    <row r="6" spans="1:186" s="9" customFormat="1">
      <c r="A6" s="19" t="s">
        <v>26</v>
      </c>
      <c r="B6" s="13" t="s">
        <v>2</v>
      </c>
      <c r="C6" s="14">
        <f>SUM(C7:C10)</f>
        <v>373362.66954238748</v>
      </c>
      <c r="D6" s="14">
        <f t="shared" ref="D6:J6" si="0">SUM(D7:D10)</f>
        <v>396443.24314915441</v>
      </c>
      <c r="E6" s="14">
        <f t="shared" si="0"/>
        <v>435268.76007902616</v>
      </c>
      <c r="F6" s="14">
        <f t="shared" si="0"/>
        <v>452811.03210000001</v>
      </c>
      <c r="G6" s="14">
        <f t="shared" si="0"/>
        <v>420256.09019422077</v>
      </c>
      <c r="H6" s="14">
        <f t="shared" si="0"/>
        <v>458523.80254596879</v>
      </c>
      <c r="I6" s="14">
        <f t="shared" si="0"/>
        <v>437813.01834698964</v>
      </c>
      <c r="J6" s="14">
        <f t="shared" si="0"/>
        <v>444613.3464521924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2"/>
      <c r="GB6" s="2"/>
      <c r="GC6" s="2"/>
      <c r="GD6" s="3"/>
    </row>
    <row r="7" spans="1:186">
      <c r="A7" s="27">
        <v>1.1000000000000001</v>
      </c>
      <c r="B7" s="15" t="s">
        <v>49</v>
      </c>
      <c r="C7" s="16">
        <v>204303.98912990978</v>
      </c>
      <c r="D7" s="16">
        <v>235468.77993635947</v>
      </c>
      <c r="E7" s="16">
        <v>276327.00639392645</v>
      </c>
      <c r="F7" s="16">
        <v>291145.42589999997</v>
      </c>
      <c r="G7" s="14">
        <v>290468.53784936049</v>
      </c>
      <c r="H7" s="14">
        <v>295188.86185761431</v>
      </c>
      <c r="I7" s="14">
        <v>284235.41485571786</v>
      </c>
      <c r="J7" s="14">
        <v>285612.72719849757</v>
      </c>
      <c r="K7" s="5"/>
      <c r="L7" s="5"/>
      <c r="M7" s="5"/>
      <c r="N7" s="4"/>
      <c r="O7" s="5"/>
      <c r="P7" s="5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2"/>
      <c r="GB7" s="2"/>
      <c r="GC7" s="2"/>
    </row>
    <row r="8" spans="1:186">
      <c r="A8" s="27">
        <v>1.2</v>
      </c>
      <c r="B8" s="15" t="s">
        <v>50</v>
      </c>
      <c r="C8" s="16">
        <v>83146.601993815217</v>
      </c>
      <c r="D8" s="16">
        <v>77253.758933955265</v>
      </c>
      <c r="E8" s="16">
        <v>75457.225224895257</v>
      </c>
      <c r="F8" s="16">
        <v>74929.486799999999</v>
      </c>
      <c r="G8" s="14">
        <v>43137.996399810516</v>
      </c>
      <c r="H8" s="14">
        <v>41818.27439886846</v>
      </c>
      <c r="I8" s="14">
        <v>48196.933291770576</v>
      </c>
      <c r="J8" s="14">
        <v>46243.99150812444</v>
      </c>
      <c r="K8" s="5"/>
      <c r="L8" s="5"/>
      <c r="M8" s="5"/>
      <c r="N8" s="4"/>
      <c r="O8" s="5"/>
      <c r="P8" s="5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2"/>
      <c r="GB8" s="2"/>
      <c r="GC8" s="2"/>
    </row>
    <row r="9" spans="1:186">
      <c r="A9" s="27">
        <v>1.3</v>
      </c>
      <c r="B9" s="15" t="s">
        <v>51</v>
      </c>
      <c r="C9" s="16">
        <v>79568.503200000006</v>
      </c>
      <c r="D9" s="16">
        <v>77109.315327506323</v>
      </c>
      <c r="E9" s="16">
        <v>76563.59238352222</v>
      </c>
      <c r="F9" s="16">
        <v>79474.845600000001</v>
      </c>
      <c r="G9" s="14">
        <v>79081.42510658456</v>
      </c>
      <c r="H9" s="14">
        <v>113546.16973125884</v>
      </c>
      <c r="I9" s="14">
        <v>97054.411827573917</v>
      </c>
      <c r="J9" s="14">
        <v>104367.31281130073</v>
      </c>
      <c r="K9" s="5"/>
      <c r="L9" s="5"/>
      <c r="M9" s="5"/>
      <c r="N9" s="4"/>
      <c r="O9" s="5"/>
      <c r="P9" s="5"/>
      <c r="Q9" s="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2"/>
      <c r="GB9" s="2"/>
      <c r="GC9" s="2"/>
    </row>
    <row r="10" spans="1:186">
      <c r="A10" s="27">
        <v>1.4</v>
      </c>
      <c r="B10" s="15" t="s">
        <v>52</v>
      </c>
      <c r="C10" s="16">
        <v>6343.5752186624995</v>
      </c>
      <c r="D10" s="16">
        <v>6611.3889513333615</v>
      </c>
      <c r="E10" s="16">
        <v>6920.9360766822247</v>
      </c>
      <c r="F10" s="16">
        <v>7261.2737999999999</v>
      </c>
      <c r="G10" s="14">
        <v>7568.130838465182</v>
      </c>
      <c r="H10" s="14">
        <v>7970.4965582272516</v>
      </c>
      <c r="I10" s="14">
        <v>8326.2583719273243</v>
      </c>
      <c r="J10" s="14">
        <v>8389.3149342696179</v>
      </c>
      <c r="K10" s="5"/>
      <c r="L10" s="5"/>
      <c r="M10" s="5"/>
      <c r="N10" s="4"/>
      <c r="O10" s="5"/>
      <c r="P10" s="5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2"/>
      <c r="GB10" s="2"/>
      <c r="GC10" s="2"/>
    </row>
    <row r="11" spans="1:186">
      <c r="A11" s="28" t="s">
        <v>61</v>
      </c>
      <c r="B11" s="15" t="s">
        <v>3</v>
      </c>
      <c r="C11" s="16">
        <v>5659.6909999999998</v>
      </c>
      <c r="D11" s="16">
        <v>3822.8603242712388</v>
      </c>
      <c r="E11" s="16">
        <v>7022.349131760302</v>
      </c>
      <c r="F11" s="16">
        <v>7742.0503599999993</v>
      </c>
      <c r="G11" s="14">
        <v>18743.062908574135</v>
      </c>
      <c r="H11" s="14">
        <v>4302.647524752475</v>
      </c>
      <c r="I11" s="14">
        <v>2835.8548272176699</v>
      </c>
      <c r="J11" s="14">
        <v>2651.1296644076101</v>
      </c>
      <c r="K11" s="5"/>
      <c r="L11" s="5"/>
      <c r="M11" s="5"/>
      <c r="N11" s="4"/>
      <c r="O11" s="5"/>
      <c r="P11" s="5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2"/>
      <c r="GB11" s="2"/>
      <c r="GC11" s="2"/>
    </row>
    <row r="12" spans="1:186">
      <c r="A12" s="29"/>
      <c r="B12" s="17" t="s">
        <v>28</v>
      </c>
      <c r="C12" s="18">
        <f>C6+C11</f>
        <v>379022.36054238747</v>
      </c>
      <c r="D12" s="18">
        <f t="shared" ref="D12:J12" si="1">D6+D11</f>
        <v>400266.10347342567</v>
      </c>
      <c r="E12" s="18">
        <f t="shared" si="1"/>
        <v>442291.10921078647</v>
      </c>
      <c r="F12" s="18">
        <f t="shared" si="1"/>
        <v>460553.08246000001</v>
      </c>
      <c r="G12" s="18">
        <f t="shared" si="1"/>
        <v>438999.15310279489</v>
      </c>
      <c r="H12" s="18">
        <f t="shared" si="1"/>
        <v>462826.45007072127</v>
      </c>
      <c r="I12" s="18">
        <f t="shared" si="1"/>
        <v>440648.87317420729</v>
      </c>
      <c r="J12" s="18">
        <f t="shared" si="1"/>
        <v>447264.47611660004</v>
      </c>
      <c r="K12" s="5"/>
      <c r="L12" s="5"/>
      <c r="M12" s="5"/>
      <c r="N12" s="4"/>
      <c r="O12" s="5"/>
      <c r="P12" s="5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2"/>
      <c r="GB12" s="2"/>
      <c r="GC12" s="2"/>
    </row>
    <row r="13" spans="1:186" s="9" customFormat="1">
      <c r="A13" s="19" t="s">
        <v>62</v>
      </c>
      <c r="B13" s="13" t="s">
        <v>4</v>
      </c>
      <c r="C13" s="14">
        <v>15122.336534966214</v>
      </c>
      <c r="D13" s="14">
        <v>18343.411088403263</v>
      </c>
      <c r="E13" s="14">
        <v>14020.040062646434</v>
      </c>
      <c r="F13" s="14">
        <v>16087.2088</v>
      </c>
      <c r="G13" s="14">
        <v>22607.253150165798</v>
      </c>
      <c r="H13" s="14">
        <v>26178.454691183404</v>
      </c>
      <c r="I13" s="14">
        <v>26749.029212682581</v>
      </c>
      <c r="J13" s="14">
        <v>29397.962929697067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2"/>
      <c r="GB13" s="2"/>
      <c r="GC13" s="2"/>
      <c r="GD13" s="3"/>
    </row>
    <row r="14" spans="1:186" ht="28.5">
      <c r="A14" s="28" t="s">
        <v>63</v>
      </c>
      <c r="B14" s="15" t="s">
        <v>5</v>
      </c>
      <c r="C14" s="16">
        <v>29545.325000000001</v>
      </c>
      <c r="D14" s="16">
        <v>30327.257968546706</v>
      </c>
      <c r="E14" s="16">
        <v>26916.036922596391</v>
      </c>
      <c r="F14" s="16">
        <v>25574.664000000001</v>
      </c>
      <c r="G14" s="14">
        <v>31694.905447655139</v>
      </c>
      <c r="H14" s="14">
        <v>34213.095426685526</v>
      </c>
      <c r="I14" s="14">
        <v>45848.617385108657</v>
      </c>
      <c r="J14" s="14">
        <v>48598.424675430717</v>
      </c>
      <c r="K14" s="5"/>
      <c r="L14" s="5"/>
      <c r="M14" s="5"/>
      <c r="N14" s="4"/>
      <c r="O14" s="5"/>
      <c r="P14" s="5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4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4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4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2"/>
      <c r="GB14" s="2"/>
      <c r="GC14" s="2"/>
    </row>
    <row r="15" spans="1:186">
      <c r="A15" s="28" t="s">
        <v>64</v>
      </c>
      <c r="B15" s="15" t="s">
        <v>6</v>
      </c>
      <c r="C15" s="16">
        <v>105135.31099113538</v>
      </c>
      <c r="D15" s="16">
        <v>105373.702545817</v>
      </c>
      <c r="E15" s="16">
        <v>81434.544870549129</v>
      </c>
      <c r="F15" s="16">
        <v>95937.992499999993</v>
      </c>
      <c r="G15" s="14">
        <v>107752.14400757935</v>
      </c>
      <c r="H15" s="14">
        <v>114874.03960396039</v>
      </c>
      <c r="I15" s="14">
        <v>127732.0121125757</v>
      </c>
      <c r="J15" s="14">
        <v>134288.29525598107</v>
      </c>
      <c r="K15" s="5"/>
      <c r="L15" s="5"/>
      <c r="M15" s="5"/>
      <c r="N15" s="4"/>
      <c r="O15" s="5"/>
      <c r="P15" s="5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4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4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4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2"/>
      <c r="GB15" s="2"/>
      <c r="GC15" s="2"/>
    </row>
    <row r="16" spans="1:186">
      <c r="A16" s="29"/>
      <c r="B16" s="17" t="s">
        <v>29</v>
      </c>
      <c r="C16" s="18">
        <f>+C13+C14+C15</f>
        <v>149802.9725261016</v>
      </c>
      <c r="D16" s="18">
        <f t="shared" ref="D16:J16" si="2">+D13+D14+D15</f>
        <v>154044.37160276697</v>
      </c>
      <c r="E16" s="18">
        <f t="shared" si="2"/>
        <v>122370.62185579195</v>
      </c>
      <c r="F16" s="18">
        <f t="shared" si="2"/>
        <v>137599.8653</v>
      </c>
      <c r="G16" s="18">
        <f t="shared" si="2"/>
        <v>162054.30260540027</v>
      </c>
      <c r="H16" s="18">
        <f t="shared" si="2"/>
        <v>175265.58972182934</v>
      </c>
      <c r="I16" s="18">
        <f t="shared" si="2"/>
        <v>200329.65871036693</v>
      </c>
      <c r="J16" s="18">
        <f t="shared" si="2"/>
        <v>212284.68286110886</v>
      </c>
      <c r="K16" s="5"/>
      <c r="L16" s="5"/>
      <c r="M16" s="5"/>
      <c r="N16" s="4"/>
      <c r="O16" s="5"/>
      <c r="P16" s="5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4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4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4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2"/>
      <c r="GB16" s="2"/>
      <c r="GC16" s="2"/>
    </row>
    <row r="17" spans="1:186" s="9" customFormat="1" ht="28.5">
      <c r="A17" s="19" t="s">
        <v>65</v>
      </c>
      <c r="B17" s="13" t="s">
        <v>7</v>
      </c>
      <c r="C17" s="14">
        <f>C18+C19</f>
        <v>105152.389</v>
      </c>
      <c r="D17" s="14">
        <f t="shared" ref="D17:J17" si="3">D18+D19</f>
        <v>113536.60119328614</v>
      </c>
      <c r="E17" s="14">
        <f t="shared" si="3"/>
        <v>108460.41932994805</v>
      </c>
      <c r="F17" s="14">
        <f t="shared" si="3"/>
        <v>110940.3986</v>
      </c>
      <c r="G17" s="14">
        <f t="shared" si="3"/>
        <v>127678.54362861204</v>
      </c>
      <c r="H17" s="14">
        <f t="shared" si="3"/>
        <v>126118.73814238566</v>
      </c>
      <c r="I17" s="14">
        <f t="shared" si="3"/>
        <v>157902.72693266833</v>
      </c>
      <c r="J17" s="14">
        <f t="shared" si="3"/>
        <v>184927.59467624724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2"/>
      <c r="GB17" s="2"/>
      <c r="GC17" s="2"/>
      <c r="GD17" s="3"/>
    </row>
    <row r="18" spans="1:186">
      <c r="A18" s="27">
        <v>6.1</v>
      </c>
      <c r="B18" s="15" t="s">
        <v>8</v>
      </c>
      <c r="C18" s="16">
        <v>100064.122</v>
      </c>
      <c r="D18" s="16">
        <v>108328.40167810008</v>
      </c>
      <c r="E18" s="16">
        <v>103529.58977828886</v>
      </c>
      <c r="F18" s="16">
        <v>105737.6606</v>
      </c>
      <c r="G18" s="14">
        <v>122784.35585030791</v>
      </c>
      <c r="H18" s="14">
        <v>120911.14738330976</v>
      </c>
      <c r="I18" s="14">
        <v>152359.68079800499</v>
      </c>
      <c r="J18" s="14">
        <v>178954.33297950518</v>
      </c>
      <c r="K18" s="5"/>
      <c r="L18" s="5"/>
      <c r="M18" s="5"/>
      <c r="N18" s="4"/>
      <c r="O18" s="5"/>
      <c r="P18" s="5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2"/>
      <c r="GB18" s="2"/>
      <c r="GC18" s="2"/>
    </row>
    <row r="19" spans="1:186">
      <c r="A19" s="27">
        <v>6.2</v>
      </c>
      <c r="B19" s="15" t="s">
        <v>9</v>
      </c>
      <c r="C19" s="16">
        <v>5088.2669999999998</v>
      </c>
      <c r="D19" s="16">
        <v>5208.199515186061</v>
      </c>
      <c r="E19" s="16">
        <v>4930.8295516591907</v>
      </c>
      <c r="F19" s="16">
        <v>5202.7380000000003</v>
      </c>
      <c r="G19" s="14">
        <v>4894.1877783041209</v>
      </c>
      <c r="H19" s="14">
        <v>5207.590759075908</v>
      </c>
      <c r="I19" s="14">
        <v>5543.0461346633419</v>
      </c>
      <c r="J19" s="14">
        <v>5973.261696742059</v>
      </c>
      <c r="K19" s="5"/>
      <c r="L19" s="5"/>
      <c r="M19" s="5"/>
      <c r="N19" s="4"/>
      <c r="O19" s="5"/>
      <c r="P19" s="5"/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2"/>
      <c r="GB19" s="2"/>
      <c r="GC19" s="2"/>
    </row>
    <row r="20" spans="1:186" s="9" customFormat="1" ht="42.75">
      <c r="A20" s="19" t="s">
        <v>66</v>
      </c>
      <c r="B20" s="20" t="s">
        <v>10</v>
      </c>
      <c r="C20" s="14">
        <f>SUM(C21:C27)</f>
        <v>57815.246799999994</v>
      </c>
      <c r="D20" s="14">
        <f t="shared" ref="D20:J20" si="4">SUM(D21:D27)</f>
        <v>59108.015599999999</v>
      </c>
      <c r="E20" s="14">
        <f t="shared" si="4"/>
        <v>63330.580499999996</v>
      </c>
      <c r="F20" s="14">
        <f t="shared" si="4"/>
        <v>69900.979499999987</v>
      </c>
      <c r="G20" s="14">
        <f t="shared" si="4"/>
        <v>75524.477972524866</v>
      </c>
      <c r="H20" s="14">
        <f t="shared" si="4"/>
        <v>82486.529750117857</v>
      </c>
      <c r="I20" s="14">
        <f t="shared" si="4"/>
        <v>86200.466779479873</v>
      </c>
      <c r="J20" s="14">
        <f t="shared" si="4"/>
        <v>96270.963419612963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2"/>
      <c r="GB20" s="2"/>
      <c r="GC20" s="2"/>
      <c r="GD20" s="3"/>
    </row>
    <row r="21" spans="1:186">
      <c r="A21" s="27">
        <v>7.1</v>
      </c>
      <c r="B21" s="15" t="s">
        <v>11</v>
      </c>
      <c r="C21" s="16">
        <v>375.58080000000001</v>
      </c>
      <c r="D21" s="16">
        <v>448.33909999999997</v>
      </c>
      <c r="E21" s="16">
        <v>286</v>
      </c>
      <c r="F21" s="16">
        <v>287</v>
      </c>
      <c r="G21" s="14">
        <v>358</v>
      </c>
      <c r="H21" s="14">
        <v>249</v>
      </c>
      <c r="I21" s="14">
        <v>274</v>
      </c>
      <c r="J21" s="14">
        <v>296</v>
      </c>
      <c r="K21" s="5"/>
      <c r="L21" s="5"/>
      <c r="M21" s="5"/>
      <c r="N21" s="4"/>
      <c r="O21" s="5"/>
      <c r="P21" s="5"/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2"/>
      <c r="GB21" s="2"/>
      <c r="GC21" s="2"/>
    </row>
    <row r="22" spans="1:186">
      <c r="A22" s="27">
        <v>7.2</v>
      </c>
      <c r="B22" s="15" t="s">
        <v>12</v>
      </c>
      <c r="C22" s="16">
        <v>32071.514999999999</v>
      </c>
      <c r="D22" s="16">
        <v>33813.4905</v>
      </c>
      <c r="E22" s="16">
        <v>31198.4673</v>
      </c>
      <c r="F22" s="16">
        <v>35246.988799999999</v>
      </c>
      <c r="G22" s="14">
        <v>35230.427285646612</v>
      </c>
      <c r="H22" s="14">
        <v>41342.920509193777</v>
      </c>
      <c r="I22" s="14">
        <v>47801</v>
      </c>
      <c r="J22" s="14">
        <v>57469</v>
      </c>
      <c r="K22" s="5"/>
      <c r="L22" s="5"/>
      <c r="M22" s="5"/>
      <c r="N22" s="4"/>
      <c r="O22" s="5"/>
      <c r="P22" s="5"/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2"/>
      <c r="GB22" s="2"/>
      <c r="GC22" s="2"/>
    </row>
    <row r="23" spans="1:186">
      <c r="A23" s="27">
        <v>7.3</v>
      </c>
      <c r="B23" s="15" t="s">
        <v>13</v>
      </c>
      <c r="C23" s="16">
        <v>1319.3167000000001</v>
      </c>
      <c r="D23" s="16">
        <v>639.58950000000004</v>
      </c>
      <c r="E23" s="16">
        <v>405.53370000000001</v>
      </c>
      <c r="F23" s="16">
        <v>486.68959999999998</v>
      </c>
      <c r="G23" s="14">
        <v>506.19564187588821</v>
      </c>
      <c r="H23" s="14">
        <v>588.58161244695896</v>
      </c>
      <c r="I23" s="14">
        <v>552</v>
      </c>
      <c r="J23" s="14">
        <v>565</v>
      </c>
      <c r="K23" s="5"/>
      <c r="L23" s="5"/>
      <c r="M23" s="5"/>
      <c r="N23" s="4"/>
      <c r="O23" s="5"/>
      <c r="P23" s="5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2"/>
      <c r="GB23" s="2"/>
      <c r="GC23" s="2"/>
    </row>
    <row r="24" spans="1:186">
      <c r="A24" s="27">
        <v>7.4</v>
      </c>
      <c r="B24" s="15" t="s">
        <v>14</v>
      </c>
      <c r="C24" s="16">
        <v>937.02030000000002</v>
      </c>
      <c r="D24" s="16">
        <v>1618.191</v>
      </c>
      <c r="E24" s="16">
        <v>1317.2445</v>
      </c>
      <c r="F24" s="16">
        <v>2069.1711999999998</v>
      </c>
      <c r="G24" s="14">
        <v>848.5930838465182</v>
      </c>
      <c r="H24" s="14">
        <v>993.47835926449784</v>
      </c>
      <c r="I24" s="14">
        <v>1128</v>
      </c>
      <c r="J24" s="14">
        <v>1297</v>
      </c>
      <c r="K24" s="5"/>
      <c r="L24" s="5"/>
      <c r="M24" s="5"/>
      <c r="N24" s="4"/>
      <c r="O24" s="5"/>
      <c r="P24" s="5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2"/>
      <c r="GB24" s="2"/>
      <c r="GC24" s="2"/>
    </row>
    <row r="25" spans="1:186">
      <c r="A25" s="27">
        <v>7.5</v>
      </c>
      <c r="B25" s="15" t="s">
        <v>15</v>
      </c>
      <c r="C25" s="16">
        <v>0</v>
      </c>
      <c r="D25" s="16">
        <v>0</v>
      </c>
      <c r="E25" s="16">
        <v>0</v>
      </c>
      <c r="F25" s="16">
        <v>0</v>
      </c>
      <c r="G25" s="14">
        <v>0</v>
      </c>
      <c r="H25" s="14">
        <v>2749</v>
      </c>
      <c r="I25" s="14">
        <v>2747</v>
      </c>
      <c r="J25" s="14">
        <v>2816</v>
      </c>
      <c r="K25" s="5"/>
      <c r="L25" s="5"/>
      <c r="M25" s="5"/>
      <c r="N25" s="4"/>
      <c r="O25" s="5"/>
      <c r="P25" s="5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2"/>
      <c r="GB25" s="2"/>
      <c r="GC25" s="2"/>
    </row>
    <row r="26" spans="1:186">
      <c r="A26" s="27">
        <v>7.6</v>
      </c>
      <c r="B26" s="15" t="s">
        <v>16</v>
      </c>
      <c r="C26" s="16">
        <v>62.659799999999997</v>
      </c>
      <c r="D26" s="16">
        <v>90.408500000000004</v>
      </c>
      <c r="E26" s="16">
        <v>69.334999999999994</v>
      </c>
      <c r="F26" s="16">
        <v>76.129900000000006</v>
      </c>
      <c r="G26" s="14">
        <v>81.261961155850301</v>
      </c>
      <c r="H26" s="14">
        <v>96.807920792079202</v>
      </c>
      <c r="I26" s="14">
        <v>54.857944424652651</v>
      </c>
      <c r="J26" s="14">
        <v>31.96341961296644</v>
      </c>
      <c r="K26" s="5"/>
      <c r="L26" s="5"/>
      <c r="M26" s="5"/>
      <c r="N26" s="4"/>
      <c r="O26" s="5"/>
      <c r="P26" s="5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2"/>
      <c r="GB26" s="2"/>
      <c r="GC26" s="2"/>
    </row>
    <row r="27" spans="1:186" ht="28.5">
      <c r="A27" s="27">
        <v>7.7</v>
      </c>
      <c r="B27" s="15" t="s">
        <v>17</v>
      </c>
      <c r="C27" s="16">
        <v>23049.154200000001</v>
      </c>
      <c r="D27" s="16">
        <v>22497.996999999999</v>
      </c>
      <c r="E27" s="16">
        <v>30054</v>
      </c>
      <c r="F27" s="16">
        <v>31735</v>
      </c>
      <c r="G27" s="14">
        <v>38500</v>
      </c>
      <c r="H27" s="14">
        <v>36466.741348420554</v>
      </c>
      <c r="I27" s="14">
        <v>33643.608835055216</v>
      </c>
      <c r="J27" s="14">
        <v>33796</v>
      </c>
      <c r="K27" s="5"/>
      <c r="L27" s="5"/>
      <c r="M27" s="5"/>
      <c r="N27" s="4"/>
      <c r="O27" s="5"/>
      <c r="P27" s="5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2"/>
      <c r="GB27" s="2"/>
      <c r="GC27" s="2"/>
    </row>
    <row r="28" spans="1:186">
      <c r="A28" s="28" t="s">
        <v>67</v>
      </c>
      <c r="B28" s="15" t="s">
        <v>18</v>
      </c>
      <c r="C28" s="16">
        <v>47701</v>
      </c>
      <c r="D28" s="16">
        <v>52078</v>
      </c>
      <c r="E28" s="16">
        <v>52249</v>
      </c>
      <c r="F28" s="16">
        <v>55223</v>
      </c>
      <c r="G28" s="14">
        <v>50390</v>
      </c>
      <c r="H28" s="14">
        <v>50153</v>
      </c>
      <c r="I28" s="14">
        <v>52729</v>
      </c>
      <c r="J28" s="14">
        <v>52714</v>
      </c>
      <c r="K28" s="5"/>
      <c r="L28" s="5"/>
      <c r="M28" s="5"/>
      <c r="N28" s="4"/>
      <c r="O28" s="5"/>
      <c r="P28" s="5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2"/>
      <c r="GB28" s="2"/>
      <c r="GC28" s="2"/>
    </row>
    <row r="29" spans="1:186" ht="28.5">
      <c r="A29" s="28" t="s">
        <v>68</v>
      </c>
      <c r="B29" s="15" t="s">
        <v>19</v>
      </c>
      <c r="C29" s="16">
        <v>129295.8744</v>
      </c>
      <c r="D29" s="16">
        <v>139105.9418</v>
      </c>
      <c r="E29" s="16">
        <v>131954.7764</v>
      </c>
      <c r="F29" s="16">
        <v>132883.77780000001</v>
      </c>
      <c r="G29" s="14">
        <v>125213.09237328281</v>
      </c>
      <c r="H29" s="14">
        <v>122633.73125884017</v>
      </c>
      <c r="I29" s="14">
        <v>122717.26086569291</v>
      </c>
      <c r="J29" s="14">
        <v>122987.88323671103</v>
      </c>
      <c r="K29" s="5"/>
      <c r="L29" s="5"/>
      <c r="M29" s="5"/>
      <c r="N29" s="4"/>
      <c r="O29" s="5"/>
      <c r="P29" s="5"/>
      <c r="Q29" s="4"/>
      <c r="R29" s="6"/>
      <c r="S29" s="6"/>
      <c r="T29" s="6"/>
      <c r="U29" s="6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2"/>
      <c r="GB29" s="2"/>
      <c r="GC29" s="2"/>
    </row>
    <row r="30" spans="1:186">
      <c r="A30" s="28" t="s">
        <v>69</v>
      </c>
      <c r="B30" s="15" t="s">
        <v>44</v>
      </c>
      <c r="C30" s="16">
        <v>182188</v>
      </c>
      <c r="D30" s="16">
        <v>178282</v>
      </c>
      <c r="E30" s="16">
        <v>239851</v>
      </c>
      <c r="F30" s="16">
        <v>252641.8963254593</v>
      </c>
      <c r="G30" s="14">
        <v>268658</v>
      </c>
      <c r="H30" s="14">
        <v>284935</v>
      </c>
      <c r="I30" s="14">
        <v>297945</v>
      </c>
      <c r="J30" s="14">
        <v>346303</v>
      </c>
      <c r="K30" s="5"/>
      <c r="L30" s="5"/>
      <c r="M30" s="5"/>
      <c r="N30" s="4"/>
      <c r="O30" s="5"/>
      <c r="P30" s="5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2"/>
      <c r="GB30" s="2"/>
      <c r="GC30" s="2"/>
    </row>
    <row r="31" spans="1:186">
      <c r="A31" s="28" t="s">
        <v>70</v>
      </c>
      <c r="B31" s="15" t="s">
        <v>20</v>
      </c>
      <c r="C31" s="16">
        <v>155696.34359999999</v>
      </c>
      <c r="D31" s="16">
        <v>180281.595</v>
      </c>
      <c r="E31" s="16">
        <v>202235.01869999999</v>
      </c>
      <c r="F31" s="16">
        <v>209978.9136</v>
      </c>
      <c r="G31" s="14">
        <v>196272.29445760304</v>
      </c>
      <c r="H31" s="14">
        <v>220672.34040546912</v>
      </c>
      <c r="I31" s="14">
        <v>239441.36489134308</v>
      </c>
      <c r="J31" s="14">
        <v>260864.16951090063</v>
      </c>
      <c r="K31" s="5"/>
      <c r="L31" s="5"/>
      <c r="M31" s="5"/>
      <c r="N31" s="4"/>
      <c r="O31" s="5"/>
      <c r="P31" s="5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2"/>
      <c r="GB31" s="2"/>
      <c r="GC31" s="2"/>
    </row>
    <row r="32" spans="1:186">
      <c r="A32" s="29"/>
      <c r="B32" s="17" t="s">
        <v>30</v>
      </c>
      <c r="C32" s="18">
        <f>C17+C20+C28+C29+C30+C31</f>
        <v>677848.85380000004</v>
      </c>
      <c r="D32" s="18">
        <f t="shared" ref="D32:J32" si="5">D17+D20+D28+D29+D30+D31</f>
        <v>722392.15359328617</v>
      </c>
      <c r="E32" s="18">
        <f t="shared" si="5"/>
        <v>798080.79492994805</v>
      </c>
      <c r="F32" s="18">
        <f t="shared" si="5"/>
        <v>831568.96582545934</v>
      </c>
      <c r="G32" s="18">
        <f t="shared" si="5"/>
        <v>843736.40843202267</v>
      </c>
      <c r="H32" s="18">
        <f t="shared" si="5"/>
        <v>886999.33955681277</v>
      </c>
      <c r="I32" s="18">
        <f t="shared" si="5"/>
        <v>956935.81946918415</v>
      </c>
      <c r="J32" s="18">
        <f t="shared" si="5"/>
        <v>1064067.6108434717</v>
      </c>
      <c r="K32" s="5"/>
      <c r="L32" s="5"/>
      <c r="M32" s="5"/>
      <c r="N32" s="4"/>
      <c r="O32" s="5"/>
      <c r="P32" s="5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2"/>
      <c r="GB32" s="2"/>
      <c r="GC32" s="2"/>
    </row>
    <row r="33" spans="1:186" s="9" customFormat="1">
      <c r="A33" s="30" t="s">
        <v>27</v>
      </c>
      <c r="B33" s="21" t="s">
        <v>31</v>
      </c>
      <c r="C33" s="22">
        <f>C6+C11+C13+C14+C15+C17+C20+C28+C29+C30+C31</f>
        <v>1206674.186868489</v>
      </c>
      <c r="D33" s="22">
        <f>D6+D11+D13+D14+D15+D17+D20+D28+D29+D30+D31</f>
        <v>1276702.6286694787</v>
      </c>
      <c r="E33" s="22">
        <f>E6+E11+E13+E14+E15+E17+E20+E28+E29+E30+E31</f>
        <v>1362742.5259965262</v>
      </c>
      <c r="F33" s="22">
        <f>F6+F11+F13+F14+F15+F17+F20+F28+F29+F30+F31</f>
        <v>1429721.9135854593</v>
      </c>
      <c r="G33" s="22">
        <f t="shared" ref="G33:H33" si="6">G6+G11+G13+G14+G15+G17+G20+G28+G29+G30+G31</f>
        <v>1444789.8641402179</v>
      </c>
      <c r="H33" s="22">
        <f t="shared" si="6"/>
        <v>1525091.3793493633</v>
      </c>
      <c r="I33" s="22">
        <f t="shared" ref="I33:J33" si="7">I6+I11+I13+I14+I15+I17+I20+I28+I29+I30+I31</f>
        <v>1597914.3513537585</v>
      </c>
      <c r="J33" s="22">
        <f t="shared" si="7"/>
        <v>1723616.7698211805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2"/>
      <c r="GB33" s="2"/>
      <c r="GC33" s="2"/>
      <c r="GD33" s="3"/>
    </row>
    <row r="34" spans="1:186">
      <c r="A34" s="31" t="s">
        <v>33</v>
      </c>
      <c r="B34" s="23" t="s">
        <v>25</v>
      </c>
      <c r="C34" s="11">
        <v>38290</v>
      </c>
      <c r="D34" s="11">
        <v>41238</v>
      </c>
      <c r="E34" s="11">
        <v>43565</v>
      </c>
      <c r="F34" s="11">
        <v>34095</v>
      </c>
      <c r="G34" s="12">
        <v>50929</v>
      </c>
      <c r="H34" s="12">
        <v>58683</v>
      </c>
      <c r="I34" s="12">
        <v>67188</v>
      </c>
      <c r="J34" s="12">
        <v>72182</v>
      </c>
      <c r="K34" s="5"/>
      <c r="L34" s="5"/>
      <c r="M34" s="5"/>
      <c r="N34" s="4"/>
      <c r="O34" s="5"/>
      <c r="P34" s="5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</row>
    <row r="35" spans="1:186">
      <c r="A35" s="31" t="s">
        <v>34</v>
      </c>
      <c r="B35" s="23" t="s">
        <v>24</v>
      </c>
      <c r="C35" s="11">
        <v>27290</v>
      </c>
      <c r="D35" s="11">
        <v>31151</v>
      </c>
      <c r="E35" s="11">
        <v>27049</v>
      </c>
      <c r="F35" s="11">
        <v>23940</v>
      </c>
      <c r="G35" s="12">
        <v>29670</v>
      </c>
      <c r="H35" s="12">
        <v>18782</v>
      </c>
      <c r="I35" s="12">
        <v>16613</v>
      </c>
      <c r="J35" s="12">
        <v>31063</v>
      </c>
      <c r="K35" s="5"/>
      <c r="L35" s="5"/>
      <c r="M35" s="5"/>
      <c r="N35" s="4"/>
      <c r="O35" s="5"/>
      <c r="P35" s="5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</row>
    <row r="36" spans="1:186">
      <c r="A36" s="32" t="s">
        <v>35</v>
      </c>
      <c r="B36" s="24" t="s">
        <v>45</v>
      </c>
      <c r="C36" s="18">
        <f>C33+C34-C35</f>
        <v>1217674.186868489</v>
      </c>
      <c r="D36" s="18">
        <f t="shared" ref="D36:J36" si="8">D33+D34-D35</f>
        <v>1286789.6286694787</v>
      </c>
      <c r="E36" s="18">
        <f t="shared" si="8"/>
        <v>1379258.5259965262</v>
      </c>
      <c r="F36" s="18">
        <f t="shared" si="8"/>
        <v>1439876.9135854593</v>
      </c>
      <c r="G36" s="18">
        <f t="shared" si="8"/>
        <v>1466048.8641402179</v>
      </c>
      <c r="H36" s="18">
        <f t="shared" si="8"/>
        <v>1564992.3793493633</v>
      </c>
      <c r="I36" s="18">
        <f t="shared" si="8"/>
        <v>1648489.3513537585</v>
      </c>
      <c r="J36" s="18">
        <f t="shared" si="8"/>
        <v>1764735.7698211805</v>
      </c>
      <c r="K36" s="5"/>
      <c r="L36" s="5"/>
      <c r="M36" s="5"/>
      <c r="N36" s="4"/>
      <c r="O36" s="5"/>
      <c r="P36" s="5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</row>
    <row r="37" spans="1:186">
      <c r="A37" s="31" t="s">
        <v>36</v>
      </c>
      <c r="B37" s="23" t="s">
        <v>32</v>
      </c>
      <c r="C37" s="11">
        <f>GSVA_cur!C37</f>
        <v>19910</v>
      </c>
      <c r="D37" s="11">
        <f>GSVA_cur!D37</f>
        <v>20120</v>
      </c>
      <c r="E37" s="11">
        <f>GSVA_cur!E37</f>
        <v>20340</v>
      </c>
      <c r="F37" s="11">
        <f>GSVA_cur!F37</f>
        <v>20550</v>
      </c>
      <c r="G37" s="11">
        <f>GSVA_cur!G37</f>
        <v>20770</v>
      </c>
      <c r="H37" s="11">
        <f>GSVA_cur!H37</f>
        <v>20770</v>
      </c>
      <c r="I37" s="11">
        <f>GSVA_cur!I37</f>
        <v>20770</v>
      </c>
      <c r="J37" s="11">
        <f>GSVA_cur!J37</f>
        <v>20990</v>
      </c>
      <c r="R37" s="2"/>
      <c r="S37" s="2"/>
      <c r="T37" s="2"/>
      <c r="U37" s="2"/>
    </row>
    <row r="38" spans="1:186">
      <c r="A38" s="32" t="s">
        <v>37</v>
      </c>
      <c r="B38" s="24" t="s">
        <v>48</v>
      </c>
      <c r="C38" s="18">
        <f>C36/C37*1000</f>
        <v>61158.924503691058</v>
      </c>
      <c r="D38" s="18">
        <f t="shared" ref="D38:J38" si="9">D36/D37*1000</f>
        <v>63955.746951763351</v>
      </c>
      <c r="E38" s="18">
        <f t="shared" si="9"/>
        <v>67810.153687144848</v>
      </c>
      <c r="F38" s="18">
        <f t="shared" si="9"/>
        <v>70067.003094182932</v>
      </c>
      <c r="G38" s="18">
        <f t="shared" si="9"/>
        <v>70584.923646616182</v>
      </c>
      <c r="H38" s="18">
        <f t="shared" si="9"/>
        <v>75348.694239256773</v>
      </c>
      <c r="I38" s="18">
        <f t="shared" si="9"/>
        <v>79368.769925554094</v>
      </c>
      <c r="J38" s="18">
        <f t="shared" si="9"/>
        <v>84075.072406916646</v>
      </c>
      <c r="Q38" s="4"/>
      <c r="R38" s="4"/>
      <c r="S38" s="4"/>
      <c r="T38" s="4"/>
      <c r="U38" s="4"/>
      <c r="BV38" s="5"/>
      <c r="BW38" s="5"/>
      <c r="BX38" s="5"/>
      <c r="BY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1" max="1048575" man="1"/>
    <brk id="33" max="1048575" man="1"/>
    <brk id="49" max="1048575" man="1"/>
    <brk id="113" max="95" man="1"/>
    <brk id="149" max="1048575" man="1"/>
    <brk id="173" max="1048575" man="1"/>
    <brk id="181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38"/>
  <sheetViews>
    <sheetView zoomScale="115" zoomScaleNormal="115" zoomScaleSheetLayoutView="100" workbookViewId="0">
      <pane xSplit="2" ySplit="5" topLeftCell="C6" activePane="bottomRight" state="frozen"/>
      <selection activeCell="H2" sqref="H2"/>
      <selection pane="topRight" activeCell="H2" sqref="H2"/>
      <selection pane="bottomLeft" activeCell="H2" sqref="H2"/>
      <selection pane="bottomRight" activeCell="H2" sqref="H2"/>
    </sheetView>
  </sheetViews>
  <sheetFormatPr defaultColWidth="8.85546875" defaultRowHeight="15"/>
  <cols>
    <col min="1" max="1" width="11" style="1" customWidth="1"/>
    <col min="2" max="2" width="32.28515625" style="1" customWidth="1"/>
    <col min="3" max="5" width="14.28515625" style="1" customWidth="1"/>
    <col min="6" max="6" width="14.28515625" style="3" customWidth="1"/>
    <col min="7" max="10" width="14.28515625" style="2" customWidth="1"/>
    <col min="11" max="11" width="9.140625" style="3" customWidth="1"/>
    <col min="12" max="12" width="11.85546875" style="3" customWidth="1"/>
    <col min="13" max="13" width="11.28515625" style="3" customWidth="1"/>
    <col min="14" max="14" width="11.7109375" style="2" customWidth="1"/>
    <col min="15" max="15" width="9.140625" style="3" customWidth="1"/>
    <col min="16" max="16" width="10.85546875" style="3" customWidth="1"/>
    <col min="17" max="17" width="10.85546875" style="2" customWidth="1"/>
    <col min="18" max="18" width="11" style="3" customWidth="1"/>
    <col min="19" max="21" width="11.42578125" style="3" customWidth="1"/>
    <col min="22" max="49" width="9.140625" style="3" customWidth="1"/>
    <col min="50" max="50" width="12.42578125" style="3" customWidth="1"/>
    <col min="51" max="72" width="9.140625" style="3" customWidth="1"/>
    <col min="73" max="73" width="12.140625" style="3" customWidth="1"/>
    <col min="74" max="77" width="9.140625" style="3" customWidth="1"/>
    <col min="78" max="82" width="9.140625" style="3" hidden="1" customWidth="1"/>
    <col min="83" max="83" width="9.140625" style="3" customWidth="1"/>
    <col min="84" max="88" width="9.140625" style="3" hidden="1" customWidth="1"/>
    <col min="89" max="89" width="9.140625" style="3" customWidth="1"/>
    <col min="90" max="94" width="9.140625" style="3" hidden="1" customWidth="1"/>
    <col min="95" max="95" width="9.140625" style="3" customWidth="1"/>
    <col min="96" max="100" width="9.140625" style="3" hidden="1" customWidth="1"/>
    <col min="101" max="101" width="9.140625" style="3" customWidth="1"/>
    <col min="102" max="106" width="9.140625" style="3" hidden="1" customWidth="1"/>
    <col min="107" max="107" width="9.140625" style="2" customWidth="1"/>
    <col min="108" max="112" width="9.140625" style="2" hidden="1" customWidth="1"/>
    <col min="113" max="113" width="9.140625" style="2" customWidth="1"/>
    <col min="114" max="118" width="9.140625" style="2" hidden="1" customWidth="1"/>
    <col min="119" max="119" width="9.140625" style="2" customWidth="1"/>
    <col min="120" max="124" width="9.140625" style="2" hidden="1" customWidth="1"/>
    <col min="125" max="125" width="9.140625" style="2" customWidth="1"/>
    <col min="126" max="155" width="9.140625" style="3" customWidth="1"/>
    <col min="156" max="156" width="9.140625" style="3" hidden="1" customWidth="1"/>
    <col min="157" max="164" width="9.140625" style="3" customWidth="1"/>
    <col min="165" max="165" width="9.140625" style="3" hidden="1" customWidth="1"/>
    <col min="166" max="170" width="9.140625" style="3" customWidth="1"/>
    <col min="171" max="171" width="9.140625" style="3" hidden="1" customWidth="1"/>
    <col min="172" max="181" width="9.140625" style="3" customWidth="1"/>
    <col min="182" max="185" width="8.85546875" style="3"/>
    <col min="186" max="186" width="12.7109375" style="3" bestFit="1" customWidth="1"/>
    <col min="187" max="16384" width="8.85546875" style="1"/>
  </cols>
  <sheetData>
    <row r="1" spans="1:186" ht="21">
      <c r="A1" s="1" t="s">
        <v>43</v>
      </c>
      <c r="B1" s="10" t="s">
        <v>56</v>
      </c>
      <c r="H1" s="2" t="s">
        <v>71</v>
      </c>
      <c r="P1" s="4"/>
    </row>
    <row r="2" spans="1:186" ht="15.75">
      <c r="A2" s="8" t="s">
        <v>40</v>
      </c>
    </row>
    <row r="3" spans="1:186" ht="15.75">
      <c r="A3" s="8"/>
    </row>
    <row r="4" spans="1:186" ht="15.75">
      <c r="A4" s="8"/>
      <c r="E4" s="7"/>
      <c r="F4" s="7" t="s">
        <v>47</v>
      </c>
    </row>
    <row r="5" spans="1:186">
      <c r="A5" s="25" t="s">
        <v>0</v>
      </c>
      <c r="B5" s="26" t="s">
        <v>1</v>
      </c>
      <c r="C5" s="11" t="s">
        <v>21</v>
      </c>
      <c r="D5" s="11" t="s">
        <v>22</v>
      </c>
      <c r="E5" s="11" t="s">
        <v>23</v>
      </c>
      <c r="F5" s="11" t="s">
        <v>46</v>
      </c>
      <c r="G5" s="12" t="s">
        <v>55</v>
      </c>
      <c r="H5" s="12" t="s">
        <v>57</v>
      </c>
      <c r="I5" s="12" t="s">
        <v>58</v>
      </c>
      <c r="J5" s="12" t="s">
        <v>59</v>
      </c>
    </row>
    <row r="6" spans="1:186" s="9" customFormat="1">
      <c r="A6" s="19" t="s">
        <v>26</v>
      </c>
      <c r="B6" s="13" t="s">
        <v>2</v>
      </c>
      <c r="C6" s="14">
        <f>SUM(C7:C10)</f>
        <v>327768.54149000841</v>
      </c>
      <c r="D6" s="14">
        <f t="shared" ref="D6:J6" si="0">SUM(D7:D10)</f>
        <v>402422.33735123306</v>
      </c>
      <c r="E6" s="14">
        <f t="shared" si="0"/>
        <v>493900.74330000003</v>
      </c>
      <c r="F6" s="14">
        <f t="shared" si="0"/>
        <v>547886.59570000006</v>
      </c>
      <c r="G6" s="14">
        <f t="shared" si="0"/>
        <v>521079.46350000001</v>
      </c>
      <c r="H6" s="14">
        <f t="shared" si="0"/>
        <v>611664.46150000009</v>
      </c>
      <c r="I6" s="14">
        <f t="shared" si="0"/>
        <v>689102.16480000003</v>
      </c>
      <c r="J6" s="14">
        <f t="shared" si="0"/>
        <v>748678.69619999989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2"/>
      <c r="GB6" s="2"/>
      <c r="GC6" s="2"/>
      <c r="GD6" s="3"/>
    </row>
    <row r="7" spans="1:186">
      <c r="A7" s="27">
        <v>1.1000000000000001</v>
      </c>
      <c r="B7" s="15" t="s">
        <v>49</v>
      </c>
      <c r="C7" s="16">
        <v>161408.09604843371</v>
      </c>
      <c r="D7" s="16">
        <v>212607.37273083301</v>
      </c>
      <c r="E7" s="16">
        <v>281237.36320000002</v>
      </c>
      <c r="F7" s="16">
        <v>312925.06680000003</v>
      </c>
      <c r="G7" s="14">
        <v>332335.5122</v>
      </c>
      <c r="H7" s="14">
        <v>360219.52789999999</v>
      </c>
      <c r="I7" s="14">
        <v>412064.57459999999</v>
      </c>
      <c r="J7" s="14">
        <v>437143.87949999998</v>
      </c>
      <c r="K7" s="5"/>
      <c r="L7" s="5"/>
      <c r="M7" s="5"/>
      <c r="N7" s="4"/>
      <c r="O7" s="5"/>
      <c r="P7" s="5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2"/>
      <c r="GB7" s="2"/>
      <c r="GC7" s="2"/>
    </row>
    <row r="8" spans="1:186">
      <c r="A8" s="27">
        <v>1.2</v>
      </c>
      <c r="B8" s="15" t="s">
        <v>50</v>
      </c>
      <c r="C8" s="16">
        <v>82066.796379602456</v>
      </c>
      <c r="D8" s="16">
        <v>101051.73639155364</v>
      </c>
      <c r="E8" s="16">
        <v>113790.315</v>
      </c>
      <c r="F8" s="16">
        <v>122369.56479999999</v>
      </c>
      <c r="G8" s="14">
        <v>70546.355500000005</v>
      </c>
      <c r="H8" s="14">
        <v>70745.194000000003</v>
      </c>
      <c r="I8" s="14">
        <v>93482.815000000002</v>
      </c>
      <c r="J8" s="14">
        <v>93914.499100000001</v>
      </c>
      <c r="K8" s="5"/>
      <c r="L8" s="5"/>
      <c r="M8" s="5"/>
      <c r="N8" s="4"/>
      <c r="O8" s="5"/>
      <c r="P8" s="5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2"/>
      <c r="GB8" s="2"/>
      <c r="GC8" s="2"/>
    </row>
    <row r="9" spans="1:186">
      <c r="A9" s="27">
        <v>1.3</v>
      </c>
      <c r="B9" s="15" t="s">
        <v>51</v>
      </c>
      <c r="C9" s="16">
        <v>78695.669158758887</v>
      </c>
      <c r="D9" s="16">
        <v>82568.251128429416</v>
      </c>
      <c r="E9" s="16">
        <v>91993.834199999998</v>
      </c>
      <c r="F9" s="16">
        <v>104918.8112</v>
      </c>
      <c r="G9" s="14">
        <v>109777.2966</v>
      </c>
      <c r="H9" s="14">
        <v>171180.81200000001</v>
      </c>
      <c r="I9" s="14">
        <v>173539.85759999999</v>
      </c>
      <c r="J9" s="14">
        <v>207524.4081</v>
      </c>
      <c r="K9" s="5"/>
      <c r="L9" s="5"/>
      <c r="M9" s="5"/>
      <c r="N9" s="4"/>
      <c r="O9" s="5"/>
      <c r="P9" s="5"/>
      <c r="Q9" s="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2"/>
      <c r="GB9" s="2"/>
      <c r="GC9" s="2"/>
    </row>
    <row r="10" spans="1:186">
      <c r="A10" s="27">
        <v>1.4</v>
      </c>
      <c r="B10" s="15" t="s">
        <v>52</v>
      </c>
      <c r="C10" s="16">
        <v>5597.9799032134051</v>
      </c>
      <c r="D10" s="16">
        <v>6194.9771004169679</v>
      </c>
      <c r="E10" s="16">
        <v>6879.2308999999996</v>
      </c>
      <c r="F10" s="16">
        <v>7673.1528999999991</v>
      </c>
      <c r="G10" s="14">
        <v>8420.2991999999995</v>
      </c>
      <c r="H10" s="14">
        <v>9518.9276000000009</v>
      </c>
      <c r="I10" s="14">
        <v>10014.917600000001</v>
      </c>
      <c r="J10" s="14">
        <v>10095.9095</v>
      </c>
      <c r="K10" s="5"/>
      <c r="L10" s="5"/>
      <c r="M10" s="5"/>
      <c r="N10" s="4"/>
      <c r="O10" s="5"/>
      <c r="P10" s="5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2"/>
      <c r="GB10" s="2"/>
      <c r="GC10" s="2"/>
    </row>
    <row r="11" spans="1:186">
      <c r="A11" s="28" t="s">
        <v>61</v>
      </c>
      <c r="B11" s="15" t="s">
        <v>3</v>
      </c>
      <c r="C11" s="16">
        <v>4976.5258189132037</v>
      </c>
      <c r="D11" s="16">
        <v>5808.6955296119704</v>
      </c>
      <c r="E11" s="16">
        <v>6868.4351999999999</v>
      </c>
      <c r="F11" s="16">
        <v>5762.2460080000001</v>
      </c>
      <c r="G11" s="14">
        <v>13360.3604</v>
      </c>
      <c r="H11" s="14">
        <v>4038.2511999999997</v>
      </c>
      <c r="I11" s="14">
        <v>2692.4036000000001</v>
      </c>
      <c r="J11" s="14">
        <v>2560.0965999999999</v>
      </c>
      <c r="K11" s="5"/>
      <c r="L11" s="5"/>
      <c r="M11" s="5"/>
      <c r="N11" s="4"/>
      <c r="O11" s="5"/>
      <c r="P11" s="5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2"/>
      <c r="GB11" s="2"/>
      <c r="GC11" s="2"/>
    </row>
    <row r="12" spans="1:186">
      <c r="A12" s="29"/>
      <c r="B12" s="17" t="s">
        <v>28</v>
      </c>
      <c r="C12" s="18">
        <f>C6+C11</f>
        <v>332745.0673089216</v>
      </c>
      <c r="D12" s="18">
        <f t="shared" ref="D12:J12" si="1">D6+D11</f>
        <v>408231.03288084501</v>
      </c>
      <c r="E12" s="18">
        <f t="shared" si="1"/>
        <v>500769.17850000004</v>
      </c>
      <c r="F12" s="18">
        <f t="shared" si="1"/>
        <v>553648.84170800005</v>
      </c>
      <c r="G12" s="18">
        <f t="shared" si="1"/>
        <v>534439.82389999996</v>
      </c>
      <c r="H12" s="18">
        <f t="shared" si="1"/>
        <v>615702.71270000015</v>
      </c>
      <c r="I12" s="18">
        <f t="shared" si="1"/>
        <v>691794.56839999999</v>
      </c>
      <c r="J12" s="18">
        <f t="shared" si="1"/>
        <v>751238.79279999994</v>
      </c>
      <c r="K12" s="5"/>
      <c r="L12" s="5"/>
      <c r="M12" s="5"/>
      <c r="N12" s="4"/>
      <c r="O12" s="5"/>
      <c r="P12" s="5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2"/>
      <c r="GB12" s="2"/>
      <c r="GC12" s="2"/>
    </row>
    <row r="13" spans="1:186" s="9" customFormat="1">
      <c r="A13" s="19" t="s">
        <v>62</v>
      </c>
      <c r="B13" s="13" t="s">
        <v>4</v>
      </c>
      <c r="C13" s="14">
        <v>11152.866548083504</v>
      </c>
      <c r="D13" s="14">
        <v>14766.415310447486</v>
      </c>
      <c r="E13" s="14">
        <v>11997.072700000001</v>
      </c>
      <c r="F13" s="14">
        <v>18840.168700000002</v>
      </c>
      <c r="G13" s="14">
        <v>21170.182000000001</v>
      </c>
      <c r="H13" s="14">
        <v>25285.088800000001</v>
      </c>
      <c r="I13" s="14">
        <v>26778.196400000001</v>
      </c>
      <c r="J13" s="14">
        <v>31035.052000000003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2"/>
      <c r="GB13" s="2"/>
      <c r="GC13" s="2"/>
      <c r="GD13" s="3"/>
    </row>
    <row r="14" spans="1:186" ht="28.5">
      <c r="A14" s="28" t="s">
        <v>63</v>
      </c>
      <c r="B14" s="15" t="s">
        <v>5</v>
      </c>
      <c r="C14" s="16">
        <v>21462.651536656442</v>
      </c>
      <c r="D14" s="16">
        <v>25199.433108147339</v>
      </c>
      <c r="E14" s="16">
        <v>22920.352400000003</v>
      </c>
      <c r="F14" s="16">
        <v>25077.948000000004</v>
      </c>
      <c r="G14" s="14">
        <v>24353.741600000001</v>
      </c>
      <c r="H14" s="14">
        <v>26315.478000000003</v>
      </c>
      <c r="I14" s="14">
        <v>37368.506399999998</v>
      </c>
      <c r="J14" s="14">
        <v>43848.838400000001</v>
      </c>
      <c r="K14" s="5"/>
      <c r="L14" s="5"/>
      <c r="M14" s="5"/>
      <c r="N14" s="4"/>
      <c r="O14" s="5"/>
      <c r="P14" s="5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4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4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4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2"/>
      <c r="GB14" s="2"/>
      <c r="GC14" s="2"/>
    </row>
    <row r="15" spans="1:186">
      <c r="A15" s="28" t="s">
        <v>64</v>
      </c>
      <c r="B15" s="15" t="s">
        <v>6</v>
      </c>
      <c r="C15" s="16">
        <v>99948.404457690398</v>
      </c>
      <c r="D15" s="16">
        <v>107746.85525685425</v>
      </c>
      <c r="E15" s="16">
        <v>110731.5675</v>
      </c>
      <c r="F15" s="16">
        <v>127347.0675</v>
      </c>
      <c r="G15" s="14">
        <v>148472.2942</v>
      </c>
      <c r="H15" s="14">
        <v>170049.67050000001</v>
      </c>
      <c r="I15" s="14">
        <v>192953.19500000001</v>
      </c>
      <c r="J15" s="14">
        <v>216783.29879999999</v>
      </c>
      <c r="K15" s="5"/>
      <c r="L15" s="5"/>
      <c r="M15" s="5"/>
      <c r="N15" s="4"/>
      <c r="O15" s="5"/>
      <c r="P15" s="5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4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4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4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2"/>
      <c r="GB15" s="2"/>
      <c r="GC15" s="2"/>
    </row>
    <row r="16" spans="1:186">
      <c r="A16" s="29"/>
      <c r="B16" s="17" t="s">
        <v>29</v>
      </c>
      <c r="C16" s="18">
        <f>+C13+C14+C15</f>
        <v>132563.92254243034</v>
      </c>
      <c r="D16" s="18">
        <f t="shared" ref="D16:J16" si="2">+D13+D14+D15</f>
        <v>147712.70367544907</v>
      </c>
      <c r="E16" s="18">
        <f t="shared" si="2"/>
        <v>145648.9926</v>
      </c>
      <c r="F16" s="18">
        <f t="shared" si="2"/>
        <v>171265.18420000002</v>
      </c>
      <c r="G16" s="18">
        <f t="shared" si="2"/>
        <v>193996.21780000001</v>
      </c>
      <c r="H16" s="18">
        <f t="shared" si="2"/>
        <v>221650.23730000001</v>
      </c>
      <c r="I16" s="18">
        <f t="shared" si="2"/>
        <v>257099.89780000001</v>
      </c>
      <c r="J16" s="18">
        <f t="shared" si="2"/>
        <v>291667.18920000002</v>
      </c>
      <c r="K16" s="5"/>
      <c r="L16" s="5"/>
      <c r="M16" s="5"/>
      <c r="N16" s="4"/>
      <c r="O16" s="5"/>
      <c r="P16" s="5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4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4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4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2"/>
      <c r="GB16" s="2"/>
      <c r="GC16" s="2"/>
    </row>
    <row r="17" spans="1:186" s="9" customFormat="1" ht="28.5">
      <c r="A17" s="19" t="s">
        <v>65</v>
      </c>
      <c r="B17" s="13" t="s">
        <v>7</v>
      </c>
      <c r="C17" s="14">
        <f>C18+C19</f>
        <v>103558.389</v>
      </c>
      <c r="D17" s="14">
        <f t="shared" ref="D17:J17" si="3">D18+D19</f>
        <v>122547.19600000001</v>
      </c>
      <c r="E17" s="14">
        <f t="shared" si="3"/>
        <v>127069.1731</v>
      </c>
      <c r="F17" s="14">
        <f t="shared" si="3"/>
        <v>146052.95689999999</v>
      </c>
      <c r="G17" s="14">
        <f t="shared" si="3"/>
        <v>171255.34520000001</v>
      </c>
      <c r="H17" s="14">
        <f t="shared" si="3"/>
        <v>194027.856</v>
      </c>
      <c r="I17" s="14">
        <f t="shared" si="3"/>
        <v>229843.11649999997</v>
      </c>
      <c r="J17" s="14">
        <f t="shared" si="3"/>
        <v>274979.37599999999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2"/>
      <c r="GB17" s="2"/>
      <c r="GC17" s="2"/>
      <c r="GD17" s="3"/>
    </row>
    <row r="18" spans="1:186">
      <c r="A18" s="27">
        <v>6.1</v>
      </c>
      <c r="B18" s="15" t="s">
        <v>8</v>
      </c>
      <c r="C18" s="16">
        <v>98933.122000000003</v>
      </c>
      <c r="D18" s="16">
        <v>117355.774</v>
      </c>
      <c r="E18" s="16">
        <v>121696.36109999999</v>
      </c>
      <c r="F18" s="16">
        <v>140414.81289999999</v>
      </c>
      <c r="G18" s="14">
        <v>165398.45000000001</v>
      </c>
      <c r="H18" s="14">
        <v>187466.416</v>
      </c>
      <c r="I18" s="14">
        <v>222645.57569999999</v>
      </c>
      <c r="J18" s="14">
        <v>266997.766</v>
      </c>
      <c r="K18" s="5"/>
      <c r="L18" s="5"/>
      <c r="M18" s="5"/>
      <c r="N18" s="4"/>
      <c r="O18" s="5"/>
      <c r="P18" s="5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2"/>
      <c r="GB18" s="2"/>
      <c r="GC18" s="2"/>
    </row>
    <row r="19" spans="1:186">
      <c r="A19" s="27">
        <v>6.2</v>
      </c>
      <c r="B19" s="15" t="s">
        <v>9</v>
      </c>
      <c r="C19" s="16">
        <v>4625.2669999999998</v>
      </c>
      <c r="D19" s="16">
        <v>5191.4219999999996</v>
      </c>
      <c r="E19" s="16">
        <v>5372.8119999999999</v>
      </c>
      <c r="F19" s="16">
        <v>5638.1440000000002</v>
      </c>
      <c r="G19" s="14">
        <v>5856.8951999999999</v>
      </c>
      <c r="H19" s="14">
        <v>6561.44</v>
      </c>
      <c r="I19" s="14">
        <v>7197.5408000000007</v>
      </c>
      <c r="J19" s="14">
        <v>7981.6100000000006</v>
      </c>
      <c r="K19" s="5"/>
      <c r="L19" s="5"/>
      <c r="M19" s="5"/>
      <c r="N19" s="4"/>
      <c r="O19" s="5"/>
      <c r="P19" s="5"/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2"/>
      <c r="GB19" s="2"/>
      <c r="GC19" s="2"/>
    </row>
    <row r="20" spans="1:186" s="9" customFormat="1" ht="42.75">
      <c r="A20" s="19" t="s">
        <v>66</v>
      </c>
      <c r="B20" s="20" t="s">
        <v>10</v>
      </c>
      <c r="C20" s="14">
        <f>SUM(C21:C27)</f>
        <v>48756.665999999997</v>
      </c>
      <c r="D20" s="14">
        <f t="shared" ref="D20:J20" si="4">SUM(D21:D27)</f>
        <v>53707.0285</v>
      </c>
      <c r="E20" s="14">
        <f t="shared" si="4"/>
        <v>57085.373700000004</v>
      </c>
      <c r="F20" s="14">
        <f t="shared" si="4"/>
        <v>67859.819900000002</v>
      </c>
      <c r="G20" s="14">
        <f t="shared" si="4"/>
        <v>77427.453000000009</v>
      </c>
      <c r="H20" s="14">
        <f t="shared" si="4"/>
        <v>82937.638600000006</v>
      </c>
      <c r="I20" s="14">
        <f t="shared" si="4"/>
        <v>85160.607499999998</v>
      </c>
      <c r="J20" s="14">
        <f t="shared" si="4"/>
        <v>88586.90400000001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2"/>
      <c r="GB20" s="2"/>
      <c r="GC20" s="2"/>
      <c r="GD20" s="3"/>
    </row>
    <row r="21" spans="1:186">
      <c r="A21" s="27">
        <v>7.1</v>
      </c>
      <c r="B21" s="15" t="s">
        <v>11</v>
      </c>
      <c r="C21" s="16">
        <v>233</v>
      </c>
      <c r="D21" s="16">
        <v>286</v>
      </c>
      <c r="E21" s="16">
        <v>160</v>
      </c>
      <c r="F21" s="16">
        <v>191</v>
      </c>
      <c r="G21" s="14">
        <v>209</v>
      </c>
      <c r="H21" s="14">
        <v>116</v>
      </c>
      <c r="I21" s="14">
        <v>107</v>
      </c>
      <c r="J21" s="14">
        <v>143</v>
      </c>
      <c r="K21" s="5"/>
      <c r="L21" s="5"/>
      <c r="M21" s="5"/>
      <c r="N21" s="4"/>
      <c r="O21" s="5"/>
      <c r="P21" s="5"/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2"/>
      <c r="GB21" s="2"/>
      <c r="GC21" s="2"/>
    </row>
    <row r="22" spans="1:186">
      <c r="A22" s="27">
        <v>7.2</v>
      </c>
      <c r="B22" s="15" t="s">
        <v>12</v>
      </c>
      <c r="C22" s="16">
        <v>28698.514999999999</v>
      </c>
      <c r="D22" s="16">
        <v>32652.232300000003</v>
      </c>
      <c r="E22" s="16">
        <v>29747.152000000002</v>
      </c>
      <c r="F22" s="16">
        <v>36479.275300000001</v>
      </c>
      <c r="G22" s="14">
        <v>40866.413999999997</v>
      </c>
      <c r="H22" s="14">
        <v>44614.965199999999</v>
      </c>
      <c r="I22" s="14">
        <v>51347</v>
      </c>
      <c r="J22" s="14">
        <v>53654</v>
      </c>
      <c r="K22" s="5"/>
      <c r="L22" s="5"/>
      <c r="M22" s="5"/>
      <c r="N22" s="4"/>
      <c r="O22" s="5"/>
      <c r="P22" s="5"/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2"/>
      <c r="GB22" s="2"/>
      <c r="GC22" s="2"/>
    </row>
    <row r="23" spans="1:186">
      <c r="A23" s="27">
        <v>7.3</v>
      </c>
      <c r="B23" s="15" t="s">
        <v>13</v>
      </c>
      <c r="C23" s="16">
        <v>856.31670000000008</v>
      </c>
      <c r="D23" s="16">
        <v>411.71000000000004</v>
      </c>
      <c r="E23" s="16">
        <v>259.18880000000001</v>
      </c>
      <c r="F23" s="16">
        <v>360.32590000000005</v>
      </c>
      <c r="G23" s="14">
        <v>368.39</v>
      </c>
      <c r="H23" s="14">
        <v>497.40359999999998</v>
      </c>
      <c r="I23" s="14">
        <v>466</v>
      </c>
      <c r="J23" s="14">
        <v>483</v>
      </c>
      <c r="K23" s="5"/>
      <c r="L23" s="5"/>
      <c r="M23" s="5"/>
      <c r="N23" s="4"/>
      <c r="O23" s="5"/>
      <c r="P23" s="5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2"/>
      <c r="GB23" s="2"/>
      <c r="GC23" s="2"/>
    </row>
    <row r="24" spans="1:186">
      <c r="A24" s="27">
        <v>7.4</v>
      </c>
      <c r="B24" s="15" t="s">
        <v>14</v>
      </c>
      <c r="C24" s="16">
        <v>249.02030000000002</v>
      </c>
      <c r="D24" s="16">
        <v>980.98099999999999</v>
      </c>
      <c r="E24" s="16">
        <v>739.86719999999991</v>
      </c>
      <c r="F24" s="16">
        <v>1616.3751000000002</v>
      </c>
      <c r="G24" s="14">
        <v>836.58</v>
      </c>
      <c r="H24" s="14">
        <v>1020.7904000000001</v>
      </c>
      <c r="I24" s="14">
        <v>1198</v>
      </c>
      <c r="J24" s="14">
        <v>1410</v>
      </c>
      <c r="K24" s="5"/>
      <c r="L24" s="5"/>
      <c r="M24" s="5"/>
      <c r="N24" s="4"/>
      <c r="O24" s="5"/>
      <c r="P24" s="5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2"/>
      <c r="GB24" s="2"/>
      <c r="GC24" s="2"/>
    </row>
    <row r="25" spans="1:186">
      <c r="A25" s="27">
        <v>7.5</v>
      </c>
      <c r="B25" s="15" t="s">
        <v>15</v>
      </c>
      <c r="C25" s="16">
        <v>0</v>
      </c>
      <c r="D25" s="16">
        <v>0</v>
      </c>
      <c r="E25" s="16">
        <v>0</v>
      </c>
      <c r="F25" s="16">
        <v>0</v>
      </c>
      <c r="G25" s="14">
        <v>0</v>
      </c>
      <c r="H25" s="14">
        <v>2876.7271999999998</v>
      </c>
      <c r="I25" s="14">
        <v>2988</v>
      </c>
      <c r="J25" s="14">
        <v>3074</v>
      </c>
      <c r="K25" s="5"/>
      <c r="L25" s="5"/>
      <c r="M25" s="5"/>
      <c r="N25" s="4"/>
      <c r="O25" s="5"/>
      <c r="P25" s="5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2"/>
      <c r="GB25" s="2"/>
      <c r="GC25" s="2"/>
    </row>
    <row r="26" spans="1:186">
      <c r="A26" s="27">
        <v>7.6</v>
      </c>
      <c r="B26" s="15" t="s">
        <v>16</v>
      </c>
      <c r="C26" s="16">
        <v>53.659799999999997</v>
      </c>
      <c r="D26" s="16">
        <v>84.353200000000001</v>
      </c>
      <c r="E26" s="16">
        <v>68.165700000000001</v>
      </c>
      <c r="F26" s="16">
        <v>81.843599999999995</v>
      </c>
      <c r="G26" s="14">
        <v>81.069000000000003</v>
      </c>
      <c r="H26" s="14">
        <v>98.752200000000002</v>
      </c>
      <c r="I26" s="14">
        <v>58.799899999999994</v>
      </c>
      <c r="J26" s="14">
        <v>29.944000000000003</v>
      </c>
      <c r="K26" s="5"/>
      <c r="L26" s="5"/>
      <c r="M26" s="5"/>
      <c r="N26" s="4"/>
      <c r="O26" s="5"/>
      <c r="P26" s="5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2"/>
      <c r="GB26" s="2"/>
      <c r="GC26" s="2"/>
    </row>
    <row r="27" spans="1:186" ht="28.5">
      <c r="A27" s="27">
        <v>7.7</v>
      </c>
      <c r="B27" s="15" t="s">
        <v>17</v>
      </c>
      <c r="C27" s="16">
        <v>18666.154200000001</v>
      </c>
      <c r="D27" s="16">
        <v>19291.752</v>
      </c>
      <c r="E27" s="16">
        <v>26111</v>
      </c>
      <c r="F27" s="16">
        <v>29131</v>
      </c>
      <c r="G27" s="14">
        <v>35066</v>
      </c>
      <c r="H27" s="14">
        <v>33713</v>
      </c>
      <c r="I27" s="14">
        <v>28995.8076</v>
      </c>
      <c r="J27" s="14">
        <v>29792.959999999999</v>
      </c>
      <c r="K27" s="5"/>
      <c r="L27" s="5"/>
      <c r="M27" s="5"/>
      <c r="N27" s="4"/>
      <c r="O27" s="5"/>
      <c r="P27" s="5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2"/>
      <c r="GB27" s="2"/>
      <c r="GC27" s="2"/>
    </row>
    <row r="28" spans="1:186">
      <c r="A28" s="28" t="s">
        <v>67</v>
      </c>
      <c r="B28" s="15" t="s">
        <v>18</v>
      </c>
      <c r="C28" s="16">
        <v>46947.768266776759</v>
      </c>
      <c r="D28" s="16">
        <v>52192.787387449214</v>
      </c>
      <c r="E28" s="16">
        <v>56126</v>
      </c>
      <c r="F28" s="16">
        <v>50131</v>
      </c>
      <c r="G28" s="14">
        <v>53257</v>
      </c>
      <c r="H28" s="14">
        <v>52784</v>
      </c>
      <c r="I28" s="14">
        <v>59793</v>
      </c>
      <c r="J28" s="14">
        <v>64516</v>
      </c>
      <c r="K28" s="5"/>
      <c r="L28" s="5"/>
      <c r="M28" s="5"/>
      <c r="N28" s="4"/>
      <c r="O28" s="5"/>
      <c r="P28" s="5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2"/>
      <c r="GB28" s="2"/>
      <c r="GC28" s="2"/>
    </row>
    <row r="29" spans="1:186" ht="28.5">
      <c r="A29" s="28" t="s">
        <v>68</v>
      </c>
      <c r="B29" s="15" t="s">
        <v>19</v>
      </c>
      <c r="C29" s="16">
        <v>106716.10031983392</v>
      </c>
      <c r="D29" s="16">
        <v>112855.79454582644</v>
      </c>
      <c r="E29" s="16">
        <v>117855.80720000001</v>
      </c>
      <c r="F29" s="16">
        <v>124439.37400000001</v>
      </c>
      <c r="G29" s="14">
        <v>123050.14170000001</v>
      </c>
      <c r="H29" s="14">
        <v>126744.8941</v>
      </c>
      <c r="I29" s="14">
        <v>129833.5337</v>
      </c>
      <c r="J29" s="14">
        <v>135958.08050000001</v>
      </c>
      <c r="K29" s="5"/>
      <c r="L29" s="5"/>
      <c r="M29" s="5"/>
      <c r="N29" s="4"/>
      <c r="O29" s="5"/>
      <c r="P29" s="5"/>
      <c r="Q29" s="4"/>
      <c r="R29" s="6"/>
      <c r="S29" s="6"/>
      <c r="T29" s="6"/>
      <c r="U29" s="6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2"/>
      <c r="GB29" s="2"/>
      <c r="GC29" s="2"/>
    </row>
    <row r="30" spans="1:186">
      <c r="A30" s="28" t="s">
        <v>69</v>
      </c>
      <c r="B30" s="15" t="s">
        <v>44</v>
      </c>
      <c r="C30" s="16">
        <v>128283.47259520626</v>
      </c>
      <c r="D30" s="16">
        <v>139625.8226399156</v>
      </c>
      <c r="E30" s="16">
        <v>207143</v>
      </c>
      <c r="F30" s="16">
        <v>243477</v>
      </c>
      <c r="G30" s="14">
        <v>282744</v>
      </c>
      <c r="H30" s="14">
        <v>304552</v>
      </c>
      <c r="I30" s="14">
        <v>347829</v>
      </c>
      <c r="J30" s="14">
        <v>443872</v>
      </c>
      <c r="K30" s="5"/>
      <c r="L30" s="5"/>
      <c r="M30" s="5"/>
      <c r="N30" s="4"/>
      <c r="O30" s="5"/>
      <c r="P30" s="5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2"/>
      <c r="GB30" s="2"/>
      <c r="GC30" s="2"/>
    </row>
    <row r="31" spans="1:186">
      <c r="A31" s="28" t="s">
        <v>70</v>
      </c>
      <c r="B31" s="15" t="s">
        <v>20</v>
      </c>
      <c r="C31" s="16">
        <v>144859.18346619845</v>
      </c>
      <c r="D31" s="16">
        <v>184059.98640422241</v>
      </c>
      <c r="E31" s="16">
        <v>223712.1152</v>
      </c>
      <c r="F31" s="16">
        <v>237894.8322</v>
      </c>
      <c r="G31" s="14">
        <v>251479.95799999998</v>
      </c>
      <c r="H31" s="14">
        <v>271345.94</v>
      </c>
      <c r="I31" s="14">
        <v>309677.96980000002</v>
      </c>
      <c r="J31" s="14">
        <v>348476.36249999999</v>
      </c>
      <c r="K31" s="5"/>
      <c r="L31" s="5"/>
      <c r="M31" s="5"/>
      <c r="N31" s="4"/>
      <c r="O31" s="5"/>
      <c r="P31" s="5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2"/>
      <c r="GB31" s="2"/>
      <c r="GC31" s="2"/>
    </row>
    <row r="32" spans="1:186">
      <c r="A32" s="29"/>
      <c r="B32" s="17" t="s">
        <v>30</v>
      </c>
      <c r="C32" s="18">
        <f>C17+C20+C28+C29+C30+C31</f>
        <v>579121.57964801532</v>
      </c>
      <c r="D32" s="18">
        <f t="shared" ref="D32:F32" si="5">D17+D20+D28+D29+D30+D31</f>
        <v>664988.61547741375</v>
      </c>
      <c r="E32" s="18">
        <f t="shared" si="5"/>
        <v>788991.46920000005</v>
      </c>
      <c r="F32" s="18">
        <f t="shared" si="5"/>
        <v>869854.98300000001</v>
      </c>
      <c r="G32" s="18">
        <f t="shared" ref="G32:H32" si="6">G17+G20+G28+G29+G30+G31</f>
        <v>959213.89789999998</v>
      </c>
      <c r="H32" s="18">
        <f t="shared" si="6"/>
        <v>1032392.3287</v>
      </c>
      <c r="I32" s="18">
        <f t="shared" ref="I32:J32" si="7">I17+I20+I28+I29+I30+I31</f>
        <v>1162137.2275</v>
      </c>
      <c r="J32" s="18">
        <f t="shared" si="7"/>
        <v>1356388.723</v>
      </c>
      <c r="K32" s="5"/>
      <c r="L32" s="5"/>
      <c r="M32" s="5"/>
      <c r="N32" s="4"/>
      <c r="O32" s="5"/>
      <c r="P32" s="5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2"/>
      <c r="GB32" s="2"/>
      <c r="GC32" s="2"/>
    </row>
    <row r="33" spans="1:186" s="9" customFormat="1">
      <c r="A33" s="30" t="s">
        <v>27</v>
      </c>
      <c r="B33" s="21" t="s">
        <v>41</v>
      </c>
      <c r="C33" s="22">
        <f>C6+C11+C13+C14+C15+C17+C20+C28+C29+C30+C31</f>
        <v>1044430.5694993674</v>
      </c>
      <c r="D33" s="22">
        <f>D6+D11+D13+D14+D15+D17+D20+D28+D29+D30+D31</f>
        <v>1220932.3520337078</v>
      </c>
      <c r="E33" s="22">
        <f>E6+E11+E13+E14+E15+E17+E20+E28+E29+E30+E31</f>
        <v>1435409.6403000001</v>
      </c>
      <c r="F33" s="22">
        <f>F6+F11+F13+F14+F15+F17+F20+F28+F29+F30+F31</f>
        <v>1594769.0089080001</v>
      </c>
      <c r="G33" s="22">
        <f t="shared" ref="G33:H33" si="8">G6+G11+G13+G14+G15+G17+G20+G28+G29+G30+G31</f>
        <v>1687649.9395999997</v>
      </c>
      <c r="H33" s="22">
        <f t="shared" si="8"/>
        <v>1869745.2787000001</v>
      </c>
      <c r="I33" s="22">
        <f t="shared" ref="I33:J33" si="9">I6+I11+I13+I14+I15+I17+I20+I28+I29+I30+I31</f>
        <v>2111031.6936999997</v>
      </c>
      <c r="J33" s="22">
        <f t="shared" si="9"/>
        <v>2399294.7050000001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2"/>
      <c r="GB33" s="2"/>
      <c r="GC33" s="2"/>
      <c r="GD33" s="3"/>
    </row>
    <row r="34" spans="1:186">
      <c r="A34" s="31" t="s">
        <v>33</v>
      </c>
      <c r="B34" s="23" t="s">
        <v>25</v>
      </c>
      <c r="C34" s="16">
        <f>GSVA_cur!C34</f>
        <v>38290</v>
      </c>
      <c r="D34" s="16">
        <f>GSVA_cur!D34</f>
        <v>44596</v>
      </c>
      <c r="E34" s="16">
        <f>GSVA_cur!E34</f>
        <v>50411</v>
      </c>
      <c r="F34" s="16">
        <f>GSVA_cur!F34</f>
        <v>53049</v>
      </c>
      <c r="G34" s="16">
        <f>GSVA_cur!G34</f>
        <v>60279</v>
      </c>
      <c r="H34" s="16">
        <f>GSVA_cur!H34</f>
        <v>70061</v>
      </c>
      <c r="I34" s="16">
        <f>GSVA_cur!I34</f>
        <v>83945</v>
      </c>
      <c r="J34" s="16">
        <f>GSVA_cur!J34</f>
        <v>94899</v>
      </c>
      <c r="K34" s="5"/>
      <c r="L34" s="5"/>
      <c r="M34" s="5"/>
      <c r="N34" s="4"/>
      <c r="O34" s="5"/>
      <c r="P34" s="5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</row>
    <row r="35" spans="1:186">
      <c r="A35" s="31" t="s">
        <v>34</v>
      </c>
      <c r="B35" s="23" t="s">
        <v>24</v>
      </c>
      <c r="C35" s="16">
        <f>GSVA_cur!C35</f>
        <v>27290</v>
      </c>
      <c r="D35" s="16">
        <f>GSVA_cur!D35</f>
        <v>33688</v>
      </c>
      <c r="E35" s="16">
        <f>GSVA_cur!E35</f>
        <v>31300</v>
      </c>
      <c r="F35" s="16">
        <f>GSVA_cur!F35</f>
        <v>37376</v>
      </c>
      <c r="G35" s="16">
        <f>GSVA_cur!G35</f>
        <v>35117</v>
      </c>
      <c r="H35" s="16">
        <f>GSVA_cur!H35</f>
        <v>22423</v>
      </c>
      <c r="I35" s="16">
        <f>GSVA_cur!I35</f>
        <v>20756</v>
      </c>
      <c r="J35" s="16">
        <f>GSVA_cur!J35</f>
        <v>40839</v>
      </c>
      <c r="K35" s="5"/>
      <c r="L35" s="5"/>
      <c r="M35" s="5"/>
      <c r="N35" s="4"/>
      <c r="O35" s="5"/>
      <c r="P35" s="5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</row>
    <row r="36" spans="1:186">
      <c r="A36" s="32" t="s">
        <v>35</v>
      </c>
      <c r="B36" s="24" t="s">
        <v>53</v>
      </c>
      <c r="C36" s="18">
        <f>C33+C34-C35</f>
        <v>1055430.5694993674</v>
      </c>
      <c r="D36" s="18">
        <f t="shared" ref="D36:J36" si="10">D33+D34-D35</f>
        <v>1231840.3520337078</v>
      </c>
      <c r="E36" s="18">
        <f t="shared" si="10"/>
        <v>1454520.6403000001</v>
      </c>
      <c r="F36" s="18">
        <f t="shared" si="10"/>
        <v>1610442.0089080001</v>
      </c>
      <c r="G36" s="18">
        <f t="shared" si="10"/>
        <v>1712811.9395999997</v>
      </c>
      <c r="H36" s="18">
        <f t="shared" si="10"/>
        <v>1917383.2787000001</v>
      </c>
      <c r="I36" s="18">
        <f t="shared" si="10"/>
        <v>2174220.6936999997</v>
      </c>
      <c r="J36" s="18">
        <f t="shared" si="10"/>
        <v>2453354.7050000001</v>
      </c>
      <c r="K36" s="5"/>
      <c r="L36" s="5"/>
      <c r="M36" s="5"/>
      <c r="N36" s="4"/>
      <c r="O36" s="5"/>
      <c r="P36" s="5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</row>
    <row r="37" spans="1:186">
      <c r="A37" s="31" t="s">
        <v>36</v>
      </c>
      <c r="B37" s="23" t="s">
        <v>32</v>
      </c>
      <c r="C37" s="11">
        <f>GSVA_cur!C37</f>
        <v>19910</v>
      </c>
      <c r="D37" s="11">
        <f>GSVA_cur!D37</f>
        <v>20120</v>
      </c>
      <c r="E37" s="11">
        <f>GSVA_cur!E37</f>
        <v>20340</v>
      </c>
      <c r="F37" s="11">
        <f>GSVA_cur!F37</f>
        <v>20550</v>
      </c>
      <c r="G37" s="11">
        <f>GSVA_cur!G37</f>
        <v>20770</v>
      </c>
      <c r="H37" s="11">
        <f>GSVA_cur!H37</f>
        <v>20770</v>
      </c>
      <c r="I37" s="11">
        <f>GSVA_cur!I37</f>
        <v>20770</v>
      </c>
      <c r="J37" s="11">
        <f>GSVA_cur!J37</f>
        <v>20990</v>
      </c>
      <c r="R37" s="2"/>
      <c r="S37" s="2"/>
      <c r="T37" s="2"/>
      <c r="U37" s="2"/>
    </row>
    <row r="38" spans="1:186">
      <c r="A38" s="32" t="s">
        <v>37</v>
      </c>
      <c r="B38" s="24" t="s">
        <v>54</v>
      </c>
      <c r="C38" s="18">
        <f>C36/C37*1000</f>
        <v>53010.073807100322</v>
      </c>
      <c r="D38" s="18">
        <f t="shared" ref="D38:J38" si="11">D36/D37*1000</f>
        <v>61224.669584180301</v>
      </c>
      <c r="E38" s="18">
        <f t="shared" si="11"/>
        <v>71510.355963618495</v>
      </c>
      <c r="F38" s="18">
        <f t="shared" si="11"/>
        <v>78367.007732749393</v>
      </c>
      <c r="G38" s="18">
        <f t="shared" si="11"/>
        <v>82465.668733750586</v>
      </c>
      <c r="H38" s="18">
        <f t="shared" si="11"/>
        <v>92315.035084256146</v>
      </c>
      <c r="I38" s="18">
        <f t="shared" si="11"/>
        <v>104680.82299951852</v>
      </c>
      <c r="J38" s="18">
        <f t="shared" si="11"/>
        <v>116882.0726536446</v>
      </c>
      <c r="Q38" s="4"/>
      <c r="R38" s="4"/>
      <c r="S38" s="4"/>
      <c r="T38" s="4"/>
      <c r="U38" s="4"/>
      <c r="BV38" s="5"/>
      <c r="BW38" s="5"/>
      <c r="BX38" s="5"/>
      <c r="BY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47" orientation="landscape" horizontalDpi="4294967295" verticalDpi="4294967295" r:id="rId1"/>
  <colBreaks count="7" manualBreakCount="7">
    <brk id="21" max="1048575" man="1"/>
    <brk id="33" max="1048575" man="1"/>
    <brk id="49" max="1048575" man="1"/>
    <brk id="113" max="95" man="1"/>
    <brk id="149" max="1048575" man="1"/>
    <brk id="173" max="1048575" man="1"/>
    <brk id="181" max="9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D38"/>
  <sheetViews>
    <sheetView zoomScale="130" zoomScaleNormal="130" zoomScaleSheetLayoutView="100" workbookViewId="0">
      <pane xSplit="2" ySplit="5" topLeftCell="C40" activePane="bottomRight" state="frozen"/>
      <selection activeCell="H2" sqref="H2"/>
      <selection pane="topRight" activeCell="H2" sqref="H2"/>
      <selection pane="bottomLeft" activeCell="H2" sqref="H2"/>
      <selection pane="bottomRight" activeCell="B3" sqref="B3"/>
    </sheetView>
  </sheetViews>
  <sheetFormatPr defaultColWidth="8.85546875" defaultRowHeight="15"/>
  <cols>
    <col min="1" max="1" width="11" style="1" customWidth="1"/>
    <col min="2" max="2" width="25.7109375" style="1" customWidth="1"/>
    <col min="3" max="5" width="13.140625" style="1" customWidth="1"/>
    <col min="6" max="6" width="13.140625" style="3" customWidth="1"/>
    <col min="7" max="10" width="13.140625" style="2" customWidth="1"/>
    <col min="11" max="11" width="9.140625" style="3" customWidth="1"/>
    <col min="12" max="12" width="11.85546875" style="3" customWidth="1"/>
    <col min="13" max="13" width="11.28515625" style="3" customWidth="1"/>
    <col min="14" max="14" width="11.7109375" style="2" customWidth="1"/>
    <col min="15" max="15" width="9.140625" style="3" customWidth="1"/>
    <col min="16" max="16" width="10.85546875" style="3" customWidth="1"/>
    <col min="17" max="17" width="10.85546875" style="2" customWidth="1"/>
    <col min="18" max="18" width="11" style="3" customWidth="1"/>
    <col min="19" max="21" width="11.42578125" style="3" customWidth="1"/>
    <col min="22" max="49" width="9.140625" style="3" customWidth="1"/>
    <col min="50" max="50" width="12.42578125" style="3" customWidth="1"/>
    <col min="51" max="72" width="9.140625" style="3" customWidth="1"/>
    <col min="73" max="73" width="12.140625" style="3" customWidth="1"/>
    <col min="74" max="77" width="9.140625" style="3" customWidth="1"/>
    <col min="78" max="82" width="9.140625" style="3" hidden="1" customWidth="1"/>
    <col min="83" max="83" width="9.140625" style="3" customWidth="1"/>
    <col min="84" max="88" width="9.140625" style="3" hidden="1" customWidth="1"/>
    <col min="89" max="89" width="9.140625" style="3" customWidth="1"/>
    <col min="90" max="94" width="9.140625" style="3" hidden="1" customWidth="1"/>
    <col min="95" max="95" width="9.140625" style="3" customWidth="1"/>
    <col min="96" max="100" width="9.140625" style="3" hidden="1" customWidth="1"/>
    <col min="101" max="101" width="9.140625" style="3" customWidth="1"/>
    <col min="102" max="106" width="9.140625" style="3" hidden="1" customWidth="1"/>
    <col min="107" max="107" width="9.140625" style="2" customWidth="1"/>
    <col min="108" max="112" width="9.140625" style="2" hidden="1" customWidth="1"/>
    <col min="113" max="113" width="9.140625" style="2" customWidth="1"/>
    <col min="114" max="118" width="9.140625" style="2" hidden="1" customWidth="1"/>
    <col min="119" max="119" width="9.140625" style="2" customWidth="1"/>
    <col min="120" max="124" width="9.140625" style="2" hidden="1" customWidth="1"/>
    <col min="125" max="125" width="9.140625" style="2" customWidth="1"/>
    <col min="126" max="155" width="9.140625" style="3" customWidth="1"/>
    <col min="156" max="156" width="9.140625" style="3" hidden="1" customWidth="1"/>
    <col min="157" max="164" width="9.140625" style="3" customWidth="1"/>
    <col min="165" max="165" width="9.140625" style="3" hidden="1" customWidth="1"/>
    <col min="166" max="170" width="9.140625" style="3" customWidth="1"/>
    <col min="171" max="171" width="9.140625" style="3" hidden="1" customWidth="1"/>
    <col min="172" max="181" width="9.140625" style="3" customWidth="1"/>
    <col min="182" max="185" width="8.85546875" style="3"/>
    <col min="186" max="186" width="12.7109375" style="3" bestFit="1" customWidth="1"/>
    <col min="187" max="16384" width="8.85546875" style="1"/>
  </cols>
  <sheetData>
    <row r="1" spans="1:186" ht="21">
      <c r="A1" s="1" t="s">
        <v>43</v>
      </c>
      <c r="B1" s="10" t="s">
        <v>56</v>
      </c>
      <c r="H1" s="2" t="s">
        <v>71</v>
      </c>
      <c r="P1" s="4"/>
    </row>
    <row r="2" spans="1:186" ht="15.75">
      <c r="A2" s="8" t="s">
        <v>42</v>
      </c>
    </row>
    <row r="3" spans="1:186" ht="15.75">
      <c r="A3" s="8"/>
    </row>
    <row r="4" spans="1:186" ht="15.75">
      <c r="A4" s="8"/>
      <c r="E4" s="7"/>
      <c r="F4" s="7" t="s">
        <v>47</v>
      </c>
    </row>
    <row r="5" spans="1:186">
      <c r="A5" s="33" t="s">
        <v>0</v>
      </c>
      <c r="B5" s="34" t="s">
        <v>1</v>
      </c>
      <c r="C5" s="35" t="s">
        <v>21</v>
      </c>
      <c r="D5" s="35" t="s">
        <v>22</v>
      </c>
      <c r="E5" s="35" t="s">
        <v>23</v>
      </c>
      <c r="F5" s="35" t="s">
        <v>46</v>
      </c>
      <c r="G5" s="36" t="s">
        <v>55</v>
      </c>
      <c r="H5" s="36" t="s">
        <v>57</v>
      </c>
      <c r="I5" s="36" t="s">
        <v>58</v>
      </c>
      <c r="J5" s="36" t="s">
        <v>59</v>
      </c>
    </row>
    <row r="6" spans="1:186" s="9" customFormat="1" ht="25.5">
      <c r="A6" s="37" t="s">
        <v>26</v>
      </c>
      <c r="B6" s="38" t="s">
        <v>2</v>
      </c>
      <c r="C6" s="39">
        <f>SUM(C7:C10)</f>
        <v>327767.66954238748</v>
      </c>
      <c r="D6" s="39">
        <f t="shared" ref="D6:J6" si="0">SUM(D7:D10)</f>
        <v>347359.24314915441</v>
      </c>
      <c r="E6" s="39">
        <f t="shared" si="0"/>
        <v>381412.76007902616</v>
      </c>
      <c r="F6" s="39">
        <f t="shared" si="0"/>
        <v>394944.03210000001</v>
      </c>
      <c r="G6" s="39">
        <f t="shared" si="0"/>
        <v>360563.09019422077</v>
      </c>
      <c r="H6" s="39">
        <f t="shared" si="0"/>
        <v>395744.80254596879</v>
      </c>
      <c r="I6" s="39">
        <f t="shared" si="0"/>
        <v>372037.01834698964</v>
      </c>
      <c r="J6" s="39">
        <f t="shared" si="0"/>
        <v>378837.3464521924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2"/>
      <c r="GB6" s="2"/>
      <c r="GC6" s="2"/>
      <c r="GD6" s="3"/>
    </row>
    <row r="7" spans="1:186">
      <c r="A7" s="40">
        <v>1.1000000000000001</v>
      </c>
      <c r="B7" s="41" t="s">
        <v>49</v>
      </c>
      <c r="C7" s="42">
        <v>161407.98912990978</v>
      </c>
      <c r="D7" s="42">
        <v>189203.77993635947</v>
      </c>
      <c r="E7" s="42">
        <v>225448.00639392645</v>
      </c>
      <c r="F7" s="42">
        <v>236193.42589999997</v>
      </c>
      <c r="G7" s="39">
        <v>233194.53784936049</v>
      </c>
      <c r="H7" s="39">
        <v>235053.86185761431</v>
      </c>
      <c r="I7" s="39">
        <v>221430.41485571786</v>
      </c>
      <c r="J7" s="39">
        <v>222807.72719849757</v>
      </c>
      <c r="K7" s="5"/>
      <c r="L7" s="5"/>
      <c r="M7" s="5"/>
      <c r="N7" s="4"/>
      <c r="O7" s="5"/>
      <c r="P7" s="5"/>
      <c r="Q7" s="4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2"/>
      <c r="GB7" s="2"/>
      <c r="GC7" s="2"/>
    </row>
    <row r="8" spans="1:186">
      <c r="A8" s="40">
        <v>1.2</v>
      </c>
      <c r="B8" s="41" t="s">
        <v>50</v>
      </c>
      <c r="C8" s="42">
        <v>82066.601993815217</v>
      </c>
      <c r="D8" s="42">
        <v>76040.758933955265</v>
      </c>
      <c r="E8" s="42">
        <v>74108.225224895257</v>
      </c>
      <c r="F8" s="42">
        <v>73616.486799999999</v>
      </c>
      <c r="G8" s="39">
        <v>42357.996399810516</v>
      </c>
      <c r="H8" s="39">
        <v>41089.27439886846</v>
      </c>
      <c r="I8" s="39">
        <v>47371.933291770576</v>
      </c>
      <c r="J8" s="39">
        <v>45418.99150812444</v>
      </c>
      <c r="K8" s="5"/>
      <c r="L8" s="5"/>
      <c r="M8" s="5"/>
      <c r="N8" s="4"/>
      <c r="O8" s="5"/>
      <c r="P8" s="5"/>
      <c r="Q8" s="4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2"/>
      <c r="GB8" s="2"/>
      <c r="GC8" s="2"/>
    </row>
    <row r="9" spans="1:186">
      <c r="A9" s="40">
        <v>1.3</v>
      </c>
      <c r="B9" s="41" t="s">
        <v>51</v>
      </c>
      <c r="C9" s="42">
        <v>78695.503200000006</v>
      </c>
      <c r="D9" s="42">
        <v>76242.315327506323</v>
      </c>
      <c r="E9" s="42">
        <v>75646.59238352222</v>
      </c>
      <c r="F9" s="42">
        <v>78576.845600000001</v>
      </c>
      <c r="G9" s="39">
        <v>78166.42510658456</v>
      </c>
      <c r="H9" s="39">
        <v>112379.16973125884</v>
      </c>
      <c r="I9" s="39">
        <v>95629.411827573917</v>
      </c>
      <c r="J9" s="39">
        <v>102942.31281130073</v>
      </c>
      <c r="K9" s="5"/>
      <c r="L9" s="5"/>
      <c r="M9" s="5"/>
      <c r="N9" s="4"/>
      <c r="O9" s="5"/>
      <c r="P9" s="5"/>
      <c r="Q9" s="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2"/>
      <c r="GB9" s="2"/>
      <c r="GC9" s="2"/>
    </row>
    <row r="10" spans="1:186">
      <c r="A10" s="40">
        <v>1.4</v>
      </c>
      <c r="B10" s="41" t="s">
        <v>52</v>
      </c>
      <c r="C10" s="42">
        <v>5597.5752186624995</v>
      </c>
      <c r="D10" s="42">
        <v>5872.3889513333615</v>
      </c>
      <c r="E10" s="42">
        <v>6209.9360766822247</v>
      </c>
      <c r="F10" s="42">
        <v>6557.2737999999999</v>
      </c>
      <c r="G10" s="39">
        <v>6844.130838465182</v>
      </c>
      <c r="H10" s="39">
        <v>7222.4965582272516</v>
      </c>
      <c r="I10" s="39">
        <v>7605.2583719273243</v>
      </c>
      <c r="J10" s="39">
        <v>7668.3149342696179</v>
      </c>
      <c r="K10" s="5"/>
      <c r="L10" s="5"/>
      <c r="M10" s="5"/>
      <c r="N10" s="4"/>
      <c r="O10" s="5"/>
      <c r="P10" s="5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2"/>
      <c r="GB10" s="2"/>
      <c r="GC10" s="2"/>
    </row>
    <row r="11" spans="1:186">
      <c r="A11" s="43" t="s">
        <v>61</v>
      </c>
      <c r="B11" s="41" t="s">
        <v>3</v>
      </c>
      <c r="C11" s="42">
        <v>4976.6909999999998</v>
      </c>
      <c r="D11" s="42">
        <v>3049.8603242712388</v>
      </c>
      <c r="E11" s="42">
        <v>5981.349131760302</v>
      </c>
      <c r="F11" s="42">
        <v>5472.0503599999993</v>
      </c>
      <c r="G11" s="39">
        <v>16617.062908574135</v>
      </c>
      <c r="H11" s="39">
        <v>3764.647524752475</v>
      </c>
      <c r="I11" s="39">
        <v>2313.8548272176699</v>
      </c>
      <c r="J11" s="39">
        <v>2129.1296644076101</v>
      </c>
      <c r="K11" s="5"/>
      <c r="L11" s="5"/>
      <c r="M11" s="5"/>
      <c r="N11" s="4"/>
      <c r="O11" s="5"/>
      <c r="P11" s="5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2"/>
      <c r="GB11" s="2"/>
      <c r="GC11" s="2"/>
    </row>
    <row r="12" spans="1:186">
      <c r="A12" s="44"/>
      <c r="B12" s="45" t="s">
        <v>28</v>
      </c>
      <c r="C12" s="46">
        <f>C6+C11</f>
        <v>332744.36054238747</v>
      </c>
      <c r="D12" s="46">
        <f t="shared" ref="D12:J12" si="1">D6+D11</f>
        <v>350409.10347342567</v>
      </c>
      <c r="E12" s="46">
        <f t="shared" si="1"/>
        <v>387394.10921078647</v>
      </c>
      <c r="F12" s="46">
        <f t="shared" si="1"/>
        <v>400416.08246000001</v>
      </c>
      <c r="G12" s="46">
        <f t="shared" si="1"/>
        <v>377180.15310279489</v>
      </c>
      <c r="H12" s="46">
        <f t="shared" si="1"/>
        <v>399509.45007072127</v>
      </c>
      <c r="I12" s="46">
        <f t="shared" si="1"/>
        <v>374350.87317420729</v>
      </c>
      <c r="J12" s="46">
        <f t="shared" si="1"/>
        <v>380966.47611660004</v>
      </c>
      <c r="K12" s="5"/>
      <c r="L12" s="5"/>
      <c r="M12" s="5"/>
      <c r="N12" s="4"/>
      <c r="O12" s="5"/>
      <c r="P12" s="5"/>
      <c r="Q12" s="4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2"/>
      <c r="GB12" s="2"/>
      <c r="GC12" s="2"/>
    </row>
    <row r="13" spans="1:186" s="9" customFormat="1">
      <c r="A13" s="37" t="s">
        <v>62</v>
      </c>
      <c r="B13" s="38" t="s">
        <v>4</v>
      </c>
      <c r="C13" s="39">
        <v>11153.336534966214</v>
      </c>
      <c r="D13" s="39">
        <v>13906.411088403263</v>
      </c>
      <c r="E13" s="39">
        <v>9537.0400626464343</v>
      </c>
      <c r="F13" s="39">
        <v>11410.2088</v>
      </c>
      <c r="G13" s="39">
        <v>17876.253150165798</v>
      </c>
      <c r="H13" s="39">
        <v>21585.454691183404</v>
      </c>
      <c r="I13" s="39">
        <v>21903.029212682581</v>
      </c>
      <c r="J13" s="39">
        <v>24551.962929697067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2"/>
      <c r="GB13" s="2"/>
      <c r="GC13" s="2"/>
      <c r="GD13" s="3"/>
    </row>
    <row r="14" spans="1:186" ht="25.5">
      <c r="A14" s="43" t="s">
        <v>63</v>
      </c>
      <c r="B14" s="41" t="s">
        <v>5</v>
      </c>
      <c r="C14" s="42">
        <v>21462.325000000001</v>
      </c>
      <c r="D14" s="42">
        <v>22042.257968546706</v>
      </c>
      <c r="E14" s="42">
        <v>15929.036922596391</v>
      </c>
      <c r="F14" s="42">
        <v>13698.664000000001</v>
      </c>
      <c r="G14" s="39">
        <v>21114.905447655139</v>
      </c>
      <c r="H14" s="39">
        <v>22394.095426685526</v>
      </c>
      <c r="I14" s="39">
        <v>32528.617385108657</v>
      </c>
      <c r="J14" s="39">
        <v>35278.424675430717</v>
      </c>
      <c r="K14" s="5"/>
      <c r="L14" s="5"/>
      <c r="M14" s="5"/>
      <c r="N14" s="4"/>
      <c r="O14" s="5"/>
      <c r="P14" s="5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4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4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4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2"/>
      <c r="GB14" s="2"/>
      <c r="GC14" s="2"/>
    </row>
    <row r="15" spans="1:186">
      <c r="A15" s="43" t="s">
        <v>64</v>
      </c>
      <c r="B15" s="41" t="s">
        <v>6</v>
      </c>
      <c r="C15" s="42">
        <v>99948.310991135382</v>
      </c>
      <c r="D15" s="42">
        <v>99651.702545816996</v>
      </c>
      <c r="E15" s="42">
        <v>74725.544870549129</v>
      </c>
      <c r="F15" s="42">
        <v>88564.992499999993</v>
      </c>
      <c r="G15" s="39">
        <v>98993.144007579351</v>
      </c>
      <c r="H15" s="39">
        <v>104259.03960396039</v>
      </c>
      <c r="I15" s="39">
        <v>115106.0121125757</v>
      </c>
      <c r="J15" s="39">
        <v>121662.29525598107</v>
      </c>
      <c r="K15" s="5"/>
      <c r="L15" s="5"/>
      <c r="M15" s="5"/>
      <c r="N15" s="4"/>
      <c r="O15" s="5"/>
      <c r="P15" s="5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4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4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4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2"/>
      <c r="GB15" s="2"/>
      <c r="GC15" s="2"/>
    </row>
    <row r="16" spans="1:186">
      <c r="A16" s="44"/>
      <c r="B16" s="45" t="s">
        <v>29</v>
      </c>
      <c r="C16" s="46">
        <f>+C13+C14+C15</f>
        <v>132563.9725261016</v>
      </c>
      <c r="D16" s="46">
        <f t="shared" ref="D16:J16" si="2">+D13+D14+D15</f>
        <v>135600.37160276697</v>
      </c>
      <c r="E16" s="46">
        <f t="shared" si="2"/>
        <v>100191.62185579195</v>
      </c>
      <c r="F16" s="46">
        <f t="shared" si="2"/>
        <v>113673.86529999999</v>
      </c>
      <c r="G16" s="46">
        <f t="shared" si="2"/>
        <v>137984.30260540027</v>
      </c>
      <c r="H16" s="46">
        <f t="shared" si="2"/>
        <v>148238.58972182934</v>
      </c>
      <c r="I16" s="46">
        <f t="shared" si="2"/>
        <v>169537.65871036693</v>
      </c>
      <c r="J16" s="46">
        <f t="shared" si="2"/>
        <v>181492.68286110886</v>
      </c>
      <c r="K16" s="5"/>
      <c r="L16" s="5"/>
      <c r="M16" s="5"/>
      <c r="N16" s="4"/>
      <c r="O16" s="5"/>
      <c r="P16" s="5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4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4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4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2"/>
      <c r="GB16" s="2"/>
      <c r="GC16" s="2"/>
    </row>
    <row r="17" spans="1:186" s="9" customFormat="1" ht="25.5">
      <c r="A17" s="37" t="s">
        <v>65</v>
      </c>
      <c r="B17" s="38" t="s">
        <v>7</v>
      </c>
      <c r="C17" s="39">
        <f>C18+C19</f>
        <v>103558.389</v>
      </c>
      <c r="D17" s="39">
        <f t="shared" ref="D17:J17" si="3">D18+D19</f>
        <v>111688.60119328614</v>
      </c>
      <c r="E17" s="39">
        <f t="shared" si="3"/>
        <v>106360.41932994805</v>
      </c>
      <c r="F17" s="39">
        <f t="shared" si="3"/>
        <v>108690.3986</v>
      </c>
      <c r="G17" s="39">
        <f t="shared" si="3"/>
        <v>123427.54362861204</v>
      </c>
      <c r="H17" s="39">
        <f t="shared" si="3"/>
        <v>121333.73814238566</v>
      </c>
      <c r="I17" s="39">
        <f t="shared" si="3"/>
        <v>152459.72693266833</v>
      </c>
      <c r="J17" s="39">
        <f t="shared" si="3"/>
        <v>179484.59467624724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2"/>
      <c r="GB17" s="2"/>
      <c r="GC17" s="2"/>
      <c r="GD17" s="3"/>
    </row>
    <row r="18" spans="1:186">
      <c r="A18" s="40">
        <v>6.1</v>
      </c>
      <c r="B18" s="41" t="s">
        <v>8</v>
      </c>
      <c r="C18" s="42">
        <v>98933.122000000003</v>
      </c>
      <c r="D18" s="42">
        <v>106973.40167810008</v>
      </c>
      <c r="E18" s="42">
        <v>101890.58977828886</v>
      </c>
      <c r="F18" s="42">
        <v>103960.6606</v>
      </c>
      <c r="G18" s="39">
        <v>119323.35585030791</v>
      </c>
      <c r="H18" s="39">
        <v>116988.14738330976</v>
      </c>
      <c r="I18" s="39">
        <v>147832.68079800499</v>
      </c>
      <c r="J18" s="39">
        <v>174427.33297950518</v>
      </c>
      <c r="K18" s="5"/>
      <c r="L18" s="5"/>
      <c r="M18" s="5"/>
      <c r="N18" s="4"/>
      <c r="O18" s="5"/>
      <c r="P18" s="5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2"/>
      <c r="GB18" s="2"/>
      <c r="GC18" s="2"/>
    </row>
    <row r="19" spans="1:186">
      <c r="A19" s="40">
        <v>6.2</v>
      </c>
      <c r="B19" s="41" t="s">
        <v>9</v>
      </c>
      <c r="C19" s="42">
        <v>4625.2669999999998</v>
      </c>
      <c r="D19" s="42">
        <v>4715.199515186061</v>
      </c>
      <c r="E19" s="42">
        <v>4469.8295516591907</v>
      </c>
      <c r="F19" s="42">
        <v>4729.7380000000003</v>
      </c>
      <c r="G19" s="39">
        <v>4104.1877783041209</v>
      </c>
      <c r="H19" s="39">
        <v>4345.590759075908</v>
      </c>
      <c r="I19" s="39">
        <v>4627.0461346633419</v>
      </c>
      <c r="J19" s="39">
        <v>5057.261696742059</v>
      </c>
      <c r="K19" s="5"/>
      <c r="L19" s="5"/>
      <c r="M19" s="5"/>
      <c r="N19" s="4"/>
      <c r="O19" s="5"/>
      <c r="P19" s="5"/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2"/>
      <c r="GB19" s="2"/>
      <c r="GC19" s="2"/>
    </row>
    <row r="20" spans="1:186" s="9" customFormat="1" ht="38.25">
      <c r="A20" s="37" t="s">
        <v>66</v>
      </c>
      <c r="B20" s="47" t="s">
        <v>10</v>
      </c>
      <c r="C20" s="39">
        <f>SUM(C21:C27)</f>
        <v>48754.246800000001</v>
      </c>
      <c r="D20" s="39">
        <f t="shared" ref="D20:J20" si="4">SUM(D21:D27)</f>
        <v>49591.015599999999</v>
      </c>
      <c r="E20" s="39">
        <f t="shared" si="4"/>
        <v>49848.580499999996</v>
      </c>
      <c r="F20" s="39">
        <f t="shared" si="4"/>
        <v>56676.979500000001</v>
      </c>
      <c r="G20" s="39">
        <f t="shared" si="4"/>
        <v>61883.477972524866</v>
      </c>
      <c r="H20" s="39">
        <f t="shared" si="4"/>
        <v>66606.529750117857</v>
      </c>
      <c r="I20" s="39">
        <f t="shared" si="4"/>
        <v>68055.466779479873</v>
      </c>
      <c r="J20" s="39">
        <f t="shared" si="4"/>
        <v>78125.963419612963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2"/>
      <c r="GB20" s="2"/>
      <c r="GC20" s="2"/>
      <c r="GD20" s="3"/>
    </row>
    <row r="21" spans="1:186">
      <c r="A21" s="40">
        <v>7.1</v>
      </c>
      <c r="B21" s="41" t="s">
        <v>11</v>
      </c>
      <c r="C21" s="42">
        <v>230.58080000000001</v>
      </c>
      <c r="D21" s="42">
        <v>292.33909999999997</v>
      </c>
      <c r="E21" s="42">
        <v>172</v>
      </c>
      <c r="F21" s="42">
        <v>138</v>
      </c>
      <c r="G21" s="39">
        <v>174</v>
      </c>
      <c r="H21" s="39">
        <v>45</v>
      </c>
      <c r="I21" s="39">
        <v>61</v>
      </c>
      <c r="J21" s="39">
        <v>83</v>
      </c>
      <c r="K21" s="5"/>
      <c r="L21" s="5"/>
      <c r="M21" s="5"/>
      <c r="N21" s="4"/>
      <c r="O21" s="5"/>
      <c r="P21" s="5"/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2"/>
      <c r="GB21" s="2"/>
      <c r="GC21" s="2"/>
    </row>
    <row r="22" spans="1:186">
      <c r="A22" s="40">
        <v>7.2</v>
      </c>
      <c r="B22" s="41" t="s">
        <v>12</v>
      </c>
      <c r="C22" s="42">
        <v>28698.514999999999</v>
      </c>
      <c r="D22" s="42">
        <v>30180.4905</v>
      </c>
      <c r="E22" s="42">
        <v>26877.4673</v>
      </c>
      <c r="F22" s="42">
        <v>30754.988799999999</v>
      </c>
      <c r="G22" s="39">
        <v>30675.427285646612</v>
      </c>
      <c r="H22" s="39">
        <v>35979.920509193777</v>
      </c>
      <c r="I22" s="39">
        <v>41475</v>
      </c>
      <c r="J22" s="39">
        <v>51143</v>
      </c>
      <c r="K22" s="5"/>
      <c r="L22" s="5"/>
      <c r="M22" s="5"/>
      <c r="N22" s="4"/>
      <c r="O22" s="5"/>
      <c r="P22" s="5"/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2"/>
      <c r="GB22" s="2"/>
      <c r="GC22" s="2"/>
    </row>
    <row r="23" spans="1:186">
      <c r="A23" s="40">
        <v>7.3</v>
      </c>
      <c r="B23" s="41" t="s">
        <v>13</v>
      </c>
      <c r="C23" s="42">
        <v>856.31670000000008</v>
      </c>
      <c r="D23" s="42">
        <v>372.58950000000004</v>
      </c>
      <c r="E23" s="42">
        <v>213.53370000000001</v>
      </c>
      <c r="F23" s="42">
        <v>291.68959999999998</v>
      </c>
      <c r="G23" s="39">
        <v>284.19564187588821</v>
      </c>
      <c r="H23" s="39">
        <v>386.58161244695896</v>
      </c>
      <c r="I23" s="39">
        <v>350</v>
      </c>
      <c r="J23" s="39">
        <v>363</v>
      </c>
      <c r="K23" s="5"/>
      <c r="L23" s="5"/>
      <c r="M23" s="5"/>
      <c r="N23" s="4"/>
      <c r="O23" s="5"/>
      <c r="P23" s="5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2"/>
      <c r="GB23" s="2"/>
      <c r="GC23" s="2"/>
    </row>
    <row r="24" spans="1:186">
      <c r="A24" s="40">
        <v>7.4</v>
      </c>
      <c r="B24" s="41" t="s">
        <v>14</v>
      </c>
      <c r="C24" s="42">
        <v>249.02030000000002</v>
      </c>
      <c r="D24" s="42">
        <v>885.19100000000003</v>
      </c>
      <c r="E24" s="42">
        <v>597.24450000000002</v>
      </c>
      <c r="F24" s="42">
        <v>1319.1711999999998</v>
      </c>
      <c r="G24" s="39">
        <v>683.5930838465182</v>
      </c>
      <c r="H24" s="39">
        <v>819.47835926449784</v>
      </c>
      <c r="I24" s="39">
        <v>938</v>
      </c>
      <c r="J24" s="39">
        <v>1107</v>
      </c>
      <c r="K24" s="5"/>
      <c r="L24" s="5"/>
      <c r="M24" s="5"/>
      <c r="N24" s="4"/>
      <c r="O24" s="5"/>
      <c r="P24" s="5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2"/>
      <c r="GB24" s="2"/>
      <c r="GC24" s="2"/>
    </row>
    <row r="25" spans="1:186" ht="25.5">
      <c r="A25" s="40">
        <v>7.5</v>
      </c>
      <c r="B25" s="41" t="s">
        <v>15</v>
      </c>
      <c r="C25" s="42">
        <v>0</v>
      </c>
      <c r="D25" s="42">
        <v>0</v>
      </c>
      <c r="E25" s="42">
        <v>0</v>
      </c>
      <c r="F25" s="42">
        <v>0</v>
      </c>
      <c r="G25" s="39">
        <v>0</v>
      </c>
      <c r="H25" s="39">
        <v>2372</v>
      </c>
      <c r="I25" s="39">
        <v>2367</v>
      </c>
      <c r="J25" s="39">
        <v>2436</v>
      </c>
      <c r="K25" s="5"/>
      <c r="L25" s="5"/>
      <c r="M25" s="5"/>
      <c r="N25" s="4"/>
      <c r="O25" s="5"/>
      <c r="P25" s="5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2"/>
      <c r="GB25" s="2"/>
      <c r="GC25" s="2"/>
    </row>
    <row r="26" spans="1:186">
      <c r="A26" s="40">
        <v>7.6</v>
      </c>
      <c r="B26" s="41" t="s">
        <v>16</v>
      </c>
      <c r="C26" s="42">
        <v>53.659799999999997</v>
      </c>
      <c r="D26" s="42">
        <v>78.408500000000004</v>
      </c>
      <c r="E26" s="42">
        <v>58.334999999999994</v>
      </c>
      <c r="F26" s="42">
        <v>63.129900000000006</v>
      </c>
      <c r="G26" s="39">
        <v>67.261961155850301</v>
      </c>
      <c r="H26" s="39">
        <v>79.807920792079202</v>
      </c>
      <c r="I26" s="39">
        <v>45.857944424652651</v>
      </c>
      <c r="J26" s="39">
        <v>22.96341961296644</v>
      </c>
      <c r="K26" s="5"/>
      <c r="L26" s="5"/>
      <c r="M26" s="5"/>
      <c r="N26" s="4"/>
      <c r="O26" s="5"/>
      <c r="P26" s="5"/>
      <c r="Q26" s="4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2"/>
      <c r="GB26" s="2"/>
      <c r="GC26" s="2"/>
    </row>
    <row r="27" spans="1:186" ht="25.5">
      <c r="A27" s="40">
        <v>7.7</v>
      </c>
      <c r="B27" s="41" t="s">
        <v>17</v>
      </c>
      <c r="C27" s="42">
        <v>18666.154200000001</v>
      </c>
      <c r="D27" s="42">
        <v>17781.996999999999</v>
      </c>
      <c r="E27" s="42">
        <v>21930</v>
      </c>
      <c r="F27" s="42">
        <v>24110</v>
      </c>
      <c r="G27" s="39">
        <v>29999</v>
      </c>
      <c r="H27" s="39">
        <v>26923.741348420554</v>
      </c>
      <c r="I27" s="39">
        <v>22818.608835055216</v>
      </c>
      <c r="J27" s="39">
        <v>22971</v>
      </c>
      <c r="K27" s="5"/>
      <c r="L27" s="5"/>
      <c r="M27" s="5"/>
      <c r="N27" s="4"/>
      <c r="O27" s="5"/>
      <c r="P27" s="5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2"/>
      <c r="GB27" s="2"/>
      <c r="GC27" s="2"/>
    </row>
    <row r="28" spans="1:186">
      <c r="A28" s="43" t="s">
        <v>67</v>
      </c>
      <c r="B28" s="41" t="s">
        <v>18</v>
      </c>
      <c r="C28" s="42">
        <v>46948</v>
      </c>
      <c r="D28" s="42">
        <v>51166</v>
      </c>
      <c r="E28" s="42">
        <v>51342</v>
      </c>
      <c r="F28" s="42">
        <v>54388</v>
      </c>
      <c r="G28" s="39">
        <v>49425</v>
      </c>
      <c r="H28" s="39">
        <v>49111</v>
      </c>
      <c r="I28" s="39">
        <v>51683</v>
      </c>
      <c r="J28" s="39">
        <v>51668</v>
      </c>
      <c r="K28" s="5"/>
      <c r="L28" s="5"/>
      <c r="M28" s="5"/>
      <c r="N28" s="4"/>
      <c r="O28" s="5"/>
      <c r="P28" s="5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2"/>
      <c r="GB28" s="2"/>
      <c r="GC28" s="2"/>
    </row>
    <row r="29" spans="1:186" ht="38.25">
      <c r="A29" s="43" t="s">
        <v>68</v>
      </c>
      <c r="B29" s="41" t="s">
        <v>19</v>
      </c>
      <c r="C29" s="42">
        <v>106715.8744</v>
      </c>
      <c r="D29" s="42">
        <v>114731.9418</v>
      </c>
      <c r="E29" s="42">
        <v>105275.7764</v>
      </c>
      <c r="F29" s="42">
        <v>105275.77780000001</v>
      </c>
      <c r="G29" s="39">
        <v>97455.092373282809</v>
      </c>
      <c r="H29" s="39">
        <v>94110.731258840169</v>
      </c>
      <c r="I29" s="39">
        <v>93504.260865692908</v>
      </c>
      <c r="J29" s="39">
        <v>93774.88323671103</v>
      </c>
      <c r="K29" s="5"/>
      <c r="L29" s="5"/>
      <c r="M29" s="5"/>
      <c r="N29" s="4"/>
      <c r="O29" s="5"/>
      <c r="P29" s="5"/>
      <c r="Q29" s="4"/>
      <c r="R29" s="6"/>
      <c r="S29" s="6"/>
      <c r="T29" s="6"/>
      <c r="U29" s="6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2"/>
      <c r="GB29" s="2"/>
      <c r="GC29" s="2"/>
    </row>
    <row r="30" spans="1:186">
      <c r="A30" s="43" t="s">
        <v>69</v>
      </c>
      <c r="B30" s="41" t="s">
        <v>44</v>
      </c>
      <c r="C30" s="42">
        <v>128283</v>
      </c>
      <c r="D30" s="42">
        <v>124518</v>
      </c>
      <c r="E30" s="42">
        <v>186146</v>
      </c>
      <c r="F30" s="42">
        <v>194265.8963254593</v>
      </c>
      <c r="G30" s="39">
        <v>204788</v>
      </c>
      <c r="H30" s="39">
        <v>219667</v>
      </c>
      <c r="I30" s="39">
        <v>231747</v>
      </c>
      <c r="J30" s="39">
        <v>280105</v>
      </c>
      <c r="K30" s="5"/>
      <c r="L30" s="5"/>
      <c r="M30" s="5"/>
      <c r="N30" s="4"/>
      <c r="O30" s="5"/>
      <c r="P30" s="5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2"/>
      <c r="GB30" s="2"/>
      <c r="GC30" s="2"/>
    </row>
    <row r="31" spans="1:186">
      <c r="A31" s="43" t="s">
        <v>70</v>
      </c>
      <c r="B31" s="41" t="s">
        <v>20</v>
      </c>
      <c r="C31" s="42">
        <v>144859.34359999999</v>
      </c>
      <c r="D31" s="42">
        <v>168509.595</v>
      </c>
      <c r="E31" s="42">
        <v>189243.01869999999</v>
      </c>
      <c r="F31" s="42">
        <v>197098.9136</v>
      </c>
      <c r="G31" s="39">
        <v>186567.29445760304</v>
      </c>
      <c r="H31" s="39">
        <v>210311.34040546912</v>
      </c>
      <c r="I31" s="39">
        <v>229909.36489134308</v>
      </c>
      <c r="J31" s="39">
        <v>251332.16951090063</v>
      </c>
      <c r="K31" s="5"/>
      <c r="L31" s="5"/>
      <c r="M31" s="5"/>
      <c r="N31" s="4"/>
      <c r="O31" s="5"/>
      <c r="P31" s="5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2"/>
      <c r="GB31" s="2"/>
      <c r="GC31" s="2"/>
    </row>
    <row r="32" spans="1:186">
      <c r="A32" s="44"/>
      <c r="B32" s="45" t="s">
        <v>30</v>
      </c>
      <c r="C32" s="46">
        <f>C17+C20+C28+C29+C30+C31</f>
        <v>579118.85380000004</v>
      </c>
      <c r="D32" s="46">
        <f t="shared" ref="D32:F32" si="5">D17+D20+D28+D29+D30+D31</f>
        <v>620205.15359328617</v>
      </c>
      <c r="E32" s="46">
        <f t="shared" si="5"/>
        <v>688215.79492994805</v>
      </c>
      <c r="F32" s="46">
        <f t="shared" si="5"/>
        <v>716395.96582545934</v>
      </c>
      <c r="G32" s="46">
        <f t="shared" ref="G32:H32" si="6">G17+G20+G28+G29+G30+G31</f>
        <v>723546.40843202267</v>
      </c>
      <c r="H32" s="46">
        <f t="shared" si="6"/>
        <v>761140.33955681277</v>
      </c>
      <c r="I32" s="46">
        <f t="shared" ref="I32:J32" si="7">I17+I20+I28+I29+I30+I31</f>
        <v>827358.81946918415</v>
      </c>
      <c r="J32" s="46">
        <f t="shared" si="7"/>
        <v>934490.61084347183</v>
      </c>
      <c r="K32" s="5"/>
      <c r="L32" s="5"/>
      <c r="M32" s="5"/>
      <c r="N32" s="4"/>
      <c r="O32" s="5"/>
      <c r="P32" s="5"/>
      <c r="Q32" s="4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2"/>
      <c r="GB32" s="2"/>
      <c r="GC32" s="2"/>
    </row>
    <row r="33" spans="1:186" s="9" customFormat="1" ht="25.5">
      <c r="A33" s="48" t="s">
        <v>27</v>
      </c>
      <c r="B33" s="49" t="s">
        <v>41</v>
      </c>
      <c r="C33" s="50">
        <f>C6+C11+C13+C14+C15+C17+C20+C28+C29+C30+C31</f>
        <v>1044427.186868489</v>
      </c>
      <c r="D33" s="50">
        <f>D6+D11+D13+D14+D15+D17+D20+D28+D29+D30+D31</f>
        <v>1106214.6286694789</v>
      </c>
      <c r="E33" s="50">
        <f>E6+E11+E13+E14+E15+E17+E20+E28+E29+E30+E31</f>
        <v>1175801.5259965265</v>
      </c>
      <c r="F33" s="50">
        <f>F6+F11+F13+F14+F15+F17+F20+F28+F29+F30+F31</f>
        <v>1230485.9135854593</v>
      </c>
      <c r="G33" s="50">
        <f t="shared" ref="G33:H33" si="8">G6+G11+G13+G14+G15+G17+G20+G28+G29+G30+G31</f>
        <v>1238710.8641402179</v>
      </c>
      <c r="H33" s="50">
        <f t="shared" si="8"/>
        <v>1308888.3793493633</v>
      </c>
      <c r="I33" s="50">
        <f t="shared" ref="I33:J33" si="9">I6+I11+I13+I14+I15+I17+I20+I28+I29+I30+I31</f>
        <v>1371247.3513537582</v>
      </c>
      <c r="J33" s="50">
        <f t="shared" si="9"/>
        <v>1496949.7698211805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2"/>
      <c r="GB33" s="2"/>
      <c r="GC33" s="2"/>
      <c r="GD33" s="3"/>
    </row>
    <row r="34" spans="1:186">
      <c r="A34" s="51" t="s">
        <v>33</v>
      </c>
      <c r="B34" s="52" t="s">
        <v>25</v>
      </c>
      <c r="C34" s="35">
        <f>GSVA_const!C34</f>
        <v>38290</v>
      </c>
      <c r="D34" s="35">
        <f>GSVA_const!D34</f>
        <v>41238</v>
      </c>
      <c r="E34" s="35">
        <f>GSVA_const!E34</f>
        <v>43565</v>
      </c>
      <c r="F34" s="35">
        <f>GSVA_const!F34</f>
        <v>34095</v>
      </c>
      <c r="G34" s="35">
        <f>GSVA_const!G34</f>
        <v>50929</v>
      </c>
      <c r="H34" s="35">
        <f>GSVA_const!H34</f>
        <v>58683</v>
      </c>
      <c r="I34" s="35">
        <f>GSVA_const!I34</f>
        <v>67188</v>
      </c>
      <c r="J34" s="35">
        <f>GSVA_const!J34</f>
        <v>72182</v>
      </c>
      <c r="K34" s="5"/>
      <c r="L34" s="5"/>
      <c r="M34" s="5"/>
      <c r="N34" s="4"/>
      <c r="O34" s="5"/>
      <c r="P34" s="5"/>
      <c r="Q34" s="4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</row>
    <row r="35" spans="1:186">
      <c r="A35" s="51" t="s">
        <v>34</v>
      </c>
      <c r="B35" s="52" t="s">
        <v>24</v>
      </c>
      <c r="C35" s="35">
        <f>GSVA_const!C35</f>
        <v>27290</v>
      </c>
      <c r="D35" s="35">
        <f>GSVA_const!D35</f>
        <v>31151</v>
      </c>
      <c r="E35" s="35">
        <f>GSVA_const!E35</f>
        <v>27049</v>
      </c>
      <c r="F35" s="35">
        <f>GSVA_const!F35</f>
        <v>23940</v>
      </c>
      <c r="G35" s="35">
        <f>GSVA_const!G35</f>
        <v>29670</v>
      </c>
      <c r="H35" s="35">
        <f>GSVA_const!H35</f>
        <v>18782</v>
      </c>
      <c r="I35" s="35">
        <f>GSVA_const!I35</f>
        <v>16613</v>
      </c>
      <c r="J35" s="35">
        <f>GSVA_const!J35</f>
        <v>31063</v>
      </c>
      <c r="K35" s="5"/>
      <c r="L35" s="5"/>
      <c r="M35" s="5"/>
      <c r="N35" s="4"/>
      <c r="O35" s="5"/>
      <c r="P35" s="5"/>
      <c r="Q35" s="4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</row>
    <row r="36" spans="1:186">
      <c r="A36" s="53" t="s">
        <v>35</v>
      </c>
      <c r="B36" s="54" t="s">
        <v>53</v>
      </c>
      <c r="C36" s="46">
        <f>C33+C34-C35</f>
        <v>1055427.186868489</v>
      </c>
      <c r="D36" s="46">
        <f t="shared" ref="D36:J36" si="10">D33+D34-D35</f>
        <v>1116301.6286694789</v>
      </c>
      <c r="E36" s="46">
        <f t="shared" si="10"/>
        <v>1192317.5259965265</v>
      </c>
      <c r="F36" s="46">
        <f t="shared" si="10"/>
        <v>1240640.9135854593</v>
      </c>
      <c r="G36" s="46">
        <f t="shared" si="10"/>
        <v>1259969.8641402179</v>
      </c>
      <c r="H36" s="46">
        <f t="shared" si="10"/>
        <v>1348789.3793493633</v>
      </c>
      <c r="I36" s="46">
        <f t="shared" si="10"/>
        <v>1421822.3513537582</v>
      </c>
      <c r="J36" s="46">
        <f t="shared" si="10"/>
        <v>1538068.7698211805</v>
      </c>
      <c r="K36" s="5"/>
      <c r="L36" s="5"/>
      <c r="M36" s="5"/>
      <c r="N36" s="4"/>
      <c r="O36" s="5"/>
      <c r="P36" s="5"/>
      <c r="Q36" s="4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</row>
    <row r="37" spans="1:186">
      <c r="A37" s="51" t="s">
        <v>36</v>
      </c>
      <c r="B37" s="52" t="s">
        <v>32</v>
      </c>
      <c r="C37" s="35">
        <f>GSVA_cur!C37</f>
        <v>19910</v>
      </c>
      <c r="D37" s="35">
        <f>GSVA_cur!D37</f>
        <v>20120</v>
      </c>
      <c r="E37" s="35">
        <f>GSVA_cur!E37</f>
        <v>20340</v>
      </c>
      <c r="F37" s="35">
        <f>GSVA_cur!F37</f>
        <v>20550</v>
      </c>
      <c r="G37" s="35">
        <f>GSVA_cur!G37</f>
        <v>20770</v>
      </c>
      <c r="H37" s="35">
        <f>GSVA_cur!H37</f>
        <v>20770</v>
      </c>
      <c r="I37" s="35">
        <f>GSVA_cur!I37</f>
        <v>20770</v>
      </c>
      <c r="J37" s="35">
        <f>GSVA_cur!J37</f>
        <v>20990</v>
      </c>
      <c r="R37" s="2"/>
      <c r="S37" s="2"/>
      <c r="T37" s="2"/>
      <c r="U37" s="2"/>
    </row>
    <row r="38" spans="1:186">
      <c r="A38" s="53" t="s">
        <v>37</v>
      </c>
      <c r="B38" s="54" t="s">
        <v>54</v>
      </c>
      <c r="C38" s="46">
        <f>C36/C37*1000</f>
        <v>53009.903911024063</v>
      </c>
      <c r="D38" s="46">
        <f t="shared" ref="D38:J38" si="11">D36/D37*1000</f>
        <v>55482.188303652038</v>
      </c>
      <c r="E38" s="46">
        <f t="shared" si="11"/>
        <v>58619.347394126176</v>
      </c>
      <c r="F38" s="46">
        <f t="shared" si="11"/>
        <v>60371.820612431118</v>
      </c>
      <c r="G38" s="46">
        <f t="shared" si="11"/>
        <v>60662.968904199224</v>
      </c>
      <c r="H38" s="46">
        <f t="shared" si="11"/>
        <v>64939.30569809163</v>
      </c>
      <c r="I38" s="46">
        <f t="shared" si="11"/>
        <v>68455.577821557934</v>
      </c>
      <c r="J38" s="46">
        <f t="shared" si="11"/>
        <v>73276.263450270635</v>
      </c>
      <c r="Q38" s="4"/>
      <c r="R38" s="4"/>
      <c r="S38" s="4"/>
      <c r="T38" s="4"/>
      <c r="U38" s="4"/>
      <c r="BV38" s="5"/>
      <c r="BW38" s="5"/>
      <c r="BX38" s="5"/>
      <c r="BY38" s="5"/>
    </row>
  </sheetData>
  <sheetProtection formatColumns="0" formatRows="0"/>
  <pageMargins left="0.70866141732283505" right="0.70866141732283505" top="0.74803149606299202" bottom="0.74803149606299202" header="0.31496062992126" footer="0.31496062992126"/>
  <pageSetup paperSize="9" scale="10" orientation="landscape" horizontalDpi="4294967295" verticalDpi="4294967295" r:id="rId1"/>
  <colBreaks count="7" manualBreakCount="7">
    <brk id="21" max="1048575" man="1"/>
    <brk id="33" max="1048575" man="1"/>
    <brk id="49" max="1048575" man="1"/>
    <brk id="113" max="95" man="1"/>
    <brk id="149" max="1048575" man="1"/>
    <brk id="173" max="1048575" man="1"/>
    <brk id="181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GSVA_cur</vt:lpstr>
      <vt:lpstr>GSVA_const</vt:lpstr>
      <vt:lpstr>NSVA_cur</vt:lpstr>
      <vt:lpstr>NSVA_const</vt:lpstr>
      <vt:lpstr>GSVA_const!Print_Titles</vt:lpstr>
      <vt:lpstr>GSVA_cur!Print_Titles</vt:lpstr>
      <vt:lpstr>NSVA_const!Print_Titles</vt:lpstr>
      <vt:lpstr>NSVA_cur!Print_Titles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2020-08-27T07:58:28Z</dcterms:modified>
</cp:coreProperties>
</file>