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 activeTab="3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7" i="12" l="1"/>
  <c r="E37" i="12"/>
  <c r="F37" i="12"/>
  <c r="G37" i="12"/>
  <c r="H37" i="12"/>
  <c r="I37" i="12"/>
  <c r="J37" i="12"/>
  <c r="K37" i="12"/>
  <c r="C37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1"/>
  <c r="E37" i="11"/>
  <c r="F37" i="11"/>
  <c r="G37" i="11"/>
  <c r="H37" i="11"/>
  <c r="I37" i="11"/>
  <c r="J37" i="11"/>
  <c r="K37" i="11"/>
  <c r="C37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"/>
  <c r="E37" i="1"/>
  <c r="F37" i="1"/>
  <c r="G37" i="1"/>
  <c r="H37" i="1"/>
  <c r="I37" i="1"/>
  <c r="J37" i="1"/>
  <c r="K37" i="1"/>
  <c r="C37" i="1"/>
  <c r="K20" i="1" l="1"/>
  <c r="K20" i="11"/>
  <c r="K20" i="12"/>
  <c r="K20" i="10"/>
  <c r="K17" i="1"/>
  <c r="K17" i="11"/>
  <c r="K17" i="12"/>
  <c r="K17" i="10"/>
  <c r="K16" i="1"/>
  <c r="K16" i="11"/>
  <c r="K16" i="12"/>
  <c r="K16" i="10"/>
  <c r="K6" i="1"/>
  <c r="K6" i="11"/>
  <c r="K6" i="12"/>
  <c r="K6" i="10"/>
  <c r="K12" i="10" s="1"/>
  <c r="K12" i="12" l="1"/>
  <c r="K32" i="11"/>
  <c r="K32" i="12"/>
  <c r="K33" i="12"/>
  <c r="K33" i="11"/>
  <c r="K36" i="11" s="1"/>
  <c r="K38" i="11" s="1"/>
  <c r="K12" i="11"/>
  <c r="K32" i="1"/>
  <c r="K33" i="1"/>
  <c r="K12" i="1"/>
  <c r="K32" i="10"/>
  <c r="K33" i="10"/>
  <c r="K36" i="1" l="1"/>
  <c r="K38" i="1" s="1"/>
  <c r="K36" i="10"/>
  <c r="K38" i="10" s="1"/>
  <c r="K36" i="12"/>
  <c r="K38" i="12" l="1"/>
  <c r="D17" i="1"/>
  <c r="E17" i="1"/>
  <c r="F17" i="1"/>
  <c r="G17" i="1"/>
  <c r="H17" i="1"/>
  <c r="I17" i="1"/>
  <c r="J17" i="1"/>
  <c r="D16" i="1"/>
  <c r="E16" i="1"/>
  <c r="F16" i="1"/>
  <c r="G16" i="1"/>
  <c r="H16" i="1"/>
  <c r="I16" i="1"/>
  <c r="J16" i="1"/>
  <c r="D6" i="1"/>
  <c r="E6" i="1"/>
  <c r="E12" i="1" s="1"/>
  <c r="F6" i="1"/>
  <c r="F12" i="1" s="1"/>
  <c r="G6" i="1"/>
  <c r="G12" i="1" s="1"/>
  <c r="H6" i="1"/>
  <c r="H12" i="1" s="1"/>
  <c r="I6" i="1"/>
  <c r="J6" i="1"/>
  <c r="J12" i="1" s="1"/>
  <c r="D12" i="1" l="1"/>
  <c r="I12" i="1"/>
  <c r="C34" i="12"/>
  <c r="D20" i="1" l="1"/>
  <c r="E20" i="1"/>
  <c r="F20" i="1"/>
  <c r="G20" i="1"/>
  <c r="H20" i="1"/>
  <c r="I20" i="1"/>
  <c r="J20" i="1"/>
  <c r="F33" i="1" l="1"/>
  <c r="F32" i="1"/>
  <c r="E32" i="1"/>
  <c r="E33" i="1"/>
  <c r="G33" i="1"/>
  <c r="G32" i="1"/>
  <c r="D33" i="1"/>
  <c r="D32" i="1"/>
  <c r="I33" i="1"/>
  <c r="I32" i="1"/>
  <c r="J32" i="1"/>
  <c r="J33" i="1"/>
  <c r="H33" i="1"/>
  <c r="H32" i="1"/>
  <c r="C35" i="12"/>
  <c r="C35" i="11"/>
  <c r="C34" i="11"/>
  <c r="J20" i="11"/>
  <c r="J20" i="12"/>
  <c r="J20" i="10"/>
  <c r="J16" i="11"/>
  <c r="J17" i="11"/>
  <c r="J16" i="12"/>
  <c r="J17" i="12"/>
  <c r="J16" i="10"/>
  <c r="J17" i="10"/>
  <c r="J6" i="11"/>
  <c r="J6" i="12"/>
  <c r="J6" i="10"/>
  <c r="E36" i="1" l="1"/>
  <c r="E38" i="1" s="1"/>
  <c r="G36" i="1"/>
  <c r="G38" i="1" s="1"/>
  <c r="F36" i="1"/>
  <c r="F38" i="1" s="1"/>
  <c r="D36" i="1"/>
  <c r="D38" i="1" s="1"/>
  <c r="J32" i="12"/>
  <c r="J36" i="1"/>
  <c r="J38" i="1" s="1"/>
  <c r="H36" i="1"/>
  <c r="H38" i="1" s="1"/>
  <c r="I36" i="1"/>
  <c r="I38" i="1" s="1"/>
  <c r="J12" i="10"/>
  <c r="J33" i="11"/>
  <c r="J36" i="11" s="1"/>
  <c r="J38" i="11" s="1"/>
  <c r="J33" i="12"/>
  <c r="J12" i="12"/>
  <c r="J32" i="11"/>
  <c r="J12" i="11"/>
  <c r="J32" i="10"/>
  <c r="J33" i="10"/>
  <c r="J36" i="12" l="1"/>
  <c r="J36" i="10"/>
  <c r="J38" i="10" s="1"/>
  <c r="J38" i="12" l="1"/>
  <c r="I20" i="12" l="1"/>
  <c r="H20" i="12"/>
  <c r="G20" i="12"/>
  <c r="F20" i="12"/>
  <c r="E20" i="12"/>
  <c r="D20" i="12"/>
  <c r="C20" i="12"/>
  <c r="I17" i="12"/>
  <c r="H17" i="12"/>
  <c r="G17" i="12"/>
  <c r="F17" i="12"/>
  <c r="F32" i="12" s="1"/>
  <c r="E17" i="12"/>
  <c r="D17" i="12"/>
  <c r="C17" i="12"/>
  <c r="I16" i="12"/>
  <c r="H16" i="12"/>
  <c r="G16" i="12"/>
  <c r="F16" i="12"/>
  <c r="E16" i="12"/>
  <c r="D16" i="12"/>
  <c r="C16" i="12"/>
  <c r="F12" i="12"/>
  <c r="E12" i="12"/>
  <c r="I6" i="12"/>
  <c r="H6" i="12"/>
  <c r="G6" i="12"/>
  <c r="F6" i="12"/>
  <c r="E6" i="12"/>
  <c r="D6" i="12"/>
  <c r="C6" i="12"/>
  <c r="I20" i="11"/>
  <c r="H20" i="11"/>
  <c r="G20" i="11"/>
  <c r="F20" i="11"/>
  <c r="E20" i="11"/>
  <c r="D20" i="11"/>
  <c r="C20" i="11"/>
  <c r="I17" i="11"/>
  <c r="H17" i="11"/>
  <c r="G17" i="11"/>
  <c r="F17" i="11"/>
  <c r="E17" i="11"/>
  <c r="D17" i="11"/>
  <c r="C17" i="11"/>
  <c r="I16" i="11"/>
  <c r="H16" i="11"/>
  <c r="G16" i="11"/>
  <c r="F16" i="11"/>
  <c r="E16" i="11"/>
  <c r="D16" i="11"/>
  <c r="C16" i="11"/>
  <c r="I6" i="11"/>
  <c r="H6" i="11"/>
  <c r="G6" i="11"/>
  <c r="F6" i="11"/>
  <c r="E6" i="11"/>
  <c r="D6" i="11"/>
  <c r="C6" i="11"/>
  <c r="C20" i="1"/>
  <c r="C17" i="1"/>
  <c r="C16" i="1"/>
  <c r="C6" i="1"/>
  <c r="I20" i="10"/>
  <c r="H20" i="10"/>
  <c r="G20" i="10"/>
  <c r="F20" i="10"/>
  <c r="E20" i="10"/>
  <c r="D20" i="10"/>
  <c r="C20" i="10"/>
  <c r="I17" i="10"/>
  <c r="H17" i="10"/>
  <c r="G17" i="10"/>
  <c r="F17" i="10"/>
  <c r="E17" i="10"/>
  <c r="D17" i="10"/>
  <c r="C17" i="10"/>
  <c r="I16" i="10"/>
  <c r="H16" i="10"/>
  <c r="G16" i="10"/>
  <c r="F16" i="10"/>
  <c r="E16" i="10"/>
  <c r="D16" i="10"/>
  <c r="C16" i="10"/>
  <c r="I6" i="10"/>
  <c r="H6" i="10"/>
  <c r="G6" i="10"/>
  <c r="F6" i="10"/>
  <c r="E6" i="10"/>
  <c r="D6" i="10"/>
  <c r="C6" i="10"/>
  <c r="C33" i="12" l="1"/>
  <c r="C36" i="12" s="1"/>
  <c r="G12" i="12"/>
  <c r="F32" i="10"/>
  <c r="D32" i="11"/>
  <c r="C32" i="12"/>
  <c r="C33" i="10"/>
  <c r="C33" i="11"/>
  <c r="C36" i="11" s="1"/>
  <c r="D33" i="11"/>
  <c r="D36" i="11" s="1"/>
  <c r="D38" i="11" s="1"/>
  <c r="F32" i="11"/>
  <c r="D32" i="10"/>
  <c r="E33" i="11"/>
  <c r="E36" i="11" s="1"/>
  <c r="E38" i="11" s="1"/>
  <c r="D33" i="12"/>
  <c r="D36" i="12" s="1"/>
  <c r="D32" i="12"/>
  <c r="C32" i="10"/>
  <c r="E33" i="12"/>
  <c r="E36" i="12" s="1"/>
  <c r="E32" i="12"/>
  <c r="C12" i="12"/>
  <c r="C12" i="10"/>
  <c r="G12" i="11"/>
  <c r="E32" i="11"/>
  <c r="C32" i="1"/>
  <c r="E32" i="10"/>
  <c r="C32" i="11"/>
  <c r="H12" i="12"/>
  <c r="I12" i="11"/>
  <c r="H12" i="11"/>
  <c r="G32" i="11"/>
  <c r="G32" i="12"/>
  <c r="I33" i="12"/>
  <c r="I32" i="12"/>
  <c r="H32" i="12"/>
  <c r="I32" i="11"/>
  <c r="H32" i="11"/>
  <c r="I33" i="11"/>
  <c r="I36" i="11" s="1"/>
  <c r="I38" i="11" s="1"/>
  <c r="I32" i="10"/>
  <c r="G33" i="10"/>
  <c r="H32" i="10"/>
  <c r="I33" i="10"/>
  <c r="H33" i="10"/>
  <c r="G32" i="10"/>
  <c r="H12" i="10"/>
  <c r="G12" i="10"/>
  <c r="I12" i="12"/>
  <c r="F33" i="12"/>
  <c r="G33" i="12"/>
  <c r="H33" i="12"/>
  <c r="D12" i="12"/>
  <c r="F33" i="11"/>
  <c r="F36" i="11" s="1"/>
  <c r="F38" i="11" s="1"/>
  <c r="G33" i="11"/>
  <c r="G36" i="11" s="1"/>
  <c r="G38" i="11" s="1"/>
  <c r="C12" i="11"/>
  <c r="H33" i="11"/>
  <c r="H36" i="11" s="1"/>
  <c r="H38" i="11" s="1"/>
  <c r="D12" i="11"/>
  <c r="E12" i="11"/>
  <c r="F12" i="11"/>
  <c r="C12" i="1"/>
  <c r="C33" i="1"/>
  <c r="D33" i="10"/>
  <c r="E33" i="10"/>
  <c r="I12" i="10"/>
  <c r="F33" i="10"/>
  <c r="D12" i="10"/>
  <c r="E12" i="10"/>
  <c r="F12" i="10"/>
  <c r="C36" i="10" l="1"/>
  <c r="F36" i="10"/>
  <c r="F38" i="10" s="1"/>
  <c r="C36" i="1"/>
  <c r="F36" i="12"/>
  <c r="G36" i="12"/>
  <c r="G36" i="10"/>
  <c r="E36" i="10"/>
  <c r="D36" i="10"/>
  <c r="D38" i="10" s="1"/>
  <c r="I36" i="12"/>
  <c r="H36" i="12"/>
  <c r="H36" i="10"/>
  <c r="I36" i="10"/>
  <c r="D38" i="12"/>
  <c r="C38" i="12"/>
  <c r="E38" i="12"/>
  <c r="C38" i="11"/>
  <c r="F38" i="12"/>
  <c r="C38" i="1"/>
  <c r="E38" i="10"/>
  <c r="G38" i="12" l="1"/>
  <c r="G38" i="10"/>
  <c r="C38" i="10"/>
  <c r="I38" i="12"/>
  <c r="H38" i="12"/>
  <c r="H38" i="10"/>
  <c r="I38" i="10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<sst xmlns="http://schemas.openxmlformats.org/spreadsheetml/2006/main" count="265" uniqueCount="73">
  <si>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</si>
  <si>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</si>
  <si>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</si>
  <si>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</si>
  <si>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</si>
  <si>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</si>
  <si>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</si>
  <si>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</si>
  <si>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</si>
  <si>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</si>
  <si>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</si>
  <si>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</si>
  <si>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</si>
  <si>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</si>
  <si>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</si>
  <si>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</si>
  <si>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</si>
  <si>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</si>
  <si>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</si>
  <si>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</si>
  <si>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</si>
  <si>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</si>
  <si>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</si>
  <si>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</si>
  <si>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</si>
  <si>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</si>
  <si>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</si>
  <si>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</si>
  <si>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</si>
  <si>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</si>
  <si>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</si>
  <si>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</si>
  <si>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</si>
  <si>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</si>
  <si>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</si>
  <si>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</si>
  <si>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</si>
  <si>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</si>
  <si>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</si>
  <si>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</si>
  <si>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</si>
  <si>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</si>
  <si>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</si>
  <si>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</si>
  <si>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</si>
  <si>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</si>
  <si>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</si>
  <si>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</si>
  <si>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</si>
  <si>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</si>
  <si>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</si>
  <si>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</si>
  <si>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</si>
  <si>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</si>
  <si>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</si>
  <si>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</si>
  <si>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</si>
  <si>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</si>
  <si>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</si>
  <si>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</si>
  <si>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</si>
  <si>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</si>
  <si>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</si>
  <si>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</si>
  <si>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</si>
  <si>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</si>
  <si>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Puducherry</t>
  </si>
  <si>
    <t>2016-17</t>
  </si>
  <si>
    <t>2017-18</t>
  </si>
  <si>
    <t>2018-19</t>
  </si>
  <si>
    <t>2019-20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</si>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</sst>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Protection="1"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quotePrefix="1" applyFont="1" applyFill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/>
    <xf numFmtId="1" fontId="0" fillId="0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/>
    <xf numFmtId="1" fontId="0" fillId="0" borderId="0" xfId="0" applyNumberFormat="1" applyFont="1" applyFill="1" applyBorder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0"/>
  <sheetViews>
    <sheetView zoomScale="115" zoomScaleNormal="115" zoomScaleSheetLayoutView="100" workbookViewId="0">
      <pane xSplit="2" ySplit="5" topLeftCell="C30" activePane="bottomRight" state="frozen"/>
      <selection pane="topRight" activeCell="C1" sqref="C1"/>
      <selection pane="bottomLeft" activeCell="A5" sqref="A5"/>
      <selection pane="bottomRight" activeCell="K38" sqref="K38"/>
    </sheetView>
  </sheetViews>
  <sheetFormatPr defaultColWidth="8.85546875" defaultRowHeight="15" x14ac:dyDescent="0.25"/>
  <cols>
    <col min="1" max="1" width="11" style="2" customWidth="1"/>
    <col min="2" max="2" width="33" style="2" customWidth="1"/>
    <col min="3" max="5" width="10.7109375" style="2" customWidth="1"/>
    <col min="6" max="6" width="10.7109375" style="7" customWidth="1"/>
    <col min="7" max="11" width="11.85546875" style="6" customWidth="1"/>
    <col min="12" max="12" width="9.140625" style="7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4" t="s">
        <v>66</v>
      </c>
      <c r="M1" s="8"/>
    </row>
    <row r="2" spans="1:183" ht="15.75" x14ac:dyDescent="0.25">
      <c r="A2" s="12" t="s">
        <v>48</v>
      </c>
      <c r="I2" s="6" t="s">
        <v>71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75378</v>
      </c>
      <c r="D6" s="1">
        <f t="shared" ref="D6:K6" si="0">SUM(D7:D10)</f>
        <v>90421</v>
      </c>
      <c r="E6" s="1">
        <f t="shared" si="0"/>
        <v>97627</v>
      </c>
      <c r="F6" s="1">
        <f t="shared" si="0"/>
        <v>114680.3207</v>
      </c>
      <c r="G6" s="1">
        <f t="shared" si="0"/>
        <v>120037.8711</v>
      </c>
      <c r="H6" s="1">
        <f t="shared" si="0"/>
        <v>128812.1165</v>
      </c>
      <c r="I6" s="1">
        <f t="shared" si="0"/>
        <v>132086.8014</v>
      </c>
      <c r="J6" s="1">
        <f t="shared" si="0"/>
        <v>148025.25109999999</v>
      </c>
      <c r="K6" s="1">
        <f t="shared" si="0"/>
        <v>145776.6053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20453</v>
      </c>
      <c r="D7" s="4">
        <v>30492</v>
      </c>
      <c r="E7" s="4">
        <v>32407</v>
      </c>
      <c r="F7" s="4">
        <v>40210.178800000002</v>
      </c>
      <c r="G7" s="4">
        <v>37944.764999999999</v>
      </c>
      <c r="H7" s="4">
        <v>39341.322899999999</v>
      </c>
      <c r="I7" s="4">
        <v>43029.062400000003</v>
      </c>
      <c r="J7" s="4">
        <v>50303.466</v>
      </c>
      <c r="K7" s="4">
        <v>45280.890899999999</v>
      </c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32214</v>
      </c>
      <c r="D8" s="4">
        <v>36707</v>
      </c>
      <c r="E8" s="4">
        <v>39975</v>
      </c>
      <c r="F8" s="4">
        <v>45630.750899999999</v>
      </c>
      <c r="G8" s="4">
        <v>48411.688499999997</v>
      </c>
      <c r="H8" s="4">
        <v>51499.237500000003</v>
      </c>
      <c r="I8" s="4">
        <v>54144.0726</v>
      </c>
      <c r="J8" s="4">
        <v>56442.156300000002</v>
      </c>
      <c r="K8" s="4">
        <v>60322.823499999999</v>
      </c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3319</v>
      </c>
      <c r="D9" s="4">
        <v>3388.0000000000005</v>
      </c>
      <c r="E9" s="4">
        <v>3331</v>
      </c>
      <c r="F9" s="4">
        <v>4174.8576999999996</v>
      </c>
      <c r="G9" s="4">
        <v>4245.1967999999997</v>
      </c>
      <c r="H9" s="4">
        <v>8330.4855000000007</v>
      </c>
      <c r="I9" s="4">
        <v>6136.5443999999998</v>
      </c>
      <c r="J9" s="4">
        <v>6481.1090000000004</v>
      </c>
      <c r="K9" s="4">
        <v>8398.4796999999999</v>
      </c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19392</v>
      </c>
      <c r="D10" s="4">
        <v>19834</v>
      </c>
      <c r="E10" s="4">
        <v>21914</v>
      </c>
      <c r="F10" s="4">
        <v>24664.533299999999</v>
      </c>
      <c r="G10" s="4">
        <v>29436.220799999999</v>
      </c>
      <c r="H10" s="4">
        <v>29641.070599999999</v>
      </c>
      <c r="I10" s="4">
        <v>28777.121999999999</v>
      </c>
      <c r="J10" s="4">
        <v>34798.519800000002</v>
      </c>
      <c r="K10" s="4">
        <v>31774.411199999999</v>
      </c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25362</v>
      </c>
      <c r="D11" s="4">
        <v>36566</v>
      </c>
      <c r="E11" s="4">
        <v>43924</v>
      </c>
      <c r="F11" s="4">
        <v>33312.659399999997</v>
      </c>
      <c r="G11" s="4">
        <v>38307.724000000002</v>
      </c>
      <c r="H11" s="4">
        <v>52436.799599999998</v>
      </c>
      <c r="I11" s="4">
        <v>67493.418900000004</v>
      </c>
      <c r="J11" s="4">
        <v>55008.820399999997</v>
      </c>
      <c r="K11" s="4">
        <v>60388.511400000003</v>
      </c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100740</v>
      </c>
      <c r="D12" s="26">
        <f t="shared" ref="D12:K12" si="1">D6+D11</f>
        <v>126987</v>
      </c>
      <c r="E12" s="26">
        <f t="shared" si="1"/>
        <v>141551</v>
      </c>
      <c r="F12" s="26">
        <f t="shared" si="1"/>
        <v>147992.98009999999</v>
      </c>
      <c r="G12" s="26">
        <f t="shared" si="1"/>
        <v>158345.59510000001</v>
      </c>
      <c r="H12" s="26">
        <f t="shared" si="1"/>
        <v>181248.9161</v>
      </c>
      <c r="I12" s="26">
        <f t="shared" si="1"/>
        <v>199580.22029999999</v>
      </c>
      <c r="J12" s="26">
        <f t="shared" si="1"/>
        <v>203034.07149999999</v>
      </c>
      <c r="K12" s="26">
        <f t="shared" si="1"/>
        <v>206165.11670000001</v>
      </c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427827.00000000006</v>
      </c>
      <c r="D13" s="1">
        <v>437889.99999999994</v>
      </c>
      <c r="E13" s="1">
        <v>580331</v>
      </c>
      <c r="F13" s="1">
        <v>472372.67820000002</v>
      </c>
      <c r="G13" s="1">
        <v>707212.54029999999</v>
      </c>
      <c r="H13" s="1">
        <v>769595.81220000004</v>
      </c>
      <c r="I13" s="1">
        <v>807598.99800000002</v>
      </c>
      <c r="J13" s="1">
        <v>877738.23530000006</v>
      </c>
      <c r="K13" s="1">
        <v>992584.92480000004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22711</v>
      </c>
      <c r="D14" s="4">
        <v>26802</v>
      </c>
      <c r="E14" s="4">
        <v>29739</v>
      </c>
      <c r="F14" s="4">
        <v>51148.154000000002</v>
      </c>
      <c r="G14" s="4">
        <v>21461.315200000001</v>
      </c>
      <c r="H14" s="4">
        <v>25897.918799999999</v>
      </c>
      <c r="I14" s="4">
        <v>30787.370800000001</v>
      </c>
      <c r="J14" s="4">
        <v>40580.942000000003</v>
      </c>
      <c r="K14" s="4">
        <v>47572.472999999998</v>
      </c>
      <c r="L14" s="9"/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244130.00000000003</v>
      </c>
      <c r="D15" s="4">
        <v>245390</v>
      </c>
      <c r="E15" s="4">
        <v>297167</v>
      </c>
      <c r="F15" s="4">
        <v>319326.19199999998</v>
      </c>
      <c r="G15" s="4">
        <v>325189.1226</v>
      </c>
      <c r="H15" s="4">
        <v>358939.14559999999</v>
      </c>
      <c r="I15" s="4">
        <v>395582.73090000002</v>
      </c>
      <c r="J15" s="4">
        <v>459955.8432</v>
      </c>
      <c r="K15" s="4">
        <v>512722.82679999998</v>
      </c>
      <c r="L15" s="9"/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694668.00000000012</v>
      </c>
      <c r="D16" s="26">
        <f t="shared" ref="D16:I16" si="2">+D13+D14+D15</f>
        <v>710082</v>
      </c>
      <c r="E16" s="26">
        <f t="shared" si="2"/>
        <v>907237</v>
      </c>
      <c r="F16" s="26">
        <f t="shared" si="2"/>
        <v>842847.02419999999</v>
      </c>
      <c r="G16" s="26">
        <f t="shared" si="2"/>
        <v>1053862.9780999999</v>
      </c>
      <c r="H16" s="26">
        <f t="shared" si="2"/>
        <v>1154432.8766000001</v>
      </c>
      <c r="I16" s="26">
        <f t="shared" si="2"/>
        <v>1233969.0997000001</v>
      </c>
      <c r="J16" s="26">
        <f t="shared" ref="J16:K16" si="3">+J13+J14+J15</f>
        <v>1378275.0205000001</v>
      </c>
      <c r="K16" s="26">
        <f t="shared" si="3"/>
        <v>1552880.2246000001</v>
      </c>
      <c r="L16" s="9"/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30" x14ac:dyDescent="0.25">
      <c r="A17" s="15" t="s">
        <v>35</v>
      </c>
      <c r="B17" s="16" t="s">
        <v>7</v>
      </c>
      <c r="C17" s="1">
        <f>C18+C19</f>
        <v>147477</v>
      </c>
      <c r="D17" s="1">
        <f t="shared" ref="D17:I17" si="4">D18+D19</f>
        <v>188941</v>
      </c>
      <c r="E17" s="1">
        <f t="shared" si="4"/>
        <v>190310</v>
      </c>
      <c r="F17" s="1">
        <f t="shared" si="4"/>
        <v>202934.23699999999</v>
      </c>
      <c r="G17" s="1">
        <f t="shared" si="4"/>
        <v>224168.6262</v>
      </c>
      <c r="H17" s="1">
        <f t="shared" si="4"/>
        <v>249619.5545</v>
      </c>
      <c r="I17" s="1">
        <f t="shared" si="4"/>
        <v>279418.27650000004</v>
      </c>
      <c r="J17" s="1">
        <f t="shared" ref="J17:K17" si="5">J18+J19</f>
        <v>310305.44130000001</v>
      </c>
      <c r="K17" s="1">
        <f t="shared" si="5"/>
        <v>351565.63379999995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127194</v>
      </c>
      <c r="D18" s="4">
        <v>166686</v>
      </c>
      <c r="E18" s="4">
        <v>166269</v>
      </c>
      <c r="F18" s="4">
        <v>177530.2402</v>
      </c>
      <c r="G18" s="4">
        <v>196346.1678</v>
      </c>
      <c r="H18" s="4">
        <v>219037.962</v>
      </c>
      <c r="I18" s="4">
        <v>245524.48800000001</v>
      </c>
      <c r="J18" s="4">
        <v>272655.28289999999</v>
      </c>
      <c r="K18" s="4">
        <v>311249.15879999998</v>
      </c>
      <c r="L18" s="9"/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20283</v>
      </c>
      <c r="D19" s="4">
        <v>22255</v>
      </c>
      <c r="E19" s="4">
        <v>24041</v>
      </c>
      <c r="F19" s="4">
        <v>25403.996800000001</v>
      </c>
      <c r="G19" s="4">
        <v>27822.4584</v>
      </c>
      <c r="H19" s="4">
        <v>30581.592499999999</v>
      </c>
      <c r="I19" s="4">
        <v>33893.788500000002</v>
      </c>
      <c r="J19" s="4">
        <v>37650.1584</v>
      </c>
      <c r="K19" s="4">
        <v>40316.474999999999</v>
      </c>
      <c r="L19" s="9"/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67419</v>
      </c>
      <c r="D20" s="1">
        <f t="shared" ref="D20:K20" si="6">SUM(D21:D27)</f>
        <v>76048</v>
      </c>
      <c r="E20" s="1">
        <f t="shared" si="6"/>
        <v>83063</v>
      </c>
      <c r="F20" s="1">
        <f t="shared" si="6"/>
        <v>86773.6342</v>
      </c>
      <c r="G20" s="1">
        <f t="shared" si="6"/>
        <v>92789.600900000005</v>
      </c>
      <c r="H20" s="1">
        <f t="shared" si="6"/>
        <v>104378.9166</v>
      </c>
      <c r="I20" s="1">
        <f t="shared" si="6"/>
        <v>108985.1651</v>
      </c>
      <c r="J20" s="1">
        <f t="shared" si="6"/>
        <v>125225.44810000001</v>
      </c>
      <c r="K20" s="1">
        <f t="shared" si="6"/>
        <v>125136.17009999999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200</v>
      </c>
      <c r="D21" s="4">
        <v>202.99999999999997</v>
      </c>
      <c r="E21" s="4">
        <v>225.99999999999997</v>
      </c>
      <c r="F21" s="4">
        <v>270</v>
      </c>
      <c r="G21" s="4">
        <v>307.67129999999997</v>
      </c>
      <c r="H21" s="4">
        <v>337</v>
      </c>
      <c r="I21" s="4">
        <v>430</v>
      </c>
      <c r="J21" s="4">
        <v>425</v>
      </c>
      <c r="K21" s="4">
        <v>469</v>
      </c>
      <c r="L21" s="9"/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41200</v>
      </c>
      <c r="D22" s="4">
        <v>47180</v>
      </c>
      <c r="E22" s="4">
        <v>49118</v>
      </c>
      <c r="F22" s="4">
        <v>49858</v>
      </c>
      <c r="G22" s="4">
        <v>51580.999199999998</v>
      </c>
      <c r="H22" s="4">
        <v>57231.439599999998</v>
      </c>
      <c r="I22" s="4">
        <v>61051.020799999998</v>
      </c>
      <c r="J22" s="4">
        <v>74754.851500000004</v>
      </c>
      <c r="K22" s="4">
        <v>74788.743600000002</v>
      </c>
      <c r="L22" s="9"/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>
        <v>3968</v>
      </c>
      <c r="D23" s="4">
        <v>3989</v>
      </c>
      <c r="E23" s="4">
        <v>3161</v>
      </c>
      <c r="F23" s="4">
        <v>2630</v>
      </c>
      <c r="G23" s="4">
        <v>2352.1188000000002</v>
      </c>
      <c r="H23" s="4">
        <v>5746.1364000000003</v>
      </c>
      <c r="I23" s="4">
        <v>5389.2608</v>
      </c>
      <c r="J23" s="4">
        <v>5846.9075000000003</v>
      </c>
      <c r="K23" s="4">
        <v>5180.1642000000002</v>
      </c>
      <c r="L23" s="9"/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253.29920000000001</v>
      </c>
      <c r="J24" s="4">
        <v>428.80599999999998</v>
      </c>
      <c r="K24" s="4">
        <v>713.1825</v>
      </c>
      <c r="L24" s="9"/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689</v>
      </c>
      <c r="D25" s="4">
        <v>793</v>
      </c>
      <c r="E25" s="4">
        <v>949</v>
      </c>
      <c r="F25" s="4">
        <v>500</v>
      </c>
      <c r="G25" s="4">
        <v>549.09059999999999</v>
      </c>
      <c r="H25" s="4">
        <v>2487.7228</v>
      </c>
      <c r="I25" s="4">
        <v>2501.4528</v>
      </c>
      <c r="J25" s="4">
        <v>1356.2465</v>
      </c>
      <c r="K25" s="4">
        <v>3986.9360999999999</v>
      </c>
      <c r="L25" s="9"/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51</v>
      </c>
      <c r="D26" s="4">
        <v>45</v>
      </c>
      <c r="E26" s="4">
        <v>28.999999999999996</v>
      </c>
      <c r="F26" s="4">
        <v>30.6342</v>
      </c>
      <c r="G26" s="4">
        <v>30.721</v>
      </c>
      <c r="H26" s="4">
        <v>181.61779999999999</v>
      </c>
      <c r="I26" s="4">
        <v>18.971499999999999</v>
      </c>
      <c r="J26" s="4">
        <v>61.956600000000002</v>
      </c>
      <c r="K26" s="4">
        <v>88.955500000000001</v>
      </c>
      <c r="L26" s="9"/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21311</v>
      </c>
      <c r="D27" s="4">
        <v>23838</v>
      </c>
      <c r="E27" s="4">
        <v>29580</v>
      </c>
      <c r="F27" s="4">
        <v>33485</v>
      </c>
      <c r="G27" s="4">
        <v>37969</v>
      </c>
      <c r="H27" s="4">
        <v>38395</v>
      </c>
      <c r="I27" s="4">
        <v>39341.160000000003</v>
      </c>
      <c r="J27" s="4">
        <v>42351.68</v>
      </c>
      <c r="K27" s="4">
        <v>39909.188199999997</v>
      </c>
      <c r="L27" s="9"/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59157.000000000007</v>
      </c>
      <c r="D28" s="4">
        <v>63963</v>
      </c>
      <c r="E28" s="4">
        <v>68944</v>
      </c>
      <c r="F28" s="4">
        <v>73148</v>
      </c>
      <c r="G28" s="4">
        <v>83634</v>
      </c>
      <c r="H28" s="4">
        <v>87792</v>
      </c>
      <c r="I28" s="4">
        <v>101399</v>
      </c>
      <c r="J28" s="4">
        <v>115505</v>
      </c>
      <c r="K28" s="4">
        <v>128082</v>
      </c>
      <c r="L28" s="9"/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144860</v>
      </c>
      <c r="D29" s="4">
        <v>170936</v>
      </c>
      <c r="E29" s="4">
        <v>206980.00000000003</v>
      </c>
      <c r="F29" s="4">
        <v>239927.74400000001</v>
      </c>
      <c r="G29" s="4">
        <v>272710.84399999998</v>
      </c>
      <c r="H29" s="4">
        <v>313278.84899999999</v>
      </c>
      <c r="I29" s="4">
        <v>342331.63099999999</v>
      </c>
      <c r="J29" s="4">
        <v>385036.19429999997</v>
      </c>
      <c r="K29" s="4">
        <v>441540.234</v>
      </c>
      <c r="L29" s="9"/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80270</v>
      </c>
      <c r="D30" s="4">
        <v>87479</v>
      </c>
      <c r="E30" s="4">
        <v>74652</v>
      </c>
      <c r="F30" s="4">
        <v>97623</v>
      </c>
      <c r="G30" s="4">
        <v>108140</v>
      </c>
      <c r="H30" s="4">
        <v>112035</v>
      </c>
      <c r="I30" s="4">
        <v>112625</v>
      </c>
      <c r="J30" s="4">
        <v>132292</v>
      </c>
      <c r="K30" s="4">
        <v>126825</v>
      </c>
      <c r="L30" s="9"/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186610</v>
      </c>
      <c r="D31" s="4">
        <v>222709</v>
      </c>
      <c r="E31" s="4">
        <v>246164</v>
      </c>
      <c r="F31" s="4">
        <v>288126.6666</v>
      </c>
      <c r="G31" s="4">
        <v>323953.14640000003</v>
      </c>
      <c r="H31" s="4">
        <v>371352.38</v>
      </c>
      <c r="I31" s="4">
        <v>420993.56400000001</v>
      </c>
      <c r="J31" s="4">
        <v>478264.01699999999</v>
      </c>
      <c r="K31" s="4">
        <v>543646.64339999994</v>
      </c>
      <c r="L31" s="9"/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685793</v>
      </c>
      <c r="D32" s="26">
        <f t="shared" ref="D32:I32" si="7">D17+D20+D28+D29+D30+D31</f>
        <v>810076</v>
      </c>
      <c r="E32" s="26">
        <f t="shared" si="7"/>
        <v>870113</v>
      </c>
      <c r="F32" s="26">
        <f t="shared" si="7"/>
        <v>988533.2818</v>
      </c>
      <c r="G32" s="26">
        <f t="shared" si="7"/>
        <v>1105396.2175</v>
      </c>
      <c r="H32" s="26">
        <f t="shared" si="7"/>
        <v>1238456.7001</v>
      </c>
      <c r="I32" s="26">
        <f t="shared" si="7"/>
        <v>1365752.6366000001</v>
      </c>
      <c r="J32" s="26">
        <f t="shared" ref="J32:K32" si="8">J17+J20+J28+J29+J30+J31</f>
        <v>1546628.1006999998</v>
      </c>
      <c r="K32" s="26">
        <f t="shared" si="8"/>
        <v>1716795.6812999998</v>
      </c>
      <c r="L32" s="9"/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41</v>
      </c>
      <c r="C33" s="29">
        <f t="shared" ref="C33:I33" si="9">C6+C11+C13+C14+C15+C17+C20+C28+C29+C30+C31</f>
        <v>1481201</v>
      </c>
      <c r="D33" s="29">
        <f t="shared" si="9"/>
        <v>1647145</v>
      </c>
      <c r="E33" s="29">
        <f t="shared" si="9"/>
        <v>1918901</v>
      </c>
      <c r="F33" s="29">
        <f t="shared" si="9"/>
        <v>1979373.2860999997</v>
      </c>
      <c r="G33" s="29">
        <f t="shared" si="9"/>
        <v>2317604.7907000002</v>
      </c>
      <c r="H33" s="29">
        <f t="shared" si="9"/>
        <v>2574138.4928000001</v>
      </c>
      <c r="I33" s="29">
        <f t="shared" si="9"/>
        <v>2799301.9566000002</v>
      </c>
      <c r="J33" s="29">
        <f t="shared" ref="J33:K33" si="10">J6+J11+J13+J14+J15+J17+J20+J28+J29+J30+J31</f>
        <v>3127937.1927</v>
      </c>
      <c r="K33" s="29">
        <f t="shared" si="10"/>
        <v>3475841.0226000003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v>249800</v>
      </c>
      <c r="D34" s="3">
        <v>297500</v>
      </c>
      <c r="E34" s="3">
        <v>321410</v>
      </c>
      <c r="F34" s="3">
        <v>318095</v>
      </c>
      <c r="G34" s="3">
        <v>365547</v>
      </c>
      <c r="H34" s="3">
        <v>402401</v>
      </c>
      <c r="I34" s="3">
        <v>435229</v>
      </c>
      <c r="J34" s="3">
        <v>311186</v>
      </c>
      <c r="K34" s="3">
        <v>352649</v>
      </c>
      <c r="L34" s="9"/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v>49200</v>
      </c>
      <c r="D35" s="3">
        <v>57100</v>
      </c>
      <c r="E35" s="3">
        <v>53299</v>
      </c>
      <c r="F35" s="3">
        <v>40072</v>
      </c>
      <c r="G35" s="3">
        <v>21498</v>
      </c>
      <c r="H35" s="3">
        <v>19273</v>
      </c>
      <c r="I35" s="3">
        <v>21549</v>
      </c>
      <c r="J35" s="3">
        <v>21261</v>
      </c>
      <c r="K35" s="3">
        <v>28121</v>
      </c>
      <c r="L35" s="9"/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55</v>
      </c>
      <c r="C36" s="26">
        <f>C33+C34-C35</f>
        <v>1681801</v>
      </c>
      <c r="D36" s="26">
        <f t="shared" ref="D36:K36" si="11">D33+D34-D35</f>
        <v>1887545</v>
      </c>
      <c r="E36" s="26">
        <f t="shared" si="11"/>
        <v>2187012</v>
      </c>
      <c r="F36" s="26">
        <f t="shared" si="11"/>
        <v>2257396.2860999997</v>
      </c>
      <c r="G36" s="26">
        <f t="shared" si="11"/>
        <v>2661653.7907000002</v>
      </c>
      <c r="H36" s="26">
        <f t="shared" si="11"/>
        <v>2957266.4928000001</v>
      </c>
      <c r="I36" s="26">
        <f t="shared" si="11"/>
        <v>3212981.9566000002</v>
      </c>
      <c r="J36" s="26">
        <f t="shared" si="11"/>
        <v>3417862.1927</v>
      </c>
      <c r="K36" s="26">
        <f t="shared" si="11"/>
        <v>3800369.0226000003</v>
      </c>
      <c r="L36" s="9"/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v>12670</v>
      </c>
      <c r="D37" s="3">
        <v>13010</v>
      </c>
      <c r="E37" s="3">
        <v>13350</v>
      </c>
      <c r="F37" s="3">
        <v>13710</v>
      </c>
      <c r="G37" s="3">
        <v>14070</v>
      </c>
      <c r="H37" s="3">
        <v>14450</v>
      </c>
      <c r="I37" s="3">
        <v>14840</v>
      </c>
      <c r="J37" s="3">
        <v>15240</v>
      </c>
      <c r="K37" s="3">
        <v>15650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58</v>
      </c>
      <c r="C38" s="26">
        <f>C36/C37*1000</f>
        <v>132738.8318863457</v>
      </c>
      <c r="D38" s="26">
        <f t="shared" ref="D38:K38" si="12">D36/D37*1000</f>
        <v>145084.16602613375</v>
      </c>
      <c r="E38" s="26">
        <f t="shared" si="12"/>
        <v>163821.1235955056</v>
      </c>
      <c r="F38" s="26">
        <f t="shared" si="12"/>
        <v>164653.26667396058</v>
      </c>
      <c r="G38" s="26">
        <f t="shared" si="12"/>
        <v>189172.26657427152</v>
      </c>
      <c r="H38" s="26">
        <f t="shared" si="12"/>
        <v>204655.12060899654</v>
      </c>
      <c r="I38" s="26">
        <f t="shared" si="12"/>
        <v>216508.21809973047</v>
      </c>
      <c r="J38" s="26">
        <f t="shared" si="12"/>
        <v>224269.17274934382</v>
      </c>
      <c r="K38" s="26">
        <f t="shared" si="12"/>
        <v>242835.08131629394</v>
      </c>
      <c r="N38" s="8"/>
      <c r="O38" s="8"/>
      <c r="P38" s="8"/>
      <c r="Q38" s="8"/>
      <c r="R38" s="8"/>
      <c r="BS38" s="9"/>
      <c r="BT38" s="9"/>
      <c r="BU38" s="9"/>
      <c r="BV38" s="9"/>
    </row>
    <row r="40" spans="1:183" x14ac:dyDescent="0.25">
      <c r="B40" s="2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115" zoomScaleNormal="115" zoomScaleSheetLayoutView="100" workbookViewId="0">
      <pane xSplit="2" ySplit="5" topLeftCell="C30" activePane="bottomRight" state="frozen"/>
      <selection activeCell="B43" sqref="B43"/>
      <selection pane="topRight" activeCell="B43" sqref="B43"/>
      <selection pane="bottomLeft" activeCell="B43" sqref="B43"/>
      <selection pane="bottomRight" activeCell="B43" sqref="B43"/>
    </sheetView>
  </sheetViews>
  <sheetFormatPr defaultColWidth="8.85546875" defaultRowHeight="15" x14ac:dyDescent="0.25"/>
  <cols>
    <col min="1" max="1" width="11" style="2" customWidth="1"/>
    <col min="2" max="2" width="33" style="2" customWidth="1"/>
    <col min="3" max="5" width="11.140625" style="2" customWidth="1"/>
    <col min="6" max="6" width="11.140625" style="7" customWidth="1"/>
    <col min="7" max="11" width="11.85546875" style="6" customWidth="1"/>
    <col min="12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5" width="9.140625" style="7"/>
    <col min="176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4" t="s">
        <v>66</v>
      </c>
    </row>
    <row r="2" spans="1:179" ht="15.75" x14ac:dyDescent="0.25">
      <c r="A2" s="12" t="s">
        <v>49</v>
      </c>
      <c r="I2" s="8" t="s">
        <v>71</v>
      </c>
      <c r="J2" s="8"/>
      <c r="K2" s="8"/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75378</v>
      </c>
      <c r="D6" s="1">
        <f t="shared" ref="D6:K6" si="0">SUM(D7:D10)</f>
        <v>79263</v>
      </c>
      <c r="E6" s="1">
        <f t="shared" si="0"/>
        <v>80607</v>
      </c>
      <c r="F6" s="1">
        <f t="shared" si="0"/>
        <v>89146.734096109838</v>
      </c>
      <c r="G6" s="1">
        <f t="shared" si="0"/>
        <v>83166.328187156658</v>
      </c>
      <c r="H6" s="1">
        <f t="shared" si="0"/>
        <v>83792.347477604897</v>
      </c>
      <c r="I6" s="1">
        <f t="shared" si="0"/>
        <v>89388.025559216418</v>
      </c>
      <c r="J6" s="1">
        <f t="shared" si="0"/>
        <v>90833.377725349812</v>
      </c>
      <c r="K6" s="1">
        <f t="shared" si="0"/>
        <v>92190.026950656713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20453</v>
      </c>
      <c r="D7" s="4">
        <v>23323</v>
      </c>
      <c r="E7" s="4">
        <v>23707</v>
      </c>
      <c r="F7" s="4">
        <v>27093</v>
      </c>
      <c r="G7" s="4">
        <v>21441.432941845047</v>
      </c>
      <c r="H7" s="4">
        <v>20938.03196605375</v>
      </c>
      <c r="I7" s="4">
        <v>21646.069003179717</v>
      </c>
      <c r="J7" s="4">
        <v>21768.737715587373</v>
      </c>
      <c r="K7" s="4">
        <v>22037.434850918398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32214</v>
      </c>
      <c r="D8" s="4">
        <v>33368</v>
      </c>
      <c r="E8" s="4">
        <v>33991</v>
      </c>
      <c r="F8" s="4">
        <v>36395</v>
      </c>
      <c r="G8" s="4">
        <v>34713.599071793898</v>
      </c>
      <c r="H8" s="4">
        <v>35403.707213578498</v>
      </c>
      <c r="I8" s="4">
        <v>37118.125885596564</v>
      </c>
      <c r="J8" s="4">
        <v>36492.636755613406</v>
      </c>
      <c r="K8" s="4">
        <v>41277.40567481154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3319</v>
      </c>
      <c r="D9" s="4">
        <v>3082</v>
      </c>
      <c r="E9" s="4">
        <v>2879</v>
      </c>
      <c r="F9" s="4">
        <v>2899</v>
      </c>
      <c r="G9" s="4">
        <v>2600.9121992801665</v>
      </c>
      <c r="H9" s="4">
        <v>3998.1994342291373</v>
      </c>
      <c r="I9" s="4">
        <v>3928.8211180124222</v>
      </c>
      <c r="J9" s="4">
        <v>3917.8345265213147</v>
      </c>
      <c r="K9" s="4">
        <v>4080.5810845496276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19392</v>
      </c>
      <c r="D10" s="4">
        <v>19490</v>
      </c>
      <c r="E10" s="4">
        <v>20030</v>
      </c>
      <c r="F10" s="4">
        <v>22759.734096109842</v>
      </c>
      <c r="G10" s="4">
        <v>24410.383974237546</v>
      </c>
      <c r="H10" s="4">
        <v>23452.408863743516</v>
      </c>
      <c r="I10" s="4">
        <v>26695.009552427713</v>
      </c>
      <c r="J10" s="4">
        <v>28654.168727627726</v>
      </c>
      <c r="K10" s="4">
        <v>24794.605340377155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25362</v>
      </c>
      <c r="D11" s="4">
        <v>33443</v>
      </c>
      <c r="E11" s="4">
        <v>25097</v>
      </c>
      <c r="F11" s="4">
        <v>29144</v>
      </c>
      <c r="G11" s="4">
        <v>31891.28925932942</v>
      </c>
      <c r="H11" s="4">
        <v>41786.140594059405</v>
      </c>
      <c r="I11" s="4">
        <v>53810.816237799467</v>
      </c>
      <c r="J11" s="4">
        <v>50409.009212641045</v>
      </c>
      <c r="K11" s="4">
        <v>51111.799465444827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100740</v>
      </c>
      <c r="D12" s="26">
        <f t="shared" ref="D12:K12" si="1">D6+D11</f>
        <v>112706</v>
      </c>
      <c r="E12" s="26">
        <f t="shared" si="1"/>
        <v>105704</v>
      </c>
      <c r="F12" s="26">
        <f t="shared" si="1"/>
        <v>118290.73409610984</v>
      </c>
      <c r="G12" s="26">
        <f t="shared" si="1"/>
        <v>115057.61744648608</v>
      </c>
      <c r="H12" s="26">
        <f t="shared" si="1"/>
        <v>125578.48807166429</v>
      </c>
      <c r="I12" s="26">
        <f t="shared" si="1"/>
        <v>143198.84179701589</v>
      </c>
      <c r="J12" s="26">
        <f t="shared" si="1"/>
        <v>141242.38693799084</v>
      </c>
      <c r="K12" s="26">
        <f t="shared" si="1"/>
        <v>143301.82641610154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427827.00000000006</v>
      </c>
      <c r="D13" s="1">
        <v>415760.00000000006</v>
      </c>
      <c r="E13" s="1">
        <v>543613</v>
      </c>
      <c r="F13" s="1">
        <v>418220</v>
      </c>
      <c r="G13" s="1">
        <v>485687.85309717752</v>
      </c>
      <c r="H13" s="1">
        <v>509381.63196605374</v>
      </c>
      <c r="I13" s="1">
        <v>557850.66548358474</v>
      </c>
      <c r="J13" s="1">
        <v>608097.17482915719</v>
      </c>
      <c r="K13" s="1">
        <v>717177.0288659794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22711</v>
      </c>
      <c r="D14" s="4">
        <v>24241</v>
      </c>
      <c r="E14" s="4">
        <v>26536</v>
      </c>
      <c r="F14" s="4">
        <v>20532</v>
      </c>
      <c r="G14" s="4">
        <v>19931.469028225041</v>
      </c>
      <c r="H14" s="4">
        <v>22668.635360678923</v>
      </c>
      <c r="I14" s="4">
        <v>24606</v>
      </c>
      <c r="J14" s="4">
        <v>25694.80735437683</v>
      </c>
      <c r="K14" s="4">
        <v>34735.08053227677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244130.00000000003</v>
      </c>
      <c r="D15" s="4">
        <v>219651.00000000003</v>
      </c>
      <c r="E15" s="4">
        <v>264719</v>
      </c>
      <c r="F15" s="4">
        <v>230941</v>
      </c>
      <c r="G15" s="4">
        <v>232623.50464103051</v>
      </c>
      <c r="H15" s="4">
        <v>251994.13069306931</v>
      </c>
      <c r="I15" s="4">
        <v>296621.56046529638</v>
      </c>
      <c r="J15" s="4">
        <v>342058.17377155874</v>
      </c>
      <c r="K15" s="4">
        <v>350466.18388697976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694668.00000000012</v>
      </c>
      <c r="D16" s="26">
        <f t="shared" ref="D16:K16" si="2">+D13+D14+D15</f>
        <v>659652.00000000012</v>
      </c>
      <c r="E16" s="26">
        <f t="shared" si="2"/>
        <v>834868</v>
      </c>
      <c r="F16" s="26">
        <f t="shared" si="2"/>
        <v>669693</v>
      </c>
      <c r="G16" s="26">
        <f t="shared" si="2"/>
        <v>738242.82676643308</v>
      </c>
      <c r="H16" s="26">
        <f t="shared" si="2"/>
        <v>784044.39801980194</v>
      </c>
      <c r="I16" s="26">
        <f t="shared" si="2"/>
        <v>879078.22594888113</v>
      </c>
      <c r="J16" s="26">
        <f t="shared" si="2"/>
        <v>975850.15595509275</v>
      </c>
      <c r="K16" s="26">
        <f t="shared" si="2"/>
        <v>1102378.293285236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30" x14ac:dyDescent="0.25">
      <c r="A17" s="15" t="s">
        <v>35</v>
      </c>
      <c r="B17" s="16" t="s">
        <v>7</v>
      </c>
      <c r="C17" s="1">
        <f>C18+C19</f>
        <v>147477</v>
      </c>
      <c r="D17" s="1">
        <f t="shared" ref="D17:K17" si="3">D18+D19</f>
        <v>174572</v>
      </c>
      <c r="E17" s="1">
        <f t="shared" si="3"/>
        <v>165482</v>
      </c>
      <c r="F17" s="1">
        <f t="shared" si="3"/>
        <v>174562</v>
      </c>
      <c r="G17" s="1">
        <f t="shared" si="3"/>
        <v>155361.69009282062</v>
      </c>
      <c r="H17" s="1">
        <f t="shared" si="3"/>
        <v>157346.66572371524</v>
      </c>
      <c r="I17" s="1">
        <f t="shared" si="3"/>
        <v>160976.33229813664</v>
      </c>
      <c r="J17" s="1">
        <f t="shared" si="3"/>
        <v>163340.49829157174</v>
      </c>
      <c r="K17" s="1">
        <f t="shared" si="3"/>
        <v>165300.65582283313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127194</v>
      </c>
      <c r="D18" s="4">
        <v>154007</v>
      </c>
      <c r="E18" s="4">
        <v>144685</v>
      </c>
      <c r="F18" s="4">
        <v>152733</v>
      </c>
      <c r="G18" s="4">
        <v>136159.69009282062</v>
      </c>
      <c r="H18" s="4">
        <v>138199.6350777935</v>
      </c>
      <c r="I18" s="4">
        <v>141576.64330079858</v>
      </c>
      <c r="J18" s="4">
        <v>143655.67271396029</v>
      </c>
      <c r="K18" s="4">
        <v>145334.82764413898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20283</v>
      </c>
      <c r="D19" s="4">
        <v>20565</v>
      </c>
      <c r="E19" s="4">
        <v>20797</v>
      </c>
      <c r="F19" s="4">
        <v>21829</v>
      </c>
      <c r="G19" s="4">
        <v>19202</v>
      </c>
      <c r="H19" s="4">
        <v>19147.030645921735</v>
      </c>
      <c r="I19" s="4">
        <v>19399.688997338068</v>
      </c>
      <c r="J19" s="4">
        <v>19684.825577611453</v>
      </c>
      <c r="K19" s="4">
        <v>19965.828178694159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67419</v>
      </c>
      <c r="D20" s="1">
        <f t="shared" ref="D20:K20" si="4">SUM(D21:D27)</f>
        <v>70566</v>
      </c>
      <c r="E20" s="1">
        <f t="shared" si="4"/>
        <v>73995</v>
      </c>
      <c r="F20" s="1">
        <f t="shared" si="4"/>
        <v>76307.513043478262</v>
      </c>
      <c r="G20" s="1">
        <f t="shared" si="4"/>
        <v>81108.421291911334</v>
      </c>
      <c r="H20" s="1">
        <f t="shared" si="4"/>
        <v>89136.895898161252</v>
      </c>
      <c r="I20" s="1">
        <f t="shared" si="4"/>
        <v>88461.321295474714</v>
      </c>
      <c r="J20" s="1">
        <f t="shared" si="4"/>
        <v>89367.346322811587</v>
      </c>
      <c r="K20" s="1">
        <f t="shared" si="4"/>
        <v>87882.627415043913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200</v>
      </c>
      <c r="D21" s="4">
        <v>194</v>
      </c>
      <c r="E21" s="4">
        <v>209</v>
      </c>
      <c r="F21" s="4">
        <v>225</v>
      </c>
      <c r="G21" s="4">
        <v>263</v>
      </c>
      <c r="H21" s="4">
        <v>287</v>
      </c>
      <c r="I21" s="4">
        <v>324</v>
      </c>
      <c r="J21" s="4">
        <v>314</v>
      </c>
      <c r="K21" s="4">
        <v>324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41200</v>
      </c>
      <c r="D22" s="4">
        <v>43633</v>
      </c>
      <c r="E22" s="4">
        <v>43689</v>
      </c>
      <c r="F22" s="4">
        <v>43679</v>
      </c>
      <c r="G22" s="4">
        <v>45158.267474900553</v>
      </c>
      <c r="H22" s="4">
        <v>48734.113719943423</v>
      </c>
      <c r="I22" s="4">
        <v>49568.536645962733</v>
      </c>
      <c r="J22" s="4">
        <v>51091.703465668725</v>
      </c>
      <c r="K22" s="4">
        <v>52943.560548920235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3968</v>
      </c>
      <c r="D23" s="4">
        <v>3688.0000000000005</v>
      </c>
      <c r="E23" s="4">
        <v>2805</v>
      </c>
      <c r="F23" s="4">
        <v>2304</v>
      </c>
      <c r="G23" s="4">
        <v>2058.9094525478308</v>
      </c>
      <c r="H23" s="4">
        <v>4892.5213578500707</v>
      </c>
      <c r="I23" s="4">
        <v>4376.1338065661048</v>
      </c>
      <c r="J23" s="4">
        <v>4120.1980963228116</v>
      </c>
      <c r="K23" s="4">
        <v>3895.7098293608924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205.71623779946762</v>
      </c>
      <c r="J24" s="4">
        <v>302.14741295151316</v>
      </c>
      <c r="K24" s="4">
        <v>445.72889680691662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689</v>
      </c>
      <c r="D25" s="4">
        <v>733</v>
      </c>
      <c r="E25" s="4">
        <v>843</v>
      </c>
      <c r="F25" s="4">
        <v>439</v>
      </c>
      <c r="G25" s="4">
        <v>480.50861905663953</v>
      </c>
      <c r="H25" s="4">
        <v>2118.621216407355</v>
      </c>
      <c r="I25" s="4">
        <v>2030.5712511091392</v>
      </c>
      <c r="J25" s="4">
        <v>955.48917995444197</v>
      </c>
      <c r="K25" s="4">
        <v>451.61958707308736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51</v>
      </c>
      <c r="D26" s="4">
        <v>42</v>
      </c>
      <c r="E26" s="4">
        <v>26</v>
      </c>
      <c r="F26" s="4">
        <v>24.513043478260869</v>
      </c>
      <c r="G26" s="4">
        <v>26.735745406326956</v>
      </c>
      <c r="H26" s="4">
        <v>154.63960396039604</v>
      </c>
      <c r="I26" s="4">
        <v>14.974711623779946</v>
      </c>
      <c r="J26" s="4">
        <v>43.964692482915716</v>
      </c>
      <c r="K26" s="4">
        <v>123.9660175639557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21311</v>
      </c>
      <c r="D27" s="4">
        <v>22276</v>
      </c>
      <c r="E27" s="4">
        <v>26423</v>
      </c>
      <c r="F27" s="4">
        <v>29636</v>
      </c>
      <c r="G27" s="4">
        <v>33121</v>
      </c>
      <c r="H27" s="4">
        <v>32950</v>
      </c>
      <c r="I27" s="4">
        <v>31941.388642413487</v>
      </c>
      <c r="J27" s="4">
        <v>32539.843475431175</v>
      </c>
      <c r="K27" s="4">
        <v>29698.042535318826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59157.000000000007</v>
      </c>
      <c r="D28" s="4">
        <v>62691.999999999993</v>
      </c>
      <c r="E28" s="4">
        <v>63110</v>
      </c>
      <c r="F28" s="4">
        <v>66068</v>
      </c>
      <c r="G28" s="4">
        <v>77474</v>
      </c>
      <c r="H28" s="4">
        <v>81575</v>
      </c>
      <c r="I28" s="4">
        <v>87316</v>
      </c>
      <c r="J28" s="4">
        <v>92268</v>
      </c>
      <c r="K28" s="4">
        <v>96685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144860</v>
      </c>
      <c r="D29" s="4">
        <v>150759</v>
      </c>
      <c r="E29" s="4">
        <v>166444</v>
      </c>
      <c r="F29" s="4">
        <v>178021</v>
      </c>
      <c r="G29" s="4">
        <v>186507.99261223717</v>
      </c>
      <c r="H29" s="4">
        <v>207130.82885431399</v>
      </c>
      <c r="I29" s="4">
        <v>220582.12422360247</v>
      </c>
      <c r="J29" s="4">
        <v>235544.2456068988</v>
      </c>
      <c r="K29" s="4">
        <v>251941.7922871325</v>
      </c>
      <c r="L29" s="10"/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80270</v>
      </c>
      <c r="D30" s="4">
        <v>77618</v>
      </c>
      <c r="E30" s="4">
        <v>72843</v>
      </c>
      <c r="F30" s="4">
        <v>75714</v>
      </c>
      <c r="G30" s="4">
        <v>76913</v>
      </c>
      <c r="H30" s="4">
        <v>78687</v>
      </c>
      <c r="I30" s="4">
        <v>77309</v>
      </c>
      <c r="J30" s="4">
        <v>87187</v>
      </c>
      <c r="K30" s="4">
        <v>98328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186610</v>
      </c>
      <c r="D31" s="4">
        <v>200078</v>
      </c>
      <c r="E31" s="4">
        <v>202068</v>
      </c>
      <c r="F31" s="4">
        <v>222982</v>
      </c>
      <c r="G31" s="4">
        <v>228983.3053608638</v>
      </c>
      <c r="H31" s="4">
        <v>258994.72937293729</v>
      </c>
      <c r="I31" s="4">
        <v>287294</v>
      </c>
      <c r="J31" s="4">
        <v>313367.93507972662</v>
      </c>
      <c r="K31" s="4">
        <v>342354.62268041237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685793</v>
      </c>
      <c r="D32" s="26">
        <f t="shared" ref="D32:J32" si="5">D17+D20+D28+D29+D30+D31</f>
        <v>736285</v>
      </c>
      <c r="E32" s="26">
        <f t="shared" si="5"/>
        <v>743942</v>
      </c>
      <c r="F32" s="26">
        <f t="shared" si="5"/>
        <v>793654.51304347825</v>
      </c>
      <c r="G32" s="26">
        <f t="shared" si="5"/>
        <v>806348.40935783286</v>
      </c>
      <c r="H32" s="26">
        <f t="shared" si="5"/>
        <v>872871.11984912772</v>
      </c>
      <c r="I32" s="26">
        <f t="shared" si="5"/>
        <v>921938.77781721379</v>
      </c>
      <c r="J32" s="26">
        <f t="shared" si="5"/>
        <v>981075.02530100872</v>
      </c>
      <c r="K32" s="26">
        <f t="shared" ref="K32" si="6">K17+K20+K28+K29+K30+K31</f>
        <v>1042492.6982054219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41</v>
      </c>
      <c r="C33" s="29">
        <f t="shared" ref="C33:J33" si="7">C6+C11+C13+C14+C15+C17+C20+C28+C29+C30+C31</f>
        <v>1481201</v>
      </c>
      <c r="D33" s="29">
        <f t="shared" si="7"/>
        <v>1508643</v>
      </c>
      <c r="E33" s="29">
        <f t="shared" si="7"/>
        <v>1684514</v>
      </c>
      <c r="F33" s="29">
        <f t="shared" si="7"/>
        <v>1581638.247139588</v>
      </c>
      <c r="G33" s="29">
        <f t="shared" si="7"/>
        <v>1659648.8535707518</v>
      </c>
      <c r="H33" s="29">
        <f t="shared" si="7"/>
        <v>1782494.005940594</v>
      </c>
      <c r="I33" s="29">
        <f t="shared" si="7"/>
        <v>1944215.8455631107</v>
      </c>
      <c r="J33" s="29">
        <f t="shared" si="7"/>
        <v>2098167.5681940923</v>
      </c>
      <c r="K33" s="29">
        <f t="shared" ref="K33" si="8">K6+K11+K13+K14+K15+K17+K20+K28+K29+K30+K31</f>
        <v>2288172.8179067597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v>249800</v>
      </c>
      <c r="D34" s="3">
        <v>275200</v>
      </c>
      <c r="E34" s="3">
        <v>278733</v>
      </c>
      <c r="F34" s="3">
        <v>273767</v>
      </c>
      <c r="G34" s="3">
        <v>261770</v>
      </c>
      <c r="H34" s="3">
        <v>278648</v>
      </c>
      <c r="I34" s="3">
        <v>301531</v>
      </c>
      <c r="J34" s="4">
        <v>207894</v>
      </c>
      <c r="K34" s="4">
        <v>231200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v>49200</v>
      </c>
      <c r="D35" s="3">
        <v>52800</v>
      </c>
      <c r="E35" s="3">
        <v>46222</v>
      </c>
      <c r="F35" s="3">
        <v>34740</v>
      </c>
      <c r="G35" s="3">
        <v>15395</v>
      </c>
      <c r="H35" s="3">
        <v>13346</v>
      </c>
      <c r="I35" s="3">
        <v>14929</v>
      </c>
      <c r="J35" s="4">
        <v>14204</v>
      </c>
      <c r="K35" s="4">
        <v>18436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55</v>
      </c>
      <c r="C36" s="26">
        <f>C33+C34-C35</f>
        <v>1681801</v>
      </c>
      <c r="D36" s="26">
        <f t="shared" ref="D36:K36" si="9">D33+D34-D35</f>
        <v>1731043</v>
      </c>
      <c r="E36" s="26">
        <f t="shared" si="9"/>
        <v>1917025</v>
      </c>
      <c r="F36" s="26">
        <f t="shared" si="9"/>
        <v>1820665.247139588</v>
      </c>
      <c r="G36" s="26">
        <f t="shared" si="9"/>
        <v>1906023.8535707518</v>
      </c>
      <c r="H36" s="26">
        <f t="shared" si="9"/>
        <v>2047796.005940594</v>
      </c>
      <c r="I36" s="26">
        <f t="shared" si="9"/>
        <v>2230817.8455631109</v>
      </c>
      <c r="J36" s="26">
        <f t="shared" si="9"/>
        <v>2291857.5681940923</v>
      </c>
      <c r="K36" s="26">
        <f t="shared" si="9"/>
        <v>2500936.8179067597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12670</v>
      </c>
      <c r="D37" s="3">
        <f>GSVA_cur!D37</f>
        <v>13010</v>
      </c>
      <c r="E37" s="3">
        <f>GSVA_cur!E37</f>
        <v>13350</v>
      </c>
      <c r="F37" s="3">
        <f>GSVA_cur!F37</f>
        <v>13710</v>
      </c>
      <c r="G37" s="3">
        <f>GSVA_cur!G37</f>
        <v>14070</v>
      </c>
      <c r="H37" s="3">
        <f>GSVA_cur!H37</f>
        <v>14450</v>
      </c>
      <c r="I37" s="3">
        <f>GSVA_cur!I37</f>
        <v>14840</v>
      </c>
      <c r="J37" s="3">
        <f>GSVA_cur!J37</f>
        <v>15240</v>
      </c>
      <c r="K37" s="3">
        <f>GSVA_cur!K37</f>
        <v>15650</v>
      </c>
      <c r="L37" s="6"/>
      <c r="M37" s="6"/>
      <c r="N37" s="6"/>
    </row>
    <row r="38" spans="1:179" ht="15.75" x14ac:dyDescent="0.25">
      <c r="A38" s="30" t="s">
        <v>47</v>
      </c>
      <c r="B38" s="31" t="s">
        <v>58</v>
      </c>
      <c r="C38" s="26">
        <f>C36/C37*1000</f>
        <v>132738.8318863457</v>
      </c>
      <c r="D38" s="26">
        <f t="shared" ref="D38:K38" si="10">D36/D37*1000</f>
        <v>133054.80399692545</v>
      </c>
      <c r="E38" s="26">
        <f t="shared" si="10"/>
        <v>143597.37827715356</v>
      </c>
      <c r="F38" s="26">
        <f t="shared" si="10"/>
        <v>132798.34041864245</v>
      </c>
      <c r="G38" s="26">
        <f t="shared" si="10"/>
        <v>135467.22484511387</v>
      </c>
      <c r="H38" s="26">
        <f t="shared" si="10"/>
        <v>141715.98657028333</v>
      </c>
      <c r="I38" s="26">
        <f t="shared" si="10"/>
        <v>150324.65266597783</v>
      </c>
      <c r="J38" s="26">
        <f t="shared" si="10"/>
        <v>150384.35486837875</v>
      </c>
      <c r="K38" s="26">
        <f t="shared" si="10"/>
        <v>159804.26951480893</v>
      </c>
      <c r="L38" s="8"/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="115" zoomScaleNormal="115" zoomScaleSheetLayoutView="100" workbookViewId="0">
      <pane xSplit="2" ySplit="5" topLeftCell="C33" activePane="bottomRight" state="frozen"/>
      <selection activeCell="B43" sqref="B43"/>
      <selection pane="topRight" activeCell="B43" sqref="B43"/>
      <selection pane="bottomLeft" activeCell="B43" sqref="B43"/>
      <selection pane="bottomRight" activeCell="B43" sqref="B43"/>
    </sheetView>
  </sheetViews>
  <sheetFormatPr defaultColWidth="8.85546875" defaultRowHeight="15" x14ac:dyDescent="0.25"/>
  <cols>
    <col min="1" max="1" width="11" style="2" customWidth="1"/>
    <col min="2" max="2" width="33" style="2" customWidth="1"/>
    <col min="3" max="5" width="11.28515625" style="2" customWidth="1"/>
    <col min="6" max="6" width="11.28515625" style="7" customWidth="1"/>
    <col min="7" max="11" width="11.85546875" style="6" customWidth="1"/>
    <col min="12" max="12" width="9.140625" style="7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4" t="s">
        <v>66</v>
      </c>
      <c r="M1" s="8"/>
    </row>
    <row r="2" spans="1:183" ht="15.75" x14ac:dyDescent="0.25">
      <c r="A2" s="12" t="s">
        <v>50</v>
      </c>
      <c r="I2" s="6" t="s">
        <v>71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63293</v>
      </c>
      <c r="D6" s="1">
        <f t="shared" ref="D6:K6" si="0">SUM(D7:D10)</f>
        <v>76814</v>
      </c>
      <c r="E6" s="1">
        <f t="shared" si="0"/>
        <v>81804</v>
      </c>
      <c r="F6" s="1">
        <f t="shared" si="0"/>
        <v>96954.320699999997</v>
      </c>
      <c r="G6" s="1">
        <f t="shared" si="0"/>
        <v>100882.60181837458</v>
      </c>
      <c r="H6" s="1">
        <f t="shared" si="0"/>
        <v>108451.1165</v>
      </c>
      <c r="I6" s="1">
        <f t="shared" si="0"/>
        <v>110810.80140000001</v>
      </c>
      <c r="J6" s="1">
        <f t="shared" si="0"/>
        <v>125259.25109999999</v>
      </c>
      <c r="K6" s="1">
        <f t="shared" si="0"/>
        <v>121407.00398622813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11067</v>
      </c>
      <c r="D7" s="4">
        <v>19590</v>
      </c>
      <c r="E7" s="4">
        <v>19414</v>
      </c>
      <c r="F7" s="4">
        <v>25375.178800000002</v>
      </c>
      <c r="G7" s="4">
        <v>21958.382751088575</v>
      </c>
      <c r="H7" s="4">
        <v>21955.322899999999</v>
      </c>
      <c r="I7" s="4">
        <v>24365.062400000003</v>
      </c>
      <c r="J7" s="4">
        <v>30197.466</v>
      </c>
      <c r="K7" s="4">
        <v>23621.480484226318</v>
      </c>
      <c r="L7" s="9"/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31830</v>
      </c>
      <c r="D8" s="4">
        <v>36266</v>
      </c>
      <c r="E8" s="4">
        <v>39492</v>
      </c>
      <c r="F8" s="4">
        <v>45102.750899999999</v>
      </c>
      <c r="G8" s="4">
        <v>47918.196308184473</v>
      </c>
      <c r="H8" s="4">
        <v>51005.237500000003</v>
      </c>
      <c r="I8" s="4">
        <v>53632.0726</v>
      </c>
      <c r="J8" s="4">
        <v>55905.156300000002</v>
      </c>
      <c r="K8" s="4">
        <v>59759.602796874999</v>
      </c>
      <c r="L8" s="9"/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3283</v>
      </c>
      <c r="D9" s="4">
        <v>3350</v>
      </c>
      <c r="E9" s="4">
        <v>3293</v>
      </c>
      <c r="F9" s="4">
        <v>4133.8576999999996</v>
      </c>
      <c r="G9" s="4">
        <v>4205.5128325458991</v>
      </c>
      <c r="H9" s="4">
        <v>8265.4855000000007</v>
      </c>
      <c r="I9" s="4">
        <v>6078.5443999999998</v>
      </c>
      <c r="J9" s="4">
        <v>6416.1090000000004</v>
      </c>
      <c r="K9" s="4">
        <v>8325.6348724137933</v>
      </c>
      <c r="L9" s="9"/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17113</v>
      </c>
      <c r="D10" s="4">
        <v>17608</v>
      </c>
      <c r="E10" s="4">
        <v>19605</v>
      </c>
      <c r="F10" s="4">
        <v>22342.533299999999</v>
      </c>
      <c r="G10" s="4">
        <v>26800.509926555635</v>
      </c>
      <c r="H10" s="4">
        <v>27225.070599999999</v>
      </c>
      <c r="I10" s="4">
        <v>26735.121999999999</v>
      </c>
      <c r="J10" s="4">
        <v>32740.519800000002</v>
      </c>
      <c r="K10" s="4">
        <v>29700.285832713023</v>
      </c>
      <c r="L10" s="9"/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22301</v>
      </c>
      <c r="D11" s="4">
        <v>32127.999999999996</v>
      </c>
      <c r="E11" s="4">
        <v>37614</v>
      </c>
      <c r="F11" s="4">
        <v>28279.659399999997</v>
      </c>
      <c r="G11" s="4">
        <v>32053.724000000002</v>
      </c>
      <c r="H11" s="4">
        <v>44030.799599999998</v>
      </c>
      <c r="I11" s="4">
        <v>57044.418900000004</v>
      </c>
      <c r="J11" s="4">
        <v>46572.820399999997</v>
      </c>
      <c r="K11" s="4">
        <v>51952.511400000003</v>
      </c>
      <c r="L11" s="9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85594</v>
      </c>
      <c r="D12" s="26">
        <f t="shared" ref="D12:K12" si="1">D6+D11</f>
        <v>108942</v>
      </c>
      <c r="E12" s="26">
        <f t="shared" si="1"/>
        <v>119418</v>
      </c>
      <c r="F12" s="26">
        <f t="shared" si="1"/>
        <v>125233.98009999999</v>
      </c>
      <c r="G12" s="26">
        <f t="shared" si="1"/>
        <v>132936.32581837458</v>
      </c>
      <c r="H12" s="26">
        <f t="shared" si="1"/>
        <v>152481.9161</v>
      </c>
      <c r="I12" s="26">
        <f t="shared" si="1"/>
        <v>167855.22030000002</v>
      </c>
      <c r="J12" s="26">
        <f t="shared" si="1"/>
        <v>171832.07149999999</v>
      </c>
      <c r="K12" s="26">
        <f t="shared" si="1"/>
        <v>173359.51538622813</v>
      </c>
      <c r="L12" s="9"/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368161</v>
      </c>
      <c r="D13" s="1">
        <v>369736</v>
      </c>
      <c r="E13" s="1">
        <v>513276</v>
      </c>
      <c r="F13" s="1">
        <v>393467.67820000002</v>
      </c>
      <c r="G13" s="1">
        <v>637708.87966883148</v>
      </c>
      <c r="H13" s="1">
        <v>701068.81220000004</v>
      </c>
      <c r="I13" s="1">
        <v>740738.99800000002</v>
      </c>
      <c r="J13" s="1">
        <v>804867.23530000006</v>
      </c>
      <c r="K13" s="1">
        <v>913162.51018737664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16777</v>
      </c>
      <c r="D14" s="4">
        <v>20176</v>
      </c>
      <c r="E14" s="4">
        <v>19679</v>
      </c>
      <c r="F14" s="4">
        <v>33126.154000000002</v>
      </c>
      <c r="G14" s="4">
        <v>14363.299196999742</v>
      </c>
      <c r="H14" s="4">
        <v>17249.918799999999</v>
      </c>
      <c r="I14" s="4">
        <v>22112.370800000001</v>
      </c>
      <c r="J14" s="4">
        <v>28096.942000000003</v>
      </c>
      <c r="K14" s="4">
        <v>29591.563010605678</v>
      </c>
      <c r="L14" s="9"/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232607.00000000003</v>
      </c>
      <c r="D15" s="4">
        <v>232469.99999999997</v>
      </c>
      <c r="E15" s="4">
        <v>279121</v>
      </c>
      <c r="F15" s="4">
        <v>300553.19199999998</v>
      </c>
      <c r="G15" s="4">
        <v>305853.32454796974</v>
      </c>
      <c r="H15" s="4">
        <v>336926.14559999999</v>
      </c>
      <c r="I15" s="4">
        <v>370017.73090000002</v>
      </c>
      <c r="J15" s="4">
        <v>429609.8432</v>
      </c>
      <c r="K15" s="4">
        <v>476701.71528034419</v>
      </c>
      <c r="L15" s="9"/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617545</v>
      </c>
      <c r="D16" s="26">
        <f t="shared" ref="D16:I16" si="2">+D13+D14+D15</f>
        <v>622382</v>
      </c>
      <c r="E16" s="26">
        <f t="shared" si="2"/>
        <v>812076</v>
      </c>
      <c r="F16" s="26">
        <f t="shared" si="2"/>
        <v>727147.02419999999</v>
      </c>
      <c r="G16" s="26">
        <f t="shared" si="2"/>
        <v>957925.50341380097</v>
      </c>
      <c r="H16" s="26">
        <f t="shared" si="2"/>
        <v>1055244.8766000001</v>
      </c>
      <c r="I16" s="26">
        <f t="shared" si="2"/>
        <v>1132869.0997000001</v>
      </c>
      <c r="J16" s="26">
        <f t="shared" ref="J16:K16" si="3">+J13+J14+J15</f>
        <v>1262574.0205000001</v>
      </c>
      <c r="K16" s="26">
        <f t="shared" si="3"/>
        <v>1419455.7884783265</v>
      </c>
      <c r="L16" s="9"/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30" x14ac:dyDescent="0.25">
      <c r="A17" s="15" t="s">
        <v>35</v>
      </c>
      <c r="B17" s="16" t="s">
        <v>7</v>
      </c>
      <c r="C17" s="1">
        <f>C18+C19</f>
        <v>142356</v>
      </c>
      <c r="D17" s="1">
        <f t="shared" ref="D17:I17" si="4">D18+D19</f>
        <v>182518</v>
      </c>
      <c r="E17" s="1">
        <f t="shared" si="4"/>
        <v>183167</v>
      </c>
      <c r="F17" s="1">
        <f t="shared" si="4"/>
        <v>194683.23699999999</v>
      </c>
      <c r="G17" s="1">
        <f t="shared" si="4"/>
        <v>215222.23418599079</v>
      </c>
      <c r="H17" s="1">
        <f t="shared" si="4"/>
        <v>239562.5545</v>
      </c>
      <c r="I17" s="1">
        <f t="shared" si="4"/>
        <v>266836.27650000004</v>
      </c>
      <c r="J17" s="1">
        <f t="shared" ref="J17:K17" si="5">J18+J19</f>
        <v>295850.44130000001</v>
      </c>
      <c r="K17" s="1">
        <f t="shared" si="5"/>
        <v>334952.85299160599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122777</v>
      </c>
      <c r="D18" s="4">
        <v>161020</v>
      </c>
      <c r="E18" s="4">
        <v>159896</v>
      </c>
      <c r="F18" s="4">
        <v>170160.2402</v>
      </c>
      <c r="G18" s="4">
        <v>189103.17293441985</v>
      </c>
      <c r="H18" s="4">
        <v>210802.962</v>
      </c>
      <c r="I18" s="4">
        <v>234115.48800000001</v>
      </c>
      <c r="J18" s="4">
        <v>259468.28289999999</v>
      </c>
      <c r="K18" s="4">
        <v>296007.0719387501</v>
      </c>
      <c r="L18" s="9"/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19579</v>
      </c>
      <c r="D19" s="4">
        <v>21498</v>
      </c>
      <c r="E19" s="4">
        <v>23271</v>
      </c>
      <c r="F19" s="4">
        <v>24522.996800000001</v>
      </c>
      <c r="G19" s="4">
        <v>26119.061251570925</v>
      </c>
      <c r="H19" s="4">
        <v>28759.592499999999</v>
      </c>
      <c r="I19" s="4">
        <v>32720.788500000002</v>
      </c>
      <c r="J19" s="4">
        <v>36382.1584</v>
      </c>
      <c r="K19" s="4">
        <v>38945.78105285592</v>
      </c>
      <c r="L19" s="9"/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58764</v>
      </c>
      <c r="D20" s="1">
        <f t="shared" ref="D20:K20" si="6">SUM(D21:D27)</f>
        <v>66478</v>
      </c>
      <c r="E20" s="1">
        <f t="shared" si="6"/>
        <v>69939</v>
      </c>
      <c r="F20" s="1">
        <f t="shared" si="6"/>
        <v>73416.6342</v>
      </c>
      <c r="G20" s="1">
        <f t="shared" si="6"/>
        <v>78029.269218270376</v>
      </c>
      <c r="H20" s="1">
        <f t="shared" si="6"/>
        <v>86217.916599999997</v>
      </c>
      <c r="I20" s="1">
        <f t="shared" si="6"/>
        <v>88057.165100000013</v>
      </c>
      <c r="J20" s="1">
        <f t="shared" si="6"/>
        <v>100404.44810000001</v>
      </c>
      <c r="K20" s="1">
        <f t="shared" si="6"/>
        <v>95448.488742611007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163</v>
      </c>
      <c r="D21" s="4">
        <v>168</v>
      </c>
      <c r="E21" s="4">
        <v>183</v>
      </c>
      <c r="F21" s="4">
        <v>215</v>
      </c>
      <c r="G21" s="4">
        <v>240.67129999999997</v>
      </c>
      <c r="H21" s="4">
        <v>262</v>
      </c>
      <c r="I21" s="4">
        <v>344</v>
      </c>
      <c r="J21" s="4">
        <v>325</v>
      </c>
      <c r="K21" s="4">
        <v>352.72093023255815</v>
      </c>
      <c r="L21" s="9"/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37096</v>
      </c>
      <c r="D22" s="4">
        <v>42460</v>
      </c>
      <c r="E22" s="4">
        <v>44836</v>
      </c>
      <c r="F22" s="4">
        <v>45480</v>
      </c>
      <c r="G22" s="4">
        <v>46521.90130377515</v>
      </c>
      <c r="H22" s="4">
        <v>50831.439599999998</v>
      </c>
      <c r="I22" s="4">
        <v>54244.020799999998</v>
      </c>
      <c r="J22" s="4">
        <v>66410.851500000004</v>
      </c>
      <c r="K22" s="4">
        <v>64560.693651417663</v>
      </c>
      <c r="L22" s="9"/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>
        <v>3572.9999999999995</v>
      </c>
      <c r="D23" s="4">
        <v>3590</v>
      </c>
      <c r="E23" s="4">
        <v>1757</v>
      </c>
      <c r="F23" s="4">
        <v>1665</v>
      </c>
      <c r="G23" s="4">
        <v>1429.2302416869697</v>
      </c>
      <c r="H23" s="4">
        <v>3983.1364000000003</v>
      </c>
      <c r="I23" s="4">
        <v>3823.2608</v>
      </c>
      <c r="J23" s="4">
        <v>4309.9075000000003</v>
      </c>
      <c r="K23" s="4">
        <v>3671.6271629629632</v>
      </c>
      <c r="L23" s="9"/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212.29920000000001</v>
      </c>
      <c r="J24" s="4">
        <v>331.80599999999998</v>
      </c>
      <c r="K24" s="4">
        <v>483.69469512195121</v>
      </c>
      <c r="L24" s="9"/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620</v>
      </c>
      <c r="D25" s="4">
        <v>714</v>
      </c>
      <c r="E25" s="4">
        <v>821.00000000000011</v>
      </c>
      <c r="F25" s="4">
        <v>441</v>
      </c>
      <c r="G25" s="4">
        <v>480.65878019826016</v>
      </c>
      <c r="H25" s="4">
        <v>2162.7228</v>
      </c>
      <c r="I25" s="4">
        <v>2144.4528</v>
      </c>
      <c r="J25" s="4">
        <v>1121.2465</v>
      </c>
      <c r="K25" s="4">
        <v>3832.2442232492995</v>
      </c>
      <c r="L25" s="9"/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44</v>
      </c>
      <c r="D26" s="4">
        <v>39</v>
      </c>
      <c r="E26" s="4">
        <v>25</v>
      </c>
      <c r="F26" s="4">
        <v>25.6342</v>
      </c>
      <c r="G26" s="4">
        <v>25.721</v>
      </c>
      <c r="H26" s="4">
        <v>152.61779999999999</v>
      </c>
      <c r="I26" s="4">
        <v>15.971499999999999</v>
      </c>
      <c r="J26" s="4">
        <v>51.956600000000002</v>
      </c>
      <c r="K26" s="4">
        <v>55.622166666666665</v>
      </c>
      <c r="L26" s="9"/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17268</v>
      </c>
      <c r="D27" s="4">
        <v>19507</v>
      </c>
      <c r="E27" s="4">
        <v>22317</v>
      </c>
      <c r="F27" s="4">
        <v>25590</v>
      </c>
      <c r="G27" s="4">
        <v>29331.086592610001</v>
      </c>
      <c r="H27" s="4">
        <v>28826</v>
      </c>
      <c r="I27" s="4">
        <v>27273.160000000003</v>
      </c>
      <c r="J27" s="4">
        <v>27853.68</v>
      </c>
      <c r="K27" s="4">
        <v>22491.88591295989</v>
      </c>
      <c r="L27" s="9"/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58223</v>
      </c>
      <c r="D28" s="4">
        <v>62829.999999999993</v>
      </c>
      <c r="E28" s="4">
        <v>67792</v>
      </c>
      <c r="F28" s="4">
        <v>71799</v>
      </c>
      <c r="G28" s="4">
        <v>81950.173480789919</v>
      </c>
      <c r="H28" s="4">
        <v>85855</v>
      </c>
      <c r="I28" s="4">
        <v>99218</v>
      </c>
      <c r="J28" s="4">
        <v>113055</v>
      </c>
      <c r="K28" s="4">
        <v>125329.82209995415</v>
      </c>
      <c r="L28" s="9"/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118582</v>
      </c>
      <c r="D29" s="4">
        <v>139827</v>
      </c>
      <c r="E29" s="4">
        <v>170405</v>
      </c>
      <c r="F29" s="4">
        <v>198243.74400000001</v>
      </c>
      <c r="G29" s="4">
        <v>227595.78375955159</v>
      </c>
      <c r="H29" s="4">
        <v>262958.84899999999</v>
      </c>
      <c r="I29" s="4">
        <v>288466.63099999999</v>
      </c>
      <c r="J29" s="4">
        <v>324223.19429999997</v>
      </c>
      <c r="K29" s="4">
        <v>372883.01745864662</v>
      </c>
      <c r="L29" s="9"/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62484</v>
      </c>
      <c r="D30" s="4">
        <v>68606</v>
      </c>
      <c r="E30" s="4">
        <v>58414</v>
      </c>
      <c r="F30" s="4">
        <v>77167</v>
      </c>
      <c r="G30" s="4">
        <v>86644.799863214503</v>
      </c>
      <c r="H30" s="4">
        <v>90650</v>
      </c>
      <c r="I30" s="4">
        <v>92348</v>
      </c>
      <c r="J30" s="4">
        <v>109807</v>
      </c>
      <c r="K30" s="4">
        <v>101891.56679982247</v>
      </c>
      <c r="L30" s="9"/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171808</v>
      </c>
      <c r="D31" s="4">
        <v>206451.00000000003</v>
      </c>
      <c r="E31" s="4">
        <v>228441</v>
      </c>
      <c r="F31" s="4">
        <v>268566.6666</v>
      </c>
      <c r="G31" s="4">
        <v>305912.29251746048</v>
      </c>
      <c r="H31" s="4">
        <v>351202.38</v>
      </c>
      <c r="I31" s="4">
        <v>394396.56400000001</v>
      </c>
      <c r="J31" s="4">
        <v>448349.01699999999</v>
      </c>
      <c r="K31" s="4">
        <v>509999.71987479035</v>
      </c>
      <c r="L31" s="9"/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612217</v>
      </c>
      <c r="D32" s="26">
        <f t="shared" ref="D32:I32" si="7">D17+D20+D28+D29+D30+D31</f>
        <v>726710</v>
      </c>
      <c r="E32" s="26">
        <f t="shared" si="7"/>
        <v>778158</v>
      </c>
      <c r="F32" s="26">
        <f t="shared" si="7"/>
        <v>883876.2818</v>
      </c>
      <c r="G32" s="26">
        <f t="shared" si="7"/>
        <v>995354.5530252778</v>
      </c>
      <c r="H32" s="26">
        <f t="shared" si="7"/>
        <v>1116446.7001</v>
      </c>
      <c r="I32" s="26">
        <f t="shared" si="7"/>
        <v>1229322.6366000001</v>
      </c>
      <c r="J32" s="26">
        <f t="shared" ref="J32:K32" si="8">J17+J20+J28+J29+J30+J31</f>
        <v>1391689.1006999998</v>
      </c>
      <c r="K32" s="26">
        <f t="shared" si="8"/>
        <v>1540505.4679674306</v>
      </c>
      <c r="L32" s="9"/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51</v>
      </c>
      <c r="C33" s="29">
        <f t="shared" ref="C33:I33" si="9">C6+C11+C13+C14+C15+C17+C20+C28+C29+C30+C31</f>
        <v>1315356</v>
      </c>
      <c r="D33" s="29">
        <f t="shared" si="9"/>
        <v>1458034</v>
      </c>
      <c r="E33" s="29">
        <f t="shared" si="9"/>
        <v>1709652</v>
      </c>
      <c r="F33" s="29">
        <f t="shared" si="9"/>
        <v>1736257.2860999997</v>
      </c>
      <c r="G33" s="29">
        <f t="shared" si="9"/>
        <v>2086216.3822574534</v>
      </c>
      <c r="H33" s="29">
        <f t="shared" si="9"/>
        <v>2324173.4928000001</v>
      </c>
      <c r="I33" s="29">
        <f t="shared" si="9"/>
        <v>2530046.9566000002</v>
      </c>
      <c r="J33" s="29">
        <f t="shared" ref="J33:K33" si="10">J6+J11+J13+J14+J15+J17+J20+J28+J29+J30+J31</f>
        <v>2826095.1927</v>
      </c>
      <c r="K33" s="29">
        <f t="shared" si="10"/>
        <v>3133320.7718319851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f>GSVA_cur!C34</f>
        <v>249800</v>
      </c>
      <c r="D34" s="3">
        <f>GSVA_cur!D34</f>
        <v>297500</v>
      </c>
      <c r="E34" s="3">
        <f>GSVA_cur!E34</f>
        <v>321410</v>
      </c>
      <c r="F34" s="3">
        <f>GSVA_cur!F34</f>
        <v>318095</v>
      </c>
      <c r="G34" s="3">
        <f>GSVA_cur!G34</f>
        <v>365547</v>
      </c>
      <c r="H34" s="3">
        <f>GSVA_cur!H34</f>
        <v>402401</v>
      </c>
      <c r="I34" s="3">
        <f>GSVA_cur!I34</f>
        <v>435229</v>
      </c>
      <c r="J34" s="3">
        <f>GSVA_cur!J34</f>
        <v>311186</v>
      </c>
      <c r="K34" s="3">
        <f>GSVA_cur!K34</f>
        <v>352649</v>
      </c>
      <c r="L34" s="9"/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f>GSVA_cur!C35</f>
        <v>49200</v>
      </c>
      <c r="D35" s="3">
        <f>GSVA_cur!D35</f>
        <v>57100</v>
      </c>
      <c r="E35" s="3">
        <f>GSVA_cur!E35</f>
        <v>53299</v>
      </c>
      <c r="F35" s="3">
        <f>GSVA_cur!F35</f>
        <v>40072</v>
      </c>
      <c r="G35" s="3">
        <f>GSVA_cur!G35</f>
        <v>21498</v>
      </c>
      <c r="H35" s="3">
        <f>GSVA_cur!H35</f>
        <v>19273</v>
      </c>
      <c r="I35" s="3">
        <f>GSVA_cur!I35</f>
        <v>21549</v>
      </c>
      <c r="J35" s="3">
        <f>GSVA_cur!J35</f>
        <v>21261</v>
      </c>
      <c r="K35" s="3">
        <f>GSVA_cur!K35</f>
        <v>28121</v>
      </c>
      <c r="L35" s="9"/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63</v>
      </c>
      <c r="C36" s="26">
        <f>C33+C34-C35</f>
        <v>1515956</v>
      </c>
      <c r="D36" s="26">
        <f t="shared" ref="D36:K36" si="11">D33+D34-D35</f>
        <v>1698434</v>
      </c>
      <c r="E36" s="26">
        <f t="shared" si="11"/>
        <v>1977763</v>
      </c>
      <c r="F36" s="26">
        <f t="shared" si="11"/>
        <v>2014280.2860999997</v>
      </c>
      <c r="G36" s="26">
        <f t="shared" si="11"/>
        <v>2430265.3822574532</v>
      </c>
      <c r="H36" s="26">
        <f t="shared" si="11"/>
        <v>2707301.4928000001</v>
      </c>
      <c r="I36" s="26">
        <f t="shared" si="11"/>
        <v>2943726.9566000002</v>
      </c>
      <c r="J36" s="26">
        <f t="shared" si="11"/>
        <v>3116020.1927</v>
      </c>
      <c r="K36" s="26">
        <f t="shared" si="11"/>
        <v>3457848.7718319851</v>
      </c>
      <c r="L36" s="9"/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4">
        <f>GSVA_cur!C37</f>
        <v>12670</v>
      </c>
      <c r="D37" s="4">
        <f>GSVA_cur!D37</f>
        <v>13010</v>
      </c>
      <c r="E37" s="4">
        <f>GSVA_cur!E37</f>
        <v>13350</v>
      </c>
      <c r="F37" s="4">
        <f>GSVA_cur!F37</f>
        <v>13710</v>
      </c>
      <c r="G37" s="4">
        <f>GSVA_cur!G37</f>
        <v>14070</v>
      </c>
      <c r="H37" s="4">
        <f>GSVA_cur!H37</f>
        <v>14450</v>
      </c>
      <c r="I37" s="4">
        <f>GSVA_cur!I37</f>
        <v>14840</v>
      </c>
      <c r="J37" s="4">
        <f>GSVA_cur!J37</f>
        <v>15240</v>
      </c>
      <c r="K37" s="4">
        <f>GSVA_cur!K37</f>
        <v>15650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64</v>
      </c>
      <c r="C38" s="26">
        <f>C36/C37*1000</f>
        <v>119649.25019731649</v>
      </c>
      <c r="D38" s="26">
        <f t="shared" ref="D38:K38" si="12">D36/D37*1000</f>
        <v>130548.34742505764</v>
      </c>
      <c r="E38" s="26">
        <f t="shared" si="12"/>
        <v>148147.04119850189</v>
      </c>
      <c r="F38" s="26">
        <f t="shared" si="12"/>
        <v>146920.51685630923</v>
      </c>
      <c r="G38" s="26">
        <f t="shared" si="12"/>
        <v>172726.75069349346</v>
      </c>
      <c r="H38" s="26">
        <f t="shared" si="12"/>
        <v>187356.50469204155</v>
      </c>
      <c r="I38" s="26">
        <f t="shared" si="12"/>
        <v>198364.35017520215</v>
      </c>
      <c r="J38" s="26">
        <f t="shared" si="12"/>
        <v>204463.26723753283</v>
      </c>
      <c r="K38" s="26">
        <f t="shared" si="12"/>
        <v>220948.80331194794</v>
      </c>
      <c r="N38" s="8"/>
      <c r="O38" s="8"/>
      <c r="P38" s="8"/>
      <c r="Q38" s="8"/>
      <c r="R38" s="8"/>
      <c r="BS38" s="9"/>
      <c r="BT38" s="9"/>
      <c r="BU38" s="9"/>
      <c r="BV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9"/>
  <sheetViews>
    <sheetView tabSelected="1" zoomScale="115" zoomScaleNormal="115" zoomScaleSheetLayoutView="100" workbookViewId="0">
      <pane xSplit="2" ySplit="5" topLeftCell="C33" activePane="bottomRight" state="frozen"/>
      <selection activeCell="B43" sqref="B43"/>
      <selection pane="topRight" activeCell="B43" sqref="B43"/>
      <selection pane="bottomLeft" activeCell="B43" sqref="B43"/>
      <selection pane="bottomRight" activeCell="B43" sqref="B43"/>
    </sheetView>
  </sheetViews>
  <sheetFormatPr defaultColWidth="8.85546875" defaultRowHeight="15" x14ac:dyDescent="0.25"/>
  <cols>
    <col min="1" max="1" width="11" style="2" customWidth="1"/>
    <col min="2" max="2" width="33" style="2" customWidth="1"/>
    <col min="3" max="5" width="10.85546875" style="2" customWidth="1"/>
    <col min="6" max="6" width="10.85546875" style="35" customWidth="1"/>
    <col min="7" max="11" width="11.85546875" style="6" customWidth="1"/>
    <col min="12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4" t="s">
        <v>66</v>
      </c>
    </row>
    <row r="2" spans="1:179" ht="15.75" x14ac:dyDescent="0.25">
      <c r="A2" s="12" t="s">
        <v>52</v>
      </c>
      <c r="I2" s="6" t="s">
        <v>71</v>
      </c>
    </row>
    <row r="3" spans="1:179" ht="15.75" x14ac:dyDescent="0.25">
      <c r="A3" s="12"/>
    </row>
    <row r="4" spans="1:179" ht="15.75" x14ac:dyDescent="0.25">
      <c r="A4" s="12"/>
      <c r="E4" s="11"/>
      <c r="F4" s="36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7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63293</v>
      </c>
      <c r="D6" s="1">
        <f t="shared" ref="D6:K6" si="0">SUM(D7:D10)</f>
        <v>66602</v>
      </c>
      <c r="E6" s="1">
        <f t="shared" si="0"/>
        <v>66975</v>
      </c>
      <c r="F6" s="38">
        <f t="shared" si="0"/>
        <v>74483.734096109838</v>
      </c>
      <c r="G6" s="1">
        <f t="shared" si="0"/>
        <v>67863.328187156658</v>
      </c>
      <c r="H6" s="1">
        <f t="shared" si="0"/>
        <v>68003.347477604897</v>
      </c>
      <c r="I6" s="1">
        <f t="shared" si="0"/>
        <v>73295.025559216418</v>
      </c>
      <c r="J6" s="1">
        <f t="shared" si="0"/>
        <v>74128.377725349812</v>
      </c>
      <c r="K6" s="1">
        <f t="shared" si="0"/>
        <v>74849.753229162903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11067</v>
      </c>
      <c r="D7" s="4">
        <v>13206</v>
      </c>
      <c r="E7" s="4">
        <v>12562</v>
      </c>
      <c r="F7" s="39">
        <v>14972</v>
      </c>
      <c r="G7" s="4">
        <v>8918.432941845047</v>
      </c>
      <c r="H7" s="4">
        <v>7789.0319660537498</v>
      </c>
      <c r="I7" s="4">
        <v>7846.0690031797167</v>
      </c>
      <c r="J7" s="4">
        <v>7321.7377155873728</v>
      </c>
      <c r="K7" s="4">
        <v>7041.0305136288935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31830</v>
      </c>
      <c r="D8" s="4">
        <v>32959</v>
      </c>
      <c r="E8" s="4">
        <v>33563</v>
      </c>
      <c r="F8" s="39">
        <v>35940</v>
      </c>
      <c r="G8" s="4">
        <v>34271.599071793898</v>
      </c>
      <c r="H8" s="4">
        <v>34970.707213578498</v>
      </c>
      <c r="I8" s="4">
        <v>36695.125885596564</v>
      </c>
      <c r="J8" s="4">
        <v>36076.636755613406</v>
      </c>
      <c r="K8" s="4">
        <v>40845.585628828812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3283</v>
      </c>
      <c r="D9" s="4">
        <v>3047</v>
      </c>
      <c r="E9" s="4">
        <v>2846</v>
      </c>
      <c r="F9" s="39">
        <v>2864</v>
      </c>
      <c r="G9" s="4">
        <v>2565.9121992801665</v>
      </c>
      <c r="H9" s="4">
        <v>3942.1994342291373</v>
      </c>
      <c r="I9" s="4">
        <v>3880.8211180124222</v>
      </c>
      <c r="J9" s="4">
        <v>3867.8345265213147</v>
      </c>
      <c r="K9" s="4">
        <v>4028.6796367151655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17113</v>
      </c>
      <c r="D10" s="4">
        <v>17390</v>
      </c>
      <c r="E10" s="4">
        <v>18004</v>
      </c>
      <c r="F10" s="39">
        <v>20707.734096109842</v>
      </c>
      <c r="G10" s="4">
        <v>22107.383974237546</v>
      </c>
      <c r="H10" s="4">
        <v>21301.408863743516</v>
      </c>
      <c r="I10" s="4">
        <v>24873.009552427713</v>
      </c>
      <c r="J10" s="4">
        <v>26862.168727627726</v>
      </c>
      <c r="K10" s="4">
        <v>22934.45744999003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22301</v>
      </c>
      <c r="D11" s="4">
        <v>29218</v>
      </c>
      <c r="E11" s="4">
        <v>19318</v>
      </c>
      <c r="F11" s="39">
        <v>24810</v>
      </c>
      <c r="G11" s="4">
        <v>26654.28925932942</v>
      </c>
      <c r="H11" s="4">
        <v>34865.140594059405</v>
      </c>
      <c r="I11" s="4">
        <v>45425.816237799467</v>
      </c>
      <c r="J11" s="4">
        <v>43852.009212641045</v>
      </c>
      <c r="K11" s="4">
        <v>44305.443596433455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85594</v>
      </c>
      <c r="D12" s="26">
        <f t="shared" ref="D12:K12" si="1">D6+D11</f>
        <v>95820</v>
      </c>
      <c r="E12" s="26">
        <f t="shared" si="1"/>
        <v>86293</v>
      </c>
      <c r="F12" s="40">
        <f t="shared" si="1"/>
        <v>99293.734096109838</v>
      </c>
      <c r="G12" s="26">
        <f t="shared" si="1"/>
        <v>94517.617446486081</v>
      </c>
      <c r="H12" s="26">
        <f t="shared" si="1"/>
        <v>102868.48807166429</v>
      </c>
      <c r="I12" s="26">
        <f t="shared" si="1"/>
        <v>118720.84179701589</v>
      </c>
      <c r="J12" s="26">
        <f t="shared" si="1"/>
        <v>117980.38693799086</v>
      </c>
      <c r="K12" s="26">
        <f t="shared" si="1"/>
        <v>119155.19682559636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368161</v>
      </c>
      <c r="D13" s="1">
        <v>350079</v>
      </c>
      <c r="E13" s="1">
        <v>480749</v>
      </c>
      <c r="F13" s="38">
        <v>347223</v>
      </c>
      <c r="G13" s="1">
        <v>423510.85309717752</v>
      </c>
      <c r="H13" s="1">
        <v>447960.63196605374</v>
      </c>
      <c r="I13" s="1">
        <v>499185.66548358474</v>
      </c>
      <c r="J13" s="1">
        <v>546307.17482915719</v>
      </c>
      <c r="K13" s="1">
        <v>620251.0288659794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16777</v>
      </c>
      <c r="D14" s="4">
        <v>17855</v>
      </c>
      <c r="E14" s="4">
        <v>17100</v>
      </c>
      <c r="F14" s="39">
        <v>4422</v>
      </c>
      <c r="G14" s="4">
        <v>13649.469028225041</v>
      </c>
      <c r="H14" s="4">
        <v>14919.635360678923</v>
      </c>
      <c r="I14" s="4">
        <v>17021</v>
      </c>
      <c r="J14" s="4">
        <v>15127.80735437683</v>
      </c>
      <c r="K14" s="4">
        <v>23089.08053227677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232607.00000000003</v>
      </c>
      <c r="D15" s="4">
        <v>207325</v>
      </c>
      <c r="E15" s="4">
        <v>247738</v>
      </c>
      <c r="F15" s="39">
        <v>213530</v>
      </c>
      <c r="G15" s="4">
        <v>214595.50464103051</v>
      </c>
      <c r="H15" s="4">
        <v>230991.13069306931</v>
      </c>
      <c r="I15" s="4">
        <v>272349.56046529638</v>
      </c>
      <c r="J15" s="4">
        <v>314096.17377155874</v>
      </c>
      <c r="K15" s="4">
        <v>331168.18388697976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617545</v>
      </c>
      <c r="D16" s="26">
        <f t="shared" ref="D16:I16" si="2">+D13+D14+D15</f>
        <v>575259</v>
      </c>
      <c r="E16" s="26">
        <f t="shared" si="2"/>
        <v>745587</v>
      </c>
      <c r="F16" s="40">
        <f t="shared" si="2"/>
        <v>565175</v>
      </c>
      <c r="G16" s="26">
        <f t="shared" si="2"/>
        <v>651755.82676643308</v>
      </c>
      <c r="H16" s="26">
        <f t="shared" si="2"/>
        <v>693871.39801980206</v>
      </c>
      <c r="I16" s="26">
        <f t="shared" si="2"/>
        <v>788556.22594888113</v>
      </c>
      <c r="J16" s="26">
        <f t="shared" ref="J16:K16" si="3">+J13+J14+J15</f>
        <v>875531.15595509275</v>
      </c>
      <c r="K16" s="26">
        <f t="shared" si="3"/>
        <v>974508.293285236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30" x14ac:dyDescent="0.25">
      <c r="A17" s="15" t="s">
        <v>35</v>
      </c>
      <c r="B17" s="16" t="s">
        <v>7</v>
      </c>
      <c r="C17" s="1">
        <f>C18+C19</f>
        <v>142356</v>
      </c>
      <c r="D17" s="1">
        <f t="shared" ref="D17:I17" si="4">D18+D19</f>
        <v>168520</v>
      </c>
      <c r="E17" s="1">
        <f t="shared" si="4"/>
        <v>158978</v>
      </c>
      <c r="F17" s="38">
        <f t="shared" si="4"/>
        <v>167318</v>
      </c>
      <c r="G17" s="1">
        <f t="shared" si="4"/>
        <v>147359.33396476606</v>
      </c>
      <c r="H17" s="1">
        <f t="shared" si="4"/>
        <v>148439.66572371524</v>
      </c>
      <c r="I17" s="1">
        <f t="shared" si="4"/>
        <v>150302.33229813664</v>
      </c>
      <c r="J17" s="1">
        <f t="shared" ref="J17:K17" si="5">J18+J19</f>
        <v>151644.49829157174</v>
      </c>
      <c r="K17" s="1">
        <f t="shared" si="5"/>
        <v>152484.80272184007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122777</v>
      </c>
      <c r="D18" s="4">
        <v>148668</v>
      </c>
      <c r="E18" s="4">
        <v>138888</v>
      </c>
      <c r="F18" s="39">
        <v>146263</v>
      </c>
      <c r="G18" s="4">
        <v>129679.69009282062</v>
      </c>
      <c r="H18" s="4">
        <v>130902.6350777935</v>
      </c>
      <c r="I18" s="4">
        <v>131894.64330079858</v>
      </c>
      <c r="J18" s="4">
        <v>132978.67271396029</v>
      </c>
      <c r="K18" s="4">
        <v>133635.5404041165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19579</v>
      </c>
      <c r="D19" s="4">
        <v>19852</v>
      </c>
      <c r="E19" s="4">
        <v>20090</v>
      </c>
      <c r="F19" s="39">
        <v>21055</v>
      </c>
      <c r="G19" s="4">
        <v>17679.643871945445</v>
      </c>
      <c r="H19" s="4">
        <v>17537.030645921735</v>
      </c>
      <c r="I19" s="4">
        <v>18407.688997338068</v>
      </c>
      <c r="J19" s="4">
        <v>18665.825577611453</v>
      </c>
      <c r="K19" s="4">
        <v>18849.262317723576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58764</v>
      </c>
      <c r="D20" s="1">
        <f t="shared" ref="D20:K20" si="6">SUM(D21:D27)</f>
        <v>61319</v>
      </c>
      <c r="E20" s="1">
        <f t="shared" si="6"/>
        <v>61469</v>
      </c>
      <c r="F20" s="38">
        <f t="shared" si="6"/>
        <v>64357.513043478262</v>
      </c>
      <c r="G20" s="1">
        <f t="shared" si="6"/>
        <v>68086.421291911334</v>
      </c>
      <c r="H20" s="1">
        <f t="shared" si="6"/>
        <v>73104.895898161252</v>
      </c>
      <c r="I20" s="1">
        <f t="shared" si="6"/>
        <v>70350.321295474714</v>
      </c>
      <c r="J20" s="1">
        <f t="shared" si="6"/>
        <v>68444.346322811587</v>
      </c>
      <c r="K20" s="1">
        <f t="shared" si="6"/>
        <v>68749.99347425779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163</v>
      </c>
      <c r="D21" s="4">
        <v>162</v>
      </c>
      <c r="E21" s="4">
        <v>170</v>
      </c>
      <c r="F21" s="39">
        <v>177</v>
      </c>
      <c r="G21" s="4">
        <v>205</v>
      </c>
      <c r="H21" s="4">
        <v>223</v>
      </c>
      <c r="I21" s="4">
        <v>252</v>
      </c>
      <c r="J21" s="4">
        <v>235</v>
      </c>
      <c r="K21" s="4">
        <v>257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37096</v>
      </c>
      <c r="D22" s="4">
        <v>39112</v>
      </c>
      <c r="E22" s="4">
        <v>39726</v>
      </c>
      <c r="F22" s="39">
        <v>39602</v>
      </c>
      <c r="G22" s="4">
        <v>40439.267474900553</v>
      </c>
      <c r="H22" s="4">
        <v>42865.113719943423</v>
      </c>
      <c r="I22" s="4">
        <v>43474.536645962733</v>
      </c>
      <c r="J22" s="4">
        <v>43747.703465668725</v>
      </c>
      <c r="K22" s="4">
        <v>44537.698374341366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3572.9999999999995</v>
      </c>
      <c r="D23" s="4">
        <v>3306</v>
      </c>
      <c r="E23" s="4">
        <v>1500</v>
      </c>
      <c r="F23" s="39">
        <v>1405</v>
      </c>
      <c r="G23" s="4">
        <v>1196.9094525478308</v>
      </c>
      <c r="H23" s="4">
        <v>3273.5213578500707</v>
      </c>
      <c r="I23" s="4">
        <v>2974.1338065661048</v>
      </c>
      <c r="J23" s="4">
        <v>2771.1980963228116</v>
      </c>
      <c r="K23" s="4">
        <v>2351.6591657570125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39"/>
      <c r="G24" s="4">
        <v>0</v>
      </c>
      <c r="H24" s="4">
        <v>0</v>
      </c>
      <c r="I24" s="4">
        <v>169.71623779946762</v>
      </c>
      <c r="J24" s="4">
        <v>218.14741295151316</v>
      </c>
      <c r="K24" s="4">
        <v>247.72889680691662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620</v>
      </c>
      <c r="D25" s="4">
        <v>656</v>
      </c>
      <c r="E25" s="4">
        <v>722</v>
      </c>
      <c r="F25" s="39">
        <v>387</v>
      </c>
      <c r="G25" s="4">
        <v>420.50861905663953</v>
      </c>
      <c r="H25" s="4">
        <v>1834.621216407355</v>
      </c>
      <c r="I25" s="4">
        <v>1726.5712511091392</v>
      </c>
      <c r="J25" s="4">
        <v>763.48917995444197</v>
      </c>
      <c r="K25" s="4">
        <v>231.85848446971829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44</v>
      </c>
      <c r="D26" s="4">
        <v>36</v>
      </c>
      <c r="E26" s="4">
        <v>22</v>
      </c>
      <c r="F26" s="39">
        <v>20.513043478260869</v>
      </c>
      <c r="G26" s="4">
        <v>22.735745406326956</v>
      </c>
      <c r="H26" s="4">
        <v>128.63960396039604</v>
      </c>
      <c r="I26" s="4">
        <v>11.974711623779946</v>
      </c>
      <c r="J26" s="4">
        <v>35.964692482915716</v>
      </c>
      <c r="K26" s="4">
        <v>115.00601756395571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17268</v>
      </c>
      <c r="D27" s="4">
        <v>18047</v>
      </c>
      <c r="E27" s="4">
        <v>19329</v>
      </c>
      <c r="F27" s="39">
        <v>22766</v>
      </c>
      <c r="G27" s="4">
        <v>25802</v>
      </c>
      <c r="H27" s="4">
        <v>24780</v>
      </c>
      <c r="I27" s="4">
        <v>21741.388642413487</v>
      </c>
      <c r="J27" s="4">
        <v>20672.843475431175</v>
      </c>
      <c r="K27" s="4">
        <v>21009.042535318826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58223</v>
      </c>
      <c r="D28" s="4">
        <v>61594.000000000007</v>
      </c>
      <c r="E28" s="4">
        <v>62014</v>
      </c>
      <c r="F28" s="39">
        <v>64872</v>
      </c>
      <c r="G28" s="4">
        <v>76012</v>
      </c>
      <c r="H28" s="4">
        <v>79880</v>
      </c>
      <c r="I28" s="4">
        <v>85457</v>
      </c>
      <c r="J28" s="4">
        <v>90261</v>
      </c>
      <c r="K28" s="4">
        <v>94960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118582</v>
      </c>
      <c r="D29" s="4">
        <v>121773</v>
      </c>
      <c r="E29" s="4">
        <v>133665</v>
      </c>
      <c r="F29" s="39">
        <v>142451</v>
      </c>
      <c r="G29" s="4">
        <v>148008.99261223717</v>
      </c>
      <c r="H29" s="4">
        <v>164802.82885431399</v>
      </c>
      <c r="I29" s="4">
        <v>177345.12422360247</v>
      </c>
      <c r="J29" s="4">
        <v>189158.2456068988</v>
      </c>
      <c r="K29" s="4">
        <v>203331.7922871325</v>
      </c>
      <c r="L29" s="10"/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62484</v>
      </c>
      <c r="D30" s="4">
        <v>59482.000000000007</v>
      </c>
      <c r="E30" s="4">
        <v>57698</v>
      </c>
      <c r="F30" s="39">
        <v>57212</v>
      </c>
      <c r="G30" s="4">
        <v>57340</v>
      </c>
      <c r="H30" s="4">
        <v>59260</v>
      </c>
      <c r="I30" s="4">
        <v>59418</v>
      </c>
      <c r="J30" s="4">
        <v>68069</v>
      </c>
      <c r="K30" s="4">
        <v>75704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171808</v>
      </c>
      <c r="D31" s="4">
        <v>184570</v>
      </c>
      <c r="E31" s="4">
        <v>185636</v>
      </c>
      <c r="F31" s="39">
        <v>205762</v>
      </c>
      <c r="G31" s="4">
        <v>213011.3053608638</v>
      </c>
      <c r="H31" s="4">
        <v>241209.72937293729</v>
      </c>
      <c r="I31" s="4">
        <v>264714</v>
      </c>
      <c r="J31" s="4">
        <v>289132.93507972662</v>
      </c>
      <c r="K31" s="4">
        <v>319362.62268041237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612217</v>
      </c>
      <c r="D32" s="26">
        <f t="shared" ref="D32:I32" si="7">D17+D20+D28+D29+D30+D31</f>
        <v>657258</v>
      </c>
      <c r="E32" s="26">
        <f t="shared" si="7"/>
        <v>659460</v>
      </c>
      <c r="F32" s="40">
        <f t="shared" si="7"/>
        <v>701972.51304347825</v>
      </c>
      <c r="G32" s="26">
        <f t="shared" si="7"/>
        <v>709818.05322977831</v>
      </c>
      <c r="H32" s="26">
        <f t="shared" si="7"/>
        <v>766697.11984912772</v>
      </c>
      <c r="I32" s="26">
        <f t="shared" si="7"/>
        <v>807586.77781721379</v>
      </c>
      <c r="J32" s="26">
        <f t="shared" ref="J32:K32" si="8">J17+J20+J28+J29+J30+J31</f>
        <v>856710.02530100872</v>
      </c>
      <c r="K32" s="26">
        <f t="shared" si="8"/>
        <v>914593.2111636427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51</v>
      </c>
      <c r="C33" s="29">
        <f t="shared" ref="C33:I33" si="9">C6+C11+C13+C14+C15+C17+C20+C28+C29+C30+C31</f>
        <v>1315356</v>
      </c>
      <c r="D33" s="29">
        <f t="shared" si="9"/>
        <v>1328337</v>
      </c>
      <c r="E33" s="29">
        <f t="shared" si="9"/>
        <v>1491340</v>
      </c>
      <c r="F33" s="41">
        <f t="shared" si="9"/>
        <v>1366441.247139588</v>
      </c>
      <c r="G33" s="29">
        <f t="shared" si="9"/>
        <v>1456091.4974426972</v>
      </c>
      <c r="H33" s="29">
        <f t="shared" si="9"/>
        <v>1563437.0059405938</v>
      </c>
      <c r="I33" s="29">
        <f t="shared" si="9"/>
        <v>1714863.8455631107</v>
      </c>
      <c r="J33" s="29">
        <f t="shared" ref="J33:K33" si="10">J6+J11+J13+J14+J15+J17+J20+J28+J29+J30+J31</f>
        <v>1850221.5681940925</v>
      </c>
      <c r="K33" s="29">
        <f t="shared" si="10"/>
        <v>2008256.7012744751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f>GSVA_const!C34</f>
        <v>249800</v>
      </c>
      <c r="D34" s="3">
        <f>GSVA_const!D34</f>
        <v>275200</v>
      </c>
      <c r="E34" s="3">
        <f>GSVA_const!E34</f>
        <v>278733</v>
      </c>
      <c r="F34" s="3">
        <f>GSVA_const!F34</f>
        <v>273767</v>
      </c>
      <c r="G34" s="3">
        <f>GSVA_const!G34</f>
        <v>261770</v>
      </c>
      <c r="H34" s="3">
        <f>GSVA_const!H34</f>
        <v>278648</v>
      </c>
      <c r="I34" s="3">
        <f>GSVA_const!I34</f>
        <v>301531</v>
      </c>
      <c r="J34" s="3">
        <f>GSVA_const!J34</f>
        <v>207894</v>
      </c>
      <c r="K34" s="3">
        <f>GSVA_const!K34</f>
        <v>231200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f>GSVA_const!C35</f>
        <v>49200</v>
      </c>
      <c r="D35" s="3">
        <f>GSVA_const!D35</f>
        <v>52800</v>
      </c>
      <c r="E35" s="3">
        <f>GSVA_const!E35</f>
        <v>46222</v>
      </c>
      <c r="F35" s="3">
        <f>GSVA_const!F35</f>
        <v>34740</v>
      </c>
      <c r="G35" s="3">
        <f>GSVA_const!G35</f>
        <v>15395</v>
      </c>
      <c r="H35" s="3">
        <f>GSVA_const!H35</f>
        <v>13346</v>
      </c>
      <c r="I35" s="3">
        <f>GSVA_const!I35</f>
        <v>14929</v>
      </c>
      <c r="J35" s="3">
        <f>GSVA_const!J35</f>
        <v>14204</v>
      </c>
      <c r="K35" s="3">
        <f>GSVA_const!K35</f>
        <v>18436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63</v>
      </c>
      <c r="C36" s="26">
        <f>C33+C34-C35</f>
        <v>1515956</v>
      </c>
      <c r="D36" s="26">
        <f t="shared" ref="D36:K36" si="11">D33+D34-D35</f>
        <v>1550737</v>
      </c>
      <c r="E36" s="26">
        <f t="shared" si="11"/>
        <v>1723851</v>
      </c>
      <c r="F36" s="40">
        <f t="shared" si="11"/>
        <v>1605468.247139588</v>
      </c>
      <c r="G36" s="26">
        <f t="shared" si="11"/>
        <v>1702466.4974426972</v>
      </c>
      <c r="H36" s="26">
        <f t="shared" si="11"/>
        <v>1828739.0059405938</v>
      </c>
      <c r="I36" s="26">
        <f t="shared" si="11"/>
        <v>2001465.8455631107</v>
      </c>
      <c r="J36" s="26">
        <f t="shared" si="11"/>
        <v>2043911.5681940925</v>
      </c>
      <c r="K36" s="26">
        <f t="shared" si="11"/>
        <v>2221020.7012744751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12670</v>
      </c>
      <c r="D37" s="3">
        <f>GSVA_cur!D37</f>
        <v>13010</v>
      </c>
      <c r="E37" s="3">
        <f>GSVA_cur!E37</f>
        <v>13350</v>
      </c>
      <c r="F37" s="3">
        <f>GSVA_cur!F37</f>
        <v>13710</v>
      </c>
      <c r="G37" s="3">
        <f>GSVA_cur!G37</f>
        <v>14070</v>
      </c>
      <c r="H37" s="3">
        <f>GSVA_cur!H37</f>
        <v>14450</v>
      </c>
      <c r="I37" s="3">
        <f>GSVA_cur!I37</f>
        <v>14840</v>
      </c>
      <c r="J37" s="3">
        <f>GSVA_cur!J37</f>
        <v>15240</v>
      </c>
      <c r="K37" s="3">
        <f>GSVA_cur!K37</f>
        <v>15650</v>
      </c>
      <c r="L37" s="6"/>
      <c r="M37" s="6"/>
      <c r="N37" s="6"/>
    </row>
    <row r="38" spans="1:179" ht="15.75" x14ac:dyDescent="0.25">
      <c r="A38" s="30" t="s">
        <v>47</v>
      </c>
      <c r="B38" s="31" t="s">
        <v>64</v>
      </c>
      <c r="C38" s="26">
        <f>C36/C37*1000</f>
        <v>119649.25019731649</v>
      </c>
      <c r="D38" s="26">
        <f t="shared" ref="D38:K38" si="12">D36/D37*1000</f>
        <v>119195.77248270561</v>
      </c>
      <c r="E38" s="26">
        <f t="shared" si="12"/>
        <v>129127.41573033707</v>
      </c>
      <c r="F38" s="40">
        <f t="shared" si="12"/>
        <v>117101.98739165484</v>
      </c>
      <c r="G38" s="26">
        <f t="shared" si="12"/>
        <v>120999.75106202539</v>
      </c>
      <c r="H38" s="26">
        <f t="shared" si="12"/>
        <v>126556.33259104456</v>
      </c>
      <c r="I38" s="26">
        <f t="shared" si="12"/>
        <v>134869.66614306674</v>
      </c>
      <c r="J38" s="26">
        <f t="shared" si="12"/>
        <v>134114.93229620031</v>
      </c>
      <c r="K38" s="26">
        <f t="shared" si="12"/>
        <v>141918.25567249043</v>
      </c>
      <c r="L38" s="8"/>
      <c r="M38" s="8"/>
      <c r="N38" s="8"/>
      <c r="BO38" s="9"/>
      <c r="BP38" s="9"/>
      <c r="BQ38" s="9"/>
      <c r="BR38" s="9"/>
    </row>
    <row r="39" spans="1:179" x14ac:dyDescent="0.25">
      <c r="C39" s="32"/>
      <c r="D39" s="32"/>
      <c r="E39" s="32"/>
      <c r="F39" s="42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2021-03-15T10:39:12Z</dcterms:modified>
</cp:coreProperties>
</file>