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1"/>
  <c r="E37" i="11"/>
  <c r="F37" i="11"/>
  <c r="G37" i="11"/>
  <c r="H37" i="11"/>
  <c r="I37" i="11"/>
  <c r="J37" i="11"/>
  <c r="K37" i="11"/>
  <c r="D37" i="1"/>
  <c r="E37" i="1"/>
  <c r="F37" i="1"/>
  <c r="G37" i="1"/>
  <c r="H37" i="1"/>
  <c r="I37" i="1"/>
  <c r="J37" i="1"/>
  <c r="K37" i="1"/>
  <c r="J20" i="1" l="1"/>
  <c r="K20" i="1"/>
  <c r="J20" i="11"/>
  <c r="K20" i="11"/>
  <c r="J20" i="12"/>
  <c r="K20" i="12"/>
  <c r="J20" i="10"/>
  <c r="K20" i="10"/>
  <c r="J16" i="1"/>
  <c r="K16" i="1"/>
  <c r="J17" i="1"/>
  <c r="K17" i="1"/>
  <c r="J16" i="11"/>
  <c r="K16" i="11"/>
  <c r="J17" i="11"/>
  <c r="J32" i="11" s="1"/>
  <c r="K17" i="11"/>
  <c r="K32" i="11" s="1"/>
  <c r="J16" i="12"/>
  <c r="K16" i="12"/>
  <c r="J17" i="12"/>
  <c r="J32" i="12" s="1"/>
  <c r="K17" i="12"/>
  <c r="K32" i="12" s="1"/>
  <c r="J16" i="10"/>
  <c r="K16" i="10"/>
  <c r="J17" i="10"/>
  <c r="K17" i="10"/>
  <c r="J6" i="1"/>
  <c r="K6" i="1"/>
  <c r="J6" i="11"/>
  <c r="J33" i="11" s="1"/>
  <c r="J36" i="11" s="1"/>
  <c r="J38" i="11" s="1"/>
  <c r="K6" i="11"/>
  <c r="K33" i="11" s="1"/>
  <c r="K36" i="11" s="1"/>
  <c r="K38" i="11" s="1"/>
  <c r="J6" i="12"/>
  <c r="K6" i="12"/>
  <c r="J6" i="10"/>
  <c r="K6" i="10"/>
  <c r="K12" i="12" l="1"/>
  <c r="K33" i="12"/>
  <c r="J33" i="12"/>
  <c r="K12" i="1"/>
  <c r="K32" i="1"/>
  <c r="K12" i="11"/>
  <c r="J12" i="12"/>
  <c r="K12" i="10"/>
  <c r="J12" i="10"/>
  <c r="J12" i="1"/>
  <c r="K33" i="1"/>
  <c r="K36" i="1" s="1"/>
  <c r="K33" i="10"/>
  <c r="K32" i="10"/>
  <c r="J12" i="11"/>
  <c r="J32" i="1"/>
  <c r="J33" i="1"/>
  <c r="J36" i="1" s="1"/>
  <c r="J38" i="1" s="1"/>
  <c r="J32" i="10"/>
  <c r="J33" i="10"/>
  <c r="K38" i="1" l="1"/>
  <c r="K36" i="12"/>
  <c r="J36" i="12"/>
  <c r="J36" i="10"/>
  <c r="K36" i="10"/>
  <c r="J38" i="12" l="1"/>
  <c r="K38" i="12"/>
  <c r="J38" i="10"/>
  <c r="K38" i="10"/>
  <c r="I6" i="1"/>
  <c r="I6" i="11"/>
  <c r="I6" i="12"/>
  <c r="I6" i="10"/>
  <c r="I17" i="1"/>
  <c r="I17" i="11"/>
  <c r="I17" i="12"/>
  <c r="I17" i="10"/>
  <c r="I20" i="1"/>
  <c r="I20" i="11"/>
  <c r="I20" i="12"/>
  <c r="I20" i="10"/>
  <c r="I16" i="1"/>
  <c r="I16" i="11"/>
  <c r="I16" i="12"/>
  <c r="I16" i="10"/>
  <c r="I33" i="12" l="1"/>
  <c r="I32" i="12"/>
  <c r="I32" i="11"/>
  <c r="I33" i="11"/>
  <c r="I36" i="11" s="1"/>
  <c r="I38" i="11" s="1"/>
  <c r="I12" i="12"/>
  <c r="I12" i="10"/>
  <c r="I32" i="1"/>
  <c r="I33" i="1"/>
  <c r="I36" i="1" s="1"/>
  <c r="I38" i="1" s="1"/>
  <c r="I12" i="1"/>
  <c r="I33" i="10"/>
  <c r="I32" i="10"/>
  <c r="I12" i="11"/>
  <c r="I36" i="12" l="1"/>
  <c r="I36" i="10"/>
  <c r="I38" i="12" l="1"/>
  <c r="I38" i="10"/>
  <c r="H6" i="1"/>
  <c r="H17" i="1"/>
  <c r="H20" i="1"/>
  <c r="H6" i="11"/>
  <c r="H17" i="11"/>
  <c r="H20" i="11"/>
  <c r="H6" i="12"/>
  <c r="H17" i="12"/>
  <c r="H20" i="12"/>
  <c r="H6" i="10"/>
  <c r="H17" i="10"/>
  <c r="H20" i="10"/>
  <c r="H16" i="1"/>
  <c r="H16" i="11"/>
  <c r="H16" i="12"/>
  <c r="H16" i="10"/>
  <c r="C37" i="12"/>
  <c r="C37" i="11"/>
  <c r="C37" i="1"/>
  <c r="C35" i="12"/>
  <c r="C34" i="12"/>
  <c r="C35" i="11"/>
  <c r="C34" i="11"/>
  <c r="G6" i="1"/>
  <c r="G16" i="1"/>
  <c r="G17" i="1"/>
  <c r="G20" i="1"/>
  <c r="G6" i="11"/>
  <c r="G16" i="11"/>
  <c r="G17" i="11"/>
  <c r="G20" i="11"/>
  <c r="G6" i="12"/>
  <c r="G12" i="12" s="1"/>
  <c r="G16" i="12"/>
  <c r="G17" i="12"/>
  <c r="G20" i="12"/>
  <c r="G6" i="10"/>
  <c r="G16" i="10"/>
  <c r="G17" i="10"/>
  <c r="G20" i="10"/>
  <c r="F16" i="11"/>
  <c r="F20" i="10"/>
  <c r="F20" i="12"/>
  <c r="E20" i="12"/>
  <c r="D20" i="12"/>
  <c r="C20" i="12"/>
  <c r="F17" i="12"/>
  <c r="F32" i="12" s="1"/>
  <c r="E17" i="12"/>
  <c r="D17" i="12"/>
  <c r="C17" i="12"/>
  <c r="F16" i="12"/>
  <c r="E16" i="12"/>
  <c r="D16" i="12"/>
  <c r="C16" i="12"/>
  <c r="F6" i="12"/>
  <c r="E6" i="12"/>
  <c r="D6" i="12"/>
  <c r="D33" i="12" s="1"/>
  <c r="C6" i="12"/>
  <c r="F20" i="11"/>
  <c r="E20" i="11"/>
  <c r="D20" i="11"/>
  <c r="D17" i="11"/>
  <c r="D32" i="11" s="1"/>
  <c r="C20" i="11"/>
  <c r="F17" i="11"/>
  <c r="E17" i="11"/>
  <c r="C17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D33" i="11" l="1"/>
  <c r="D36" i="11" s="1"/>
  <c r="D38" i="11" s="1"/>
  <c r="E32" i="12"/>
  <c r="G32" i="12"/>
  <c r="D36" i="12"/>
  <c r="F33" i="12"/>
  <c r="H33" i="12"/>
  <c r="G33" i="11"/>
  <c r="G36" i="11" s="1"/>
  <c r="G38" i="11" s="1"/>
  <c r="H33" i="11"/>
  <c r="H36" i="11" s="1"/>
  <c r="H38" i="11" s="1"/>
  <c r="F33" i="1"/>
  <c r="F36" i="1" s="1"/>
  <c r="F38" i="1" s="1"/>
  <c r="E33" i="11"/>
  <c r="E36" i="11" s="1"/>
  <c r="E38" i="11" s="1"/>
  <c r="F33" i="11"/>
  <c r="F36" i="11" s="1"/>
  <c r="F38" i="11" s="1"/>
  <c r="E33" i="12"/>
  <c r="G33" i="12"/>
  <c r="H32" i="12"/>
  <c r="G32" i="11"/>
  <c r="E32" i="11"/>
  <c r="H32" i="11"/>
  <c r="F32" i="11"/>
  <c r="D32" i="12"/>
  <c r="C32" i="12"/>
  <c r="C12" i="12"/>
  <c r="C33" i="12"/>
  <c r="C36" i="12" s="1"/>
  <c r="E12" i="11"/>
  <c r="H12" i="11"/>
  <c r="D12" i="11"/>
  <c r="F32" i="1"/>
  <c r="G32" i="1"/>
  <c r="D12" i="1"/>
  <c r="D33" i="1"/>
  <c r="D36" i="1" s="1"/>
  <c r="D38" i="1" s="1"/>
  <c r="E12" i="1"/>
  <c r="F12" i="1"/>
  <c r="C12" i="1"/>
  <c r="G12" i="1"/>
  <c r="H12" i="10"/>
  <c r="G12" i="11"/>
  <c r="H32" i="1"/>
  <c r="C32" i="1"/>
  <c r="D32" i="1"/>
  <c r="C33" i="1"/>
  <c r="G32" i="10"/>
  <c r="H12" i="12"/>
  <c r="E12" i="12"/>
  <c r="D12" i="12"/>
  <c r="C32" i="11"/>
  <c r="F12" i="11"/>
  <c r="C33" i="11"/>
  <c r="C12" i="11"/>
  <c r="G33" i="1"/>
  <c r="G36" i="1" s="1"/>
  <c r="G38" i="1" s="1"/>
  <c r="H33" i="1"/>
  <c r="H36" i="1" s="1"/>
  <c r="H38" i="1" s="1"/>
  <c r="D32" i="10"/>
  <c r="C33" i="10"/>
  <c r="E33" i="1"/>
  <c r="E36" i="1" s="1"/>
  <c r="E38" i="1" s="1"/>
  <c r="E32" i="1"/>
  <c r="E33" i="10"/>
  <c r="G33" i="10"/>
  <c r="H12" i="1"/>
  <c r="F12" i="12"/>
  <c r="F33" i="10"/>
  <c r="E32" i="10"/>
  <c r="H32" i="10"/>
  <c r="D33" i="10"/>
  <c r="F32" i="10"/>
  <c r="C32" i="10"/>
  <c r="D12" i="10"/>
  <c r="F12" i="10"/>
  <c r="G12" i="10"/>
  <c r="H33" i="10"/>
  <c r="E12" i="10"/>
  <c r="C12" i="10"/>
  <c r="H36" i="12" l="1"/>
  <c r="D38" i="12"/>
  <c r="G36" i="12"/>
  <c r="F36" i="12"/>
  <c r="E36" i="12"/>
  <c r="C36" i="1"/>
  <c r="E36" i="10"/>
  <c r="D36" i="10"/>
  <c r="H36" i="10"/>
  <c r="C36" i="11"/>
  <c r="C38" i="12"/>
  <c r="C36" i="10"/>
  <c r="F36" i="10"/>
  <c r="G36" i="10"/>
  <c r="E38" i="12" l="1"/>
  <c r="F38" i="12"/>
  <c r="G38" i="12"/>
  <c r="H38" i="12"/>
  <c r="F38" i="10"/>
  <c r="C38" i="1"/>
  <c r="E38" i="10"/>
  <c r="D38" i="10"/>
  <c r="H38" i="10"/>
  <c r="C38" i="11"/>
  <c r="C38" i="10"/>
  <c r="G38" i="10"/>
</calcChain>
</file>

<file path=xl/sharedStrings.xml><?xml version="1.0" encoding="utf-8"?>
<sst xmlns="http://schemas.openxmlformats.org/spreadsheetml/2006/main" count="266" uniqueCount="75">
  <si>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</si>
  <si>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</si>
  <si>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</si>
  <si>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</si>
  <si>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</si>
  <si>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</si>
  <si>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</si>
  <si>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</si>
  <si>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</si>
  <si>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</si>
  <si>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</si>
  <si>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</si>
  <si>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</si>
  <si>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</si>
  <si>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</si>
  <si>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</si>
  <si>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</si>
  <si>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</si>
  <si>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</si>
  <si>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</si>
  <si>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</si>
  <si>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</si>
  <si>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</si>
  <si>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</si>
  <si>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</si>
  <si>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</si>
  <si>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</si>
  <si>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</si>
  <si>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</si>
  <si>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</si>
  <si>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</si>
  <si>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</si>
  <si>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</si>
  <si>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</si>
  <si>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</si>
  <si>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</si>
  <si>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</si>
  <si>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</si>
  <si>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</si>
  <si>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</si>
  <si>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</si>
  <si>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</si>
  <si>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</si>
  <si>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</si>
  <si>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</si>
  <si>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</si>
  <si>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</si>
  <si>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</si>
  <si>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</si>
  <si>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</si>
  <si>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</si>
  <si>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</si>
  <si>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</si>
  <si>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</si>
  <si>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</si>
  <si>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</si>
  <si>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</si>
  <si>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</si>
  <si>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</si>
  <si>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</si>
  <si>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</si>
  <si>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</si>
  <si>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</si>
  <si>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</si>
  <si>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</si>
  <si>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Uttarakhand</t>
  </si>
  <si>
    <t>Road transport*</t>
  </si>
  <si>
    <t>*including water,air &amp; serv.inc. to transport</t>
  </si>
  <si>
    <t>2016-17</t>
  </si>
  <si>
    <t>Road transport</t>
  </si>
  <si>
    <t>2017-18</t>
  </si>
  <si>
    <t>2018-19</t>
  </si>
  <si>
    <t>2019-20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</si>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</sst>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1" fontId="7" fillId="0" borderId="0" xfId="0" applyNumberFormat="1" applyFont="1" applyFill="1" applyProtection="1">
      <protection locked="0"/>
    </xf>
    <xf numFmtId="0" fontId="16" fillId="0" borderId="0" xfId="0" applyFont="1" applyFill="1" applyProtection="1">
      <protection locked="0"/>
    </xf>
    <xf numFmtId="1" fontId="7" fillId="3" borderId="0" xfId="0" applyNumberFormat="1" applyFont="1" applyFill="1" applyBorder="1" applyProtection="1"/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Protection="1"/>
    <xf numFmtId="0" fontId="7" fillId="3" borderId="0" xfId="0" applyFont="1" applyFill="1" applyBorder="1" applyProtection="1">
      <protection locked="0"/>
    </xf>
    <xf numFmtId="0" fontId="7" fillId="3" borderId="0" xfId="0" applyFont="1" applyFill="1" applyProtection="1"/>
    <xf numFmtId="49" fontId="14" fillId="3" borderId="1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left" vertical="top" wrapText="1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40"/>
  <sheetViews>
    <sheetView tabSelected="1" zoomScale="115" zoomScaleNormal="115" zoomScaleSheetLayoutView="100" workbookViewId="0">
      <pane xSplit="2" ySplit="5" topLeftCell="C27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4" sqref="B44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11" width="11.85546875" style="6" customWidth="1"/>
    <col min="12" max="12" width="10.85546875" style="7" customWidth="1"/>
    <col min="13" max="13" width="10.85546875" style="6" customWidth="1"/>
    <col min="14" max="14" width="11" style="7" customWidth="1"/>
    <col min="15" max="17" width="11.42578125" style="7" customWidth="1"/>
    <col min="18" max="45" width="9.140625" style="7" customWidth="1"/>
    <col min="46" max="46" width="12.42578125" style="7" customWidth="1"/>
    <col min="47" max="68" width="9.140625" style="7" customWidth="1"/>
    <col min="69" max="69" width="12.140625" style="7" customWidth="1"/>
    <col min="70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7" customWidth="1"/>
    <col min="98" max="102" width="9.140625" style="7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20" width="9.140625" style="6" hidden="1" customWidth="1"/>
    <col min="121" max="121" width="9.140625" style="6" customWidth="1"/>
    <col min="122" max="151" width="9.140625" style="7" customWidth="1"/>
    <col min="152" max="152" width="9.140625" style="7" hidden="1" customWidth="1"/>
    <col min="153" max="160" width="9.140625" style="7" customWidth="1"/>
    <col min="161" max="161" width="9.140625" style="7" hidden="1" customWidth="1"/>
    <col min="162" max="166" width="9.140625" style="7" customWidth="1"/>
    <col min="167" max="167" width="9.140625" style="7" hidden="1" customWidth="1"/>
    <col min="168" max="177" width="9.140625" style="7" customWidth="1"/>
    <col min="178" max="181" width="8.85546875" style="7"/>
    <col min="182" max="182" width="12.7109375" style="7" bestFit="1" customWidth="1"/>
    <col min="183" max="16384" width="8.85546875" style="2"/>
  </cols>
  <sheetData>
    <row r="1" spans="1:182" ht="18.75" x14ac:dyDescent="0.3">
      <c r="A1" s="2" t="s">
        <v>52</v>
      </c>
      <c r="B1" s="32" t="s">
        <v>65</v>
      </c>
      <c r="L1" s="8"/>
    </row>
    <row r="2" spans="1:182" ht="15.75" x14ac:dyDescent="0.25">
      <c r="A2" s="12" t="s">
        <v>47</v>
      </c>
      <c r="I2" s="6" t="s">
        <v>73</v>
      </c>
    </row>
    <row r="3" spans="1:182" ht="15.75" x14ac:dyDescent="0.25">
      <c r="A3" s="12"/>
    </row>
    <row r="4" spans="1:182" ht="15.75" x14ac:dyDescent="0.25">
      <c r="A4" s="12"/>
      <c r="E4" s="11"/>
      <c r="F4" s="11" t="s">
        <v>56</v>
      </c>
    </row>
    <row r="5" spans="1:182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0" t="s">
        <v>64</v>
      </c>
      <c r="H5" s="30" t="s">
        <v>68</v>
      </c>
      <c r="I5" s="30" t="s">
        <v>70</v>
      </c>
      <c r="J5" s="30" t="s">
        <v>71</v>
      </c>
      <c r="K5" s="30" t="s">
        <v>72</v>
      </c>
    </row>
    <row r="6" spans="1:182" s="17" customFormat="1" ht="15.75" x14ac:dyDescent="0.25">
      <c r="A6" s="15" t="s">
        <v>25</v>
      </c>
      <c r="B6" s="16" t="s">
        <v>2</v>
      </c>
      <c r="C6" s="1">
        <f>SUM(C7:C10)</f>
        <v>1330209.5840271821</v>
      </c>
      <c r="D6" s="1">
        <f t="shared" ref="D6:E6" si="0">SUM(D7:D10)</f>
        <v>1536643.7337173678</v>
      </c>
      <c r="E6" s="1">
        <f t="shared" si="0"/>
        <v>1579095.0102947988</v>
      </c>
      <c r="F6" s="1">
        <f t="shared" ref="F6:K6" si="1">SUM(F7:F10)</f>
        <v>1611419.5915236601</v>
      </c>
      <c r="G6" s="1">
        <f t="shared" si="1"/>
        <v>1628381.5047812671</v>
      </c>
      <c r="H6" s="1">
        <f t="shared" si="1"/>
        <v>1694579.2461583933</v>
      </c>
      <c r="I6" s="1">
        <f t="shared" si="1"/>
        <v>1899376.0891584214</v>
      </c>
      <c r="J6" s="1">
        <f t="shared" si="1"/>
        <v>1960440.016172597</v>
      </c>
      <c r="K6" s="1">
        <f t="shared" si="1"/>
        <v>2044139.8788631766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6"/>
      <c r="FX6" s="6"/>
      <c r="FY6" s="6"/>
      <c r="FZ6" s="7"/>
    </row>
    <row r="7" spans="1:182" ht="15.75" x14ac:dyDescent="0.25">
      <c r="A7" s="18">
        <v>1.1000000000000001</v>
      </c>
      <c r="B7" s="19" t="s">
        <v>58</v>
      </c>
      <c r="C7" s="4">
        <v>764025.67762055376</v>
      </c>
      <c r="D7" s="4">
        <v>901730.41625342728</v>
      </c>
      <c r="E7" s="4">
        <v>850162.94764228724</v>
      </c>
      <c r="F7" s="4">
        <v>862130.95242201001</v>
      </c>
      <c r="G7" s="4">
        <v>834908.99390664685</v>
      </c>
      <c r="H7" s="4">
        <v>858452.30853292963</v>
      </c>
      <c r="I7" s="4">
        <v>1015994.4108028321</v>
      </c>
      <c r="J7" s="4">
        <v>1044805.1438316876</v>
      </c>
      <c r="K7" s="4">
        <v>1108822.004025528</v>
      </c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6"/>
      <c r="FX7" s="6"/>
      <c r="FY7" s="6"/>
    </row>
    <row r="8" spans="1:182" ht="15.75" x14ac:dyDescent="0.25">
      <c r="A8" s="18">
        <v>1.2</v>
      </c>
      <c r="B8" s="19" t="s">
        <v>59</v>
      </c>
      <c r="C8" s="4">
        <v>287788.34863824362</v>
      </c>
      <c r="D8" s="4">
        <v>313744.28397555568</v>
      </c>
      <c r="E8" s="4">
        <v>351372.92700171948</v>
      </c>
      <c r="F8" s="4">
        <v>400879.96041344374</v>
      </c>
      <c r="G8" s="4">
        <v>450418.45295724168</v>
      </c>
      <c r="H8" s="4">
        <v>490496.51420956326</v>
      </c>
      <c r="I8" s="4">
        <v>541192.56017832237</v>
      </c>
      <c r="J8" s="4">
        <v>589701.52286610694</v>
      </c>
      <c r="K8" s="4">
        <v>602320.46287592815</v>
      </c>
      <c r="L8" s="9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6"/>
      <c r="FX8" s="6"/>
      <c r="FY8" s="6"/>
    </row>
    <row r="9" spans="1:182" ht="15.75" x14ac:dyDescent="0.25">
      <c r="A9" s="18">
        <v>1.3</v>
      </c>
      <c r="B9" s="19" t="s">
        <v>60</v>
      </c>
      <c r="C9" s="4">
        <v>274833.37960245111</v>
      </c>
      <c r="D9" s="4">
        <v>317353.72844841133</v>
      </c>
      <c r="E9" s="4">
        <v>373062.58443315909</v>
      </c>
      <c r="F9" s="4">
        <v>343612.29918240337</v>
      </c>
      <c r="G9" s="4">
        <v>337931.30843436159</v>
      </c>
      <c r="H9" s="4">
        <v>340193.59900267242</v>
      </c>
      <c r="I9" s="4">
        <v>336144.06581438094</v>
      </c>
      <c r="J9" s="4">
        <v>319317.83238025248</v>
      </c>
      <c r="K9" s="4">
        <v>326045.74178399576</v>
      </c>
      <c r="L9" s="9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6"/>
      <c r="FX9" s="6"/>
      <c r="FY9" s="6"/>
    </row>
    <row r="10" spans="1:182" ht="15.75" x14ac:dyDescent="0.25">
      <c r="A10" s="18">
        <v>1.4</v>
      </c>
      <c r="B10" s="19" t="s">
        <v>61</v>
      </c>
      <c r="C10" s="4">
        <v>3562.1781659336548</v>
      </c>
      <c r="D10" s="4">
        <v>3815.305039973121</v>
      </c>
      <c r="E10" s="4">
        <v>4496.5512176330258</v>
      </c>
      <c r="F10" s="4">
        <v>4796.3795058031292</v>
      </c>
      <c r="G10" s="4">
        <v>5122.7494830170253</v>
      </c>
      <c r="H10" s="4">
        <v>5436.8244132280224</v>
      </c>
      <c r="I10" s="4">
        <v>6045.0523628857882</v>
      </c>
      <c r="J10" s="4">
        <v>6615.5170945499995</v>
      </c>
      <c r="K10" s="4">
        <v>6951.670177725</v>
      </c>
      <c r="L10" s="9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6"/>
      <c r="FX10" s="6"/>
      <c r="FY10" s="6"/>
    </row>
    <row r="11" spans="1:182" ht="15.75" x14ac:dyDescent="0.25">
      <c r="A11" s="20" t="s">
        <v>30</v>
      </c>
      <c r="B11" s="19" t="s">
        <v>3</v>
      </c>
      <c r="C11" s="4">
        <v>186082.8377</v>
      </c>
      <c r="D11" s="4">
        <v>205725.7696</v>
      </c>
      <c r="E11" s="4">
        <v>354844.25989632</v>
      </c>
      <c r="F11" s="4">
        <v>236697.65941416001</v>
      </c>
      <c r="G11" s="4">
        <v>202790.92105956</v>
      </c>
      <c r="H11" s="4">
        <v>253822.08746303999</v>
      </c>
      <c r="I11" s="4">
        <v>302868.28520319751</v>
      </c>
      <c r="J11" s="4">
        <v>330979.49277286499</v>
      </c>
      <c r="K11" s="4">
        <v>341323.31245122518</v>
      </c>
      <c r="L11" s="9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6"/>
      <c r="FX11" s="6"/>
      <c r="FY11" s="6"/>
    </row>
    <row r="12" spans="1:182" ht="15.75" x14ac:dyDescent="0.25">
      <c r="A12" s="22"/>
      <c r="B12" s="23" t="s">
        <v>27</v>
      </c>
      <c r="C12" s="24">
        <f>C6+C11</f>
        <v>1516292.4217271821</v>
      </c>
      <c r="D12" s="24">
        <f t="shared" ref="D12:E12" si="2">D6+D11</f>
        <v>1742369.5033173678</v>
      </c>
      <c r="E12" s="24">
        <f t="shared" si="2"/>
        <v>1933939.2701911188</v>
      </c>
      <c r="F12" s="24">
        <f t="shared" ref="F12:K12" si="3">F6+F11</f>
        <v>1848117.2509378202</v>
      </c>
      <c r="G12" s="24">
        <f t="shared" si="3"/>
        <v>1831172.4258408272</v>
      </c>
      <c r="H12" s="24">
        <f t="shared" si="3"/>
        <v>1948401.3336214332</v>
      </c>
      <c r="I12" s="24">
        <f t="shared" si="3"/>
        <v>2202244.3743616189</v>
      </c>
      <c r="J12" s="24">
        <f t="shared" si="3"/>
        <v>2291419.5089454618</v>
      </c>
      <c r="K12" s="24">
        <f t="shared" si="3"/>
        <v>2385463.1913144016</v>
      </c>
      <c r="L12" s="9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6"/>
      <c r="FX12" s="6"/>
      <c r="FY12" s="6"/>
    </row>
    <row r="13" spans="1:182" s="17" customFormat="1" ht="15.75" x14ac:dyDescent="0.25">
      <c r="A13" s="15" t="s">
        <v>31</v>
      </c>
      <c r="B13" s="16" t="s">
        <v>4</v>
      </c>
      <c r="C13" s="1">
        <v>4365134.8148312978</v>
      </c>
      <c r="D13" s="1">
        <v>5082899.4016041318</v>
      </c>
      <c r="E13" s="1">
        <v>5440405.7329697022</v>
      </c>
      <c r="F13" s="1">
        <v>5874343.3282242641</v>
      </c>
      <c r="G13" s="1">
        <v>6369702.9308000002</v>
      </c>
      <c r="H13" s="1">
        <v>7031812.8869383102</v>
      </c>
      <c r="I13" s="1">
        <v>7595233.2171935476</v>
      </c>
      <c r="J13" s="1">
        <v>8274664.111584058</v>
      </c>
      <c r="K13" s="1">
        <v>8596858.4211393874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6"/>
      <c r="FX13" s="6"/>
      <c r="FY13" s="6"/>
      <c r="FZ13" s="7"/>
    </row>
    <row r="14" spans="1:182" ht="30" x14ac:dyDescent="0.25">
      <c r="A14" s="20" t="s">
        <v>32</v>
      </c>
      <c r="B14" s="19" t="s">
        <v>5</v>
      </c>
      <c r="C14" s="4">
        <v>398079.42664999998</v>
      </c>
      <c r="D14" s="4">
        <v>416110.5612</v>
      </c>
      <c r="E14" s="4">
        <v>375058.21896000003</v>
      </c>
      <c r="F14" s="4">
        <v>431295.10158999998</v>
      </c>
      <c r="G14" s="4">
        <v>556862.64740861498</v>
      </c>
      <c r="H14" s="4">
        <v>579224.51314257202</v>
      </c>
      <c r="I14" s="4">
        <v>666074.12699851883</v>
      </c>
      <c r="J14" s="4">
        <v>719343.20881322795</v>
      </c>
      <c r="K14" s="4">
        <v>807369.17834567174</v>
      </c>
      <c r="L14" s="9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8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8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6"/>
      <c r="FX14" s="6"/>
      <c r="FY14" s="6"/>
    </row>
    <row r="15" spans="1:182" ht="15.75" x14ac:dyDescent="0.25">
      <c r="A15" s="20" t="s">
        <v>33</v>
      </c>
      <c r="B15" s="19" t="s">
        <v>6</v>
      </c>
      <c r="C15" s="4">
        <v>883766.12109999999</v>
      </c>
      <c r="D15" s="4">
        <v>936950.40779999993</v>
      </c>
      <c r="E15" s="4">
        <v>1242406.4286549399</v>
      </c>
      <c r="F15" s="4">
        <v>1297607.0237244251</v>
      </c>
      <c r="G15" s="4">
        <v>1313470.5665818583</v>
      </c>
      <c r="H15" s="4">
        <v>1416291.8841789456</v>
      </c>
      <c r="I15" s="4">
        <v>1592626.3203870184</v>
      </c>
      <c r="J15" s="4">
        <v>1787342.9623814945</v>
      </c>
      <c r="K15" s="4">
        <v>1971946.5847879197</v>
      </c>
      <c r="L15" s="9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8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8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6"/>
      <c r="FX15" s="6"/>
      <c r="FY15" s="6"/>
    </row>
    <row r="16" spans="1:182" ht="15.75" x14ac:dyDescent="0.25">
      <c r="A16" s="22"/>
      <c r="B16" s="23" t="s">
        <v>28</v>
      </c>
      <c r="C16" s="24">
        <f>+C13+C14+C15</f>
        <v>5646980.3625812978</v>
      </c>
      <c r="D16" s="24">
        <f t="shared" ref="D16:E16" si="4">+D13+D14+D15</f>
        <v>6435960.3706041323</v>
      </c>
      <c r="E16" s="24">
        <f t="shared" si="4"/>
        <v>7057870.3805846423</v>
      </c>
      <c r="F16" s="24">
        <f t="shared" ref="F16:I16" si="5">+F13+F14+F15</f>
        <v>7603245.4535386898</v>
      </c>
      <c r="G16" s="24">
        <f t="shared" si="5"/>
        <v>8240036.1447904734</v>
      </c>
      <c r="H16" s="24">
        <f t="shared" si="5"/>
        <v>9027329.2842598278</v>
      </c>
      <c r="I16" s="24">
        <f t="shared" si="5"/>
        <v>9853933.6645790841</v>
      </c>
      <c r="J16" s="24">
        <f t="shared" ref="J16:K16" si="6">+J13+J14+J15</f>
        <v>10781350.282778781</v>
      </c>
      <c r="K16" s="24">
        <f t="shared" si="6"/>
        <v>11376174.184272978</v>
      </c>
      <c r="L16" s="9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8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8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6"/>
      <c r="FX16" s="6"/>
      <c r="FY16" s="6"/>
    </row>
    <row r="17" spans="1:182" s="37" customFormat="1" ht="15.75" x14ac:dyDescent="0.25">
      <c r="A17" s="25" t="s">
        <v>34</v>
      </c>
      <c r="B17" s="34" t="s">
        <v>7</v>
      </c>
      <c r="C17" s="27">
        <f>C18+C19</f>
        <v>1192895.5473</v>
      </c>
      <c r="D17" s="27">
        <f t="shared" ref="D17:E17" si="7">D18+D19</f>
        <v>1408868.9808</v>
      </c>
      <c r="E17" s="27">
        <f t="shared" si="7"/>
        <v>1613980.7951000002</v>
      </c>
      <c r="F17" s="27">
        <f t="shared" ref="F17:I17" si="8">F18+F19</f>
        <v>1788266.6440999999</v>
      </c>
      <c r="G17" s="27">
        <f t="shared" si="8"/>
        <v>2038604.5212000001</v>
      </c>
      <c r="H17" s="27">
        <f t="shared" si="8"/>
        <v>2427073.9939999999</v>
      </c>
      <c r="I17" s="27">
        <f t="shared" si="8"/>
        <v>2850524.793191785</v>
      </c>
      <c r="J17" s="27">
        <f t="shared" ref="J17:K17" si="9">J18+J19</f>
        <v>3289271.358</v>
      </c>
      <c r="K17" s="27">
        <f t="shared" si="9"/>
        <v>3683869.1810313375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5"/>
      <c r="FX17" s="35"/>
      <c r="FY17" s="35"/>
      <c r="FZ17" s="36"/>
    </row>
    <row r="18" spans="1:182" ht="15.75" x14ac:dyDescent="0.25">
      <c r="A18" s="18">
        <v>6.1</v>
      </c>
      <c r="B18" s="19" t="s">
        <v>8</v>
      </c>
      <c r="C18" s="4">
        <v>1013998</v>
      </c>
      <c r="D18" s="4">
        <v>1218820.9554000001</v>
      </c>
      <c r="E18" s="4">
        <v>1426253.4188000001</v>
      </c>
      <c r="F18" s="4">
        <v>1590891.2424999999</v>
      </c>
      <c r="G18" s="4">
        <v>1811067.4746000001</v>
      </c>
      <c r="H18" s="4">
        <v>2173907.1639999999</v>
      </c>
      <c r="I18" s="4">
        <v>2566251.6949917851</v>
      </c>
      <c r="J18" s="4">
        <v>2974705.798</v>
      </c>
      <c r="K18" s="4">
        <v>3339062.2464283435</v>
      </c>
      <c r="L18" s="9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6"/>
      <c r="FX18" s="6"/>
      <c r="FY18" s="6"/>
    </row>
    <row r="19" spans="1:182" ht="15.75" x14ac:dyDescent="0.25">
      <c r="A19" s="18">
        <v>6.2</v>
      </c>
      <c r="B19" s="19" t="s">
        <v>9</v>
      </c>
      <c r="C19" s="4">
        <v>178897.54730000001</v>
      </c>
      <c r="D19" s="4">
        <v>190048.02540000001</v>
      </c>
      <c r="E19" s="4">
        <v>187727.3763</v>
      </c>
      <c r="F19" s="4">
        <v>197375.40160000001</v>
      </c>
      <c r="G19" s="4">
        <v>227537.0466</v>
      </c>
      <c r="H19" s="4">
        <v>253166.83</v>
      </c>
      <c r="I19" s="4">
        <v>284273.09820000001</v>
      </c>
      <c r="J19" s="4">
        <v>314565.56</v>
      </c>
      <c r="K19" s="4">
        <v>344806.93460299389</v>
      </c>
      <c r="L19" s="9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6"/>
      <c r="FX19" s="6"/>
      <c r="FY19" s="6"/>
    </row>
    <row r="20" spans="1:182" s="37" customFormat="1" ht="30" x14ac:dyDescent="0.25">
      <c r="A20" s="38" t="s">
        <v>35</v>
      </c>
      <c r="B20" s="39" t="s">
        <v>10</v>
      </c>
      <c r="C20" s="27">
        <f>SUM(C21:C27)</f>
        <v>691812.07059999998</v>
      </c>
      <c r="D20" s="27">
        <f t="shared" ref="D20:E20" si="10">SUM(D21:D27)</f>
        <v>811657.83380000014</v>
      </c>
      <c r="E20" s="27">
        <f t="shared" si="10"/>
        <v>934918.31830000004</v>
      </c>
      <c r="F20" s="27">
        <f t="shared" ref="F20:K20" si="11">SUM(F21:F27)</f>
        <v>1066332.9174000002</v>
      </c>
      <c r="G20" s="27">
        <f t="shared" si="11"/>
        <v>1279864.4351000001</v>
      </c>
      <c r="H20" s="27">
        <f t="shared" si="11"/>
        <v>1300141.2239999999</v>
      </c>
      <c r="I20" s="27">
        <f t="shared" si="11"/>
        <v>1237509.9462560001</v>
      </c>
      <c r="J20" s="27">
        <f t="shared" si="11"/>
        <v>1423347.217135</v>
      </c>
      <c r="K20" s="27">
        <f t="shared" si="11"/>
        <v>1528340.5631630206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5"/>
      <c r="FX20" s="35"/>
      <c r="FY20" s="35"/>
      <c r="FZ20" s="36"/>
    </row>
    <row r="21" spans="1:182" ht="15.75" x14ac:dyDescent="0.25">
      <c r="A21" s="18">
        <v>7.1</v>
      </c>
      <c r="B21" s="19" t="s">
        <v>11</v>
      </c>
      <c r="C21" s="4">
        <v>14143</v>
      </c>
      <c r="D21" s="4">
        <v>16517</v>
      </c>
      <c r="E21" s="4">
        <v>17200</v>
      </c>
      <c r="F21" s="4">
        <v>21899</v>
      </c>
      <c r="G21" s="4">
        <v>26150</v>
      </c>
      <c r="H21" s="4">
        <v>28697</v>
      </c>
      <c r="I21" s="4">
        <v>29007</v>
      </c>
      <c r="J21" s="4">
        <v>31602</v>
      </c>
      <c r="K21" s="4">
        <v>33186.266525528459</v>
      </c>
      <c r="L21" s="9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6"/>
      <c r="FX21" s="6"/>
      <c r="FY21" s="6"/>
    </row>
    <row r="22" spans="1:182" ht="15.75" x14ac:dyDescent="0.25">
      <c r="A22" s="18">
        <v>7.2</v>
      </c>
      <c r="B22" s="19" t="s">
        <v>69</v>
      </c>
      <c r="C22" s="4">
        <v>218487.73017278977</v>
      </c>
      <c r="D22" s="4">
        <v>259839.58400773405</v>
      </c>
      <c r="E22" s="4">
        <v>287155.54560000001</v>
      </c>
      <c r="F22" s="4">
        <v>307002.8247</v>
      </c>
      <c r="G22" s="4">
        <v>332684.288</v>
      </c>
      <c r="H22" s="4">
        <v>367267.22399999999</v>
      </c>
      <c r="I22" s="4">
        <v>397153.54350000003</v>
      </c>
      <c r="J22" s="4">
        <v>434617.50150000001</v>
      </c>
      <c r="K22" s="4">
        <v>472280.41378382058</v>
      </c>
      <c r="L22" s="9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6"/>
      <c r="FX22" s="6"/>
      <c r="FY22" s="6"/>
    </row>
    <row r="23" spans="1:182" ht="15.75" x14ac:dyDescent="0.25">
      <c r="A23" s="18">
        <v>7.3</v>
      </c>
      <c r="B23" s="19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9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6"/>
      <c r="FX23" s="6"/>
      <c r="FY23" s="6"/>
    </row>
    <row r="24" spans="1:182" ht="15.75" x14ac:dyDescent="0.25">
      <c r="A24" s="18">
        <v>7.4</v>
      </c>
      <c r="B24" s="19" t="s">
        <v>13</v>
      </c>
      <c r="C24" s="4">
        <v>652.26982721022978</v>
      </c>
      <c r="D24" s="4">
        <v>1229.4159922659487</v>
      </c>
      <c r="E24" s="4">
        <v>2158.4639999999999</v>
      </c>
      <c r="F24" s="4">
        <v>2281.2503999999999</v>
      </c>
      <c r="G24" s="4">
        <v>4357.134</v>
      </c>
      <c r="H24" s="4">
        <v>7512.5083999999997</v>
      </c>
      <c r="I24" s="4">
        <v>8346.1995000000006</v>
      </c>
      <c r="J24" s="4">
        <v>6213.7529999999997</v>
      </c>
      <c r="K24" s="4">
        <v>5770.2425042232489</v>
      </c>
      <c r="L24" s="9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6"/>
      <c r="FX24" s="6"/>
      <c r="FY24" s="6"/>
    </row>
    <row r="25" spans="1:182" ht="15.75" x14ac:dyDescent="0.25">
      <c r="A25" s="18">
        <v>7.5</v>
      </c>
      <c r="B25" s="19" t="s">
        <v>14</v>
      </c>
      <c r="C25" s="4">
        <v>0</v>
      </c>
      <c r="D25" s="4">
        <v>0</v>
      </c>
      <c r="E25" s="4">
        <v>0</v>
      </c>
      <c r="F25" s="4">
        <v>-75.975899999999996</v>
      </c>
      <c r="G25" s="4">
        <v>-33.524000000000001</v>
      </c>
      <c r="H25" s="4">
        <v>7491.7856000000002</v>
      </c>
      <c r="I25" s="4">
        <v>7918.4925000000003</v>
      </c>
      <c r="J25" s="4">
        <v>4770.9584999999997</v>
      </c>
      <c r="K25" s="4">
        <v>3962.2966599119468</v>
      </c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6"/>
      <c r="FX25" s="6"/>
      <c r="FY25" s="6"/>
    </row>
    <row r="26" spans="1:182" ht="15.75" x14ac:dyDescent="0.25">
      <c r="A26" s="18">
        <v>7.6</v>
      </c>
      <c r="B26" s="19" t="s">
        <v>15</v>
      </c>
      <c r="C26" s="4">
        <v>579</v>
      </c>
      <c r="D26" s="4">
        <v>678</v>
      </c>
      <c r="E26" s="4">
        <v>735.34709999999995</v>
      </c>
      <c r="F26" s="4">
        <v>646.28279999999995</v>
      </c>
      <c r="G26" s="4">
        <v>712.16949999999997</v>
      </c>
      <c r="H26" s="4">
        <v>1436.9760000000001</v>
      </c>
      <c r="I26" s="4">
        <v>190.4461</v>
      </c>
      <c r="J26" s="4">
        <v>1930.2937999999999</v>
      </c>
      <c r="K26" s="4">
        <v>1940.1206272314189</v>
      </c>
      <c r="L26" s="9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6"/>
      <c r="FX26" s="6"/>
      <c r="FY26" s="6"/>
    </row>
    <row r="27" spans="1:182" ht="30" x14ac:dyDescent="0.25">
      <c r="A27" s="18">
        <v>7.7</v>
      </c>
      <c r="B27" s="19" t="s">
        <v>16</v>
      </c>
      <c r="C27" s="4">
        <v>457950.07059999998</v>
      </c>
      <c r="D27" s="4">
        <v>533393.83380000002</v>
      </c>
      <c r="E27" s="4">
        <v>627668.96160000004</v>
      </c>
      <c r="F27" s="4">
        <v>734579.53540000005</v>
      </c>
      <c r="G27" s="4">
        <v>915994.3676</v>
      </c>
      <c r="H27" s="4">
        <v>887735.73</v>
      </c>
      <c r="I27" s="4">
        <v>794894.26465599996</v>
      </c>
      <c r="J27" s="4">
        <v>944212.71033499995</v>
      </c>
      <c r="K27" s="4">
        <v>1011201.2230623049</v>
      </c>
      <c r="L27" s="9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6"/>
      <c r="FX27" s="6"/>
      <c r="FY27" s="6"/>
    </row>
    <row r="28" spans="1:182" ht="15.75" x14ac:dyDescent="0.25">
      <c r="A28" s="20" t="s">
        <v>36</v>
      </c>
      <c r="B28" s="19" t="s">
        <v>17</v>
      </c>
      <c r="C28" s="4">
        <v>293318</v>
      </c>
      <c r="D28" s="4">
        <v>320421</v>
      </c>
      <c r="E28" s="4">
        <v>359123</v>
      </c>
      <c r="F28" s="4">
        <v>402327</v>
      </c>
      <c r="G28" s="4">
        <v>447958</v>
      </c>
      <c r="H28" s="4">
        <v>453355</v>
      </c>
      <c r="I28" s="4">
        <v>526576</v>
      </c>
      <c r="J28" s="4">
        <v>592583</v>
      </c>
      <c r="K28" s="4">
        <v>655708.54423382995</v>
      </c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6"/>
      <c r="FX28" s="6"/>
      <c r="FY28" s="6"/>
    </row>
    <row r="29" spans="1:182" ht="30" x14ac:dyDescent="0.25">
      <c r="A29" s="20" t="s">
        <v>37</v>
      </c>
      <c r="B29" s="19" t="s">
        <v>18</v>
      </c>
      <c r="C29" s="4">
        <v>588825.07956484798</v>
      </c>
      <c r="D29" s="4">
        <v>671182.12948145426</v>
      </c>
      <c r="E29" s="4">
        <v>739177.1909762203</v>
      </c>
      <c r="F29" s="4">
        <v>814718.09218930255</v>
      </c>
      <c r="G29" s="4">
        <v>843880.39417838247</v>
      </c>
      <c r="H29" s="4">
        <v>911475.68112108868</v>
      </c>
      <c r="I29" s="4">
        <v>1009646.75460189</v>
      </c>
      <c r="J29" s="4">
        <v>1131040.9867502085</v>
      </c>
      <c r="K29" s="4">
        <v>1234826.646877741</v>
      </c>
      <c r="L29" s="9"/>
      <c r="M29" s="8"/>
      <c r="N29" s="10"/>
      <c r="O29" s="10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6"/>
      <c r="FX29" s="6"/>
      <c r="FY29" s="6"/>
    </row>
    <row r="30" spans="1:182" ht="15.75" x14ac:dyDescent="0.25">
      <c r="A30" s="20" t="s">
        <v>38</v>
      </c>
      <c r="B30" s="19" t="s">
        <v>53</v>
      </c>
      <c r="C30" s="4">
        <v>404304</v>
      </c>
      <c r="D30" s="4">
        <v>315475</v>
      </c>
      <c r="E30" s="4">
        <v>483906</v>
      </c>
      <c r="F30" s="4">
        <v>609171</v>
      </c>
      <c r="G30" s="4">
        <v>666095</v>
      </c>
      <c r="H30" s="4">
        <v>758235</v>
      </c>
      <c r="I30" s="4">
        <v>942142.19458150177</v>
      </c>
      <c r="J30" s="4">
        <v>970009.40797201754</v>
      </c>
      <c r="K30" s="4">
        <v>1008037.0012269974</v>
      </c>
      <c r="L30" s="9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6"/>
      <c r="FX30" s="6"/>
      <c r="FY30" s="6"/>
    </row>
    <row r="31" spans="1:182" ht="15.75" x14ac:dyDescent="0.25">
      <c r="A31" s="20" t="s">
        <v>39</v>
      </c>
      <c r="B31" s="19" t="s">
        <v>19</v>
      </c>
      <c r="C31" s="4">
        <v>498856.04430000001</v>
      </c>
      <c r="D31" s="4">
        <v>668946.82579320169</v>
      </c>
      <c r="E31" s="4">
        <v>827477.77333280072</v>
      </c>
      <c r="F31" s="4">
        <v>916515.76509778667</v>
      </c>
      <c r="G31" s="4">
        <v>1011892.17</v>
      </c>
      <c r="H31" s="4">
        <v>1157852.3600000001</v>
      </c>
      <c r="I31" s="4">
        <v>1386415.8308000001</v>
      </c>
      <c r="J31" s="4">
        <v>1461244.1033999999</v>
      </c>
      <c r="K31" s="4">
        <v>1514064.0473856714</v>
      </c>
      <c r="L31" s="9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6"/>
      <c r="FX31" s="6"/>
      <c r="FY31" s="6"/>
    </row>
    <row r="32" spans="1:182" ht="15.75" x14ac:dyDescent="0.25">
      <c r="A32" s="22"/>
      <c r="B32" s="23" t="s">
        <v>29</v>
      </c>
      <c r="C32" s="24">
        <f>C17+C20+C28+C29+C30+C31</f>
        <v>3670010.7417648481</v>
      </c>
      <c r="D32" s="24">
        <f t="shared" ref="D32:E32" si="12">D17+D20+D28+D29+D30+D31</f>
        <v>4196551.7698746566</v>
      </c>
      <c r="E32" s="24">
        <f t="shared" si="12"/>
        <v>4958583.077709021</v>
      </c>
      <c r="F32" s="24">
        <f t="shared" ref="F32:G32" si="13">F17+F20+F28+F29+F30+F31</f>
        <v>5597331.4187870892</v>
      </c>
      <c r="G32" s="24">
        <f t="shared" si="13"/>
        <v>6288294.5204783827</v>
      </c>
      <c r="H32" s="24">
        <f t="shared" ref="H32:I32" si="14">H17+H20+H28+H29+H30+H31</f>
        <v>7008133.2591210892</v>
      </c>
      <c r="I32" s="24">
        <f t="shared" si="14"/>
        <v>7952815.5194311775</v>
      </c>
      <c r="J32" s="24">
        <f t="shared" ref="J32:K32" si="15">J17+J20+J28+J29+J30+J31</f>
        <v>8867496.0732572265</v>
      </c>
      <c r="K32" s="24">
        <f t="shared" si="15"/>
        <v>9624845.9839185979</v>
      </c>
      <c r="L32" s="9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6"/>
      <c r="FX32" s="6"/>
      <c r="FY32" s="6"/>
    </row>
    <row r="33" spans="1:182" s="17" customFormat="1" ht="15.75" x14ac:dyDescent="0.25">
      <c r="A33" s="25" t="s">
        <v>26</v>
      </c>
      <c r="B33" s="26" t="s">
        <v>40</v>
      </c>
      <c r="C33" s="27">
        <f t="shared" ref="C33:H33" si="16">C6+C11+C13+C14+C15+C17+C20+C28+C29+C30+C31</f>
        <v>10833283.526073327</v>
      </c>
      <c r="D33" s="27">
        <f t="shared" si="16"/>
        <v>12374881.643796155</v>
      </c>
      <c r="E33" s="27">
        <f t="shared" si="16"/>
        <v>13950392.728484781</v>
      </c>
      <c r="F33" s="27">
        <f t="shared" si="16"/>
        <v>15048694.123263597</v>
      </c>
      <c r="G33" s="27">
        <f t="shared" si="16"/>
        <v>16359503.091109684</v>
      </c>
      <c r="H33" s="27">
        <f t="shared" si="16"/>
        <v>17983863.877002351</v>
      </c>
      <c r="I33" s="27">
        <f t="shared" ref="I33:K33" si="17">I6+I11+I13+I14+I15+I17+I20+I28+I29+I30+I31</f>
        <v>20008993.558371883</v>
      </c>
      <c r="J33" s="27">
        <f t="shared" si="17"/>
        <v>21940265.864981469</v>
      </c>
      <c r="K33" s="27">
        <f t="shared" si="17"/>
        <v>23386483.359505974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6"/>
      <c r="FX33" s="6"/>
      <c r="FY33" s="6"/>
      <c r="FZ33" s="7"/>
    </row>
    <row r="34" spans="1:182" ht="15.75" x14ac:dyDescent="0.25">
      <c r="A34" s="21" t="s">
        <v>42</v>
      </c>
      <c r="B34" s="5" t="s">
        <v>24</v>
      </c>
      <c r="C34" s="4">
        <v>919682</v>
      </c>
      <c r="D34" s="4">
        <v>1067367</v>
      </c>
      <c r="E34" s="4">
        <v>1217857</v>
      </c>
      <c r="F34" s="4">
        <v>1392111</v>
      </c>
      <c r="G34" s="4">
        <v>1633720</v>
      </c>
      <c r="H34" s="4">
        <v>1757054</v>
      </c>
      <c r="I34" s="4">
        <v>2233097</v>
      </c>
      <c r="J34" s="4">
        <v>2007822</v>
      </c>
      <c r="K34" s="4">
        <v>2255575.1743226135</v>
      </c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</row>
    <row r="35" spans="1:182" ht="15.75" x14ac:dyDescent="0.25">
      <c r="A35" s="21" t="s">
        <v>43</v>
      </c>
      <c r="B35" s="5" t="s">
        <v>23</v>
      </c>
      <c r="C35" s="4">
        <v>220207</v>
      </c>
      <c r="D35" s="4">
        <v>280963</v>
      </c>
      <c r="E35" s="4">
        <v>260811</v>
      </c>
      <c r="F35" s="4">
        <v>296913</v>
      </c>
      <c r="G35" s="4">
        <v>276921</v>
      </c>
      <c r="H35" s="4">
        <v>228434</v>
      </c>
      <c r="I35" s="4">
        <v>246685</v>
      </c>
      <c r="J35" s="4">
        <v>271322</v>
      </c>
      <c r="K35" s="4">
        <v>275433.3114649363</v>
      </c>
      <c r="L35" s="9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</row>
    <row r="36" spans="1:182" ht="15.75" x14ac:dyDescent="0.25">
      <c r="A36" s="28" t="s">
        <v>44</v>
      </c>
      <c r="B36" s="29" t="s">
        <v>54</v>
      </c>
      <c r="C36" s="24">
        <f>C33+C34-C35</f>
        <v>11532758.526073327</v>
      </c>
      <c r="D36" s="24">
        <f t="shared" ref="D36:E36" si="18">D33+D34-D35</f>
        <v>13161285.643796155</v>
      </c>
      <c r="E36" s="24">
        <f t="shared" si="18"/>
        <v>14907438.728484781</v>
      </c>
      <c r="F36" s="24">
        <f t="shared" ref="F36:K36" si="19">F33+F34-F35</f>
        <v>16143892.123263597</v>
      </c>
      <c r="G36" s="24">
        <f t="shared" si="19"/>
        <v>17716302.091109686</v>
      </c>
      <c r="H36" s="24">
        <f t="shared" si="19"/>
        <v>19512483.877002351</v>
      </c>
      <c r="I36" s="24">
        <f t="shared" si="19"/>
        <v>21995405.558371883</v>
      </c>
      <c r="J36" s="24">
        <f t="shared" si="19"/>
        <v>23676765.864981469</v>
      </c>
      <c r="K36" s="24">
        <f t="shared" si="19"/>
        <v>25366625.222363651</v>
      </c>
      <c r="L36" s="9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</row>
    <row r="37" spans="1:182" ht="15.75" x14ac:dyDescent="0.25">
      <c r="A37" s="21" t="s">
        <v>45</v>
      </c>
      <c r="B37" s="5" t="s">
        <v>41</v>
      </c>
      <c r="C37" s="3">
        <v>101640</v>
      </c>
      <c r="D37" s="3">
        <v>102980</v>
      </c>
      <c r="E37" s="3">
        <v>104320</v>
      </c>
      <c r="F37" s="3">
        <v>105650</v>
      </c>
      <c r="G37" s="3">
        <v>106990</v>
      </c>
      <c r="H37" s="3">
        <v>108300</v>
      </c>
      <c r="I37" s="3">
        <v>109590</v>
      </c>
      <c r="J37" s="3">
        <v>110880</v>
      </c>
      <c r="K37" s="3">
        <v>112170</v>
      </c>
      <c r="N37" s="6"/>
      <c r="O37" s="6"/>
      <c r="P37" s="6"/>
      <c r="Q37" s="6"/>
    </row>
    <row r="38" spans="1:182" ht="15.75" x14ac:dyDescent="0.25">
      <c r="A38" s="28" t="s">
        <v>46</v>
      </c>
      <c r="B38" s="29" t="s">
        <v>57</v>
      </c>
      <c r="C38" s="24">
        <f>C36/C37*1000</f>
        <v>113466.73087439322</v>
      </c>
      <c r="D38" s="24">
        <f t="shared" ref="D38:E38" si="20">D36/D37*1000</f>
        <v>127804.28863659114</v>
      </c>
      <c r="E38" s="24">
        <f t="shared" si="20"/>
        <v>142901.06143102745</v>
      </c>
      <c r="F38" s="24">
        <f t="shared" ref="F38:K38" si="21">F36/F37*1000</f>
        <v>152805.41526988734</v>
      </c>
      <c r="G38" s="24">
        <f t="shared" si="21"/>
        <v>165588.39229002417</v>
      </c>
      <c r="H38" s="24">
        <f t="shared" si="21"/>
        <v>180170.67291784257</v>
      </c>
      <c r="I38" s="24">
        <f t="shared" si="21"/>
        <v>200706.31953984746</v>
      </c>
      <c r="J38" s="24">
        <f t="shared" si="21"/>
        <v>213535.0456798473</v>
      </c>
      <c r="K38" s="24">
        <f t="shared" si="21"/>
        <v>226144.47020026436</v>
      </c>
      <c r="M38" s="8"/>
      <c r="N38" s="8"/>
      <c r="O38" s="8"/>
      <c r="P38" s="8"/>
      <c r="Q38" s="8"/>
      <c r="BR38" s="9"/>
      <c r="BS38" s="9"/>
      <c r="BT38" s="9"/>
      <c r="BU38" s="9"/>
    </row>
    <row r="40" spans="1:182" x14ac:dyDescent="0.25">
      <c r="B40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9"/>
  <sheetViews>
    <sheetView zoomScale="115" zoomScaleNormal="115" zoomScaleSheetLayoutView="100" workbookViewId="0">
      <pane xSplit="2" ySplit="5" topLeftCell="C24" activePane="bottomRight" state="frozen"/>
      <selection activeCell="I3" sqref="I3"/>
      <selection pane="topRight" activeCell="I3" sqref="I3"/>
      <selection pane="bottomLeft" activeCell="I3" sqref="I3"/>
      <selection pane="bottomRight" activeCell="C40" sqref="C40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4" width="9.140625" style="7"/>
    <col min="175" max="177" width="8.85546875" style="7"/>
    <col min="178" max="178" width="12.7109375" style="7" bestFit="1" customWidth="1"/>
    <col min="179" max="16384" width="8.85546875" style="2"/>
  </cols>
  <sheetData>
    <row r="1" spans="1:178" ht="18.75" x14ac:dyDescent="0.3">
      <c r="A1" s="2" t="s">
        <v>52</v>
      </c>
      <c r="B1" s="32" t="s">
        <v>65</v>
      </c>
    </row>
    <row r="2" spans="1:178" ht="15.75" x14ac:dyDescent="0.25">
      <c r="A2" s="12" t="s">
        <v>48</v>
      </c>
      <c r="I2" s="6" t="s">
        <v>73</v>
      </c>
    </row>
    <row r="3" spans="1:178" ht="15.75" x14ac:dyDescent="0.25">
      <c r="A3" s="12"/>
    </row>
    <row r="4" spans="1:178" ht="15.75" x14ac:dyDescent="0.25">
      <c r="A4" s="12"/>
      <c r="E4" s="11"/>
      <c r="F4" s="11" t="s">
        <v>56</v>
      </c>
    </row>
    <row r="5" spans="1:178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0" t="s">
        <v>64</v>
      </c>
      <c r="H5" s="30" t="s">
        <v>68</v>
      </c>
      <c r="I5" s="30" t="s">
        <v>70</v>
      </c>
      <c r="J5" s="30" t="s">
        <v>71</v>
      </c>
      <c r="K5" s="30" t="s">
        <v>72</v>
      </c>
    </row>
    <row r="6" spans="1:178" s="17" customFormat="1" ht="15.75" x14ac:dyDescent="0.25">
      <c r="A6" s="15" t="s">
        <v>25</v>
      </c>
      <c r="B6" s="16" t="s">
        <v>2</v>
      </c>
      <c r="C6" s="1">
        <f>SUM(C7:C10)</f>
        <v>1330209.5728706715</v>
      </c>
      <c r="D6" s="1">
        <f t="shared" ref="D6:F6" si="0">SUM(D7:D10)</f>
        <v>1355632.1972047559</v>
      </c>
      <c r="E6" s="1">
        <f t="shared" si="0"/>
        <v>1339654.8575858313</v>
      </c>
      <c r="F6" s="1">
        <f t="shared" si="0"/>
        <v>1335728.4330208183</v>
      </c>
      <c r="G6" s="1">
        <f t="shared" ref="G6:K6" si="1">SUM(G7:G10)</f>
        <v>1312631.1318462903</v>
      </c>
      <c r="H6" s="1">
        <f t="shared" si="1"/>
        <v>1366210.7028992891</v>
      </c>
      <c r="I6" s="1">
        <f t="shared" si="1"/>
        <v>1378346.0866796758</v>
      </c>
      <c r="J6" s="1">
        <f t="shared" si="1"/>
        <v>1391212.9357071065</v>
      </c>
      <c r="K6" s="1">
        <f t="shared" si="1"/>
        <v>1424524.3421292824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58</v>
      </c>
      <c r="C7" s="4">
        <v>764025.66646404308</v>
      </c>
      <c r="D7" s="4">
        <v>772455.99534929125</v>
      </c>
      <c r="E7" s="4">
        <v>725586.9540080186</v>
      </c>
      <c r="F7" s="4">
        <v>715033.03337084898</v>
      </c>
      <c r="G7" s="4">
        <v>652182.83946794551</v>
      </c>
      <c r="H7" s="4">
        <v>692682.62106561486</v>
      </c>
      <c r="I7" s="4">
        <v>697797.98828306713</v>
      </c>
      <c r="J7" s="4">
        <v>694977.03322485019</v>
      </c>
      <c r="K7" s="4">
        <v>711985.64943426603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59</v>
      </c>
      <c r="C8" s="4">
        <v>287788.34863824362</v>
      </c>
      <c r="D8" s="4">
        <v>308814.30165526818</v>
      </c>
      <c r="E8" s="4">
        <v>328325.59951202059</v>
      </c>
      <c r="F8" s="4">
        <v>333706.51819845272</v>
      </c>
      <c r="G8" s="4">
        <v>356441.96643227822</v>
      </c>
      <c r="H8" s="4">
        <v>366563.39543518709</v>
      </c>
      <c r="I8" s="4">
        <v>379307.42163619649</v>
      </c>
      <c r="J8" s="4">
        <v>393249.29421289259</v>
      </c>
      <c r="K8" s="4">
        <v>404120.47009045794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60</v>
      </c>
      <c r="C9" s="4">
        <v>274833.37960245111</v>
      </c>
      <c r="D9" s="4">
        <v>270747.67873207317</v>
      </c>
      <c r="E9" s="4">
        <v>282084.40339761722</v>
      </c>
      <c r="F9" s="4">
        <v>283251.9864853755</v>
      </c>
      <c r="G9" s="4">
        <v>300160.69765213679</v>
      </c>
      <c r="H9" s="4">
        <v>302971.29230012617</v>
      </c>
      <c r="I9" s="4">
        <v>296986.13680642215</v>
      </c>
      <c r="J9" s="4">
        <v>298432.81932778389</v>
      </c>
      <c r="K9" s="4">
        <v>303633.02683717193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61</v>
      </c>
      <c r="C10" s="4">
        <v>3562.1781659336548</v>
      </c>
      <c r="D10" s="4">
        <v>3614.2214681231367</v>
      </c>
      <c r="E10" s="4">
        <v>3657.9006681750229</v>
      </c>
      <c r="F10" s="4">
        <v>3736.8949661412016</v>
      </c>
      <c r="G10" s="4">
        <v>3845.6282939299404</v>
      </c>
      <c r="H10" s="4">
        <v>3993.3940983607908</v>
      </c>
      <c r="I10" s="4">
        <v>4254.5399539901555</v>
      </c>
      <c r="J10" s="4">
        <v>4553.7889415796781</v>
      </c>
      <c r="K10" s="4">
        <v>4785.1957673864817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30</v>
      </c>
      <c r="B11" s="19" t="s">
        <v>3</v>
      </c>
      <c r="C11" s="4">
        <v>186082.8377</v>
      </c>
      <c r="D11" s="4">
        <v>181554.2017019944</v>
      </c>
      <c r="E11" s="4">
        <v>296810.50625876855</v>
      </c>
      <c r="F11" s="4">
        <v>218174.06733861455</v>
      </c>
      <c r="G11" s="4">
        <v>191874.46910517311</v>
      </c>
      <c r="H11" s="4">
        <v>255700.98686762253</v>
      </c>
      <c r="I11" s="4">
        <v>325374.79755762796</v>
      </c>
      <c r="J11" s="4">
        <v>311787.65684943349</v>
      </c>
      <c r="K11" s="4">
        <v>315758.23698058719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2"/>
      <c r="B12" s="23" t="s">
        <v>27</v>
      </c>
      <c r="C12" s="24">
        <f>C6+C11</f>
        <v>1516292.4105706715</v>
      </c>
      <c r="D12" s="24">
        <f t="shared" ref="D12:F12" si="2">D6+D11</f>
        <v>1537186.3989067501</v>
      </c>
      <c r="E12" s="24">
        <f t="shared" si="2"/>
        <v>1636465.3638445998</v>
      </c>
      <c r="F12" s="24">
        <f t="shared" si="2"/>
        <v>1553902.5003594328</v>
      </c>
      <c r="G12" s="24">
        <f t="shared" ref="G12:K12" si="3">G6+G11</f>
        <v>1504505.6009514634</v>
      </c>
      <c r="H12" s="24">
        <f t="shared" si="3"/>
        <v>1621911.6897669116</v>
      </c>
      <c r="I12" s="24">
        <f t="shared" si="3"/>
        <v>1703720.8842373039</v>
      </c>
      <c r="J12" s="24">
        <f t="shared" si="3"/>
        <v>1703000.5925565399</v>
      </c>
      <c r="K12" s="24">
        <f t="shared" si="3"/>
        <v>1740282.5791098697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31</v>
      </c>
      <c r="B13" s="16" t="s">
        <v>4</v>
      </c>
      <c r="C13" s="1">
        <v>4365134.8148312978</v>
      </c>
      <c r="D13" s="1">
        <v>4869750.728256382</v>
      </c>
      <c r="E13" s="1">
        <v>5050709.570137619</v>
      </c>
      <c r="F13" s="1">
        <v>5288414.6932923999</v>
      </c>
      <c r="G13" s="1">
        <v>5796017.2152497265</v>
      </c>
      <c r="H13" s="1">
        <v>6345623.8050004672</v>
      </c>
      <c r="I13" s="1">
        <v>6769876.5923534781</v>
      </c>
      <c r="J13" s="1">
        <v>7181713.4752557445</v>
      </c>
      <c r="K13" s="1">
        <v>7317133.3982423218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32</v>
      </c>
      <c r="B14" s="19" t="s">
        <v>5</v>
      </c>
      <c r="C14" s="4">
        <v>398079.42664999998</v>
      </c>
      <c r="D14" s="4">
        <v>427949.08477276494</v>
      </c>
      <c r="E14" s="4">
        <v>431792.15685001336</v>
      </c>
      <c r="F14" s="4">
        <v>466886.53939596564</v>
      </c>
      <c r="G14" s="4">
        <v>505300.53878470039</v>
      </c>
      <c r="H14" s="4">
        <v>540975.25307389838</v>
      </c>
      <c r="I14" s="4">
        <v>603704.63682086067</v>
      </c>
      <c r="J14" s="4">
        <v>655574.58914446528</v>
      </c>
      <c r="K14" s="4">
        <v>702268.5588841344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33</v>
      </c>
      <c r="B15" s="19" t="s">
        <v>6</v>
      </c>
      <c r="C15" s="4">
        <v>883766.12109999999</v>
      </c>
      <c r="D15" s="4">
        <v>852422.24665829062</v>
      </c>
      <c r="E15" s="4">
        <v>1080655.4769897461</v>
      </c>
      <c r="F15" s="4">
        <v>1094865.4999226413</v>
      </c>
      <c r="G15" s="4">
        <v>1092494.8691766467</v>
      </c>
      <c r="H15" s="4">
        <v>1213593.7057550722</v>
      </c>
      <c r="I15" s="4">
        <v>1284498.449993812</v>
      </c>
      <c r="J15" s="4">
        <v>1355168.0598157113</v>
      </c>
      <c r="K15" s="4">
        <v>1454822.5671514943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2"/>
      <c r="B16" s="23" t="s">
        <v>28</v>
      </c>
      <c r="C16" s="24">
        <f>+C13+C14+C15</f>
        <v>5646980.3625812978</v>
      </c>
      <c r="D16" s="24">
        <f t="shared" ref="D16:F16" si="4">+D13+D14+D15</f>
        <v>6150122.0596874375</v>
      </c>
      <c r="E16" s="24">
        <f t="shared" si="4"/>
        <v>6563157.2039773781</v>
      </c>
      <c r="F16" s="24">
        <f t="shared" si="4"/>
        <v>6850166.7326110071</v>
      </c>
      <c r="G16" s="24">
        <f t="shared" ref="G16:I16" si="5">+G13+G14+G15</f>
        <v>7393812.6232110737</v>
      </c>
      <c r="H16" s="24">
        <f t="shared" si="5"/>
        <v>8100192.763829438</v>
      </c>
      <c r="I16" s="24">
        <f t="shared" si="5"/>
        <v>8658079.6791681498</v>
      </c>
      <c r="J16" s="24">
        <f t="shared" ref="J16:K16" si="6">+J13+J14+J15</f>
        <v>9192456.1242159214</v>
      </c>
      <c r="K16" s="24">
        <f t="shared" si="6"/>
        <v>9474224.5242779516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37" customFormat="1" ht="15.75" x14ac:dyDescent="0.25">
      <c r="A17" s="25" t="s">
        <v>34</v>
      </c>
      <c r="B17" s="34" t="s">
        <v>7</v>
      </c>
      <c r="C17" s="27">
        <f>C18+C19</f>
        <v>1192896</v>
      </c>
      <c r="D17" s="27">
        <f t="shared" ref="D17:F17" si="7">D18+D19</f>
        <v>1306186.8500917924</v>
      </c>
      <c r="E17" s="27">
        <f t="shared" si="7"/>
        <v>1418883.3363516484</v>
      </c>
      <c r="F17" s="27">
        <f t="shared" si="7"/>
        <v>1518568.8214164404</v>
      </c>
      <c r="G17" s="27">
        <f t="shared" ref="G17:I17" si="8">G18+G19</f>
        <v>1691787.9843983403</v>
      </c>
      <c r="H17" s="27">
        <f t="shared" si="8"/>
        <v>1955352.6019707615</v>
      </c>
      <c r="I17" s="27">
        <f t="shared" si="8"/>
        <v>2221093.6927297441</v>
      </c>
      <c r="J17" s="27">
        <f t="shared" ref="J17:K17" si="9">J18+J19</f>
        <v>2437400.1229041116</v>
      </c>
      <c r="K17" s="27">
        <f t="shared" si="9"/>
        <v>2661451.8098406615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5"/>
      <c r="FT17" s="35"/>
      <c r="FU17" s="35"/>
      <c r="FV17" s="36"/>
    </row>
    <row r="18" spans="1:178" ht="15.75" x14ac:dyDescent="0.25">
      <c r="A18" s="18">
        <v>6.1</v>
      </c>
      <c r="B18" s="19" t="s">
        <v>8</v>
      </c>
      <c r="C18" s="4">
        <v>1013998.4372081163</v>
      </c>
      <c r="D18" s="4">
        <v>1129989.9646606615</v>
      </c>
      <c r="E18" s="4">
        <v>1253849.1593846155</v>
      </c>
      <c r="F18" s="4">
        <v>1350960.6339164404</v>
      </c>
      <c r="G18" s="4">
        <v>1502960.5598340249</v>
      </c>
      <c r="H18" s="4">
        <v>1755841.3407640739</v>
      </c>
      <c r="I18" s="4">
        <v>1999591.6075934221</v>
      </c>
      <c r="J18" s="4">
        <v>2204302.2567944587</v>
      </c>
      <c r="K18" s="4">
        <v>2412274.6460933317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178897.56279188365</v>
      </c>
      <c r="D19" s="4">
        <v>176196.8854311308</v>
      </c>
      <c r="E19" s="4">
        <v>165034.17696703295</v>
      </c>
      <c r="F19" s="4">
        <v>167608.1875</v>
      </c>
      <c r="G19" s="4">
        <v>188827.42456431536</v>
      </c>
      <c r="H19" s="4">
        <v>199511.26120668769</v>
      </c>
      <c r="I19" s="4">
        <v>221502.08513632198</v>
      </c>
      <c r="J19" s="4">
        <v>233097.86610965306</v>
      </c>
      <c r="K19" s="4">
        <v>249177.16374732973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37" customFormat="1" ht="30" x14ac:dyDescent="0.25">
      <c r="A20" s="38" t="s">
        <v>35</v>
      </c>
      <c r="B20" s="39" t="s">
        <v>10</v>
      </c>
      <c r="C20" s="27">
        <f>SUM(C21:C27)</f>
        <v>691812.07059999998</v>
      </c>
      <c r="D20" s="27">
        <f t="shared" ref="D20:F20" si="10">SUM(D21:D27)</f>
        <v>754202.31712748192</v>
      </c>
      <c r="E20" s="27">
        <f t="shared" si="10"/>
        <v>823749.72648068296</v>
      </c>
      <c r="F20" s="27">
        <f t="shared" si="10"/>
        <v>928595.54342712765</v>
      </c>
      <c r="G20" s="27">
        <f t="shared" ref="G20:K20" si="11">SUM(G21:G27)</f>
        <v>1110298.3280368149</v>
      </c>
      <c r="H20" s="27">
        <f t="shared" si="11"/>
        <v>1106664.5631399318</v>
      </c>
      <c r="I20" s="27">
        <f t="shared" si="11"/>
        <v>1042462.104504779</v>
      </c>
      <c r="J20" s="27">
        <f t="shared" si="11"/>
        <v>1134367.9539085603</v>
      </c>
      <c r="K20" s="27">
        <f t="shared" si="11"/>
        <v>1205039.1724909872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5"/>
      <c r="FT20" s="35"/>
      <c r="FU20" s="35"/>
      <c r="FV20" s="36"/>
    </row>
    <row r="21" spans="1:178" ht="15.75" x14ac:dyDescent="0.25">
      <c r="A21" s="18">
        <v>7.1</v>
      </c>
      <c r="B21" s="19" t="s">
        <v>11</v>
      </c>
      <c r="C21" s="4">
        <v>14143</v>
      </c>
      <c r="D21" s="4">
        <v>15801</v>
      </c>
      <c r="E21" s="4">
        <v>16099</v>
      </c>
      <c r="F21" s="4">
        <v>19208</v>
      </c>
      <c r="G21" s="4">
        <v>22249</v>
      </c>
      <c r="H21" s="4">
        <v>22892</v>
      </c>
      <c r="I21" s="4">
        <v>21929</v>
      </c>
      <c r="J21" s="4">
        <v>23462</v>
      </c>
      <c r="K21" s="4">
        <v>23788.594921122381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69</v>
      </c>
      <c r="C22" s="4">
        <v>218487.73017278977</v>
      </c>
      <c r="D22" s="4">
        <v>241307.7059326976</v>
      </c>
      <c r="E22" s="4">
        <v>252711.03194578897</v>
      </c>
      <c r="F22" s="4">
        <v>267447.36013590026</v>
      </c>
      <c r="G22" s="4">
        <v>288863.6693583398</v>
      </c>
      <c r="H22" s="4">
        <v>313367.93856655288</v>
      </c>
      <c r="I22" s="4">
        <v>335916.04795737122</v>
      </c>
      <c r="J22" s="4">
        <v>347388.29949644307</v>
      </c>
      <c r="K22" s="4">
        <v>380658.28811233595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13</v>
      </c>
      <c r="C24" s="4">
        <v>652.26982721022978</v>
      </c>
      <c r="D24" s="4">
        <v>1141.7334809227409</v>
      </c>
      <c r="E24" s="4">
        <v>1899.5546950629239</v>
      </c>
      <c r="F24" s="4">
        <v>1987.3250283125708</v>
      </c>
      <c r="G24" s="4">
        <v>3783.2195884344883</v>
      </c>
      <c r="H24" s="4">
        <v>6409.9901023890789</v>
      </c>
      <c r="I24" s="4">
        <v>7059.2907891398108</v>
      </c>
      <c r="J24" s="4">
        <v>4966.6317640476382</v>
      </c>
      <c r="K24" s="4">
        <v>4525.4761319513937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14</v>
      </c>
      <c r="C25" s="4">
        <v>0</v>
      </c>
      <c r="D25" s="4">
        <v>0</v>
      </c>
      <c r="E25" s="4">
        <v>0</v>
      </c>
      <c r="F25" s="4">
        <v>-66.18686296715741</v>
      </c>
      <c r="G25" s="4">
        <v>-29.108274724320566</v>
      </c>
      <c r="H25" s="4">
        <v>6392.3085324232079</v>
      </c>
      <c r="I25" s="4">
        <v>6697.5323521948749</v>
      </c>
      <c r="J25" s="4">
        <v>3813.4109983214771</v>
      </c>
      <c r="K25" s="4">
        <v>3107.5433916370603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15</v>
      </c>
      <c r="C26" s="4">
        <v>579</v>
      </c>
      <c r="D26" s="4">
        <v>628.77045834106514</v>
      </c>
      <c r="E26" s="4">
        <v>647.14168793452438</v>
      </c>
      <c r="F26" s="4">
        <v>563.01315445596299</v>
      </c>
      <c r="G26" s="4">
        <v>618.3637231918035</v>
      </c>
      <c r="H26" s="4">
        <v>1226.0887372013651</v>
      </c>
      <c r="I26" s="4">
        <v>161.08102850376386</v>
      </c>
      <c r="J26" s="4">
        <v>1542.8773079689872</v>
      </c>
      <c r="K26" s="4">
        <v>1521.6683703858664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16</v>
      </c>
      <c r="C27" s="4">
        <v>457950.07059999998</v>
      </c>
      <c r="D27" s="4">
        <v>495323.10725552053</v>
      </c>
      <c r="E27" s="4">
        <v>552392.99815189652</v>
      </c>
      <c r="F27" s="4">
        <v>639456.03197142598</v>
      </c>
      <c r="G27" s="4">
        <v>794813.1836415733</v>
      </c>
      <c r="H27" s="4">
        <v>756376.23720136518</v>
      </c>
      <c r="I27" s="4">
        <v>670699.15237756923</v>
      </c>
      <c r="J27" s="4">
        <v>753194.73434177926</v>
      </c>
      <c r="K27" s="4">
        <v>791437.60156355461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36</v>
      </c>
      <c r="B28" s="19" t="s">
        <v>17</v>
      </c>
      <c r="C28" s="4">
        <v>293318</v>
      </c>
      <c r="D28" s="4">
        <v>316227</v>
      </c>
      <c r="E28" s="4">
        <v>346284</v>
      </c>
      <c r="F28" s="4">
        <v>384652</v>
      </c>
      <c r="G28" s="4">
        <v>415169</v>
      </c>
      <c r="H28" s="4">
        <v>421254</v>
      </c>
      <c r="I28" s="4">
        <v>455034</v>
      </c>
      <c r="J28" s="4">
        <v>475144</v>
      </c>
      <c r="K28" s="4">
        <v>472148.12131670205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37</v>
      </c>
      <c r="B29" s="19" t="s">
        <v>18</v>
      </c>
      <c r="C29" s="4">
        <v>588825.07956484798</v>
      </c>
      <c r="D29" s="4">
        <v>639825.31681709085</v>
      </c>
      <c r="E29" s="4">
        <v>625463.18705720175</v>
      </c>
      <c r="F29" s="4">
        <v>717355.94171937683</v>
      </c>
      <c r="G29" s="4">
        <v>734252.19947149884</v>
      </c>
      <c r="H29" s="4">
        <v>790987.22076003917</v>
      </c>
      <c r="I29" s="4">
        <v>848358.365231534</v>
      </c>
      <c r="J29" s="4">
        <v>932553.73755329463</v>
      </c>
      <c r="K29" s="4">
        <v>1015527.5350778515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38</v>
      </c>
      <c r="B30" s="19" t="s">
        <v>53</v>
      </c>
      <c r="C30" s="4">
        <v>404304</v>
      </c>
      <c r="D30" s="4">
        <v>287555.42857142852</v>
      </c>
      <c r="E30" s="4">
        <v>413006.93938638066</v>
      </c>
      <c r="F30" s="4">
        <v>492779.41758241761</v>
      </c>
      <c r="G30" s="4">
        <v>541211.57316030771</v>
      </c>
      <c r="H30" s="4">
        <v>594706.67907708441</v>
      </c>
      <c r="I30" s="4">
        <v>706679.51146598044</v>
      </c>
      <c r="J30" s="4">
        <v>699234.85974549956</v>
      </c>
      <c r="K30" s="4">
        <v>724851.68564226292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39</v>
      </c>
      <c r="B31" s="19" t="s">
        <v>19</v>
      </c>
      <c r="C31" s="4">
        <v>498856.04430000001</v>
      </c>
      <c r="D31" s="4">
        <v>619018.85532548698</v>
      </c>
      <c r="E31" s="4">
        <v>727453.85400685784</v>
      </c>
      <c r="F31" s="4">
        <v>778843.8922621113</v>
      </c>
      <c r="G31" s="4">
        <v>839744.53941908712</v>
      </c>
      <c r="H31" s="4">
        <v>935184.84775058541</v>
      </c>
      <c r="I31" s="4">
        <v>1080278.0823535773</v>
      </c>
      <c r="J31" s="4">
        <v>1082804.1136094276</v>
      </c>
      <c r="K31" s="4">
        <v>1090248.3698913404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2"/>
      <c r="B32" s="23" t="s">
        <v>29</v>
      </c>
      <c r="C32" s="24">
        <f>C17+C20+C28+C29+C30+C31</f>
        <v>3670011.1944648484</v>
      </c>
      <c r="D32" s="24">
        <f t="shared" ref="D32:F32" si="12">D17+D20+D28+D29+D30+D31</f>
        <v>3923015.7679332807</v>
      </c>
      <c r="E32" s="24">
        <f t="shared" si="12"/>
        <v>4354841.0432827715</v>
      </c>
      <c r="F32" s="24">
        <f t="shared" si="12"/>
        <v>4820795.6164074736</v>
      </c>
      <c r="G32" s="24">
        <f t="shared" ref="G32:H32" si="13">G17+G20+G28+G29+G30+G31</f>
        <v>5332463.6244860496</v>
      </c>
      <c r="H32" s="24">
        <f t="shared" si="13"/>
        <v>5804149.9126984021</v>
      </c>
      <c r="I32" s="24">
        <f t="shared" ref="I32:K32" si="14">I17+I20+I28+I29+I30+I31</f>
        <v>6353905.7562856143</v>
      </c>
      <c r="J32" s="24">
        <f t="shared" si="14"/>
        <v>6761504.7877208935</v>
      </c>
      <c r="K32" s="24">
        <f t="shared" si="14"/>
        <v>7169266.6942598056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5" t="s">
        <v>26</v>
      </c>
      <c r="B33" s="26" t="s">
        <v>40</v>
      </c>
      <c r="C33" s="27">
        <f t="shared" ref="C33:H33" si="15">C6+C11+C13+C14+C15+C17+C20+C28+C29+C30+C31</f>
        <v>10833283.967616817</v>
      </c>
      <c r="D33" s="27">
        <f t="shared" si="15"/>
        <v>11610324.226527467</v>
      </c>
      <c r="E33" s="27">
        <f t="shared" si="15"/>
        <v>12554463.611104749</v>
      </c>
      <c r="F33" s="27">
        <f t="shared" si="15"/>
        <v>13224864.849377913</v>
      </c>
      <c r="G33" s="27">
        <f t="shared" si="15"/>
        <v>14230781.848648585</v>
      </c>
      <c r="H33" s="27">
        <f t="shared" si="15"/>
        <v>15526254.366294755</v>
      </c>
      <c r="I33" s="27">
        <f t="shared" ref="I33:K33" si="16">I6+I11+I13+I14+I15+I17+I20+I28+I29+I30+I31</f>
        <v>16715706.319691069</v>
      </c>
      <c r="J33" s="27">
        <f t="shared" si="16"/>
        <v>17656961.504493352</v>
      </c>
      <c r="K33" s="27">
        <f t="shared" si="16"/>
        <v>18383773.797647629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1" t="s">
        <v>42</v>
      </c>
      <c r="B34" s="5" t="s">
        <v>24</v>
      </c>
      <c r="C34" s="4">
        <v>919682</v>
      </c>
      <c r="D34" s="4">
        <v>1024286.410916032</v>
      </c>
      <c r="E34" s="4">
        <v>1098486.9514524394</v>
      </c>
      <c r="F34" s="4">
        <v>1163826.9578345714</v>
      </c>
      <c r="G34" s="4">
        <v>1279978.489344043</v>
      </c>
      <c r="H34" s="4">
        <v>1441287.7852188949</v>
      </c>
      <c r="I34" s="4">
        <v>1594652.8320143581</v>
      </c>
      <c r="J34" s="4">
        <v>1709750.3160899887</v>
      </c>
      <c r="K34" s="4">
        <v>1804588.5058632502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1" t="s">
        <v>43</v>
      </c>
      <c r="B35" s="5" t="s">
        <v>23</v>
      </c>
      <c r="C35" s="4">
        <v>220207.00897520746</v>
      </c>
      <c r="D35" s="4">
        <v>263604.26059454051</v>
      </c>
      <c r="E35" s="4">
        <v>234713.26382017083</v>
      </c>
      <c r="F35" s="4">
        <v>260928.57392544157</v>
      </c>
      <c r="G35" s="4">
        <v>240887.65522781579</v>
      </c>
      <c r="H35" s="4">
        <v>197217.03935079844</v>
      </c>
      <c r="I35" s="4">
        <v>206083.02968580293</v>
      </c>
      <c r="J35" s="4">
        <v>218352.96521946648</v>
      </c>
      <c r="K35" s="4">
        <v>216514.11272358886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28" t="s">
        <v>44</v>
      </c>
      <c r="B36" s="29" t="s">
        <v>54</v>
      </c>
      <c r="C36" s="24">
        <f>C33+C34-C35</f>
        <v>11532758.958641609</v>
      </c>
      <c r="D36" s="24">
        <f t="shared" ref="D36:K36" si="17">D33+D34-D35</f>
        <v>12371006.376848958</v>
      </c>
      <c r="E36" s="24">
        <f t="shared" si="17"/>
        <v>13418237.298737017</v>
      </c>
      <c r="F36" s="24">
        <f t="shared" si="17"/>
        <v>14127763.233287044</v>
      </c>
      <c r="G36" s="24">
        <f t="shared" si="17"/>
        <v>15269872.682764813</v>
      </c>
      <c r="H36" s="24">
        <f t="shared" si="17"/>
        <v>16770325.112162853</v>
      </c>
      <c r="I36" s="24">
        <f t="shared" si="17"/>
        <v>18104276.122019626</v>
      </c>
      <c r="J36" s="24">
        <f t="shared" si="17"/>
        <v>19148358.855363872</v>
      </c>
      <c r="K36" s="24">
        <f t="shared" si="17"/>
        <v>19971848.190787289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1" t="s">
        <v>45</v>
      </c>
      <c r="B37" s="5" t="s">
        <v>41</v>
      </c>
      <c r="C37" s="3">
        <f>GSVA_cur!C37</f>
        <v>101640</v>
      </c>
      <c r="D37" s="3">
        <f>GSVA_cur!D37</f>
        <v>102980</v>
      </c>
      <c r="E37" s="3">
        <f>GSVA_cur!E37</f>
        <v>104320</v>
      </c>
      <c r="F37" s="3">
        <f>GSVA_cur!F37</f>
        <v>105650</v>
      </c>
      <c r="G37" s="3">
        <f>GSVA_cur!G37</f>
        <v>106990</v>
      </c>
      <c r="H37" s="3">
        <f>GSVA_cur!H37</f>
        <v>108300</v>
      </c>
      <c r="I37" s="3">
        <f>GSVA_cur!I37</f>
        <v>109590</v>
      </c>
      <c r="J37" s="3">
        <f>GSVA_cur!J37</f>
        <v>110880</v>
      </c>
      <c r="K37" s="3">
        <f>GSVA_cur!K37</f>
        <v>112170</v>
      </c>
      <c r="L37" s="6"/>
      <c r="M37" s="6"/>
    </row>
    <row r="38" spans="1:178" ht="15.75" x14ac:dyDescent="0.25">
      <c r="A38" s="28" t="s">
        <v>46</v>
      </c>
      <c r="B38" s="29" t="s">
        <v>57</v>
      </c>
      <c r="C38" s="24">
        <f>C36/C37*1000</f>
        <v>113466.7351302795</v>
      </c>
      <c r="D38" s="24">
        <f t="shared" ref="D38:K38" si="18">D36/D37*1000</f>
        <v>120130.18427703397</v>
      </c>
      <c r="E38" s="24">
        <f t="shared" si="18"/>
        <v>128625.74097715699</v>
      </c>
      <c r="F38" s="24">
        <f t="shared" si="18"/>
        <v>133722.32118586884</v>
      </c>
      <c r="G38" s="24">
        <f t="shared" si="18"/>
        <v>142722.42903789898</v>
      </c>
      <c r="H38" s="24">
        <f t="shared" si="18"/>
        <v>154850.64738839198</v>
      </c>
      <c r="I38" s="24">
        <f t="shared" si="18"/>
        <v>165200.07411278063</v>
      </c>
      <c r="J38" s="24">
        <f t="shared" si="18"/>
        <v>172694.43412124703</v>
      </c>
      <c r="K38" s="24">
        <f t="shared" si="18"/>
        <v>178049.81894256297</v>
      </c>
      <c r="L38" s="8"/>
      <c r="M38" s="8"/>
      <c r="BN38" s="9"/>
      <c r="BO38" s="9"/>
      <c r="BP38" s="9"/>
      <c r="BQ38" s="9"/>
    </row>
    <row r="39" spans="1:178" x14ac:dyDescent="0.25">
      <c r="C39" s="31"/>
      <c r="D39" s="31"/>
      <c r="E39" s="31"/>
      <c r="F39" s="9"/>
      <c r="G39" s="8"/>
      <c r="H39" s="8"/>
      <c r="I39" s="8"/>
      <c r="J39" s="8"/>
      <c r="K39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zoomScale="115" zoomScaleNormal="115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A36" sqref="A36:XFD36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1" width="11.85546875" style="6" customWidth="1"/>
    <col min="12" max="12" width="10.85546875" style="7" customWidth="1"/>
    <col min="13" max="13" width="10.85546875" style="6" customWidth="1"/>
    <col min="14" max="14" width="11" style="7" customWidth="1"/>
    <col min="15" max="17" width="11.42578125" style="7" customWidth="1"/>
    <col min="18" max="45" width="9.140625" style="7" customWidth="1"/>
    <col min="46" max="46" width="12.42578125" style="7" customWidth="1"/>
    <col min="47" max="68" width="9.140625" style="7" customWidth="1"/>
    <col min="69" max="69" width="12.140625" style="7" customWidth="1"/>
    <col min="70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7" customWidth="1"/>
    <col min="98" max="102" width="9.140625" style="7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20" width="9.140625" style="6" hidden="1" customWidth="1"/>
    <col min="121" max="121" width="9.140625" style="6" customWidth="1"/>
    <col min="122" max="151" width="9.140625" style="7" customWidth="1"/>
    <col min="152" max="152" width="9.140625" style="7" hidden="1" customWidth="1"/>
    <col min="153" max="160" width="9.140625" style="7" customWidth="1"/>
    <col min="161" max="161" width="9.140625" style="7" hidden="1" customWidth="1"/>
    <col min="162" max="166" width="9.140625" style="7" customWidth="1"/>
    <col min="167" max="167" width="9.140625" style="7" hidden="1" customWidth="1"/>
    <col min="168" max="177" width="9.140625" style="7" customWidth="1"/>
    <col min="178" max="181" width="8.85546875" style="7"/>
    <col min="182" max="182" width="12.7109375" style="7" bestFit="1" customWidth="1"/>
    <col min="183" max="16384" width="8.85546875" style="2"/>
  </cols>
  <sheetData>
    <row r="1" spans="1:182" ht="18.75" x14ac:dyDescent="0.3">
      <c r="A1" s="2" t="s">
        <v>52</v>
      </c>
      <c r="B1" s="32" t="s">
        <v>65</v>
      </c>
      <c r="L1" s="8"/>
    </row>
    <row r="2" spans="1:182" ht="15.75" x14ac:dyDescent="0.25">
      <c r="A2" s="12" t="s">
        <v>49</v>
      </c>
      <c r="I2" s="6" t="s">
        <v>73</v>
      </c>
    </row>
    <row r="3" spans="1:182" ht="15.75" x14ac:dyDescent="0.25">
      <c r="A3" s="12"/>
    </row>
    <row r="4" spans="1:182" ht="15.75" x14ac:dyDescent="0.25">
      <c r="A4" s="12"/>
      <c r="E4" s="11"/>
      <c r="F4" s="11" t="s">
        <v>56</v>
      </c>
    </row>
    <row r="5" spans="1:182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0" t="s">
        <v>64</v>
      </c>
      <c r="H5" s="30" t="s">
        <v>68</v>
      </c>
      <c r="I5" s="30" t="s">
        <v>70</v>
      </c>
      <c r="J5" s="30" t="s">
        <v>71</v>
      </c>
      <c r="K5" s="30" t="s">
        <v>72</v>
      </c>
    </row>
    <row r="6" spans="1:182" s="17" customFormat="1" ht="15.75" x14ac:dyDescent="0.25">
      <c r="A6" s="15" t="s">
        <v>25</v>
      </c>
      <c r="B6" s="16" t="s">
        <v>2</v>
      </c>
      <c r="C6" s="1">
        <f>SUM(C7:C10)</f>
        <v>1213170.5840271821</v>
      </c>
      <c r="D6" s="1">
        <f t="shared" ref="D6:F6" si="0">SUM(D7:D10)</f>
        <v>1401550.7337173678</v>
      </c>
      <c r="E6" s="1">
        <f t="shared" si="0"/>
        <v>1419464.010294799</v>
      </c>
      <c r="F6" s="1">
        <f t="shared" si="0"/>
        <v>1432574.5915236601</v>
      </c>
      <c r="G6" s="1">
        <f t="shared" ref="G6:K6" si="1">SUM(G7:G10)</f>
        <v>1436512.5047812671</v>
      </c>
      <c r="H6" s="1">
        <f t="shared" si="1"/>
        <v>1487935.2461583933</v>
      </c>
      <c r="I6" s="1">
        <f t="shared" si="1"/>
        <v>1678334.0891584214</v>
      </c>
      <c r="J6" s="1">
        <f t="shared" si="1"/>
        <v>1724036.016172597</v>
      </c>
      <c r="K6" s="1">
        <f t="shared" si="1"/>
        <v>1806531.8788631766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6"/>
      <c r="FX6" s="6"/>
      <c r="FY6" s="6"/>
      <c r="FZ6" s="7"/>
    </row>
    <row r="7" spans="1:182" ht="15.75" x14ac:dyDescent="0.25">
      <c r="A7" s="18">
        <v>1.1000000000000001</v>
      </c>
      <c r="B7" s="19" t="s">
        <v>58</v>
      </c>
      <c r="C7" s="4">
        <v>654766.67762055376</v>
      </c>
      <c r="D7" s="4">
        <v>775511.41625342728</v>
      </c>
      <c r="E7" s="4">
        <v>700762.94764228724</v>
      </c>
      <c r="F7" s="4">
        <v>692966.95242201001</v>
      </c>
      <c r="G7" s="4">
        <v>652380.99390664685</v>
      </c>
      <c r="H7" s="4">
        <v>660791.30853292963</v>
      </c>
      <c r="I7" s="4">
        <v>804831.41080283211</v>
      </c>
      <c r="J7" s="4">
        <v>819010.14383168763</v>
      </c>
      <c r="K7" s="4">
        <v>882002.00402552797</v>
      </c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6"/>
      <c r="FX7" s="6"/>
      <c r="FY7" s="6"/>
    </row>
    <row r="8" spans="1:182" ht="15.75" x14ac:dyDescent="0.25">
      <c r="A8" s="18">
        <v>1.2</v>
      </c>
      <c r="B8" s="19" t="s">
        <v>59</v>
      </c>
      <c r="C8" s="4">
        <v>283437.34863824362</v>
      </c>
      <c r="D8" s="4">
        <v>308835.28397555568</v>
      </c>
      <c r="E8" s="4">
        <v>345878.92700171948</v>
      </c>
      <c r="F8" s="4">
        <v>395012.96041344374</v>
      </c>
      <c r="G8" s="4">
        <v>444688.45295724168</v>
      </c>
      <c r="H8" s="4">
        <v>484615.51420956326</v>
      </c>
      <c r="I8" s="4">
        <v>534946.56017832237</v>
      </c>
      <c r="J8" s="4">
        <v>582902.52286610694</v>
      </c>
      <c r="K8" s="4">
        <v>595444.46287592815</v>
      </c>
      <c r="L8" s="9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6"/>
      <c r="FX8" s="6"/>
      <c r="FY8" s="6"/>
    </row>
    <row r="9" spans="1:182" ht="15.75" x14ac:dyDescent="0.25">
      <c r="A9" s="18">
        <v>1.3</v>
      </c>
      <c r="B9" s="19" t="s">
        <v>60</v>
      </c>
      <c r="C9" s="4">
        <v>271823.37960245111</v>
      </c>
      <c r="D9" s="4">
        <v>313816.72844841133</v>
      </c>
      <c r="E9" s="4">
        <v>368800.58443315909</v>
      </c>
      <c r="F9" s="4">
        <v>340250.29918240337</v>
      </c>
      <c r="G9" s="4">
        <v>334778.30843436159</v>
      </c>
      <c r="H9" s="4">
        <v>337534.59900267242</v>
      </c>
      <c r="I9" s="4">
        <v>332952.06581438094</v>
      </c>
      <c r="J9" s="4">
        <v>315976.83238025248</v>
      </c>
      <c r="K9" s="4">
        <v>322595.74178399576</v>
      </c>
      <c r="L9" s="9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6"/>
      <c r="FX9" s="6"/>
      <c r="FY9" s="6"/>
    </row>
    <row r="10" spans="1:182" ht="15.75" x14ac:dyDescent="0.25">
      <c r="A10" s="18">
        <v>1.4</v>
      </c>
      <c r="B10" s="19" t="s">
        <v>61</v>
      </c>
      <c r="C10" s="4">
        <v>3143.1781659336548</v>
      </c>
      <c r="D10" s="4">
        <v>3387.305039973121</v>
      </c>
      <c r="E10" s="4">
        <v>4021.5512176330258</v>
      </c>
      <c r="F10" s="4">
        <v>4344.3795058031292</v>
      </c>
      <c r="G10" s="4">
        <v>4664.7494830170253</v>
      </c>
      <c r="H10" s="4">
        <v>4993.8244132280224</v>
      </c>
      <c r="I10" s="4">
        <v>5604.0523628857882</v>
      </c>
      <c r="J10" s="4">
        <v>6146.5170945499995</v>
      </c>
      <c r="K10" s="4">
        <v>6489.670177725</v>
      </c>
      <c r="L10" s="9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6"/>
      <c r="FX10" s="6"/>
      <c r="FY10" s="6"/>
    </row>
    <row r="11" spans="1:182" ht="15.75" x14ac:dyDescent="0.25">
      <c r="A11" s="20" t="s">
        <v>30</v>
      </c>
      <c r="B11" s="19" t="s">
        <v>3</v>
      </c>
      <c r="C11" s="4">
        <v>154791.8377</v>
      </c>
      <c r="D11" s="4">
        <v>161095.7696</v>
      </c>
      <c r="E11" s="4">
        <v>256450.25989632</v>
      </c>
      <c r="F11" s="4">
        <v>200940.65941416001</v>
      </c>
      <c r="G11" s="4">
        <v>169671.92105956</v>
      </c>
      <c r="H11" s="4">
        <v>213134.08746303999</v>
      </c>
      <c r="I11" s="4">
        <v>248852.28520319751</v>
      </c>
      <c r="J11" s="4">
        <v>280578.49277286499</v>
      </c>
      <c r="K11" s="4">
        <v>286988.31245122518</v>
      </c>
      <c r="L11" s="9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6"/>
      <c r="FX11" s="6"/>
      <c r="FY11" s="6"/>
    </row>
    <row r="12" spans="1:182" ht="15.75" x14ac:dyDescent="0.25">
      <c r="A12" s="22"/>
      <c r="B12" s="23" t="s">
        <v>27</v>
      </c>
      <c r="C12" s="24">
        <f>C6+C11</f>
        <v>1367962.4217271821</v>
      </c>
      <c r="D12" s="24">
        <f t="shared" ref="D12:F12" si="2">D6+D11</f>
        <v>1562646.5033173678</v>
      </c>
      <c r="E12" s="24">
        <f t="shared" si="2"/>
        <v>1675914.2701911191</v>
      </c>
      <c r="F12" s="24">
        <f t="shared" si="2"/>
        <v>1633515.2509378202</v>
      </c>
      <c r="G12" s="24">
        <f t="shared" ref="G12:K12" si="3">G6+G11</f>
        <v>1606184.4258408272</v>
      </c>
      <c r="H12" s="24">
        <f t="shared" si="3"/>
        <v>1701069.3336214332</v>
      </c>
      <c r="I12" s="24">
        <f t="shared" si="3"/>
        <v>1927186.3743616189</v>
      </c>
      <c r="J12" s="24">
        <f t="shared" si="3"/>
        <v>2004614.5089454618</v>
      </c>
      <c r="K12" s="24">
        <f t="shared" si="3"/>
        <v>2093520.1913144018</v>
      </c>
      <c r="L12" s="9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6"/>
      <c r="FX12" s="6"/>
      <c r="FY12" s="6"/>
    </row>
    <row r="13" spans="1:182" s="17" customFormat="1" ht="15.75" x14ac:dyDescent="0.25">
      <c r="A13" s="15" t="s">
        <v>31</v>
      </c>
      <c r="B13" s="16" t="s">
        <v>4</v>
      </c>
      <c r="C13" s="1">
        <v>3741190.8148312978</v>
      </c>
      <c r="D13" s="1">
        <v>4442738.4016041318</v>
      </c>
      <c r="E13" s="1">
        <v>4790835.7329697022</v>
      </c>
      <c r="F13" s="1">
        <v>5242331.3282242641</v>
      </c>
      <c r="G13" s="1">
        <v>5740500.9308000002</v>
      </c>
      <c r="H13" s="1">
        <v>6419259.8869383102</v>
      </c>
      <c r="I13" s="1">
        <v>6962713.2660722509</v>
      </c>
      <c r="J13" s="1">
        <v>7586251.4765915191</v>
      </c>
      <c r="K13" s="1">
        <v>7892947.0780522656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6"/>
      <c r="FX13" s="6"/>
      <c r="FY13" s="6"/>
      <c r="FZ13" s="7"/>
    </row>
    <row r="14" spans="1:182" ht="30" x14ac:dyDescent="0.25">
      <c r="A14" s="20" t="s">
        <v>32</v>
      </c>
      <c r="B14" s="19" t="s">
        <v>5</v>
      </c>
      <c r="C14" s="4">
        <v>275878.42664999998</v>
      </c>
      <c r="D14" s="4">
        <v>281176.5612</v>
      </c>
      <c r="E14" s="4">
        <v>247257.21896000003</v>
      </c>
      <c r="F14" s="4">
        <v>280188.10158999998</v>
      </c>
      <c r="G14" s="4">
        <v>374981.64740861498</v>
      </c>
      <c r="H14" s="4">
        <v>385801.51314257202</v>
      </c>
      <c r="I14" s="4">
        <v>462144.68786217883</v>
      </c>
      <c r="J14" s="4">
        <v>493791.02532785898</v>
      </c>
      <c r="K14" s="4">
        <v>563733.4638559795</v>
      </c>
      <c r="L14" s="9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8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8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6"/>
      <c r="FX14" s="6"/>
      <c r="FY14" s="6"/>
    </row>
    <row r="15" spans="1:182" ht="15.75" x14ac:dyDescent="0.25">
      <c r="A15" s="20" t="s">
        <v>33</v>
      </c>
      <c r="B15" s="19" t="s">
        <v>6</v>
      </c>
      <c r="C15" s="4">
        <v>841393.12109999999</v>
      </c>
      <c r="D15" s="4">
        <v>887346.40779999993</v>
      </c>
      <c r="E15" s="4">
        <v>1166721.4286549399</v>
      </c>
      <c r="F15" s="4">
        <v>1221319.0237244251</v>
      </c>
      <c r="G15" s="4">
        <v>1235381.5665818583</v>
      </c>
      <c r="H15" s="4">
        <v>1329431.8841789456</v>
      </c>
      <c r="I15" s="4">
        <v>1460607.9419700804</v>
      </c>
      <c r="J15" s="4">
        <v>1639140.9160161945</v>
      </c>
      <c r="K15" s="4">
        <v>1794903.2534437526</v>
      </c>
      <c r="L15" s="9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8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8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6"/>
      <c r="FX15" s="6"/>
      <c r="FY15" s="6"/>
    </row>
    <row r="16" spans="1:182" ht="15.75" x14ac:dyDescent="0.25">
      <c r="A16" s="22"/>
      <c r="B16" s="23" t="s">
        <v>28</v>
      </c>
      <c r="C16" s="24">
        <f>+C13+C14+C15</f>
        <v>4858462.3625812978</v>
      </c>
      <c r="D16" s="24">
        <f t="shared" ref="D16:F16" si="4">+D13+D14+D15</f>
        <v>5611261.3706041323</v>
      </c>
      <c r="E16" s="24">
        <f t="shared" si="4"/>
        <v>6204814.3805846423</v>
      </c>
      <c r="F16" s="24">
        <f t="shared" si="4"/>
        <v>6743838.4535386898</v>
      </c>
      <c r="G16" s="24">
        <f t="shared" ref="G16:I16" si="5">+G13+G14+G15</f>
        <v>7350864.1447904734</v>
      </c>
      <c r="H16" s="24">
        <f t="shared" si="5"/>
        <v>8134493.2842598278</v>
      </c>
      <c r="I16" s="24">
        <f t="shared" si="5"/>
        <v>8885465.8959045112</v>
      </c>
      <c r="J16" s="24">
        <f t="shared" ref="J16:K16" si="6">+J13+J14+J15</f>
        <v>9719183.4179355726</v>
      </c>
      <c r="K16" s="24">
        <f t="shared" si="6"/>
        <v>10251583.795351999</v>
      </c>
      <c r="L16" s="9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8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8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6"/>
      <c r="FX16" s="6"/>
      <c r="FY16" s="6"/>
    </row>
    <row r="17" spans="1:182" s="37" customFormat="1" ht="15.75" x14ac:dyDescent="0.25">
      <c r="A17" s="25" t="s">
        <v>34</v>
      </c>
      <c r="B17" s="34" t="s">
        <v>7</v>
      </c>
      <c r="C17" s="27">
        <f>C18+C19</f>
        <v>1136810.5473</v>
      </c>
      <c r="D17" s="27">
        <f t="shared" ref="D17:F17" si="7">D18+D19</f>
        <v>1344054.9808</v>
      </c>
      <c r="E17" s="27">
        <f t="shared" si="7"/>
        <v>1542920.7951000002</v>
      </c>
      <c r="F17" s="27">
        <f t="shared" si="7"/>
        <v>1708605.6440999999</v>
      </c>
      <c r="G17" s="27">
        <f t="shared" ref="G17:I17" si="8">G18+G19</f>
        <v>1933088.5212000001</v>
      </c>
      <c r="H17" s="27">
        <f t="shared" si="8"/>
        <v>2305560.9939999999</v>
      </c>
      <c r="I17" s="27">
        <f t="shared" si="8"/>
        <v>2725287.206652333</v>
      </c>
      <c r="J17" s="27">
        <f t="shared" ref="J17:K17" si="9">J18+J19</f>
        <v>3144754.9955471335</v>
      </c>
      <c r="K17" s="27">
        <f t="shared" si="9"/>
        <v>3523438.0744588785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5"/>
      <c r="FX17" s="35"/>
      <c r="FY17" s="35"/>
      <c r="FZ17" s="36"/>
    </row>
    <row r="18" spans="1:182" ht="15.75" x14ac:dyDescent="0.25">
      <c r="A18" s="18">
        <v>6.1</v>
      </c>
      <c r="B18" s="19" t="s">
        <v>8</v>
      </c>
      <c r="C18" s="4">
        <v>966324</v>
      </c>
      <c r="D18" s="4">
        <v>1162749.9554000001</v>
      </c>
      <c r="E18" s="4">
        <v>1378222.4188000001</v>
      </c>
      <c r="F18" s="4">
        <v>1535833.2424999999</v>
      </c>
      <c r="G18" s="4">
        <v>1733167.4746000001</v>
      </c>
      <c r="H18" s="4">
        <v>2083147.1639999999</v>
      </c>
      <c r="I18" s="4">
        <v>2477450.5009185267</v>
      </c>
      <c r="J18" s="4">
        <v>2869863.9753588107</v>
      </c>
      <c r="K18" s="4">
        <v>3222892.7380248294</v>
      </c>
      <c r="L18" s="9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6"/>
      <c r="FX18" s="6"/>
      <c r="FY18" s="6"/>
    </row>
    <row r="19" spans="1:182" ht="15.75" x14ac:dyDescent="0.25">
      <c r="A19" s="18">
        <v>6.2</v>
      </c>
      <c r="B19" s="19" t="s">
        <v>9</v>
      </c>
      <c r="C19" s="4">
        <v>170486.54730000001</v>
      </c>
      <c r="D19" s="4">
        <v>181305.02540000001</v>
      </c>
      <c r="E19" s="4">
        <v>164698.3763</v>
      </c>
      <c r="F19" s="4">
        <v>172772.40160000001</v>
      </c>
      <c r="G19" s="4">
        <v>199921.0466</v>
      </c>
      <c r="H19" s="4">
        <v>222413.83</v>
      </c>
      <c r="I19" s="4">
        <v>247836.70573380659</v>
      </c>
      <c r="J19" s="4">
        <v>274891.02018832299</v>
      </c>
      <c r="K19" s="4">
        <v>300545.33643404901</v>
      </c>
      <c r="L19" s="9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6"/>
      <c r="FX19" s="6"/>
      <c r="FY19" s="6"/>
    </row>
    <row r="20" spans="1:182" s="37" customFormat="1" ht="30" x14ac:dyDescent="0.25">
      <c r="A20" s="38" t="s">
        <v>35</v>
      </c>
      <c r="B20" s="39" t="s">
        <v>10</v>
      </c>
      <c r="C20" s="27">
        <f>SUM(C21:C27)</f>
        <v>527892.07059999998</v>
      </c>
      <c r="D20" s="27">
        <f t="shared" ref="D20:F20" si="10">SUM(D21:D27)</f>
        <v>636476.83380000002</v>
      </c>
      <c r="E20" s="27">
        <f t="shared" si="10"/>
        <v>734391.31830000004</v>
      </c>
      <c r="F20" s="27">
        <f t="shared" si="10"/>
        <v>844064.91740000003</v>
      </c>
      <c r="G20" s="27">
        <f t="shared" ref="G20:K20" si="11">SUM(G21:G27)</f>
        <v>1018350.4351000001</v>
      </c>
      <c r="H20" s="27">
        <f t="shared" si="11"/>
        <v>1012300.2239999999</v>
      </c>
      <c r="I20" s="27">
        <f t="shared" si="11"/>
        <v>917820.07459753915</v>
      </c>
      <c r="J20" s="27">
        <f t="shared" si="11"/>
        <v>1017976.6442647312</v>
      </c>
      <c r="K20" s="27">
        <f t="shared" si="11"/>
        <v>1063278.159930239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5"/>
      <c r="FX20" s="35"/>
      <c r="FY20" s="35"/>
      <c r="FZ20" s="36"/>
    </row>
    <row r="21" spans="1:182" ht="15.75" x14ac:dyDescent="0.25">
      <c r="A21" s="18">
        <v>7.1</v>
      </c>
      <c r="B21" s="19" t="s">
        <v>11</v>
      </c>
      <c r="C21" s="4">
        <v>9539</v>
      </c>
      <c r="D21" s="4">
        <v>11306</v>
      </c>
      <c r="E21" s="4">
        <v>10973</v>
      </c>
      <c r="F21" s="4">
        <v>13349</v>
      </c>
      <c r="G21" s="4">
        <v>16823</v>
      </c>
      <c r="H21" s="4">
        <v>16357</v>
      </c>
      <c r="I21" s="4">
        <v>14303.890612295199</v>
      </c>
      <c r="J21" s="4">
        <v>14578.839834628601</v>
      </c>
      <c r="K21" s="4">
        <v>13190.069681951099</v>
      </c>
      <c r="L21" s="9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6"/>
      <c r="FX21" s="6"/>
      <c r="FY21" s="6"/>
    </row>
    <row r="22" spans="1:182" ht="15.75" x14ac:dyDescent="0.25">
      <c r="A22" s="18">
        <v>7.2</v>
      </c>
      <c r="B22" s="19" t="s">
        <v>69</v>
      </c>
      <c r="C22" s="4">
        <v>190572.06914738164</v>
      </c>
      <c r="D22" s="4">
        <v>228071.89101331934</v>
      </c>
      <c r="E22" s="4">
        <v>247856.94167754965</v>
      </c>
      <c r="F22" s="4">
        <v>267336.8247</v>
      </c>
      <c r="G22" s="4">
        <v>289761.288</v>
      </c>
      <c r="H22" s="4">
        <v>315397.22399999999</v>
      </c>
      <c r="I22" s="4">
        <v>337851.64187568636</v>
      </c>
      <c r="J22" s="4">
        <v>362380.03814054263</v>
      </c>
      <c r="K22" s="4">
        <v>390488.64284570841</v>
      </c>
      <c r="L22" s="9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6"/>
      <c r="FX22" s="6"/>
      <c r="FY22" s="6"/>
    </row>
    <row r="23" spans="1:182" ht="15.75" x14ac:dyDescent="0.25">
      <c r="A23" s="18">
        <v>7.3</v>
      </c>
      <c r="B23" s="19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9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6"/>
      <c r="FX23" s="6"/>
      <c r="FY23" s="6"/>
    </row>
    <row r="24" spans="1:182" ht="15.75" x14ac:dyDescent="0.25">
      <c r="A24" s="18">
        <v>7.4</v>
      </c>
      <c r="B24" s="19" t="s">
        <v>13</v>
      </c>
      <c r="C24" s="4">
        <v>568.93085261837427</v>
      </c>
      <c r="D24" s="4">
        <v>1079.1089866806647</v>
      </c>
      <c r="E24" s="4">
        <v>1863.067922450356</v>
      </c>
      <c r="F24" s="4">
        <v>1524.2503999999999</v>
      </c>
      <c r="G24" s="4">
        <v>3591.134</v>
      </c>
      <c r="H24" s="4">
        <v>6329.5083999999997</v>
      </c>
      <c r="I24" s="4">
        <v>7009.9965006573202</v>
      </c>
      <c r="J24" s="4">
        <v>4814.5912348068496</v>
      </c>
      <c r="K24" s="4">
        <v>4247.5197360375405</v>
      </c>
      <c r="L24" s="9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6"/>
      <c r="FX24" s="6"/>
      <c r="FY24" s="6"/>
    </row>
    <row r="25" spans="1:182" ht="15.75" x14ac:dyDescent="0.25">
      <c r="A25" s="18">
        <v>7.5</v>
      </c>
      <c r="B25" s="19" t="s">
        <v>14</v>
      </c>
      <c r="C25" s="4">
        <v>0</v>
      </c>
      <c r="D25" s="4">
        <v>0</v>
      </c>
      <c r="E25" s="4">
        <v>0</v>
      </c>
      <c r="F25" s="4">
        <v>-75.975899999999996</v>
      </c>
      <c r="G25" s="4">
        <v>-33.524000000000001</v>
      </c>
      <c r="H25" s="4">
        <v>6511.7856000000002</v>
      </c>
      <c r="I25" s="4">
        <v>6826.1215837282907</v>
      </c>
      <c r="J25" s="4">
        <v>4049.9839460382568</v>
      </c>
      <c r="K25" s="4">
        <v>3322.5495775116615</v>
      </c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6"/>
      <c r="FX25" s="6"/>
      <c r="FY25" s="6"/>
    </row>
    <row r="26" spans="1:182" ht="15.75" x14ac:dyDescent="0.25">
      <c r="A26" s="18">
        <v>7.6</v>
      </c>
      <c r="B26" s="19" t="s">
        <v>15</v>
      </c>
      <c r="C26" s="4">
        <v>496</v>
      </c>
      <c r="D26" s="4">
        <v>587</v>
      </c>
      <c r="E26" s="4">
        <v>622.34709999999995</v>
      </c>
      <c r="F26" s="4">
        <v>544.28279999999995</v>
      </c>
      <c r="G26" s="4">
        <v>598.16949999999997</v>
      </c>
      <c r="H26" s="4">
        <v>1206.9760000000001</v>
      </c>
      <c r="I26" s="4">
        <v>160.07628449309991</v>
      </c>
      <c r="J26" s="4">
        <v>1609.1480629279179</v>
      </c>
      <c r="K26" s="4">
        <v>1619.1206272314189</v>
      </c>
      <c r="L26" s="9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6"/>
      <c r="FX26" s="6"/>
      <c r="FY26" s="6"/>
    </row>
    <row r="27" spans="1:182" ht="30" x14ac:dyDescent="0.25">
      <c r="A27" s="18">
        <v>7.7</v>
      </c>
      <c r="B27" s="19" t="s">
        <v>16</v>
      </c>
      <c r="C27" s="4">
        <v>326716.07059999998</v>
      </c>
      <c r="D27" s="4">
        <v>395432.83380000002</v>
      </c>
      <c r="E27" s="4">
        <v>473075.96160000004</v>
      </c>
      <c r="F27" s="4">
        <v>561386.53540000005</v>
      </c>
      <c r="G27" s="4">
        <v>707610.3676</v>
      </c>
      <c r="H27" s="4">
        <v>666497.73</v>
      </c>
      <c r="I27" s="4">
        <v>551668.34774067893</v>
      </c>
      <c r="J27" s="4">
        <v>630544.04304578691</v>
      </c>
      <c r="K27" s="4">
        <v>650410.25746179884</v>
      </c>
      <c r="L27" s="9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6"/>
      <c r="FX27" s="6"/>
      <c r="FY27" s="6"/>
    </row>
    <row r="28" spans="1:182" ht="15.75" x14ac:dyDescent="0.25">
      <c r="A28" s="20" t="s">
        <v>36</v>
      </c>
      <c r="B28" s="19" t="s">
        <v>17</v>
      </c>
      <c r="C28" s="4">
        <v>288686</v>
      </c>
      <c r="D28" s="4">
        <v>314745</v>
      </c>
      <c r="E28" s="4">
        <v>353151</v>
      </c>
      <c r="F28" s="4">
        <v>394906</v>
      </c>
      <c r="G28" s="4">
        <v>438799</v>
      </c>
      <c r="H28" s="4">
        <v>443352</v>
      </c>
      <c r="I28" s="4">
        <v>515207.07666489849</v>
      </c>
      <c r="J28" s="4">
        <v>579296.76160897734</v>
      </c>
      <c r="K28" s="4">
        <v>640662.55938634754</v>
      </c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6"/>
      <c r="FX28" s="6"/>
      <c r="FY28" s="6"/>
    </row>
    <row r="29" spans="1:182" ht="30" x14ac:dyDescent="0.25">
      <c r="A29" s="20" t="s">
        <v>37</v>
      </c>
      <c r="B29" s="19" t="s">
        <v>18</v>
      </c>
      <c r="C29" s="4">
        <v>458980.07956484798</v>
      </c>
      <c r="D29" s="4">
        <v>519027.12948145426</v>
      </c>
      <c r="E29" s="4">
        <v>563330.1909762203</v>
      </c>
      <c r="F29" s="4">
        <v>619845.09218930255</v>
      </c>
      <c r="G29" s="4">
        <v>643928.39417838247</v>
      </c>
      <c r="H29" s="4">
        <v>697362.68112108868</v>
      </c>
      <c r="I29" s="4">
        <v>778438.42830695503</v>
      </c>
      <c r="J29" s="4">
        <v>875594.68724638957</v>
      </c>
      <c r="K29" s="4">
        <v>959468.01473211707</v>
      </c>
      <c r="L29" s="9"/>
      <c r="M29" s="8"/>
      <c r="N29" s="10"/>
      <c r="O29" s="10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6"/>
      <c r="FX29" s="6"/>
      <c r="FY29" s="6"/>
    </row>
    <row r="30" spans="1:182" ht="15.75" x14ac:dyDescent="0.25">
      <c r="A30" s="20" t="s">
        <v>38</v>
      </c>
      <c r="B30" s="19" t="s">
        <v>53</v>
      </c>
      <c r="C30" s="4">
        <v>396607</v>
      </c>
      <c r="D30" s="4">
        <v>307267</v>
      </c>
      <c r="E30" s="4">
        <v>378633</v>
      </c>
      <c r="F30" s="4">
        <v>486807</v>
      </c>
      <c r="G30" s="4">
        <v>540161</v>
      </c>
      <c r="H30" s="4">
        <v>620647</v>
      </c>
      <c r="I30" s="4">
        <v>772521.92237232078</v>
      </c>
      <c r="J30" s="4">
        <v>804927.51698631456</v>
      </c>
      <c r="K30" s="4">
        <v>826524.10290280031</v>
      </c>
      <c r="L30" s="9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6"/>
      <c r="FX30" s="6"/>
      <c r="FY30" s="6"/>
    </row>
    <row r="31" spans="1:182" ht="15.75" x14ac:dyDescent="0.25">
      <c r="A31" s="20" t="s">
        <v>39</v>
      </c>
      <c r="B31" s="19" t="s">
        <v>19</v>
      </c>
      <c r="C31" s="4">
        <v>461087.04430000001</v>
      </c>
      <c r="D31" s="4">
        <v>622244.82579320169</v>
      </c>
      <c r="E31" s="4">
        <v>771209.77333280072</v>
      </c>
      <c r="F31" s="4">
        <v>852107.76509778667</v>
      </c>
      <c r="G31" s="4">
        <v>939549.17</v>
      </c>
      <c r="H31" s="4">
        <v>1074345.3600000001</v>
      </c>
      <c r="I31" s="4">
        <v>1285027.7280243521</v>
      </c>
      <c r="J31" s="4">
        <v>1345156.862434478</v>
      </c>
      <c r="K31" s="4">
        <v>1420063.4441835568</v>
      </c>
      <c r="L31" s="9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6"/>
      <c r="FX31" s="6"/>
      <c r="FY31" s="6"/>
    </row>
    <row r="32" spans="1:182" ht="15.75" x14ac:dyDescent="0.25">
      <c r="A32" s="22"/>
      <c r="B32" s="23" t="s">
        <v>29</v>
      </c>
      <c r="C32" s="24">
        <f>C17+C20+C28+C29+C30+C31</f>
        <v>3270062.7417648481</v>
      </c>
      <c r="D32" s="24">
        <f t="shared" ref="D32:K32" si="12">D17+D20+D28+D29+D30+D31</f>
        <v>3743815.7698746561</v>
      </c>
      <c r="E32" s="24">
        <f t="shared" si="12"/>
        <v>4343636.077709021</v>
      </c>
      <c r="F32" s="24">
        <f t="shared" si="12"/>
        <v>4906336.4187870892</v>
      </c>
      <c r="G32" s="24">
        <f t="shared" si="12"/>
        <v>5513876.5204783827</v>
      </c>
      <c r="H32" s="24">
        <f t="shared" si="12"/>
        <v>6153568.2591210892</v>
      </c>
      <c r="I32" s="24">
        <f t="shared" si="12"/>
        <v>6994302.4366183989</v>
      </c>
      <c r="J32" s="24">
        <f t="shared" si="12"/>
        <v>7767707.4680880234</v>
      </c>
      <c r="K32" s="24">
        <f t="shared" si="12"/>
        <v>8433434.3555939384</v>
      </c>
      <c r="L32" s="9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6"/>
      <c r="FX32" s="6"/>
      <c r="FY32" s="6"/>
    </row>
    <row r="33" spans="1:182" s="17" customFormat="1" ht="15.75" x14ac:dyDescent="0.25">
      <c r="A33" s="25" t="s">
        <v>26</v>
      </c>
      <c r="B33" s="26" t="s">
        <v>50</v>
      </c>
      <c r="C33" s="27">
        <f t="shared" ref="C33" si="13">C6+C11+C13+C14+C15+C17+C20+C28+C29+C30+C31</f>
        <v>9496487.5260733273</v>
      </c>
      <c r="D33" s="27">
        <f t="shared" ref="D33:K33" si="14">D6+D11+D13+D14+D15+D17+D20+D28+D29+D30+D31</f>
        <v>10917723.643796155</v>
      </c>
      <c r="E33" s="27">
        <f t="shared" si="14"/>
        <v>12224364.728484783</v>
      </c>
      <c r="F33" s="27">
        <f t="shared" si="14"/>
        <v>13283690.123263597</v>
      </c>
      <c r="G33" s="27">
        <f t="shared" si="14"/>
        <v>14470925.091109682</v>
      </c>
      <c r="H33" s="27">
        <f t="shared" si="14"/>
        <v>15989130.877002347</v>
      </c>
      <c r="I33" s="27">
        <f t="shared" si="14"/>
        <v>17806954.706884529</v>
      </c>
      <c r="J33" s="27">
        <f t="shared" si="14"/>
        <v>19491505.394969057</v>
      </c>
      <c r="K33" s="27">
        <f t="shared" si="14"/>
        <v>20778538.342260342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6"/>
      <c r="FX33" s="6"/>
      <c r="FY33" s="6"/>
      <c r="FZ33" s="7"/>
    </row>
    <row r="34" spans="1:182" ht="15.75" x14ac:dyDescent="0.25">
      <c r="A34" s="21" t="s">
        <v>42</v>
      </c>
      <c r="B34" s="5" t="s">
        <v>24</v>
      </c>
      <c r="C34" s="3">
        <f>GSVA_cur!C34</f>
        <v>919682</v>
      </c>
      <c r="D34" s="3">
        <f>GSVA_cur!D34</f>
        <v>1067367</v>
      </c>
      <c r="E34" s="3">
        <f>GSVA_cur!E34</f>
        <v>1217857</v>
      </c>
      <c r="F34" s="3">
        <f>GSVA_cur!F34</f>
        <v>1392111</v>
      </c>
      <c r="G34" s="3">
        <f>GSVA_cur!G34</f>
        <v>1633720</v>
      </c>
      <c r="H34" s="3">
        <f>GSVA_cur!H34</f>
        <v>1757054</v>
      </c>
      <c r="I34" s="3">
        <f>GSVA_cur!I34</f>
        <v>2233097</v>
      </c>
      <c r="J34" s="3">
        <f>GSVA_cur!J34</f>
        <v>2007822</v>
      </c>
      <c r="K34" s="4">
        <f>GSVA_cur!K34</f>
        <v>2255575.1743226135</v>
      </c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</row>
    <row r="35" spans="1:182" ht="15.75" x14ac:dyDescent="0.25">
      <c r="A35" s="21" t="s">
        <v>43</v>
      </c>
      <c r="B35" s="5" t="s">
        <v>23</v>
      </c>
      <c r="C35" s="3">
        <f>GSVA_cur!C35</f>
        <v>220207</v>
      </c>
      <c r="D35" s="3">
        <f>GSVA_cur!D35</f>
        <v>280963</v>
      </c>
      <c r="E35" s="3">
        <f>GSVA_cur!E35</f>
        <v>260811</v>
      </c>
      <c r="F35" s="3">
        <f>GSVA_cur!F35</f>
        <v>296913</v>
      </c>
      <c r="G35" s="3">
        <f>GSVA_cur!G35</f>
        <v>276921</v>
      </c>
      <c r="H35" s="3">
        <f>GSVA_cur!H35</f>
        <v>228434</v>
      </c>
      <c r="I35" s="3">
        <f>GSVA_cur!I35</f>
        <v>246685</v>
      </c>
      <c r="J35" s="3">
        <f>GSVA_cur!J35</f>
        <v>271322</v>
      </c>
      <c r="K35" s="4">
        <f>GSVA_cur!K35</f>
        <v>275433.3114649363</v>
      </c>
      <c r="L35" s="9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</row>
    <row r="36" spans="1:182" ht="15.75" x14ac:dyDescent="0.25">
      <c r="A36" s="28" t="s">
        <v>44</v>
      </c>
      <c r="B36" s="29" t="s">
        <v>62</v>
      </c>
      <c r="C36" s="24">
        <f>C33+C34-C35</f>
        <v>10195962.526073327</v>
      </c>
      <c r="D36" s="24">
        <f t="shared" ref="D36:K36" si="15">D33+D34-D35</f>
        <v>11704127.643796155</v>
      </c>
      <c r="E36" s="24">
        <f t="shared" si="15"/>
        <v>13181410.728484783</v>
      </c>
      <c r="F36" s="24">
        <f t="shared" si="15"/>
        <v>14378888.123263597</v>
      </c>
      <c r="G36" s="24">
        <f t="shared" si="15"/>
        <v>15827724.091109682</v>
      </c>
      <c r="H36" s="24">
        <f t="shared" si="15"/>
        <v>17517750.877002347</v>
      </c>
      <c r="I36" s="24">
        <f t="shared" si="15"/>
        <v>19793366.706884529</v>
      </c>
      <c r="J36" s="24">
        <f t="shared" si="15"/>
        <v>21228005.394969057</v>
      </c>
      <c r="K36" s="24">
        <f t="shared" si="15"/>
        <v>22758680.205118019</v>
      </c>
      <c r="L36" s="9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</row>
    <row r="37" spans="1:182" ht="15.75" x14ac:dyDescent="0.25">
      <c r="A37" s="21" t="s">
        <v>45</v>
      </c>
      <c r="B37" s="5" t="s">
        <v>41</v>
      </c>
      <c r="C37" s="3">
        <f>GSVA_cur!C37</f>
        <v>101640</v>
      </c>
      <c r="D37" s="3">
        <f>GSVA_cur!D37</f>
        <v>102980</v>
      </c>
      <c r="E37" s="3">
        <f>GSVA_cur!E37</f>
        <v>104320</v>
      </c>
      <c r="F37" s="3">
        <f>GSVA_cur!F37</f>
        <v>105650</v>
      </c>
      <c r="G37" s="3">
        <f>GSVA_cur!G37</f>
        <v>106990</v>
      </c>
      <c r="H37" s="3">
        <f>GSVA_cur!H37</f>
        <v>108300</v>
      </c>
      <c r="I37" s="3">
        <f>GSVA_cur!I37</f>
        <v>109590</v>
      </c>
      <c r="J37" s="3">
        <f>GSVA_cur!J37</f>
        <v>110880</v>
      </c>
      <c r="K37" s="3">
        <f>GSVA_cur!K37</f>
        <v>112170</v>
      </c>
      <c r="N37" s="6"/>
      <c r="O37" s="6"/>
      <c r="P37" s="6"/>
      <c r="Q37" s="6"/>
    </row>
    <row r="38" spans="1:182" ht="15.75" x14ac:dyDescent="0.25">
      <c r="A38" s="28" t="s">
        <v>46</v>
      </c>
      <c r="B38" s="29" t="s">
        <v>63</v>
      </c>
      <c r="C38" s="24">
        <f>C36/C37*1000</f>
        <v>100314.46798576669</v>
      </c>
      <c r="D38" s="24">
        <f t="shared" ref="D38:K38" si="16">D36/D37*1000</f>
        <v>113654.37603220194</v>
      </c>
      <c r="E38" s="24">
        <f t="shared" si="16"/>
        <v>126355.54762734647</v>
      </c>
      <c r="F38" s="24">
        <f t="shared" si="16"/>
        <v>136099.2723451358</v>
      </c>
      <c r="G38" s="24">
        <f t="shared" si="16"/>
        <v>147936.48089643594</v>
      </c>
      <c r="H38" s="24">
        <f t="shared" si="16"/>
        <v>161752.08566022481</v>
      </c>
      <c r="I38" s="24">
        <f t="shared" si="16"/>
        <v>180612.8908375265</v>
      </c>
      <c r="J38" s="24">
        <f t="shared" si="16"/>
        <v>191450.26510614229</v>
      </c>
      <c r="K38" s="24">
        <f t="shared" si="16"/>
        <v>202894.5369093164</v>
      </c>
      <c r="M38" s="8"/>
      <c r="N38" s="8"/>
      <c r="O38" s="8"/>
      <c r="P38" s="8"/>
      <c r="Q38" s="8"/>
      <c r="BR38" s="9"/>
      <c r="BS38" s="9"/>
      <c r="BT38" s="9"/>
      <c r="BU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9"/>
  <sheetViews>
    <sheetView zoomScale="130" zoomScaleNormal="130"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B40" sqref="B40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7" width="8.85546875" style="7"/>
    <col min="178" max="178" width="12.7109375" style="7" bestFit="1" customWidth="1"/>
    <col min="179" max="16384" width="8.85546875" style="2"/>
  </cols>
  <sheetData>
    <row r="1" spans="1:178" ht="18.75" x14ac:dyDescent="0.3">
      <c r="A1" s="2" t="s">
        <v>52</v>
      </c>
      <c r="B1" s="32" t="s">
        <v>65</v>
      </c>
    </row>
    <row r="2" spans="1:178" ht="15.75" x14ac:dyDescent="0.25">
      <c r="A2" s="12" t="s">
        <v>51</v>
      </c>
      <c r="I2" s="6" t="s">
        <v>73</v>
      </c>
    </row>
    <row r="3" spans="1:178" ht="15.75" x14ac:dyDescent="0.25">
      <c r="A3" s="12"/>
    </row>
    <row r="4" spans="1:178" ht="15.75" x14ac:dyDescent="0.25">
      <c r="A4" s="12"/>
      <c r="E4" s="11"/>
      <c r="F4" s="11" t="s">
        <v>56</v>
      </c>
    </row>
    <row r="5" spans="1:178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0" t="s">
        <v>64</v>
      </c>
      <c r="H5" s="30" t="s">
        <v>68</v>
      </c>
      <c r="I5" s="30" t="s">
        <v>70</v>
      </c>
      <c r="J5" s="30" t="s">
        <v>71</v>
      </c>
      <c r="K5" s="30" t="s">
        <v>72</v>
      </c>
    </row>
    <row r="6" spans="1:178" s="17" customFormat="1" ht="15.75" x14ac:dyDescent="0.25">
      <c r="A6" s="15" t="s">
        <v>25</v>
      </c>
      <c r="B6" s="16" t="s">
        <v>2</v>
      </c>
      <c r="C6" s="1">
        <f>SUM(C7:C10)</f>
        <v>1213170.5728706713</v>
      </c>
      <c r="D6" s="1">
        <f t="shared" ref="D6:F6" si="0">SUM(D7:D10)</f>
        <v>1230430.1972047556</v>
      </c>
      <c r="E6" s="1">
        <f t="shared" si="0"/>
        <v>1202747.8575858313</v>
      </c>
      <c r="F6" s="1">
        <f t="shared" si="0"/>
        <v>1189554.4330208183</v>
      </c>
      <c r="G6" s="1">
        <f t="shared" ref="G6:K6" si="1">SUM(G7:G10)</f>
        <v>1161853.1318462903</v>
      </c>
      <c r="H6" s="1">
        <f t="shared" si="1"/>
        <v>1209500.7028992891</v>
      </c>
      <c r="I6" s="1">
        <f t="shared" si="1"/>
        <v>1214797.0866796758</v>
      </c>
      <c r="J6" s="1">
        <f t="shared" si="1"/>
        <v>1221430.9357071065</v>
      </c>
      <c r="K6" s="1">
        <f t="shared" si="1"/>
        <v>1255661.3421292824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58</v>
      </c>
      <c r="C7" s="4">
        <v>654766.66646404308</v>
      </c>
      <c r="D7" s="4">
        <v>655488.99534929125</v>
      </c>
      <c r="E7" s="4">
        <v>597740.9540080186</v>
      </c>
      <c r="F7" s="4">
        <v>577197.03337084898</v>
      </c>
      <c r="G7" s="4">
        <v>509725.83946794551</v>
      </c>
      <c r="H7" s="4">
        <v>543818.62106561486</v>
      </c>
      <c r="I7" s="4">
        <v>542397.98828306713</v>
      </c>
      <c r="J7" s="4">
        <v>533444.03322485019</v>
      </c>
      <c r="K7" s="4">
        <v>551740.64943426603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59</v>
      </c>
      <c r="C8" s="4">
        <v>283437.34863824362</v>
      </c>
      <c r="D8" s="4">
        <v>304267.30165526818</v>
      </c>
      <c r="E8" s="4">
        <v>323455.59951202059</v>
      </c>
      <c r="F8" s="4">
        <v>328655.51819845272</v>
      </c>
      <c r="G8" s="4">
        <v>351307.96643227822</v>
      </c>
      <c r="H8" s="4">
        <v>361407.39543518709</v>
      </c>
      <c r="I8" s="4">
        <v>374157.42163619649</v>
      </c>
      <c r="J8" s="4">
        <v>387982.29421289259</v>
      </c>
      <c r="K8" s="4">
        <v>398674.47009045794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60</v>
      </c>
      <c r="C9" s="4">
        <v>271823.37960245111</v>
      </c>
      <c r="D9" s="4">
        <v>267463.67873207317</v>
      </c>
      <c r="E9" s="4">
        <v>278310.40339761722</v>
      </c>
      <c r="F9" s="4">
        <v>280363.9864853755</v>
      </c>
      <c r="G9" s="4">
        <v>297374.69765213679</v>
      </c>
      <c r="H9" s="4">
        <v>300676.29230012617</v>
      </c>
      <c r="I9" s="4">
        <v>294381.13680642215</v>
      </c>
      <c r="J9" s="4">
        <v>295858.81932778389</v>
      </c>
      <c r="K9" s="4">
        <v>300903.02683717193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61</v>
      </c>
      <c r="C10" s="4">
        <v>3143.1781659336548</v>
      </c>
      <c r="D10" s="4">
        <v>3210.2214681231367</v>
      </c>
      <c r="E10" s="4">
        <v>3240.9006681750229</v>
      </c>
      <c r="F10" s="4">
        <v>3337.8949661412016</v>
      </c>
      <c r="G10" s="4">
        <v>3444.6282939299404</v>
      </c>
      <c r="H10" s="4">
        <v>3598.3940983607908</v>
      </c>
      <c r="I10" s="4">
        <v>3860.5399539901555</v>
      </c>
      <c r="J10" s="4">
        <v>4145.7889415796781</v>
      </c>
      <c r="K10" s="4">
        <v>4343.1957673864817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30</v>
      </c>
      <c r="B11" s="19" t="s">
        <v>3</v>
      </c>
      <c r="C11" s="4">
        <v>154791.8377</v>
      </c>
      <c r="D11" s="4">
        <v>139063.2017019944</v>
      </c>
      <c r="E11" s="4">
        <v>206698.50625876855</v>
      </c>
      <c r="F11" s="4">
        <v>187381.06733861455</v>
      </c>
      <c r="G11" s="4">
        <v>164157.46910517311</v>
      </c>
      <c r="H11" s="4">
        <v>222201.98686762253</v>
      </c>
      <c r="I11" s="4">
        <v>282027.79755762796</v>
      </c>
      <c r="J11" s="4">
        <v>272615.65684943349</v>
      </c>
      <c r="K11" s="4">
        <v>266850.23698058719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2"/>
      <c r="B12" s="23" t="s">
        <v>27</v>
      </c>
      <c r="C12" s="24">
        <f>C6+C11</f>
        <v>1367962.4105706713</v>
      </c>
      <c r="D12" s="24">
        <f t="shared" ref="D12:F12" si="2">D6+D11</f>
        <v>1369493.3989067501</v>
      </c>
      <c r="E12" s="24">
        <f t="shared" si="2"/>
        <v>1409446.3638445998</v>
      </c>
      <c r="F12" s="24">
        <f t="shared" si="2"/>
        <v>1376935.5003594328</v>
      </c>
      <c r="G12" s="24">
        <f t="shared" ref="G12:K12" si="3">G6+G11</f>
        <v>1326010.6009514634</v>
      </c>
      <c r="H12" s="24">
        <f t="shared" si="3"/>
        <v>1431702.6897669116</v>
      </c>
      <c r="I12" s="24">
        <f t="shared" si="3"/>
        <v>1496824.8842373039</v>
      </c>
      <c r="J12" s="24">
        <f t="shared" si="3"/>
        <v>1494046.5925565399</v>
      </c>
      <c r="K12" s="24">
        <f t="shared" si="3"/>
        <v>1522511.5791098697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31</v>
      </c>
      <c r="B13" s="16" t="s">
        <v>4</v>
      </c>
      <c r="C13" s="1">
        <v>3741190.8148312978</v>
      </c>
      <c r="D13" s="1">
        <v>4229589.728256382</v>
      </c>
      <c r="E13" s="1">
        <v>4401139.570137619</v>
      </c>
      <c r="F13" s="1">
        <v>4719554.6932923999</v>
      </c>
      <c r="G13" s="1">
        <v>5233268.2152497265</v>
      </c>
      <c r="H13" s="1">
        <v>5796528.8050004672</v>
      </c>
      <c r="I13" s="1">
        <v>6214417.860093317</v>
      </c>
      <c r="J13" s="1">
        <v>6597210.0498410352</v>
      </c>
      <c r="K13" s="1">
        <v>6728410.8111244403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32</v>
      </c>
      <c r="B14" s="19" t="s">
        <v>5</v>
      </c>
      <c r="C14" s="4">
        <v>275878.42664999998</v>
      </c>
      <c r="D14" s="4">
        <v>297896.08477276494</v>
      </c>
      <c r="E14" s="4">
        <v>311918.15685001336</v>
      </c>
      <c r="F14" s="4">
        <v>331811.53939596564</v>
      </c>
      <c r="G14" s="4">
        <v>342375.53878470039</v>
      </c>
      <c r="H14" s="4">
        <v>367668.25307389838</v>
      </c>
      <c r="I14" s="4">
        <v>425385.67355499871</v>
      </c>
      <c r="J14" s="4">
        <v>464652.49683250528</v>
      </c>
      <c r="K14" s="4">
        <v>501838.83151018748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33</v>
      </c>
      <c r="B15" s="19" t="s">
        <v>6</v>
      </c>
      <c r="C15" s="4">
        <v>841393.12109999999</v>
      </c>
      <c r="D15" s="4">
        <v>802818.24665829062</v>
      </c>
      <c r="E15" s="4">
        <v>1004970.4769897461</v>
      </c>
      <c r="F15" s="4">
        <v>1024113.4999226413</v>
      </c>
      <c r="G15" s="4">
        <v>1019678.8691766467</v>
      </c>
      <c r="H15" s="4">
        <v>1130721.7057550722</v>
      </c>
      <c r="I15" s="4">
        <v>1159155.9234990031</v>
      </c>
      <c r="J15" s="4">
        <v>1218612.1462152014</v>
      </c>
      <c r="K15" s="4">
        <v>1292006.1411623168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2"/>
      <c r="B16" s="23" t="s">
        <v>28</v>
      </c>
      <c r="C16" s="24">
        <f>+C13+C14+C15</f>
        <v>4858462.3625812978</v>
      </c>
      <c r="D16" s="24">
        <f t="shared" ref="D16:F16" si="4">+D13+D14+D15</f>
        <v>5330304.0596874375</v>
      </c>
      <c r="E16" s="24">
        <f t="shared" si="4"/>
        <v>5718028.2039773781</v>
      </c>
      <c r="F16" s="24">
        <f t="shared" si="4"/>
        <v>6075479.7326110071</v>
      </c>
      <c r="G16" s="24">
        <f t="shared" ref="G16:I16" si="5">+G13+G14+G15</f>
        <v>6595322.6232110737</v>
      </c>
      <c r="H16" s="24">
        <f t="shared" si="5"/>
        <v>7294918.763829438</v>
      </c>
      <c r="I16" s="24">
        <f t="shared" si="5"/>
        <v>7798959.4571473189</v>
      </c>
      <c r="J16" s="24">
        <f t="shared" ref="J16:K16" si="6">+J13+J14+J15</f>
        <v>8280474.6928887414</v>
      </c>
      <c r="K16" s="24">
        <f t="shared" si="6"/>
        <v>8522255.7837969437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37" customFormat="1" ht="15.75" x14ac:dyDescent="0.25">
      <c r="A17" s="25" t="s">
        <v>34</v>
      </c>
      <c r="B17" s="34" t="s">
        <v>7</v>
      </c>
      <c r="C17" s="27">
        <f>C18+C19</f>
        <v>1136811</v>
      </c>
      <c r="D17" s="27">
        <f t="shared" ref="D17:F17" si="7">D18+D19</f>
        <v>1245013.8500917924</v>
      </c>
      <c r="E17" s="27">
        <f t="shared" si="7"/>
        <v>1354072.3363516484</v>
      </c>
      <c r="F17" s="27">
        <f t="shared" si="7"/>
        <v>1448614.8214164404</v>
      </c>
      <c r="G17" s="27">
        <f t="shared" ref="G17:I17" si="8">G18+G19</f>
        <v>1597422.9843983403</v>
      </c>
      <c r="H17" s="27">
        <f t="shared" si="8"/>
        <v>1847745.6019707615</v>
      </c>
      <c r="I17" s="27">
        <f t="shared" si="8"/>
        <v>2114925.0722596408</v>
      </c>
      <c r="J17" s="27">
        <f t="shared" ref="J17:K17" si="9">J18+J19</f>
        <v>2320623.6877172533</v>
      </c>
      <c r="K17" s="27">
        <f t="shared" si="9"/>
        <v>2544659.2164579108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5"/>
      <c r="FT17" s="35"/>
      <c r="FU17" s="35"/>
      <c r="FV17" s="36"/>
    </row>
    <row r="18" spans="1:178" ht="15.75" x14ac:dyDescent="0.25">
      <c r="A18" s="18">
        <v>6.1</v>
      </c>
      <c r="B18" s="19" t="s">
        <v>8</v>
      </c>
      <c r="C18" s="4">
        <v>966324.43720811629</v>
      </c>
      <c r="D18" s="4">
        <v>1077068.9646606615</v>
      </c>
      <c r="E18" s="4">
        <v>1210160.1593846155</v>
      </c>
      <c r="F18" s="4">
        <v>1302627.6339164404</v>
      </c>
      <c r="G18" s="4">
        <v>1433269.5598340249</v>
      </c>
      <c r="H18" s="4">
        <v>1675413.3407640739</v>
      </c>
      <c r="I18" s="4">
        <v>1924228.4227504586</v>
      </c>
      <c r="J18" s="4">
        <v>2119416.3576904335</v>
      </c>
      <c r="K18" s="4">
        <v>2327376.1112251985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170486.56279188365</v>
      </c>
      <c r="D19" s="4">
        <v>167944.8854311308</v>
      </c>
      <c r="E19" s="4">
        <v>143912.17696703295</v>
      </c>
      <c r="F19" s="4">
        <v>145987.1875</v>
      </c>
      <c r="G19" s="4">
        <v>164153.42456431536</v>
      </c>
      <c r="H19" s="4">
        <v>172332.26120668769</v>
      </c>
      <c r="I19" s="4">
        <v>190696.64950918229</v>
      </c>
      <c r="J19" s="4">
        <v>201207.33002681975</v>
      </c>
      <c r="K19" s="4">
        <v>217283.10523271255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37" customFormat="1" ht="30" x14ac:dyDescent="0.25">
      <c r="A20" s="38" t="s">
        <v>35</v>
      </c>
      <c r="B20" s="39" t="s">
        <v>10</v>
      </c>
      <c r="C20" s="27">
        <f>SUM(C21:C27)</f>
        <v>527892.07059999998</v>
      </c>
      <c r="D20" s="27">
        <f t="shared" ref="D20:F20" si="10">SUM(D21:D27)</f>
        <v>583939.31712748192</v>
      </c>
      <c r="E20" s="27">
        <f t="shared" si="10"/>
        <v>632373.72648068296</v>
      </c>
      <c r="F20" s="27">
        <f t="shared" si="10"/>
        <v>732710.54342712765</v>
      </c>
      <c r="G20" s="27">
        <f t="shared" ref="G20:K20" si="11">SUM(G21:G27)</f>
        <v>884775.32803681504</v>
      </c>
      <c r="H20" s="27">
        <f t="shared" si="11"/>
        <v>857487.56313993176</v>
      </c>
      <c r="I20" s="27">
        <f t="shared" si="11"/>
        <v>769455.9042036566</v>
      </c>
      <c r="J20" s="27">
        <f t="shared" si="11"/>
        <v>798425.67699032847</v>
      </c>
      <c r="K20" s="27">
        <f t="shared" si="11"/>
        <v>815855.21339941327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5"/>
      <c r="FT20" s="35"/>
      <c r="FU20" s="35"/>
      <c r="FV20" s="36"/>
    </row>
    <row r="21" spans="1:178" ht="15.75" x14ac:dyDescent="0.25">
      <c r="A21" s="18">
        <v>7.1</v>
      </c>
      <c r="B21" s="19" t="s">
        <v>11</v>
      </c>
      <c r="C21" s="4">
        <v>9539</v>
      </c>
      <c r="D21" s="4">
        <v>10914</v>
      </c>
      <c r="E21" s="4">
        <v>12480</v>
      </c>
      <c r="F21" s="4">
        <v>11772</v>
      </c>
      <c r="G21" s="4">
        <v>14133</v>
      </c>
      <c r="H21" s="4">
        <v>12302</v>
      </c>
      <c r="I21" s="4">
        <v>9716.8977339759003</v>
      </c>
      <c r="J21" s="4">
        <v>9904.2403046990003</v>
      </c>
      <c r="K21" s="4">
        <v>8445.5257027414627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66</v>
      </c>
      <c r="C22" s="4">
        <v>190572.06914738164</v>
      </c>
      <c r="D22" s="4">
        <v>210898.58493331313</v>
      </c>
      <c r="E22" s="4">
        <v>216339.42663341353</v>
      </c>
      <c r="F22" s="4">
        <v>230506.36013590026</v>
      </c>
      <c r="G22" s="4">
        <v>248822.6693583398</v>
      </c>
      <c r="H22" s="4">
        <v>265804.93856655288</v>
      </c>
      <c r="I22" s="4">
        <v>282828.18932763784</v>
      </c>
      <c r="J22" s="4">
        <v>283809.29270804964</v>
      </c>
      <c r="K22" s="4">
        <v>308562.18649204436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13</v>
      </c>
      <c r="C24" s="4">
        <v>568.93085261837427</v>
      </c>
      <c r="D24" s="4">
        <v>997.85448030718896</v>
      </c>
      <c r="E24" s="4">
        <v>1626.1600074383671</v>
      </c>
      <c r="F24" s="4">
        <v>1280.3250283125708</v>
      </c>
      <c r="G24" s="4">
        <v>3075.2195884344883</v>
      </c>
      <c r="H24" s="4">
        <v>5334.9901023890789</v>
      </c>
      <c r="I24" s="4">
        <v>5875.5103407696306</v>
      </c>
      <c r="J24" s="4">
        <v>3754.7763096481981</v>
      </c>
      <c r="K24" s="4">
        <v>3668.3578259049832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14</v>
      </c>
      <c r="C25" s="4">
        <v>0</v>
      </c>
      <c r="D25" s="4">
        <v>0</v>
      </c>
      <c r="E25" s="4">
        <v>0</v>
      </c>
      <c r="F25" s="4">
        <v>-66.18686296715741</v>
      </c>
      <c r="G25" s="4">
        <v>-29.108274724320566</v>
      </c>
      <c r="H25" s="4">
        <v>5538.3085324232079</v>
      </c>
      <c r="I25" s="4">
        <v>5769.283986858718</v>
      </c>
      <c r="J25" s="4">
        <v>3223.006727568345</v>
      </c>
      <c r="K25" s="4">
        <v>2518.979393033635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15</v>
      </c>
      <c r="C26" s="4">
        <v>496</v>
      </c>
      <c r="D26" s="4">
        <v>542.77045834106514</v>
      </c>
      <c r="E26" s="4">
        <v>547.14168793452438</v>
      </c>
      <c r="F26" s="4">
        <v>474.01315445596299</v>
      </c>
      <c r="G26" s="4">
        <v>517.3637231918035</v>
      </c>
      <c r="H26" s="4">
        <v>1023.0887372013651</v>
      </c>
      <c r="I26" s="4">
        <v>135.62297485324007</v>
      </c>
      <c r="J26" s="4">
        <v>1289.1870012650743</v>
      </c>
      <c r="K26" s="4">
        <v>1267.6683703858664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16</v>
      </c>
      <c r="C27" s="4">
        <v>326716.07059999998</v>
      </c>
      <c r="D27" s="4">
        <v>360586.10725552053</v>
      </c>
      <c r="E27" s="4">
        <v>401380.99815189652</v>
      </c>
      <c r="F27" s="4">
        <v>488744.03197142598</v>
      </c>
      <c r="G27" s="4">
        <v>618256.1836415733</v>
      </c>
      <c r="H27" s="4">
        <v>567484.23720136518</v>
      </c>
      <c r="I27" s="4">
        <v>465130.3998395612</v>
      </c>
      <c r="J27" s="4">
        <v>496445.17393909825</v>
      </c>
      <c r="K27" s="4">
        <v>491392.49561530293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36</v>
      </c>
      <c r="B28" s="19" t="s">
        <v>17</v>
      </c>
      <c r="C28" s="4">
        <v>288686</v>
      </c>
      <c r="D28" s="4">
        <v>310724</v>
      </c>
      <c r="E28" s="4">
        <v>340602</v>
      </c>
      <c r="F28" s="4">
        <v>378073</v>
      </c>
      <c r="G28" s="4">
        <v>407217</v>
      </c>
      <c r="H28" s="4">
        <v>412502</v>
      </c>
      <c r="I28" s="4">
        <v>445343.2764047361</v>
      </c>
      <c r="J28" s="4">
        <v>464258.43224005541</v>
      </c>
      <c r="K28" s="4">
        <v>460060.93373569153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37</v>
      </c>
      <c r="B29" s="19" t="s">
        <v>18</v>
      </c>
      <c r="C29" s="4">
        <v>458980.07956484798</v>
      </c>
      <c r="D29" s="4">
        <v>498602.31681709085</v>
      </c>
      <c r="E29" s="4">
        <v>469308.18705720175</v>
      </c>
      <c r="F29" s="4">
        <v>551175.94171937683</v>
      </c>
      <c r="G29" s="4">
        <v>562276.19947149884</v>
      </c>
      <c r="H29" s="4">
        <v>610698.22076003917</v>
      </c>
      <c r="I29" s="4">
        <v>663876.42898879293</v>
      </c>
      <c r="J29" s="4">
        <v>739494.72856702958</v>
      </c>
      <c r="K29" s="4">
        <v>814083.41277098644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38</v>
      </c>
      <c r="B30" s="19" t="s">
        <v>53</v>
      </c>
      <c r="C30" s="4">
        <v>396607</v>
      </c>
      <c r="D30" s="4">
        <v>279587.42857142852</v>
      </c>
      <c r="E30" s="4">
        <v>314818.93938638066</v>
      </c>
      <c r="F30" s="4">
        <v>382108.41758241761</v>
      </c>
      <c r="G30" s="4">
        <v>426541.57316030771</v>
      </c>
      <c r="H30" s="4">
        <v>469716.67907708441</v>
      </c>
      <c r="I30" s="4">
        <v>557015.74562856345</v>
      </c>
      <c r="J30" s="4">
        <v>558870.72737312759</v>
      </c>
      <c r="K30" s="4">
        <v>573947.77605871134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39</v>
      </c>
      <c r="B31" s="19" t="s">
        <v>19</v>
      </c>
      <c r="C31" s="4">
        <v>461087.04430000001</v>
      </c>
      <c r="D31" s="4">
        <v>574503.85532548698</v>
      </c>
      <c r="E31" s="4">
        <v>675327.85400685784</v>
      </c>
      <c r="F31" s="4">
        <v>722168.8922621113</v>
      </c>
      <c r="G31" s="4">
        <v>775694.53941908712</v>
      </c>
      <c r="H31" s="4">
        <v>861451.84775058541</v>
      </c>
      <c r="I31" s="4">
        <v>994172.4669446972</v>
      </c>
      <c r="J31" s="4">
        <v>988803.51040731301</v>
      </c>
      <c r="K31" s="4">
        <v>984440.00244935963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2"/>
      <c r="B32" s="23" t="s">
        <v>29</v>
      </c>
      <c r="C32" s="24">
        <f>C17+C20+C28+C29+C30+C31</f>
        <v>3270063.1944648484</v>
      </c>
      <c r="D32" s="24">
        <f t="shared" ref="D32:K32" si="12">D17+D20+D28+D29+D30+D31</f>
        <v>3492370.7679332807</v>
      </c>
      <c r="E32" s="24">
        <f t="shared" si="12"/>
        <v>3786503.0432827715</v>
      </c>
      <c r="F32" s="24">
        <f t="shared" si="12"/>
        <v>4214851.6164074736</v>
      </c>
      <c r="G32" s="24">
        <f t="shared" si="12"/>
        <v>4653927.6244860496</v>
      </c>
      <c r="H32" s="24">
        <f t="shared" si="12"/>
        <v>5059601.9126984021</v>
      </c>
      <c r="I32" s="24">
        <f t="shared" si="12"/>
        <v>5544788.8944300869</v>
      </c>
      <c r="J32" s="24">
        <f t="shared" si="12"/>
        <v>5870476.7632951075</v>
      </c>
      <c r="K32" s="24">
        <f t="shared" si="12"/>
        <v>6193046.5548720723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5" t="s">
        <v>26</v>
      </c>
      <c r="B33" s="26" t="s">
        <v>50</v>
      </c>
      <c r="C33" s="27">
        <f t="shared" ref="C33" si="13">C6+C11+C13+C14+C15+C17+C20+C28+C29+C30+C31</f>
        <v>9496487.967616817</v>
      </c>
      <c r="D33" s="27">
        <f t="shared" ref="D33:K33" si="14">D6+D11+D13+D14+D15+D17+D20+D28+D29+D30+D31</f>
        <v>10192168.226527467</v>
      </c>
      <c r="E33" s="27">
        <f t="shared" si="14"/>
        <v>10913977.611104749</v>
      </c>
      <c r="F33" s="27">
        <f t="shared" si="14"/>
        <v>11667266.849377913</v>
      </c>
      <c r="G33" s="27">
        <f t="shared" si="14"/>
        <v>12575260.848648585</v>
      </c>
      <c r="H33" s="27">
        <f t="shared" si="14"/>
        <v>13786223.366294755</v>
      </c>
      <c r="I33" s="27">
        <f t="shared" si="14"/>
        <v>14840573.235814709</v>
      </c>
      <c r="J33" s="27">
        <f t="shared" si="14"/>
        <v>15644998.048740389</v>
      </c>
      <c r="K33" s="27">
        <f t="shared" si="14"/>
        <v>16237813.917778889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1" t="s">
        <v>42</v>
      </c>
      <c r="B34" s="5" t="s">
        <v>24</v>
      </c>
      <c r="C34" s="4">
        <f>GSVA_const!C34</f>
        <v>919682</v>
      </c>
      <c r="D34" s="4">
        <f>GSVA_const!D34</f>
        <v>1024286.410916032</v>
      </c>
      <c r="E34" s="4">
        <f>GSVA_const!E34</f>
        <v>1098486.9514524394</v>
      </c>
      <c r="F34" s="4">
        <f>GSVA_const!F34</f>
        <v>1163826.9578345714</v>
      </c>
      <c r="G34" s="4">
        <f>GSVA_const!G34</f>
        <v>1279978.489344043</v>
      </c>
      <c r="H34" s="4">
        <f>GSVA_const!H34</f>
        <v>1441287.7852188949</v>
      </c>
      <c r="I34" s="4">
        <f>GSVA_const!I34</f>
        <v>1594652.8320143581</v>
      </c>
      <c r="J34" s="4">
        <f>GSVA_const!J34</f>
        <v>1709750.3160899887</v>
      </c>
      <c r="K34" s="4">
        <f>GSVA_const!K34</f>
        <v>1804588.5058632502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1" t="s">
        <v>43</v>
      </c>
      <c r="B35" s="5" t="s">
        <v>23</v>
      </c>
      <c r="C35" s="4">
        <f>GSVA_const!C35</f>
        <v>220207.00897520746</v>
      </c>
      <c r="D35" s="4">
        <f>GSVA_const!D35</f>
        <v>263604.26059454051</v>
      </c>
      <c r="E35" s="4">
        <f>GSVA_const!E35</f>
        <v>234713.26382017083</v>
      </c>
      <c r="F35" s="4">
        <f>GSVA_const!F35</f>
        <v>260928.57392544157</v>
      </c>
      <c r="G35" s="4">
        <f>GSVA_const!G35</f>
        <v>240887.65522781579</v>
      </c>
      <c r="H35" s="4">
        <f>GSVA_const!H35</f>
        <v>197217.03935079844</v>
      </c>
      <c r="I35" s="4">
        <f>GSVA_const!I35</f>
        <v>206083.02968580293</v>
      </c>
      <c r="J35" s="4">
        <f>GSVA_const!J35</f>
        <v>218352.96521946648</v>
      </c>
      <c r="K35" s="4">
        <f>GSVA_const!K35</f>
        <v>216514.11272358886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28" t="s">
        <v>44</v>
      </c>
      <c r="B36" s="29" t="s">
        <v>62</v>
      </c>
      <c r="C36" s="24">
        <f>C33+C34-C35</f>
        <v>10195962.958641609</v>
      </c>
      <c r="D36" s="24">
        <f t="shared" ref="D36:K36" si="15">D33+D34-D35</f>
        <v>10952850.376848958</v>
      </c>
      <c r="E36" s="24">
        <f t="shared" si="15"/>
        <v>11777751.298737017</v>
      </c>
      <c r="F36" s="24">
        <f t="shared" si="15"/>
        <v>12570165.233287044</v>
      </c>
      <c r="G36" s="24">
        <f t="shared" si="15"/>
        <v>13614351.682764813</v>
      </c>
      <c r="H36" s="24">
        <f t="shared" si="15"/>
        <v>15030294.112162851</v>
      </c>
      <c r="I36" s="24">
        <f t="shared" si="15"/>
        <v>16229143.038143264</v>
      </c>
      <c r="J36" s="24">
        <f t="shared" si="15"/>
        <v>17136395.399610911</v>
      </c>
      <c r="K36" s="24">
        <f t="shared" si="15"/>
        <v>17825888.310918551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1" t="s">
        <v>45</v>
      </c>
      <c r="B37" s="5" t="s">
        <v>41</v>
      </c>
      <c r="C37" s="3">
        <f>GSVA_cur!C37</f>
        <v>101640</v>
      </c>
      <c r="D37" s="3">
        <f>GSVA_cur!D37</f>
        <v>102980</v>
      </c>
      <c r="E37" s="3">
        <f>GSVA_cur!E37</f>
        <v>104320</v>
      </c>
      <c r="F37" s="3">
        <f>GSVA_cur!F37</f>
        <v>105650</v>
      </c>
      <c r="G37" s="3">
        <f>GSVA_cur!G37</f>
        <v>106990</v>
      </c>
      <c r="H37" s="3">
        <f>GSVA_cur!H37</f>
        <v>108300</v>
      </c>
      <c r="I37" s="3">
        <f>GSVA_cur!I37</f>
        <v>109590</v>
      </c>
      <c r="J37" s="3">
        <f>GSVA_cur!J37</f>
        <v>110880</v>
      </c>
      <c r="K37" s="3">
        <f>GSVA_cur!K37</f>
        <v>112170</v>
      </c>
      <c r="L37" s="6"/>
      <c r="M37" s="6"/>
    </row>
    <row r="38" spans="1:178" ht="15.75" x14ac:dyDescent="0.25">
      <c r="A38" s="28" t="s">
        <v>46</v>
      </c>
      <c r="B38" s="29" t="s">
        <v>63</v>
      </c>
      <c r="C38" s="24">
        <f>C36/C37*1000</f>
        <v>100314.47224165298</v>
      </c>
      <c r="D38" s="24">
        <f t="shared" ref="D38:K38" si="16">D36/D37*1000</f>
        <v>106359.00540735053</v>
      </c>
      <c r="E38" s="24">
        <f t="shared" si="16"/>
        <v>112900.22333912019</v>
      </c>
      <c r="F38" s="24">
        <f t="shared" si="16"/>
        <v>118979.32071260808</v>
      </c>
      <c r="G38" s="24">
        <f t="shared" si="16"/>
        <v>127248.824028085</v>
      </c>
      <c r="H38" s="24">
        <f t="shared" si="16"/>
        <v>138783.87915201153</v>
      </c>
      <c r="I38" s="24">
        <f t="shared" si="16"/>
        <v>148089.63443875595</v>
      </c>
      <c r="J38" s="24">
        <f t="shared" si="16"/>
        <v>154549.02055926147</v>
      </c>
      <c r="K38" s="24">
        <f t="shared" si="16"/>
        <v>158918.50147917046</v>
      </c>
      <c r="L38" s="8"/>
      <c r="M38" s="8"/>
      <c r="BN38" s="9"/>
      <c r="BO38" s="9"/>
      <c r="BP38" s="9"/>
      <c r="BQ38" s="9"/>
    </row>
    <row r="39" spans="1:178" x14ac:dyDescent="0.25">
      <c r="B39" s="2" t="s">
        <v>67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2021-03-15T06:39:00Z</dcterms:modified>
</cp:coreProperties>
</file>