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Draft EnviStats India Vol II 2023\Uploading\"/>
    </mc:Choice>
  </mc:AlternateContent>
  <xr:revisionPtr revIDLastSave="0" documentId="13_ncr:1_{09AECE2F-1EDD-4E8C-8D1D-FEAB07772B7A}" xr6:coauthVersionLast="36" xr6:coauthVersionMax="36" xr10:uidLastSave="{00000000-0000-0000-0000-000000000000}"/>
  <bookViews>
    <workbookView xWindow="0" yWindow="0" windowWidth="24000" windowHeight="9225" firstSheet="5" activeTab="11" xr2:uid="{E075C2D0-8E96-4D03-AF3B-848E3D7AC7C0}"/>
  </bookViews>
  <sheets>
    <sheet name="Annexure 2.1" sheetId="5" r:id="rId1"/>
    <sheet name="Annexure 2.2" sheetId="12" r:id="rId2"/>
    <sheet name="Annexure 2.3" sheetId="6" r:id="rId3"/>
    <sheet name="Annexure 2.4" sheetId="2" r:id="rId4"/>
    <sheet name="Annexure 2.5" sheetId="4" r:id="rId5"/>
    <sheet name="Annexure 2.6" sheetId="13" r:id="rId6"/>
    <sheet name="Annexure 2.7" sheetId="8" r:id="rId7"/>
    <sheet name="Annexure 2.8" sheetId="9" r:id="rId8"/>
    <sheet name="Annexure 2.9" sheetId="1" r:id="rId9"/>
    <sheet name="Annexure 2.10" sheetId="14" r:id="rId10"/>
    <sheet name="Annexure 2.11" sheetId="7" r:id="rId11"/>
    <sheet name="Annexure 2.12" sheetId="10" r:id="rId12"/>
  </sheets>
  <definedNames>
    <definedName name="_xlnm._FilterDatabase" localSheetId="0" hidden="1">'Annexure 2.1'!$A$4:$D$150</definedName>
    <definedName name="_xlnm._FilterDatabase" localSheetId="9" hidden="1">'Annexure 2.10'!$A$4:$D$44</definedName>
    <definedName name="_xlnm._FilterDatabase" localSheetId="10" hidden="1">'Annexure 2.11'!$D$4:$E$261</definedName>
    <definedName name="_xlnm._FilterDatabase" localSheetId="11" hidden="1">'Annexure 2.12'!$C$4:$E$260</definedName>
    <definedName name="_xlnm._FilterDatabase" localSheetId="1" hidden="1">'Annexure 2.2'!$C$4:$D$73</definedName>
    <definedName name="_xlnm._FilterDatabase" localSheetId="2" hidden="1">'Annexure 2.3'!$D$4:$E$258</definedName>
    <definedName name="_xlnm._FilterDatabase" localSheetId="3" hidden="1">'Annexure 2.4'!$D$4:$E$252</definedName>
    <definedName name="_xlnm._FilterDatabase" localSheetId="4" hidden="1">'Annexure 2.5'!$A$4:$D$148</definedName>
    <definedName name="_xlnm._FilterDatabase" localSheetId="5" hidden="1">'Annexure 2.6'!$C$4:$D$43</definedName>
    <definedName name="_xlnm._FilterDatabase" localSheetId="6" hidden="1">'Annexure 2.7'!$A$4:$E$258</definedName>
    <definedName name="_xlnm._FilterDatabase" localSheetId="7" hidden="1">'Annexure 2.8'!$D$4:$E$253</definedName>
    <definedName name="_xlnm._FilterDatabase" localSheetId="8" hidden="1">'Annexure 2.9'!$A$4:$D$147</definedName>
    <definedName name="_xlnm.Print_Area" localSheetId="3">'Annexure 2.4'!$A$1:$E$253</definedName>
    <definedName name="_xlnm.Print_Area" localSheetId="6">'Annexure 2.7'!$A$1:$E$259</definedName>
    <definedName name="_xlnm.Print_Titles" localSheetId="0">'Annexure 2.1'!$1:$5</definedName>
    <definedName name="_xlnm.Print_Titles" localSheetId="9">'Annexure 2.10'!$1:$4</definedName>
    <definedName name="_xlnm.Print_Titles" localSheetId="10">'Annexure 2.11'!$1:$4</definedName>
    <definedName name="_xlnm.Print_Titles" localSheetId="11">'Annexure 2.12'!$1:$4</definedName>
    <definedName name="_xlnm.Print_Titles" localSheetId="1">'Annexure 2.2'!$1:$4</definedName>
    <definedName name="_xlnm.Print_Titles" localSheetId="2">'Annexure 2.3'!$1:$4</definedName>
    <definedName name="_xlnm.Print_Titles" localSheetId="3">'Annexure 2.4'!$1:$4</definedName>
    <definedName name="_xlnm.Print_Titles" localSheetId="4">'Annexure 2.5'!$1:$5</definedName>
    <definedName name="_xlnm.Print_Titles" localSheetId="5">'Annexure 2.6'!$1:$4</definedName>
    <definedName name="_xlnm.Print_Titles" localSheetId="6">'Annexure 2.7'!$1:$4</definedName>
    <definedName name="_xlnm.Print_Titles" localSheetId="7">'Annexure 2.8'!$1:$4</definedName>
    <definedName name="_xlnm.Print_Titles" localSheetId="8">'Annexure 2.9'!$1:$5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2" l="1"/>
  <c r="E260" i="10" l="1"/>
  <c r="D260" i="10"/>
  <c r="A5" i="10"/>
  <c r="A258" i="7"/>
  <c r="A257" i="7"/>
  <c r="A256" i="7"/>
  <c r="A253" i="7"/>
  <c r="A252" i="7"/>
  <c r="A251" i="7"/>
  <c r="A250" i="7"/>
  <c r="A249" i="7"/>
  <c r="A247" i="7"/>
  <c r="A246" i="7"/>
  <c r="A244" i="7"/>
  <c r="A243" i="7"/>
  <c r="A241" i="7"/>
  <c r="A240" i="7"/>
  <c r="A239" i="7"/>
  <c r="A237" i="7"/>
  <c r="A235" i="7"/>
  <c r="A234" i="7"/>
  <c r="A233" i="7"/>
  <c r="A232" i="7"/>
  <c r="A231" i="7"/>
  <c r="A230" i="7"/>
  <c r="A229" i="7"/>
  <c r="A228" i="7"/>
  <c r="A227" i="7"/>
  <c r="A226" i="7"/>
  <c r="A225" i="7"/>
  <c r="A222" i="7"/>
  <c r="A220" i="7"/>
  <c r="A217" i="7"/>
  <c r="A214" i="7"/>
  <c r="A211" i="7"/>
  <c r="A210" i="7"/>
  <c r="A209" i="7"/>
  <c r="A206" i="7"/>
  <c r="A205" i="7"/>
  <c r="A203" i="7"/>
  <c r="A201" i="7"/>
  <c r="A200" i="7"/>
  <c r="A199" i="7"/>
  <c r="A198" i="7"/>
  <c r="A196" i="7"/>
  <c r="A195" i="7"/>
  <c r="A194" i="7"/>
  <c r="A193" i="7"/>
  <c r="A192" i="7"/>
  <c r="A190" i="7"/>
  <c r="A188" i="7"/>
  <c r="A185" i="7"/>
  <c r="A183" i="7"/>
  <c r="A181" i="7"/>
  <c r="A179" i="7"/>
  <c r="A178" i="7"/>
  <c r="A175" i="7"/>
  <c r="A172" i="7"/>
  <c r="A171" i="7"/>
  <c r="A170" i="7"/>
  <c r="A169" i="7"/>
  <c r="A166" i="7"/>
  <c r="A165" i="7"/>
  <c r="A162" i="7"/>
  <c r="A161" i="7"/>
  <c r="A159" i="7"/>
  <c r="A153" i="7"/>
  <c r="A152" i="7"/>
  <c r="A150" i="7"/>
  <c r="A148" i="7"/>
  <c r="A147" i="7"/>
  <c r="A145" i="7"/>
  <c r="A144" i="7"/>
  <c r="A143" i="7"/>
  <c r="A141" i="7"/>
  <c r="A140" i="7"/>
  <c r="A139" i="7"/>
  <c r="A138" i="7"/>
  <c r="A137" i="7"/>
  <c r="A134" i="7"/>
  <c r="A133" i="7"/>
  <c r="A132" i="7"/>
  <c r="A131" i="7"/>
  <c r="A129" i="7"/>
  <c r="A128" i="7"/>
  <c r="A127" i="7"/>
  <c r="A125" i="7"/>
  <c r="A124" i="7"/>
  <c r="A121" i="7"/>
  <c r="A120" i="7"/>
  <c r="A118" i="7"/>
  <c r="A116" i="7"/>
  <c r="A115" i="7"/>
  <c r="A114" i="7"/>
  <c r="A113" i="7"/>
  <c r="A112" i="7"/>
  <c r="A111" i="7"/>
  <c r="A109" i="7"/>
  <c r="A108" i="7"/>
  <c r="A107" i="7"/>
  <c r="A106" i="7"/>
  <c r="A104" i="7"/>
  <c r="A102" i="7"/>
  <c r="A101" i="7"/>
  <c r="A99" i="7"/>
  <c r="A95" i="7"/>
  <c r="A92" i="7"/>
  <c r="A91" i="7"/>
  <c r="A90" i="7"/>
  <c r="A89" i="7"/>
  <c r="A88" i="7"/>
  <c r="A87" i="7"/>
  <c r="A86" i="7"/>
  <c r="A83" i="7"/>
  <c r="A82" i="7"/>
  <c r="A81" i="7"/>
  <c r="A80" i="7"/>
  <c r="A78" i="7"/>
  <c r="A76" i="7"/>
  <c r="A75" i="7"/>
  <c r="A74" i="7"/>
  <c r="A73" i="7"/>
  <c r="A72" i="7"/>
  <c r="A71" i="7"/>
  <c r="A70" i="7"/>
  <c r="A67" i="7"/>
  <c r="A65" i="7"/>
  <c r="A64" i="7"/>
  <c r="A61" i="7"/>
  <c r="A60" i="7"/>
  <c r="A59" i="7"/>
  <c r="A58" i="7"/>
  <c r="A57" i="7"/>
  <c r="A55" i="7"/>
  <c r="A54" i="7"/>
  <c r="A53" i="7"/>
  <c r="A50" i="7"/>
  <c r="A49" i="7"/>
  <c r="A47" i="7"/>
  <c r="A45" i="7"/>
  <c r="A43" i="7"/>
  <c r="A40" i="7"/>
  <c r="A39" i="7"/>
  <c r="A38" i="7"/>
  <c r="A37" i="7"/>
  <c r="A36" i="7"/>
  <c r="A35" i="7"/>
  <c r="A31" i="7"/>
  <c r="A30" i="7"/>
  <c r="A29" i="7"/>
  <c r="A28" i="7"/>
  <c r="A27" i="7"/>
  <c r="A26" i="7"/>
  <c r="A25" i="7"/>
  <c r="A24" i="7"/>
  <c r="A22" i="7"/>
  <c r="A20" i="7"/>
  <c r="A19" i="7"/>
  <c r="A18" i="7"/>
  <c r="A16" i="7"/>
  <c r="A15" i="7"/>
  <c r="A14" i="7"/>
  <c r="A13" i="7"/>
  <c r="A12" i="7"/>
  <c r="A10" i="7"/>
  <c r="A9" i="7"/>
  <c r="A7" i="7"/>
  <c r="A5" i="7"/>
  <c r="D42" i="14"/>
  <c r="C42" i="14"/>
  <c r="A41" i="14"/>
  <c r="A40" i="14"/>
  <c r="A39" i="14"/>
  <c r="C38" i="14"/>
  <c r="A38" i="14"/>
  <c r="C37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D147" i="1"/>
  <c r="C59" i="1"/>
  <c r="C44" i="1"/>
  <c r="C43" i="1"/>
  <c r="C42" i="1"/>
  <c r="C41" i="1"/>
  <c r="C147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1" i="1" s="1"/>
  <c r="A42" i="1" s="1"/>
  <c r="A43" i="1" s="1"/>
  <c r="A44" i="1" s="1"/>
  <c r="A45" i="1" s="1"/>
  <c r="A48" i="1" s="1"/>
  <c r="A49" i="1" s="1"/>
  <c r="A50" i="1" s="1"/>
  <c r="A51" i="1" s="1"/>
  <c r="A52" i="1" s="1"/>
  <c r="A53" i="1" s="1"/>
  <c r="A54" i="1" s="1"/>
  <c r="A55" i="1" s="1"/>
  <c r="A56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8" i="1" s="1"/>
  <c r="A129" i="1" s="1"/>
  <c r="A130" i="1" s="1"/>
  <c r="A131" i="1" s="1"/>
  <c r="A132" i="1" s="1"/>
  <c r="A133" i="1" s="1"/>
  <c r="A134" i="1" s="1"/>
  <c r="A135" i="1" s="1"/>
  <c r="A137" i="1" s="1"/>
  <c r="A138" i="1" s="1"/>
  <c r="A141" i="1" s="1"/>
  <c r="A142" i="1" s="1"/>
  <c r="A143" i="1" s="1"/>
  <c r="A145" i="1" s="1"/>
  <c r="A146" i="1" s="1"/>
  <c r="D253" i="9"/>
  <c r="A5" i="9"/>
  <c r="D258" i="8"/>
  <c r="A5" i="8"/>
  <c r="D42" i="13"/>
  <c r="C38" i="13"/>
  <c r="C42" i="13" s="1"/>
  <c r="C37" i="13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D148" i="4"/>
  <c r="C148" i="4"/>
  <c r="A147" i="4"/>
  <c r="A146" i="4"/>
  <c r="A144" i="4"/>
  <c r="A143" i="4"/>
  <c r="A142" i="4"/>
  <c r="A139" i="4"/>
  <c r="A138" i="4"/>
  <c r="A136" i="4"/>
  <c r="A135" i="4"/>
  <c r="A134" i="4"/>
  <c r="A133" i="4"/>
  <c r="A132" i="4"/>
  <c r="A131" i="4"/>
  <c r="A130" i="4"/>
  <c r="A129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C60" i="4"/>
  <c r="A60" i="4"/>
  <c r="A59" i="4"/>
  <c r="A57" i="4"/>
  <c r="A56" i="4"/>
  <c r="A55" i="4"/>
  <c r="A54" i="4"/>
  <c r="A53" i="4"/>
  <c r="C52" i="4"/>
  <c r="A52" i="4"/>
  <c r="A51" i="4"/>
  <c r="A50" i="4"/>
  <c r="A49" i="4"/>
  <c r="A46" i="4"/>
  <c r="C45" i="4"/>
  <c r="A45" i="4"/>
  <c r="C44" i="4"/>
  <c r="A44" i="4"/>
  <c r="C43" i="4"/>
  <c r="A43" i="4"/>
  <c r="C42" i="4"/>
  <c r="A42" i="4"/>
  <c r="A40" i="4"/>
  <c r="A39" i="4"/>
  <c r="A38" i="4"/>
  <c r="A37" i="4"/>
  <c r="A35" i="4"/>
  <c r="A34" i="4"/>
  <c r="A33" i="4"/>
  <c r="A32" i="4"/>
  <c r="A31" i="4"/>
  <c r="A30" i="4"/>
  <c r="A29" i="4"/>
  <c r="A28" i="4"/>
  <c r="A27" i="4"/>
  <c r="A26" i="4"/>
  <c r="A25" i="4"/>
  <c r="D252" i="2"/>
  <c r="A48" i="2"/>
  <c r="A44" i="2"/>
  <c r="A43" i="2"/>
  <c r="A41" i="2"/>
  <c r="A39" i="2"/>
  <c r="A36" i="2"/>
  <c r="A35" i="2"/>
  <c r="A34" i="2"/>
  <c r="A33" i="2"/>
  <c r="A32" i="2"/>
  <c r="A31" i="2"/>
  <c r="A29" i="2"/>
  <c r="A28" i="2"/>
  <c r="A27" i="2"/>
  <c r="A26" i="2"/>
  <c r="A25" i="2"/>
  <c r="A24" i="2"/>
  <c r="A23" i="2"/>
  <c r="A22" i="2"/>
  <c r="A20" i="2"/>
  <c r="A19" i="2"/>
  <c r="A17" i="2"/>
  <c r="A15" i="2"/>
  <c r="A14" i="2"/>
  <c r="A13" i="2"/>
  <c r="A12" i="2"/>
  <c r="A10" i="2"/>
  <c r="A9" i="2"/>
  <c r="A7" i="2"/>
  <c r="A5" i="2"/>
  <c r="D258" i="6"/>
  <c r="A248" i="6"/>
  <c r="A247" i="6"/>
  <c r="A246" i="6"/>
  <c r="A243" i="6"/>
  <c r="A242" i="6"/>
  <c r="A241" i="6"/>
  <c r="A240" i="6"/>
  <c r="A238" i="6"/>
  <c r="A237" i="6"/>
  <c r="A235" i="6"/>
  <c r="A234" i="6"/>
  <c r="A232" i="6"/>
  <c r="A231" i="6"/>
  <c r="A230" i="6"/>
  <c r="A228" i="6"/>
  <c r="A226" i="6"/>
  <c r="A225" i="6"/>
  <c r="A224" i="6"/>
  <c r="A223" i="6"/>
  <c r="A222" i="6"/>
  <c r="A221" i="6"/>
  <c r="A220" i="6"/>
  <c r="A219" i="6"/>
  <c r="A218" i="6"/>
  <c r="A217" i="6"/>
  <c r="A216" i="6"/>
  <c r="A213" i="6"/>
  <c r="A211" i="6"/>
  <c r="A208" i="6"/>
  <c r="A205" i="6"/>
  <c r="A202" i="6"/>
  <c r="A201" i="6"/>
  <c r="A200" i="6"/>
  <c r="A197" i="6"/>
  <c r="A195" i="6"/>
  <c r="A193" i="6"/>
  <c r="A191" i="6"/>
  <c r="A190" i="6"/>
  <c r="A189" i="6"/>
  <c r="A188" i="6"/>
  <c r="A186" i="6"/>
  <c r="A185" i="6"/>
  <c r="A184" i="6"/>
  <c r="A183" i="6"/>
  <c r="A182" i="6"/>
  <c r="A181" i="6"/>
  <c r="A179" i="6"/>
  <c r="A176" i="6"/>
  <c r="A174" i="6"/>
  <c r="A172" i="6"/>
  <c r="A170" i="6"/>
  <c r="A169" i="6"/>
  <c r="A166" i="6"/>
  <c r="A163" i="6"/>
  <c r="A162" i="6"/>
  <c r="A161" i="6"/>
  <c r="A160" i="6"/>
  <c r="A158" i="6"/>
  <c r="A157" i="6"/>
  <c r="A154" i="6"/>
  <c r="A153" i="6"/>
  <c r="A151" i="6"/>
  <c r="A146" i="6"/>
  <c r="A145" i="6"/>
  <c r="A143" i="6"/>
  <c r="A142" i="6"/>
  <c r="A141" i="6"/>
  <c r="A139" i="6"/>
  <c r="A138" i="6"/>
  <c r="A137" i="6"/>
  <c r="A135" i="6"/>
  <c r="A134" i="6"/>
  <c r="A133" i="6"/>
  <c r="A132" i="6"/>
  <c r="A131" i="6"/>
  <c r="A128" i="6"/>
  <c r="A127" i="6"/>
  <c r="A126" i="6"/>
  <c r="A125" i="6"/>
  <c r="A123" i="6"/>
  <c r="A122" i="6"/>
  <c r="A121" i="6"/>
  <c r="A119" i="6"/>
  <c r="A118" i="6"/>
  <c r="A115" i="6"/>
  <c r="A114" i="6"/>
  <c r="A112" i="6"/>
  <c r="A110" i="6"/>
  <c r="A109" i="6"/>
  <c r="A108" i="6"/>
  <c r="A107" i="6"/>
  <c r="A106" i="6"/>
  <c r="A105" i="6"/>
  <c r="A103" i="6"/>
  <c r="A102" i="6"/>
  <c r="A101" i="6"/>
  <c r="A100" i="6"/>
  <c r="A98" i="6"/>
  <c r="A96" i="6"/>
  <c r="A95" i="6"/>
  <c r="A94" i="6"/>
  <c r="E93" i="6"/>
  <c r="A90" i="6"/>
  <c r="A87" i="6"/>
  <c r="A86" i="6"/>
  <c r="A85" i="6"/>
  <c r="A84" i="6"/>
  <c r="A83" i="6"/>
  <c r="A82" i="6"/>
  <c r="A79" i="6"/>
  <c r="A78" i="6"/>
  <c r="A77" i="6"/>
  <c r="A76" i="6"/>
  <c r="A74" i="6"/>
  <c r="A73" i="6"/>
  <c r="A72" i="6"/>
  <c r="A71" i="6"/>
  <c r="A70" i="6"/>
  <c r="A69" i="6"/>
  <c r="A68" i="6"/>
  <c r="A67" i="6"/>
  <c r="A65" i="6"/>
  <c r="A63" i="6"/>
  <c r="A62" i="6"/>
  <c r="A59" i="6"/>
  <c r="A58" i="6"/>
  <c r="A57" i="6"/>
  <c r="A56" i="6"/>
  <c r="A55" i="6"/>
  <c r="A53" i="6"/>
  <c r="A52" i="6"/>
  <c r="A51" i="6"/>
  <c r="A48" i="6"/>
  <c r="A47" i="6"/>
  <c r="A46" i="6"/>
  <c r="A44" i="6"/>
  <c r="A42" i="6"/>
  <c r="A39" i="6"/>
  <c r="A38" i="6"/>
  <c r="A37" i="6"/>
  <c r="A36" i="6"/>
  <c r="A35" i="6"/>
  <c r="A34" i="6"/>
  <c r="A31" i="6"/>
  <c r="A30" i="6"/>
  <c r="A29" i="6"/>
  <c r="A28" i="6"/>
  <c r="A27" i="6"/>
  <c r="A26" i="6"/>
  <c r="A25" i="6"/>
  <c r="A24" i="6"/>
  <c r="A23" i="6"/>
  <c r="A21" i="6"/>
  <c r="A20" i="6"/>
  <c r="A18" i="6"/>
  <c r="A16" i="6"/>
  <c r="A15" i="6"/>
  <c r="A14" i="6"/>
  <c r="A13" i="6"/>
  <c r="A12" i="6"/>
  <c r="A10" i="6"/>
  <c r="A9" i="6"/>
  <c r="A7" i="6"/>
  <c r="A5" i="6"/>
  <c r="D71" i="12"/>
  <c r="C71" i="12"/>
  <c r="A70" i="12"/>
  <c r="A69" i="12"/>
  <c r="A68" i="12"/>
  <c r="C67" i="12"/>
  <c r="A67" i="12"/>
  <c r="C66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D150" i="5"/>
  <c r="C150" i="5"/>
  <c r="A149" i="5"/>
  <c r="A148" i="5"/>
  <c r="A146" i="5"/>
  <c r="A145" i="5"/>
  <c r="A144" i="5"/>
  <c r="A141" i="5"/>
  <c r="A140" i="5"/>
  <c r="A138" i="5"/>
  <c r="A137" i="5"/>
  <c r="A136" i="5"/>
  <c r="A135" i="5"/>
  <c r="A134" i="5"/>
  <c r="A133" i="5"/>
  <c r="A132" i="5"/>
  <c r="A131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C60" i="5"/>
  <c r="A60" i="5"/>
  <c r="A59" i="5"/>
  <c r="A57" i="5"/>
  <c r="A56" i="5"/>
  <c r="A55" i="5"/>
  <c r="A54" i="5"/>
  <c r="A53" i="5"/>
  <c r="C52" i="5"/>
  <c r="A52" i="5"/>
  <c r="A51" i="5"/>
  <c r="C50" i="5"/>
  <c r="A50" i="5"/>
  <c r="C49" i="5"/>
  <c r="A49" i="5"/>
  <c r="A46" i="5"/>
  <c r="C45" i="5"/>
  <c r="A45" i="5"/>
  <c r="C44" i="5"/>
  <c r="A44" i="5"/>
  <c r="C43" i="5"/>
  <c r="A43" i="5"/>
  <c r="C42" i="5"/>
  <c r="A42" i="5"/>
  <c r="A40" i="5"/>
  <c r="A39" i="5"/>
  <c r="A38" i="5"/>
  <c r="A35" i="5"/>
  <c r="A34" i="5"/>
  <c r="A33" i="5"/>
  <c r="A32" i="5"/>
  <c r="A31" i="5"/>
  <c r="A30" i="5"/>
  <c r="A29" i="5"/>
  <c r="A28" i="5"/>
  <c r="A27" i="5"/>
  <c r="A26" i="5"/>
  <c r="A25" i="5"/>
  <c r="A49" i="2" l="1"/>
  <c r="A50" i="2" s="1"/>
  <c r="A7" i="10"/>
  <c r="A7" i="9"/>
  <c r="A7" i="8"/>
  <c r="A9" i="8"/>
  <c r="A10" i="8"/>
  <c r="A52" i="2" l="1"/>
  <c r="A9" i="10"/>
  <c r="A10" i="10"/>
  <c r="A9" i="9"/>
  <c r="A12" i="8"/>
  <c r="A53" i="2" l="1"/>
  <c r="A54" i="2" s="1"/>
  <c r="A12" i="10"/>
  <c r="A10" i="9"/>
  <c r="A13" i="8"/>
  <c r="A55" i="2" l="1"/>
  <c r="A15" i="10"/>
  <c r="A13" i="10"/>
  <c r="A14" i="10"/>
  <c r="A12" i="9"/>
  <c r="A14" i="8"/>
  <c r="A56" i="2" l="1"/>
  <c r="A58" i="2" s="1"/>
  <c r="A16" i="10"/>
  <c r="A18" i="10"/>
  <c r="A13" i="9"/>
  <c r="A15" i="8"/>
  <c r="A59" i="2" l="1"/>
  <c r="A19" i="10"/>
  <c r="A20" i="10"/>
  <c r="A22" i="10" s="1"/>
  <c r="A14" i="9"/>
  <c r="A16" i="8"/>
  <c r="A61" i="2" l="1"/>
  <c r="A24" i="10"/>
  <c r="A25" i="10" s="1"/>
  <c r="A27" i="10" s="1"/>
  <c r="A28" i="10" s="1"/>
  <c r="A29" i="10" s="1"/>
  <c r="A30" i="10" s="1"/>
  <c r="A31" i="10" s="1"/>
  <c r="A35" i="10"/>
  <c r="A17" i="9"/>
  <c r="A18" i="9" s="1"/>
  <c r="A19" i="9" s="1"/>
  <c r="A15" i="9"/>
  <c r="A18" i="8"/>
  <c r="A63" i="2" l="1"/>
  <c r="A36" i="10"/>
  <c r="A37" i="10" s="1"/>
  <c r="A38" i="10" s="1"/>
  <c r="A39" i="10" s="1"/>
  <c r="A40" i="10" s="1"/>
  <c r="A43" i="10" s="1"/>
  <c r="A45" i="10" s="1"/>
  <c r="A47" i="10" s="1"/>
  <c r="A49" i="10" s="1"/>
  <c r="A50" i="10" s="1"/>
  <c r="A53" i="10" s="1"/>
  <c r="A54" i="10" s="1"/>
  <c r="A55" i="10" s="1"/>
  <c r="A57" i="10" s="1"/>
  <c r="A58" i="10" s="1"/>
  <c r="A59" i="10" s="1"/>
  <c r="A60" i="10" s="1"/>
  <c r="A61" i="10" s="1"/>
  <c r="A64" i="10" s="1"/>
  <c r="A65" i="10" s="1"/>
  <c r="A67" i="10" s="1"/>
  <c r="A70" i="10" s="1"/>
  <c r="A71" i="10" s="1"/>
  <c r="A72" i="10" s="1"/>
  <c r="A73" i="10" s="1"/>
  <c r="A74" i="10" s="1"/>
  <c r="A75" i="10" s="1"/>
  <c r="A76" i="10" s="1"/>
  <c r="A78" i="10" s="1"/>
  <c r="A80" i="10" s="1"/>
  <c r="A81" i="10" s="1"/>
  <c r="A82" i="10" s="1"/>
  <c r="A83" i="10" s="1"/>
  <c r="A86" i="10" s="1"/>
  <c r="A87" i="10" s="1"/>
  <c r="A88" i="10" s="1"/>
  <c r="A89" i="10" s="1"/>
  <c r="A90" i="10" s="1"/>
  <c r="A91" i="10" s="1"/>
  <c r="A92" i="10" s="1"/>
  <c r="A95" i="10" s="1"/>
  <c r="A99" i="10" s="1"/>
  <c r="A101" i="10" s="1"/>
  <c r="A102" i="10" s="1"/>
  <c r="A104" i="10" s="1"/>
  <c r="A106" i="10" s="1"/>
  <c r="A107" i="10" s="1"/>
  <c r="A108" i="10" s="1"/>
  <c r="A109" i="10" s="1"/>
  <c r="A111" i="10" s="1"/>
  <c r="A112" i="10" s="1"/>
  <c r="A113" i="10" s="1"/>
  <c r="A114" i="10" s="1"/>
  <c r="A115" i="10" s="1"/>
  <c r="A116" i="10" s="1"/>
  <c r="A118" i="10" s="1"/>
  <c r="A120" i="10" s="1"/>
  <c r="A121" i="10" s="1"/>
  <c r="A124" i="10" s="1"/>
  <c r="A125" i="10" s="1"/>
  <c r="A127" i="10" s="1"/>
  <c r="A128" i="10" s="1"/>
  <c r="A129" i="10" s="1"/>
  <c r="A131" i="10" s="1"/>
  <c r="A132" i="10" s="1"/>
  <c r="A133" i="10" s="1"/>
  <c r="A134" i="10" s="1"/>
  <c r="A137" i="10" s="1"/>
  <c r="A138" i="10" s="1"/>
  <c r="A139" i="10" s="1"/>
  <c r="A140" i="10" s="1"/>
  <c r="A141" i="10" s="1"/>
  <c r="A143" i="10" s="1"/>
  <c r="A144" i="10" s="1"/>
  <c r="A145" i="10" s="1"/>
  <c r="A147" i="10" s="1"/>
  <c r="A148" i="10" s="1"/>
  <c r="A150" i="10" s="1"/>
  <c r="A152" i="10" s="1"/>
  <c r="A153" i="10" s="1"/>
  <c r="A159" i="10" s="1"/>
  <c r="A161" i="10" s="1"/>
  <c r="A162" i="10" s="1"/>
  <c r="A165" i="10" s="1"/>
  <c r="A166" i="10" s="1"/>
  <c r="A169" i="10" s="1"/>
  <c r="A170" i="10" s="1"/>
  <c r="A171" i="10" s="1"/>
  <c r="A172" i="10" s="1"/>
  <c r="A175" i="10" s="1"/>
  <c r="A178" i="10" s="1"/>
  <c r="A179" i="10" s="1"/>
  <c r="A181" i="10" s="1"/>
  <c r="A183" i="10" s="1"/>
  <c r="A185" i="10" s="1"/>
  <c r="A186" i="10" s="1"/>
  <c r="A189" i="10" s="1"/>
  <c r="A191" i="10" s="1"/>
  <c r="A193" i="10" s="1"/>
  <c r="A194" i="10" s="1"/>
  <c r="A195" i="10" s="1"/>
  <c r="A196" i="10" s="1"/>
  <c r="A197" i="10" s="1"/>
  <c r="A199" i="10" s="1"/>
  <c r="A200" i="10" s="1"/>
  <c r="A201" i="10" s="1"/>
  <c r="A202" i="10" s="1"/>
  <c r="A204" i="10" s="1"/>
  <c r="A206" i="10" s="1"/>
  <c r="A207" i="10" s="1"/>
  <c r="A210" i="10" s="1"/>
  <c r="A211" i="10" s="1"/>
  <c r="A214" i="10" s="1"/>
  <c r="A217" i="10" s="1"/>
  <c r="A220" i="10" s="1"/>
  <c r="A222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7" i="10" s="1"/>
  <c r="A239" i="10" s="1"/>
  <c r="A240" i="10" s="1"/>
  <c r="A241" i="10" s="1"/>
  <c r="A243" i="10" s="1"/>
  <c r="A244" i="10" s="1"/>
  <c r="A246" i="10" s="1"/>
  <c r="A247" i="10" s="1"/>
  <c r="A249" i="10" s="1"/>
  <c r="A250" i="10" s="1"/>
  <c r="A251" i="10" s="1"/>
  <c r="A252" i="10" s="1"/>
  <c r="A253" i="10" s="1"/>
  <c r="A256" i="10" s="1"/>
  <c r="A257" i="10" s="1"/>
  <c r="A258" i="10" s="1"/>
  <c r="A21" i="9"/>
  <c r="A19" i="8"/>
  <c r="A20" i="8" s="1"/>
  <c r="A22" i="8" s="1"/>
  <c r="A23" i="8" s="1"/>
  <c r="A24" i="8" s="1"/>
  <c r="A25" i="8" s="1"/>
  <c r="A26" i="8" s="1"/>
  <c r="A27" i="8" s="1"/>
  <c r="A28" i="8" s="1"/>
  <c r="A29" i="8" s="1"/>
  <c r="A30" i="8" s="1"/>
  <c r="A33" i="8" s="1"/>
  <c r="A34" i="8" s="1"/>
  <c r="A35" i="8" s="1"/>
  <c r="A36" i="8" s="1"/>
  <c r="A37" i="8" s="1"/>
  <c r="A38" i="8" s="1"/>
  <c r="A41" i="8" s="1"/>
  <c r="A43" i="8" s="1"/>
  <c r="A45" i="8" s="1"/>
  <c r="A46" i="8" s="1"/>
  <c r="A47" i="8" s="1"/>
  <c r="A50" i="8" s="1"/>
  <c r="A51" i="8" s="1"/>
  <c r="A52" i="8" s="1"/>
  <c r="A54" i="8" s="1"/>
  <c r="A55" i="8" s="1"/>
  <c r="A56" i="8" s="1"/>
  <c r="A57" i="8" s="1"/>
  <c r="A58" i="8" s="1"/>
  <c r="A61" i="8" s="1"/>
  <c r="A62" i="8" s="1"/>
  <c r="A64" i="8" s="1"/>
  <c r="A66" i="8" s="1"/>
  <c r="A67" i="8" s="1"/>
  <c r="A68" i="8" s="1"/>
  <c r="A69" i="8" s="1"/>
  <c r="A70" i="8" s="1"/>
  <c r="A71" i="8" s="1"/>
  <c r="A72" i="8" s="1"/>
  <c r="A74" i="8" s="1"/>
  <c r="A76" i="8" s="1"/>
  <c r="A77" i="8" s="1"/>
  <c r="A78" i="8" s="1"/>
  <c r="A79" i="8" s="1"/>
  <c r="A82" i="8" s="1"/>
  <c r="A83" i="8" s="1"/>
  <c r="A84" i="8" s="1"/>
  <c r="A85" i="8" s="1"/>
  <c r="A86" i="8" s="1"/>
  <c r="A87" i="8" s="1"/>
  <c r="A88" i="8" s="1"/>
  <c r="A91" i="8" s="1"/>
  <c r="A95" i="8" s="1"/>
  <c r="A96" i="8" s="1"/>
  <c r="A97" i="8" s="1"/>
  <c r="A99" i="8" s="1"/>
  <c r="A101" i="8" s="1"/>
  <c r="A102" i="8" s="1"/>
  <c r="A103" i="8" s="1"/>
  <c r="A104" i="8" s="1"/>
  <c r="A106" i="8" s="1"/>
  <c r="A107" i="8" s="1"/>
  <c r="A108" i="8" s="1"/>
  <c r="A109" i="8" s="1"/>
  <c r="A110" i="8" s="1"/>
  <c r="A111" i="8" s="1"/>
  <c r="A113" i="8" s="1"/>
  <c r="A115" i="8" s="1"/>
  <c r="A116" i="8" s="1"/>
  <c r="A119" i="8" s="1"/>
  <c r="A120" i="8" s="1"/>
  <c r="A122" i="8" s="1"/>
  <c r="A123" i="8" s="1"/>
  <c r="A124" i="8" s="1"/>
  <c r="A126" i="8" s="1"/>
  <c r="A127" i="8" s="1"/>
  <c r="A128" i="8" s="1"/>
  <c r="A130" i="8" s="1"/>
  <c r="A133" i="8" s="1"/>
  <c r="A134" i="8" s="1"/>
  <c r="A135" i="8" s="1"/>
  <c r="A136" i="8" s="1"/>
  <c r="A137" i="8" s="1"/>
  <c r="A139" i="8" s="1"/>
  <c r="A140" i="8" s="1"/>
  <c r="A141" i="8" s="1"/>
  <c r="A143" i="8" s="1"/>
  <c r="A144" i="8" s="1"/>
  <c r="A145" i="8" s="1"/>
  <c r="A147" i="8" s="1"/>
  <c r="A148" i="8" s="1"/>
  <c r="A153" i="8" s="1"/>
  <c r="A155" i="8" s="1"/>
  <c r="A156" i="8" s="1"/>
  <c r="A159" i="8" s="1"/>
  <c r="A161" i="8" s="1"/>
  <c r="A162" i="8" s="1"/>
  <c r="A163" i="8" s="1"/>
  <c r="A164" i="8" s="1"/>
  <c r="A167" i="8" s="1"/>
  <c r="A170" i="8" s="1"/>
  <c r="A171" i="8" s="1"/>
  <c r="A173" i="8" s="1"/>
  <c r="A175" i="8" s="1"/>
  <c r="A176" i="8" s="1"/>
  <c r="A177" i="8" s="1"/>
  <c r="A180" i="8" s="1"/>
  <c r="A182" i="8" s="1"/>
  <c r="A183" i="8" s="1"/>
  <c r="A184" i="8" s="1"/>
  <c r="A185" i="8" s="1"/>
  <c r="A186" i="8" s="1"/>
  <c r="A187" i="8" s="1"/>
  <c r="A189" i="8" s="1"/>
  <c r="A190" i="8" s="1"/>
  <c r="A191" i="8" s="1"/>
  <c r="A192" i="8" s="1"/>
  <c r="A194" i="8" s="1"/>
  <c r="A196" i="8" s="1"/>
  <c r="A198" i="8" s="1"/>
  <c r="A201" i="8" s="1"/>
  <c r="A202" i="8" s="1"/>
  <c r="A203" i="8" s="1"/>
  <c r="A204" i="8" s="1"/>
  <c r="A206" i="8" s="1"/>
  <c r="A209" i="8" s="1"/>
  <c r="A212" i="8" s="1"/>
  <c r="A214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9" i="8" s="1"/>
  <c r="A231" i="8" s="1"/>
  <c r="A232" i="8" s="1"/>
  <c r="A233" i="8" s="1"/>
  <c r="A235" i="8" s="1"/>
  <c r="A236" i="8" s="1"/>
  <c r="A238" i="8" s="1"/>
  <c r="A239" i="8" s="1"/>
  <c r="A241" i="8" s="1"/>
  <c r="A242" i="8" s="1"/>
  <c r="A243" i="8" s="1"/>
  <c r="A244" i="8" s="1"/>
  <c r="A245" i="8" s="1"/>
  <c r="A248" i="8" s="1"/>
  <c r="A249" i="8" s="1"/>
  <c r="A250" i="8" s="1"/>
  <c r="A64" i="2" l="1"/>
  <c r="A22" i="9"/>
  <c r="A23" i="9" s="1"/>
  <c r="A24" i="9" s="1"/>
  <c r="A25" i="9" s="1"/>
  <c r="A26" i="9" s="1"/>
  <c r="A27" i="9" s="1"/>
  <c r="A28" i="9" s="1"/>
  <c r="A31" i="9" s="1"/>
  <c r="A32" i="9" s="1"/>
  <c r="A33" i="9" s="1"/>
  <c r="A34" i="9" s="1"/>
  <c r="A35" i="9" s="1"/>
  <c r="A36" i="9" s="1"/>
  <c r="A39" i="9" s="1"/>
  <c r="A41" i="9" s="1"/>
  <c r="A43" i="9" s="1"/>
  <c r="A44" i="9" s="1"/>
  <c r="A45" i="9" s="1"/>
  <c r="A48" i="9" s="1"/>
  <c r="A49" i="9" s="1"/>
  <c r="A50" i="9" s="1"/>
  <c r="A52" i="9" s="1"/>
  <c r="A53" i="9" s="1"/>
  <c r="A54" i="9" s="1"/>
  <c r="A55" i="9" s="1"/>
  <c r="A56" i="9" s="1"/>
  <c r="A58" i="9" s="1"/>
  <c r="A59" i="9" s="1"/>
  <c r="A61" i="9" s="1"/>
  <c r="A63" i="9" s="1"/>
  <c r="A64" i="9" s="1"/>
  <c r="A65" i="9" s="1"/>
  <c r="A66" i="9" s="1"/>
  <c r="A67" i="9" s="1"/>
  <c r="A68" i="9" s="1"/>
  <c r="A69" i="9" s="1"/>
  <c r="A71" i="9" s="1"/>
  <c r="A73" i="9" s="1"/>
  <c r="A74" i="9" s="1"/>
  <c r="A75" i="9" s="1"/>
  <c r="A76" i="9" s="1"/>
  <c r="A79" i="9" s="1"/>
  <c r="A80" i="9" s="1"/>
  <c r="A81" i="9" s="1"/>
  <c r="A82" i="9" s="1"/>
  <c r="A83" i="9" s="1"/>
  <c r="A84" i="9" s="1"/>
  <c r="A85" i="9" s="1"/>
  <c r="A88" i="9" s="1"/>
  <c r="A91" i="9" s="1"/>
  <c r="A92" i="9" s="1"/>
  <c r="A93" i="9" s="1"/>
  <c r="A95" i="9" s="1"/>
  <c r="A97" i="9" s="1"/>
  <c r="A98" i="9" s="1"/>
  <c r="A99" i="9" s="1"/>
  <c r="A100" i="9" s="1"/>
  <c r="A102" i="9" s="1"/>
  <c r="A103" i="9" s="1"/>
  <c r="A104" i="9" s="1"/>
  <c r="A105" i="9" s="1"/>
  <c r="A106" i="9" s="1"/>
  <c r="A107" i="9" s="1"/>
  <c r="A109" i="9" s="1"/>
  <c r="A111" i="9" s="1"/>
  <c r="A112" i="9" s="1"/>
  <c r="A115" i="9" s="1"/>
  <c r="A116" i="9" s="1"/>
  <c r="A118" i="9" s="1"/>
  <c r="A119" i="9" s="1"/>
  <c r="A120" i="9" s="1"/>
  <c r="A122" i="9" s="1"/>
  <c r="A123" i="9" s="1"/>
  <c r="A124" i="9" s="1"/>
  <c r="A125" i="9" s="1"/>
  <c r="A128" i="9" s="1"/>
  <c r="A129" i="9" s="1"/>
  <c r="A130" i="9" s="1"/>
  <c r="A131" i="9" s="1"/>
  <c r="A132" i="9" s="1"/>
  <c r="A134" i="9" s="1"/>
  <c r="A135" i="9" s="1"/>
  <c r="A136" i="9" s="1"/>
  <c r="A138" i="9" s="1"/>
  <c r="A139" i="9" s="1"/>
  <c r="A140" i="9" s="1"/>
  <c r="A142" i="9" s="1"/>
  <c r="A143" i="9" s="1"/>
  <c r="A148" i="9" s="1"/>
  <c r="A150" i="9" s="1"/>
  <c r="A151" i="9" s="1"/>
  <c r="A154" i="9" s="1"/>
  <c r="A155" i="9" s="1"/>
  <c r="A157" i="9" s="1"/>
  <c r="A158" i="9" s="1"/>
  <c r="A159" i="9" s="1"/>
  <c r="A160" i="9" s="1"/>
  <c r="A163" i="9" s="1"/>
  <c r="A166" i="9" s="1"/>
  <c r="A167" i="9" s="1"/>
  <c r="A169" i="9" s="1"/>
  <c r="A171" i="9" s="1"/>
  <c r="A173" i="9" s="1"/>
  <c r="A174" i="9" s="1"/>
  <c r="A177" i="9" s="1"/>
  <c r="A179" i="9" s="1"/>
  <c r="A180" i="9" s="1"/>
  <c r="A181" i="9" s="1"/>
  <c r="A182" i="9" s="1"/>
  <c r="A183" i="9" s="1"/>
  <c r="A184" i="9" s="1"/>
  <c r="A186" i="9" s="1"/>
  <c r="A187" i="9" s="1"/>
  <c r="A188" i="9" s="1"/>
  <c r="A189" i="9" s="1"/>
  <c r="A191" i="9" s="1"/>
  <c r="A193" i="9" s="1"/>
  <c r="A195" i="9" s="1"/>
  <c r="A198" i="9" s="1"/>
  <c r="A199" i="9" s="1"/>
  <c r="A202" i="9" s="1"/>
  <c r="A205" i="9" s="1"/>
  <c r="A208" i="9" s="1"/>
  <c r="A210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5" i="9" s="1"/>
  <c r="A227" i="9" s="1"/>
  <c r="A228" i="9" s="1"/>
  <c r="A229" i="9" s="1"/>
  <c r="A231" i="9" s="1"/>
  <c r="A232" i="9" s="1"/>
  <c r="A234" i="9" s="1"/>
  <c r="A235" i="9" s="1"/>
  <c r="A237" i="9" s="1"/>
  <c r="A238" i="9" s="1"/>
  <c r="A239" i="9" s="1"/>
  <c r="A240" i="9" s="1"/>
  <c r="A241" i="9" s="1"/>
  <c r="A244" i="9" s="1"/>
  <c r="A245" i="9" s="1"/>
  <c r="A246" i="9" s="1"/>
  <c r="A65" i="2" l="1"/>
  <c r="A66" i="2" s="1"/>
  <c r="A67" i="2" s="1"/>
  <c r="A68" i="2" s="1"/>
  <c r="A69" i="2" s="1"/>
  <c r="A70" i="2" s="1"/>
  <c r="A72" i="2" s="1"/>
  <c r="A73" i="2" s="1"/>
  <c r="A74" i="2" s="1"/>
  <c r="A75" i="2" s="1"/>
  <c r="A78" i="2" s="1"/>
  <c r="A79" i="2" s="1"/>
  <c r="A80" i="2" s="1"/>
  <c r="A81" i="2" s="1"/>
  <c r="A82" i="2" s="1"/>
  <c r="A83" i="2" s="1"/>
  <c r="A86" i="2" s="1"/>
  <c r="A89" i="2" s="1"/>
  <c r="A90" i="2" s="1"/>
  <c r="A91" i="2" s="1"/>
  <c r="A93" i="2" s="1"/>
  <c r="A95" i="2" s="1"/>
  <c r="A96" i="2" s="1"/>
  <c r="A97" i="2" s="1"/>
  <c r="A98" i="2" s="1"/>
  <c r="A100" i="2" s="1"/>
  <c r="A101" i="2" s="1"/>
  <c r="A102" i="2" s="1"/>
  <c r="A103" i="2" s="1"/>
  <c r="A104" i="2" s="1"/>
  <c r="A105" i="2" s="1"/>
  <c r="A107" i="2" s="1"/>
  <c r="A109" i="2" s="1"/>
  <c r="A110" i="2" s="1"/>
  <c r="A113" i="2" s="1"/>
  <c r="A114" i="2" s="1"/>
  <c r="A116" i="2" s="1"/>
  <c r="A117" i="2" s="1"/>
  <c r="A118" i="2" s="1"/>
  <c r="A120" i="2" s="1"/>
  <c r="A121" i="2" s="1"/>
  <c r="A122" i="2" s="1"/>
  <c r="A123" i="2" s="1"/>
  <c r="A126" i="2" s="1"/>
  <c r="A127" i="2" s="1"/>
  <c r="A128" i="2" s="1"/>
  <c r="A129" i="2" s="1"/>
  <c r="A130" i="2" s="1"/>
  <c r="A132" i="2" s="1"/>
  <c r="A133" i="2" s="1"/>
  <c r="A134" i="2" s="1"/>
  <c r="A136" i="2" s="1"/>
  <c r="A137" i="2" s="1"/>
  <c r="A138" i="2" s="1"/>
  <c r="A140" i="2" s="1"/>
  <c r="A141" i="2" s="1"/>
  <c r="A145" i="2" s="1"/>
  <c r="A147" i="2" s="1"/>
  <c r="A148" i="2" s="1"/>
  <c r="A151" i="2" s="1"/>
  <c r="A152" i="2" s="1"/>
  <c r="A154" i="2" s="1"/>
  <c r="A155" i="2" s="1"/>
  <c r="A156" i="2" s="1"/>
  <c r="A157" i="2" s="1"/>
  <c r="A160" i="2" s="1"/>
  <c r="A163" i="2" s="1"/>
  <c r="A164" i="2" s="1"/>
  <c r="A166" i="2" s="1"/>
  <c r="A168" i="2" s="1"/>
  <c r="A170" i="2" s="1"/>
  <c r="A171" i="2" s="1"/>
  <c r="A174" i="2" s="1"/>
  <c r="A176" i="2" s="1"/>
  <c r="A177" i="2" s="1"/>
  <c r="A178" i="2" s="1"/>
  <c r="A179" i="2" s="1"/>
  <c r="A180" i="2" s="1"/>
  <c r="A181" i="2" s="1"/>
  <c r="A183" i="2" s="1"/>
  <c r="A184" i="2" s="1"/>
  <c r="A185" i="2" s="1"/>
  <c r="A186" i="2" s="1"/>
  <c r="A188" i="2" s="1"/>
  <c r="A190" i="2" s="1"/>
  <c r="A192" i="2" s="1"/>
  <c r="A195" i="2" s="1"/>
  <c r="A196" i="2" s="1"/>
  <c r="A197" i="2" s="1"/>
  <c r="A200" i="2" s="1"/>
  <c r="A203" i="2" s="1"/>
  <c r="A206" i="2" s="1"/>
  <c r="A208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3" i="2" s="1"/>
  <c r="A225" i="2" s="1"/>
  <c r="A226" i="2" s="1"/>
  <c r="A227" i="2" s="1"/>
  <c r="A229" i="2" s="1"/>
  <c r="A230" i="2" s="1"/>
  <c r="A232" i="2" s="1"/>
  <c r="A233" i="2" s="1"/>
  <c r="A235" i="2" s="1"/>
  <c r="A236" i="2" s="1"/>
  <c r="A237" i="2" s="1"/>
  <c r="A238" i="2" s="1"/>
  <c r="A241" i="2" s="1"/>
  <c r="A242" i="2" s="1"/>
  <c r="A243" i="2" s="1"/>
</calcChain>
</file>

<file path=xl/sharedStrings.xml><?xml version="1.0" encoding="utf-8"?>
<sst xmlns="http://schemas.openxmlformats.org/spreadsheetml/2006/main" count="3285" uniqueCount="611">
  <si>
    <t>Item</t>
  </si>
  <si>
    <t>Production (in Lakh Tonnes)</t>
  </si>
  <si>
    <t>GVO ( INR in Lakhs)</t>
  </si>
  <si>
    <t>Cereals</t>
  </si>
  <si>
    <t>Rice</t>
  </si>
  <si>
    <t>Wheat</t>
  </si>
  <si>
    <t>Jowar</t>
  </si>
  <si>
    <t>Bajra</t>
  </si>
  <si>
    <t>Barley</t>
  </si>
  <si>
    <t>Maize</t>
  </si>
  <si>
    <t>Ragi</t>
  </si>
  <si>
    <t>Small Millets</t>
  </si>
  <si>
    <t>Other Cereals</t>
  </si>
  <si>
    <t>Pulses</t>
  </si>
  <si>
    <t>Gram</t>
  </si>
  <si>
    <t>Arhar</t>
  </si>
  <si>
    <t>Urd</t>
  </si>
  <si>
    <t>Moong</t>
  </si>
  <si>
    <t>Masur</t>
  </si>
  <si>
    <t>Other Pulses</t>
  </si>
  <si>
    <t>Oilseeds</t>
  </si>
  <si>
    <t>Linseed</t>
  </si>
  <si>
    <t>Sesamum</t>
  </si>
  <si>
    <t>Groundnut</t>
  </si>
  <si>
    <t>Rapeseed &amp; Mustard</t>
  </si>
  <si>
    <t>Castor</t>
  </si>
  <si>
    <t>Coconut</t>
  </si>
  <si>
    <t>Niger Seed</t>
  </si>
  <si>
    <t>Safflower</t>
  </si>
  <si>
    <t>Sunflower</t>
  </si>
  <si>
    <t>Soyabean</t>
  </si>
  <si>
    <t>Taramira</t>
  </si>
  <si>
    <t>Other Oilseeds</t>
  </si>
  <si>
    <t>Sugars</t>
  </si>
  <si>
    <t>Sugarcane</t>
  </si>
  <si>
    <t>Gur</t>
  </si>
  <si>
    <t>Palmyra</t>
  </si>
  <si>
    <t>Other Sugars</t>
  </si>
  <si>
    <t>Fibres</t>
  </si>
  <si>
    <t>Kapas</t>
  </si>
  <si>
    <t>Jute</t>
  </si>
  <si>
    <t>Sunhemp</t>
  </si>
  <si>
    <t>Mesta</t>
  </si>
  <si>
    <t>Other Fibres</t>
  </si>
  <si>
    <t>Indigo, Dyes &amp; Tanning Material</t>
  </si>
  <si>
    <t>Drugs &amp; Narcotics</t>
  </si>
  <si>
    <t>Tea</t>
  </si>
  <si>
    <t>Coffee</t>
  </si>
  <si>
    <t>Tobacco</t>
  </si>
  <si>
    <t>Opium</t>
  </si>
  <si>
    <t>Betel Leaves</t>
  </si>
  <si>
    <t>Isabgol</t>
  </si>
  <si>
    <t>Saffron</t>
  </si>
  <si>
    <t>Cocoa</t>
  </si>
  <si>
    <t>Other Drugs And Narcotics</t>
  </si>
  <si>
    <t>Condiments &amp; Spices</t>
  </si>
  <si>
    <t>Cardamom</t>
  </si>
  <si>
    <t>Chillies</t>
  </si>
  <si>
    <t>Black Pepper</t>
  </si>
  <si>
    <t>Ginger</t>
  </si>
  <si>
    <t>Turmeric</t>
  </si>
  <si>
    <t>Arecanut</t>
  </si>
  <si>
    <t>Garlic</t>
  </si>
  <si>
    <t>Coriander</t>
  </si>
  <si>
    <t>Fennel</t>
  </si>
  <si>
    <t>Cumin</t>
  </si>
  <si>
    <t>Ajwain</t>
  </si>
  <si>
    <t>Methi</t>
  </si>
  <si>
    <t>Tamarind</t>
  </si>
  <si>
    <t>Nutmeg</t>
  </si>
  <si>
    <t>Cloves</t>
  </si>
  <si>
    <t>Cinnamon/Tejpatta</t>
  </si>
  <si>
    <t>Other Condiments And Spices</t>
  </si>
  <si>
    <t>Fruits &amp; Vegetables</t>
  </si>
  <si>
    <t>Banana</t>
  </si>
  <si>
    <t>Cashewnut</t>
  </si>
  <si>
    <t>Potato</t>
  </si>
  <si>
    <t>Sweet Potato</t>
  </si>
  <si>
    <t>Tapioca</t>
  </si>
  <si>
    <t>Onion</t>
  </si>
  <si>
    <t>Mango</t>
  </si>
  <si>
    <t>Floriculture</t>
  </si>
  <si>
    <t>Grapes</t>
  </si>
  <si>
    <t>Papaya</t>
  </si>
  <si>
    <t>Apple</t>
  </si>
  <si>
    <t>Mosambi</t>
  </si>
  <si>
    <t>Lemon</t>
  </si>
  <si>
    <t>Orange</t>
  </si>
  <si>
    <t>Other Citrus Fruit</t>
  </si>
  <si>
    <t>Lichi</t>
  </si>
  <si>
    <t>Pineapple</t>
  </si>
  <si>
    <t>Sapota</t>
  </si>
  <si>
    <t>Cherry</t>
  </si>
  <si>
    <t>Almonds</t>
  </si>
  <si>
    <t>Jack Fruit</t>
  </si>
  <si>
    <t>Sub-Tropical Fruit</t>
  </si>
  <si>
    <t>Pear</t>
  </si>
  <si>
    <t>Walnut</t>
  </si>
  <si>
    <t>Guava</t>
  </si>
  <si>
    <t>Amla/Anola</t>
  </si>
  <si>
    <t>Ber</t>
  </si>
  <si>
    <t>Passion Fruit</t>
  </si>
  <si>
    <t>Peach/Plum</t>
  </si>
  <si>
    <t>Pomegranate</t>
  </si>
  <si>
    <t>Strawberry</t>
  </si>
  <si>
    <t>Other Temperate Fruits</t>
  </si>
  <si>
    <t>Nuts And Dry Fruits</t>
  </si>
  <si>
    <t>Other Fruits</t>
  </si>
  <si>
    <t>Brinjal</t>
  </si>
  <si>
    <t>Cabbage</t>
  </si>
  <si>
    <t>Cauliflower</t>
  </si>
  <si>
    <t>Okra</t>
  </si>
  <si>
    <t>Tomato</t>
  </si>
  <si>
    <t>Drum Sticks</t>
  </si>
  <si>
    <t>Green Peas</t>
  </si>
  <si>
    <t>Beans</t>
  </si>
  <si>
    <t>Bittergourd</t>
  </si>
  <si>
    <t>Bottlegourd</t>
  </si>
  <si>
    <t>Capsicum</t>
  </si>
  <si>
    <t>Carrot</t>
  </si>
  <si>
    <t>Cucumber</t>
  </si>
  <si>
    <t>Muskmelon</t>
  </si>
  <si>
    <t>Parmal</t>
  </si>
  <si>
    <t>Radish</t>
  </si>
  <si>
    <t>Pumpkin</t>
  </si>
  <si>
    <t>Watermelon</t>
  </si>
  <si>
    <t>Other Vegetables</t>
  </si>
  <si>
    <t>Other Crops</t>
  </si>
  <si>
    <t>Rubber</t>
  </si>
  <si>
    <t>Guarseed</t>
  </si>
  <si>
    <t>Fodder</t>
  </si>
  <si>
    <t>Grass</t>
  </si>
  <si>
    <t>Mulberry</t>
  </si>
  <si>
    <t>Mushroom</t>
  </si>
  <si>
    <t>By Products</t>
  </si>
  <si>
    <t>Straw &amp; Stalks</t>
  </si>
  <si>
    <t>Other By Products</t>
  </si>
  <si>
    <t>Kitchen Garden</t>
  </si>
  <si>
    <t>Forestry And Logging</t>
  </si>
  <si>
    <t>Industrial Wood (Forest And Trees Outside Forest)</t>
  </si>
  <si>
    <t>Firewood</t>
  </si>
  <si>
    <t>Non-Timber Forest Products</t>
  </si>
  <si>
    <t>Inland Fish</t>
  </si>
  <si>
    <t>Marine Fish</t>
  </si>
  <si>
    <t>Minerals</t>
  </si>
  <si>
    <t>Agate</t>
  </si>
  <si>
    <t>Apatite</t>
  </si>
  <si>
    <t>Asbestos</t>
  </si>
  <si>
    <t>Ball Clay</t>
  </si>
  <si>
    <t>Barytes</t>
  </si>
  <si>
    <t>Bauxite</t>
  </si>
  <si>
    <t>Calcite</t>
  </si>
  <si>
    <t>Chalk</t>
  </si>
  <si>
    <t>Chromite</t>
  </si>
  <si>
    <t>Clay (Others)</t>
  </si>
  <si>
    <t>Copper Concentrate</t>
  </si>
  <si>
    <t>Copper Ore</t>
  </si>
  <si>
    <t>Corundum</t>
  </si>
  <si>
    <t>Crude Mica</t>
  </si>
  <si>
    <t>Diamond</t>
  </si>
  <si>
    <t>Diaspore</t>
  </si>
  <si>
    <t>Dolomite</t>
  </si>
  <si>
    <t>Dunite</t>
  </si>
  <si>
    <t>Felsite</t>
  </si>
  <si>
    <t>Felspar</t>
  </si>
  <si>
    <t>Fireclay</t>
  </si>
  <si>
    <t>Flint Stone</t>
  </si>
  <si>
    <t>Fluorite (Graded)</t>
  </si>
  <si>
    <t>Garnet</t>
  </si>
  <si>
    <t>Gold Ore</t>
  </si>
  <si>
    <t>Gold Primary</t>
  </si>
  <si>
    <t>Graphite</t>
  </si>
  <si>
    <t>Iolite</t>
  </si>
  <si>
    <t>Iron Ore</t>
  </si>
  <si>
    <t>Kyanite</t>
  </si>
  <si>
    <t>Laterite</t>
  </si>
  <si>
    <t>Lead &amp; Zinc Ore</t>
  </si>
  <si>
    <t>Lead Concentrate</t>
  </si>
  <si>
    <t>Lime Kankar</t>
  </si>
  <si>
    <t>Limeshell</t>
  </si>
  <si>
    <t>Limestone</t>
  </si>
  <si>
    <t>Magnesite</t>
  </si>
  <si>
    <t>Manganese Ore</t>
  </si>
  <si>
    <t>Marl</t>
  </si>
  <si>
    <t>Moulding Sand</t>
  </si>
  <si>
    <t>Natural Kaolin</t>
  </si>
  <si>
    <t>Ochre</t>
  </si>
  <si>
    <t>Phosphorite</t>
  </si>
  <si>
    <t>Processed Kaolin</t>
  </si>
  <si>
    <t>Pyrophyllite</t>
  </si>
  <si>
    <t>Pyroxenite</t>
  </si>
  <si>
    <t>Quartz</t>
  </si>
  <si>
    <t>Quartzite</t>
  </si>
  <si>
    <t>Rock Salt</t>
  </si>
  <si>
    <t>Sand (Others)</t>
  </si>
  <si>
    <t>Selenite</t>
  </si>
  <si>
    <t>Serpentine</t>
  </si>
  <si>
    <t>Shale</t>
  </si>
  <si>
    <t>Silica Sand</t>
  </si>
  <si>
    <t>Siliceous Earth</t>
  </si>
  <si>
    <t>Sillimanite</t>
  </si>
  <si>
    <t>Silver</t>
  </si>
  <si>
    <t>Steatite</t>
  </si>
  <si>
    <t>Tin Concentrate</t>
  </si>
  <si>
    <t>Vermiculite</t>
  </si>
  <si>
    <t>Waste/Scrap Mica</t>
  </si>
  <si>
    <t>Wollastonite</t>
  </si>
  <si>
    <t>Zinc Concentrate</t>
  </si>
  <si>
    <t>Coal</t>
  </si>
  <si>
    <t>Petroleum</t>
  </si>
  <si>
    <t>Minor Minerals</t>
  </si>
  <si>
    <t>NA</t>
  </si>
  <si>
    <t>Quantity (Tonnes)</t>
  </si>
  <si>
    <t>Total *</t>
  </si>
  <si>
    <t>Natural Gas</t>
  </si>
  <si>
    <t>Principal Commodity</t>
  </si>
  <si>
    <t>Unit</t>
  </si>
  <si>
    <t>KGS</t>
  </si>
  <si>
    <t>NOS</t>
  </si>
  <si>
    <t>LTR</t>
  </si>
  <si>
    <t>SQM</t>
  </si>
  <si>
    <t>THN</t>
  </si>
  <si>
    <t>TON</t>
  </si>
  <si>
    <t>GIF</t>
  </si>
  <si>
    <t>PRS</t>
  </si>
  <si>
    <t>TKW</t>
  </si>
  <si>
    <t>CUM</t>
  </si>
  <si>
    <t>CRT</t>
  </si>
  <si>
    <t>MTR</t>
  </si>
  <si>
    <t>KG</t>
  </si>
  <si>
    <t xml:space="preserve">Accumulators And Batteries    </t>
  </si>
  <si>
    <t xml:space="preserve">Agro Chemicals                </t>
  </si>
  <si>
    <t>Aircraft, Spacecraft And Parts</t>
  </si>
  <si>
    <t xml:space="preserve">Alcoholic Beverages           </t>
  </si>
  <si>
    <t xml:space="preserve">Animal Casings                </t>
  </si>
  <si>
    <t xml:space="preserve">Auto Components/Parts         </t>
  </si>
  <si>
    <t xml:space="preserve">Auto Tyres And Tubes          </t>
  </si>
  <si>
    <t xml:space="preserve">Ayush And Herbal Products     </t>
  </si>
  <si>
    <t xml:space="preserve">Bicycle And Parts             </t>
  </si>
  <si>
    <t>Books, Publications And Prntng</t>
  </si>
  <si>
    <t xml:space="preserve">Buffalo Meat                  </t>
  </si>
  <si>
    <t>Bulk Drugs, Drug Intermediates</t>
  </si>
  <si>
    <t xml:space="preserve">Bulk Minerals And Ores        </t>
  </si>
  <si>
    <t xml:space="preserve">Cashew                        </t>
  </si>
  <si>
    <t xml:space="preserve">Cashew Nut Shell Liquid       </t>
  </si>
  <si>
    <t xml:space="preserve">Castor Oil                    </t>
  </si>
  <si>
    <t xml:space="preserve">Ceramics And Allied Products  </t>
  </si>
  <si>
    <t xml:space="preserve">Cereal Preparations           </t>
  </si>
  <si>
    <t xml:space="preserve">Cocoa Products                </t>
  </si>
  <si>
    <t xml:space="preserve">Coffee                        </t>
  </si>
  <si>
    <t>Coir And Coir Manufactures</t>
  </si>
  <si>
    <t xml:space="preserve">Coir And Coir Manufactures    </t>
  </si>
  <si>
    <t>Computer Hardware, Peripherals</t>
  </si>
  <si>
    <t xml:space="preserve">Consumer Electronics          </t>
  </si>
  <si>
    <t xml:space="preserve">Cosmetics And Toiletries      </t>
  </si>
  <si>
    <t xml:space="preserve">Cotton Yarn                   </t>
  </si>
  <si>
    <t xml:space="preserve">Cranes, Lifts And Winches     </t>
  </si>
  <si>
    <t xml:space="preserve">Dairy Products                </t>
  </si>
  <si>
    <t>Drug Formulations, Biologicals</t>
  </si>
  <si>
    <t>Dye Intermediates</t>
  </si>
  <si>
    <t xml:space="preserve">Dye Intermediates             </t>
  </si>
  <si>
    <t xml:space="preserve">Dyes                          </t>
  </si>
  <si>
    <t xml:space="preserve">Electrodes                    </t>
  </si>
  <si>
    <t xml:space="preserve">Electronics Components        </t>
  </si>
  <si>
    <t xml:space="preserve">Electronics Instruments       </t>
  </si>
  <si>
    <t xml:space="preserve">Essential Oils                </t>
  </si>
  <si>
    <t xml:space="preserve">Fertilezers Crude             </t>
  </si>
  <si>
    <t xml:space="preserve">Fertilezers Manufactured      </t>
  </si>
  <si>
    <t xml:space="preserve">Finished Leather              </t>
  </si>
  <si>
    <t xml:space="preserve">Fresh Fruits                  </t>
  </si>
  <si>
    <t xml:space="preserve">Fresh Vegetables              </t>
  </si>
  <si>
    <t xml:space="preserve">Fruits / Vegetable Seeds      </t>
  </si>
  <si>
    <t xml:space="preserve">Glass And Glassware           </t>
  </si>
  <si>
    <t xml:space="preserve">Gold                          </t>
  </si>
  <si>
    <t xml:space="preserve">Guergam Meal                  </t>
  </si>
  <si>
    <t>Handloom Products</t>
  </si>
  <si>
    <t xml:space="preserve">Handloom Products             </t>
  </si>
  <si>
    <t xml:space="preserve">Inorganic Chemicals           </t>
  </si>
  <si>
    <t xml:space="preserve">Iron And Steel                </t>
  </si>
  <si>
    <t xml:space="preserve">Iron Ore                      </t>
  </si>
  <si>
    <t xml:space="preserve">Jute Hessian                  </t>
  </si>
  <si>
    <t xml:space="preserve">Jute Yarn                     </t>
  </si>
  <si>
    <t xml:space="preserve">Jute, Raw                     </t>
  </si>
  <si>
    <t xml:space="preserve">Leather Footwear Component    </t>
  </si>
  <si>
    <t xml:space="preserve">Leather Garments              </t>
  </si>
  <si>
    <t xml:space="preserve">Leather Goods                 </t>
  </si>
  <si>
    <t xml:space="preserve">Machine Tools                 </t>
  </si>
  <si>
    <t xml:space="preserve">Manmade Staple Fibre          </t>
  </si>
  <si>
    <t xml:space="preserve">Marine Products               </t>
  </si>
  <si>
    <t xml:space="preserve">Mica                          </t>
  </si>
  <si>
    <t xml:space="preserve">Milled Products               </t>
  </si>
  <si>
    <t xml:space="preserve">Mollases                      </t>
  </si>
  <si>
    <t xml:space="preserve">Motor Vehicle/Cars            </t>
  </si>
  <si>
    <t xml:space="preserve">Moulded And Extruded Goods    </t>
  </si>
  <si>
    <t xml:space="preserve">Natural Rubber                </t>
  </si>
  <si>
    <t xml:space="preserve">Newsprint                     </t>
  </si>
  <si>
    <t xml:space="preserve">Niger Seeds                   </t>
  </si>
  <si>
    <t xml:space="preserve">Oil Meals                     </t>
  </si>
  <si>
    <t>Organic Chemicals</t>
  </si>
  <si>
    <t xml:space="preserve">Organic Chemicals             </t>
  </si>
  <si>
    <t xml:space="preserve">Other Cereals                 </t>
  </si>
  <si>
    <t>Other Commodities</t>
  </si>
  <si>
    <t xml:space="preserve">Other Construction Machinery  </t>
  </si>
  <si>
    <t xml:space="preserve">Other Crude Minerals          </t>
  </si>
  <si>
    <t xml:space="preserve">Other Jute Manufactures       </t>
  </si>
  <si>
    <t xml:space="preserve">Other Meat                    </t>
  </si>
  <si>
    <t>Other Miscellaenious Chemicals</t>
  </si>
  <si>
    <t xml:space="preserve">Other Oil Seeds               </t>
  </si>
  <si>
    <t>Other Precious And Base Metals</t>
  </si>
  <si>
    <t xml:space="preserve">Other Wood And Wood Products  </t>
  </si>
  <si>
    <t>Paper, Paper Board And Product</t>
  </si>
  <si>
    <t>Petroleum Products</t>
  </si>
  <si>
    <t xml:space="preserve">Petroleum Products            </t>
  </si>
  <si>
    <t>Plywood And Allied Products</t>
  </si>
  <si>
    <t xml:space="preserve">Plywood And Allied Products   </t>
  </si>
  <si>
    <t xml:space="preserve">Poultry Products              </t>
  </si>
  <si>
    <t xml:space="preserve">Prime Mica And Mica Products  </t>
  </si>
  <si>
    <t xml:space="preserve">Processed Fruits And Juices   </t>
  </si>
  <si>
    <t xml:space="preserve">Processed Meat                </t>
  </si>
  <si>
    <t xml:space="preserve">Processed Minerals            </t>
  </si>
  <si>
    <t xml:space="preserve">Processed Vegetables          </t>
  </si>
  <si>
    <t xml:space="preserve">Project Goods                 </t>
  </si>
  <si>
    <t xml:space="preserve">Pulp And Waste Paper          </t>
  </si>
  <si>
    <t xml:space="preserve">Pulses                        </t>
  </si>
  <si>
    <t xml:space="preserve">Raw Hides And Skins           </t>
  </si>
  <si>
    <t xml:space="preserve">Rice -Basmoti                 </t>
  </si>
  <si>
    <t xml:space="preserve">Saddlery And Harness          </t>
  </si>
  <si>
    <t xml:space="preserve">Sesame Seeds                  </t>
  </si>
  <si>
    <t xml:space="preserve">Sheep/Goat Meat               </t>
  </si>
  <si>
    <t xml:space="preserve">Shellac                       </t>
  </si>
  <si>
    <t xml:space="preserve">Silk Carpet                   </t>
  </si>
  <si>
    <t xml:space="preserve">Silk Waste                    </t>
  </si>
  <si>
    <t xml:space="preserve">Silver                        </t>
  </si>
  <si>
    <t xml:space="preserve">Spices                        </t>
  </si>
  <si>
    <t xml:space="preserve">Sports Goods                  </t>
  </si>
  <si>
    <t xml:space="preserve">Sugar                         </t>
  </si>
  <si>
    <t>Sulpher, Unroasted Iron Pyrite</t>
  </si>
  <si>
    <t>Surgicals</t>
  </si>
  <si>
    <t xml:space="preserve">Surgicals                     </t>
  </si>
  <si>
    <t xml:space="preserve">Tea                           </t>
  </si>
  <si>
    <t>Telecom Instruments</t>
  </si>
  <si>
    <t xml:space="preserve">Telecom Instruments           </t>
  </si>
  <si>
    <t xml:space="preserve">Tobacco Manufactured          </t>
  </si>
  <si>
    <t xml:space="preserve">Tobacco Unmanufactured        </t>
  </si>
  <si>
    <t xml:space="preserve">Two And Three Wheelers        </t>
  </si>
  <si>
    <t xml:space="preserve">Vegetable Oils                </t>
  </si>
  <si>
    <t>Wollen Yarn,Fabrics,Madeupsetc</t>
  </si>
  <si>
    <t xml:space="preserve">Wool, Raw                     </t>
  </si>
  <si>
    <t>Quantity ('000 Tonnes)</t>
  </si>
  <si>
    <t xml:space="preserve">Groundnut                     </t>
  </si>
  <si>
    <t xml:space="preserve">Wheat                         </t>
  </si>
  <si>
    <t>MTS</t>
  </si>
  <si>
    <t>Alcoholic Beverages</t>
  </si>
  <si>
    <t>Bulk Minerals And Ores</t>
  </si>
  <si>
    <t>Consumer Electronics</t>
  </si>
  <si>
    <t>Cosmetics And Toiletries</t>
  </si>
  <si>
    <t>Electronics Components</t>
  </si>
  <si>
    <t>Fresh Fruits</t>
  </si>
  <si>
    <t>Fresh Vegetables</t>
  </si>
  <si>
    <t>Guergam Meal</t>
  </si>
  <si>
    <t>Manmade Staple Fibre</t>
  </si>
  <si>
    <t>Marine Products</t>
  </si>
  <si>
    <t>Milled Products</t>
  </si>
  <si>
    <t>Silk Carpet</t>
  </si>
  <si>
    <t>Spices</t>
  </si>
  <si>
    <t>Vegetable Oils</t>
  </si>
  <si>
    <t>Accumulators And Batteries</t>
  </si>
  <si>
    <t>Agro Chemicals</t>
  </si>
  <si>
    <t>Auto Components/Parts</t>
  </si>
  <si>
    <t>Auto Tyres And Tubes</t>
  </si>
  <si>
    <t>Ayush And Herbal Products</t>
  </si>
  <si>
    <t>Bicycle And Parts</t>
  </si>
  <si>
    <t>Cashew</t>
  </si>
  <si>
    <t>Cashew Nut Shell Liquid</t>
  </si>
  <si>
    <t>Castor Oil</t>
  </si>
  <si>
    <t>Ceramics And Allied Products</t>
  </si>
  <si>
    <t>Cereal Preparations</t>
  </si>
  <si>
    <t>Coal,Coke And Briquittes Etc</t>
  </si>
  <si>
    <t>Cocoa Products</t>
  </si>
  <si>
    <t>Cotton Fabrics, Madeups Etc.</t>
  </si>
  <si>
    <t>Cotton Raw Incld. Waste</t>
  </si>
  <si>
    <t>Cotton Yarn</t>
  </si>
  <si>
    <t>Cranes, Lifts And Winches</t>
  </si>
  <si>
    <t>Dairy Products</t>
  </si>
  <si>
    <t>Dyes</t>
  </si>
  <si>
    <t>Electrodes</t>
  </si>
  <si>
    <t>Electronics Instruments</t>
  </si>
  <si>
    <t>Essential Oils</t>
  </si>
  <si>
    <t>Fertilezers Crude</t>
  </si>
  <si>
    <t>Fertilezers Manufactured</t>
  </si>
  <si>
    <t>Finished Leather</t>
  </si>
  <si>
    <t>Fruits / Vegetable Seeds</t>
  </si>
  <si>
    <t>Glass And Glassware</t>
  </si>
  <si>
    <t>Gold</t>
  </si>
  <si>
    <t>Inorganic Chemicals</t>
  </si>
  <si>
    <t>Iron And Steel</t>
  </si>
  <si>
    <t>Jute Hessian</t>
  </si>
  <si>
    <t>Jute Yarn</t>
  </si>
  <si>
    <t>Jute, Raw</t>
  </si>
  <si>
    <t>Leather Footwear Component</t>
  </si>
  <si>
    <t>Leather Garments</t>
  </si>
  <si>
    <t>Leather Goods</t>
  </si>
  <si>
    <t>Machine Tools</t>
  </si>
  <si>
    <t>Manmade Yarn,Fabrics,Madeups</t>
  </si>
  <si>
    <t>Mica</t>
  </si>
  <si>
    <t>Mollases</t>
  </si>
  <si>
    <t>Motor Vehicle/Cars</t>
  </si>
  <si>
    <t>Moulded And Extruded Goods</t>
  </si>
  <si>
    <t>Natural Rubber</t>
  </si>
  <si>
    <t>Newsprint</t>
  </si>
  <si>
    <t>Niger Seeds</t>
  </si>
  <si>
    <t>Oil Meals</t>
  </si>
  <si>
    <t>Other Construction Machinery</t>
  </si>
  <si>
    <t>Other Crude Minerals</t>
  </si>
  <si>
    <t>Other Jute Manufactures</t>
  </si>
  <si>
    <t>Other Meat</t>
  </si>
  <si>
    <t>Other Oil Seeds</t>
  </si>
  <si>
    <t>Other Wood And Wood Products</t>
  </si>
  <si>
    <t>Petroleum: Crude</t>
  </si>
  <si>
    <t>Poultry Products</t>
  </si>
  <si>
    <t>Prime Mica And Mica Products</t>
  </si>
  <si>
    <t>Processed Fruits And Juices</t>
  </si>
  <si>
    <t>Processed Meat</t>
  </si>
  <si>
    <t>Processed Minerals</t>
  </si>
  <si>
    <t>Processed Vegetables</t>
  </si>
  <si>
    <t>Project Goods</t>
  </si>
  <si>
    <t>Pulp And Waste Paper</t>
  </si>
  <si>
    <t>Raw Hides And Skins</t>
  </si>
  <si>
    <t>Rice -Basmoti</t>
  </si>
  <si>
    <t>Rice(Other Than Basmoti)</t>
  </si>
  <si>
    <t>Saddlery And Harness</t>
  </si>
  <si>
    <t>Sesame Seeds</t>
  </si>
  <si>
    <t>Sheep/Goat Meat</t>
  </si>
  <si>
    <t>Shellac</t>
  </si>
  <si>
    <t>Silk Waste</t>
  </si>
  <si>
    <t>Silk,Raw</t>
  </si>
  <si>
    <t>Sports Goods</t>
  </si>
  <si>
    <t>Sugar</t>
  </si>
  <si>
    <t>Tobacco Manufactured</t>
  </si>
  <si>
    <t>Tobacco Unmanufactured</t>
  </si>
  <si>
    <t>Two And Three Wheelers</t>
  </si>
  <si>
    <t>Wool, Raw</t>
  </si>
  <si>
    <t>Animal Casings</t>
  </si>
  <si>
    <t>Total</t>
  </si>
  <si>
    <t>Miscellaneous Food Crops</t>
  </si>
  <si>
    <t>Miscellaneous Non-Food Crops</t>
  </si>
  <si>
    <t>Total*</t>
  </si>
  <si>
    <t>Books, Publications And Printing</t>
  </si>
  <si>
    <t>Carpet (Excluding Silk) Handmade</t>
  </si>
  <si>
    <t xml:space="preserve">Cement, Clinker And Asbestos Cement </t>
  </si>
  <si>
    <t>Coal, Coke And Briquittes, Etc.</t>
  </si>
  <si>
    <t xml:space="preserve">Cotton Fabrics, Madeups, Etc.  </t>
  </si>
  <si>
    <t xml:space="preserve">Cotton Raw Including Waste       </t>
  </si>
  <si>
    <t>Electric Machinery And Equipment</t>
  </si>
  <si>
    <t xml:space="preserve">Floriculture Products            </t>
  </si>
  <si>
    <t>Gold And Other Precious Metal Jewellery</t>
  </si>
  <si>
    <t>Granite, Natural Stone And Products</t>
  </si>
  <si>
    <t>Graphite, Explosives And Accessories</t>
  </si>
  <si>
    <t xml:space="preserve">Handicrafts (Excluding Handmade Carpets) </t>
  </si>
  <si>
    <t>Human Hair, Products Thereof</t>
  </si>
  <si>
    <t xml:space="preserve">Industrial Machinery For Dairy, Etc.   </t>
  </si>
  <si>
    <t>Leather Footwear Components</t>
  </si>
  <si>
    <t xml:space="preserve">Manmade Yarn, Fabrics, Madeups  </t>
  </si>
  <si>
    <t>Medical And Scientific Instruments</t>
  </si>
  <si>
    <t xml:space="preserve">Miscellaneous Processed Items          </t>
  </si>
  <si>
    <t>Natural Silk Yarn, Fabrics, Madeup</t>
  </si>
  <si>
    <t>Nuclear Reactor, Industrial Boiler, Parts</t>
  </si>
  <si>
    <t xml:space="preserve">Optical Items (Including Lens, Etc.) </t>
  </si>
  <si>
    <t>Other Non Ferrous Metal And Products</t>
  </si>
  <si>
    <t>Other Textile Yarn, Fabric Madeup Articles</t>
  </si>
  <si>
    <t xml:space="preserve">Other Miscellaneous Engineering Items </t>
  </si>
  <si>
    <t>Other Miscellaneous Chemicals</t>
  </si>
  <si>
    <t>Other Rubber Products Except Footwear</t>
  </si>
  <si>
    <t>Paint, Varnish And Allied Products</t>
  </si>
  <si>
    <t>Paper, Paper Board And Products</t>
  </si>
  <si>
    <t>Pearl, Precious, Semiprecious Stones</t>
  </si>
  <si>
    <t>Railway Transport Equipments, Parts</t>
  </si>
  <si>
    <t>Residual Chemical And Allied Products</t>
  </si>
  <si>
    <t xml:space="preserve">Rice (Other Than Basmoti)      </t>
  </si>
  <si>
    <t>Ready Made Garment Cotton Including Accessories</t>
  </si>
  <si>
    <t xml:space="preserve">Ready Made Garment Cotton Including Accessories   </t>
  </si>
  <si>
    <t>Ready Made Garment Manmade Fibres</t>
  </si>
  <si>
    <t xml:space="preserve">Ready Made Garment Manmade Fibres            </t>
  </si>
  <si>
    <t xml:space="preserve">Ready Made Garment Silk                      </t>
  </si>
  <si>
    <t xml:space="preserve">Ready Made Garment Wool                      </t>
  </si>
  <si>
    <t>Ship, Boat And Floating Structure</t>
  </si>
  <si>
    <t xml:space="preserve">Silk, Raw                      </t>
  </si>
  <si>
    <t>Wollen Yarn, Fabrics, Madeups, etc.</t>
  </si>
  <si>
    <t xml:space="preserve">Air Conditioner, Refrigeration Machinery, Etc. </t>
  </si>
  <si>
    <t xml:space="preserve">Carpet (Excluding Silk) Handmade   </t>
  </si>
  <si>
    <t xml:space="preserve">Coal, Coke And Briquittes, Etc.  </t>
  </si>
  <si>
    <t>Granite, Natural Stone And Product</t>
  </si>
  <si>
    <t>Miscellaneous Processed Items</t>
  </si>
  <si>
    <t>Ready Made Garment Silk</t>
  </si>
  <si>
    <t>Ready Made Garment Wool</t>
  </si>
  <si>
    <t>Air Conditioner, Refrigeration Machinery, Etc.</t>
  </si>
  <si>
    <t>Cement, Clinker And Asbestos Cement</t>
  </si>
  <si>
    <t>Cotton Fabrics, Madeups, Etc.</t>
  </si>
  <si>
    <t>Cotton Raw Including Waste</t>
  </si>
  <si>
    <t>Electric Machinery And Equipments</t>
  </si>
  <si>
    <t>Floriculture Products</t>
  </si>
  <si>
    <t>Industrial Machinery For Dairy, Etc.</t>
  </si>
  <si>
    <t>Manmade Yarn, Fabrics, Madeups</t>
  </si>
  <si>
    <t>Optical Items (Including Lens, Etc.)</t>
  </si>
  <si>
    <t>Other Miscellaneous Engineering Items</t>
  </si>
  <si>
    <t>Rice (Other Than Basmoti)</t>
  </si>
  <si>
    <t>Silk, Raw</t>
  </si>
  <si>
    <t>Handicrafts (Excluding Handmade Carpets)</t>
  </si>
  <si>
    <t>Industrail Machinery For Dairy, Etc.</t>
  </si>
  <si>
    <t>Ready Made Garments Cotton Including Accessories</t>
  </si>
  <si>
    <t>Ready Made Garments Manmade Fibres</t>
  </si>
  <si>
    <t>Ready Made Garments Silk</t>
  </si>
  <si>
    <t>Ready Made Garments Wool</t>
  </si>
  <si>
    <t>Natrl Silk Yarn, Fabrics, Madeup</t>
  </si>
  <si>
    <t>ATM, Injecting Moulding Machinery, Etc.</t>
  </si>
  <si>
    <t xml:space="preserve">Internal combustion Engines And Parts          </t>
  </si>
  <si>
    <t>ATM, Inejcting Moulding Machinery, Etc.</t>
  </si>
  <si>
    <t>Other</t>
  </si>
  <si>
    <t>Production 
(in Lakh Tonnes)</t>
  </si>
  <si>
    <t>AC, Refrigeration Machinery, etc.</t>
  </si>
  <si>
    <t/>
  </si>
  <si>
    <t>Buffalo Meat</t>
  </si>
  <si>
    <t>Internal combustion Engines And Parts</t>
  </si>
  <si>
    <t>Aluminium, Products of Aluminium</t>
  </si>
  <si>
    <t>Fertilizers Crude</t>
  </si>
  <si>
    <t>Fertilizers Manufactured</t>
  </si>
  <si>
    <t>Sulphur, Unroasted Iron Pyrite</t>
  </si>
  <si>
    <t>Zinc And Products made of Zinc</t>
  </si>
  <si>
    <t>Tin And Products Made of Tin</t>
  </si>
  <si>
    <t>Copper And Products Made of Copper</t>
  </si>
  <si>
    <t>Floor Covering of Jute</t>
  </si>
  <si>
    <t>Footwear of Leather</t>
  </si>
  <si>
    <t>Footwear of Rubber/Canvas, Etc.</t>
  </si>
  <si>
    <t>Hand Tool, Cutting Tool of Metals</t>
  </si>
  <si>
    <t>Lead And Products Made of Lead</t>
  </si>
  <si>
    <t>Nickel, Product Made of Nickel</t>
  </si>
  <si>
    <t>office Equipments</t>
  </si>
  <si>
    <t>Products of Iron And Steel</t>
  </si>
  <si>
    <t>Pumps of All Types</t>
  </si>
  <si>
    <t>Ready Made Garments of Other Textile Materials</t>
  </si>
  <si>
    <t>Stationery/office, School Supply</t>
  </si>
  <si>
    <t>Footwear of Rubber/Canvas Etc.</t>
  </si>
  <si>
    <t>Ready Made Garments of Other Textile Material</t>
  </si>
  <si>
    <t>Zinc And Products Made of Zinc</t>
  </si>
  <si>
    <t>Aluminium, Products of Aluminm</t>
  </si>
  <si>
    <t xml:space="preserve">Floor Covering of Jute           </t>
  </si>
  <si>
    <t xml:space="preserve">Footwear of Leather           </t>
  </si>
  <si>
    <t xml:space="preserve">Lead And Products Made of Lead </t>
  </si>
  <si>
    <t xml:space="preserve">office Equipments             </t>
  </si>
  <si>
    <t xml:space="preserve">Products of Iron And Steel    </t>
  </si>
  <si>
    <t xml:space="preserve">Pumps of All Types            </t>
  </si>
  <si>
    <t xml:space="preserve">Ready Made Garment of Other Textile Material      </t>
  </si>
  <si>
    <t xml:space="preserve">Tin And Products Made of Tin  </t>
  </si>
  <si>
    <t>Ready Made Garment of Other Textile Material</t>
  </si>
  <si>
    <t xml:space="preserve">* Excluding Atomic Minerals </t>
  </si>
  <si>
    <t>Lignite</t>
  </si>
  <si>
    <t xml:space="preserve">Office Equipments             </t>
  </si>
  <si>
    <t xml:space="preserve">Other </t>
  </si>
  <si>
    <t>Office Equipments</t>
  </si>
  <si>
    <t>Annexure 2.1</t>
  </si>
  <si>
    <t>Annexure 2.2</t>
  </si>
  <si>
    <t>Annexure 2.3</t>
  </si>
  <si>
    <t>Annexure 2.4</t>
  </si>
  <si>
    <t>Annexure 2.5</t>
  </si>
  <si>
    <t>Annexure 2.6</t>
  </si>
  <si>
    <t>Annexure 2.7</t>
  </si>
  <si>
    <t>Annexure 2.8</t>
  </si>
  <si>
    <t>Annexure 2.9</t>
  </si>
  <si>
    <t>Annexure 2.10</t>
  </si>
  <si>
    <t>Annexure 2.11</t>
  </si>
  <si>
    <t>Annexure 2.12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</si>
  <si>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</si>
  <si>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</si>
  <si>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</si>
  <si>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</si>
  <si>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</si>
  <si>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</si>
  <si>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</si>
  <si>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</si>
  <si>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</si>
  <si>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</si>
  <si>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</si>
  <si>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</si>
  <si>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</si>
  <si>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Fisheries </t>
  </si>
  <si>
    <t>O</t>
  </si>
  <si>
    <t>Value ( '000 Rupees)</t>
  </si>
  <si>
    <t>Fisheries</t>
  </si>
  <si>
    <t>N</t>
  </si>
  <si>
    <t>Value (Rs. in Crore)</t>
  </si>
  <si>
    <t>GVO 
(Rupees in Lakhs)</t>
  </si>
  <si>
    <t>S. No.</t>
  </si>
  <si>
    <r>
      <t xml:space="preserve">Source: 
</t>
    </r>
    <r>
      <rPr>
        <i/>
        <sz val="11"/>
        <rFont val="Palatino Linotype"/>
        <family val="1"/>
      </rPr>
      <t>1. Agriculture Statistics at a Glance, 2023, Ministry of Agriculture and Farmers Welfare
2. National Accounts Statistics, Ministry of Statistics and Programme Implementation</t>
    </r>
  </si>
  <si>
    <t>Domestic Extraction: Production and Value of Biomass</t>
  </si>
  <si>
    <t>2011-12</t>
  </si>
  <si>
    <t>Domestic Extraction: Quantity and Value of Minerals</t>
  </si>
  <si>
    <r>
      <t xml:space="preserve">Source:
</t>
    </r>
    <r>
      <rPr>
        <i/>
        <sz val="11"/>
        <rFont val="Palatino Linotype"/>
        <family val="1"/>
      </rPr>
      <t>1. Monthly Statistics of Mineral Production, Indian Bureau of Mines
2. National Accounts Statistics, Ministry of Statistics and Programme Implementation
3. Ministry of Coal</t>
    </r>
  </si>
  <si>
    <t>Quantity and Value of Export</t>
  </si>
  <si>
    <t>Quantity and Value of Import</t>
  </si>
  <si>
    <r>
      <t xml:space="preserve">Source: </t>
    </r>
    <r>
      <rPr>
        <i/>
        <sz val="11"/>
        <rFont val="Palatino Linotype"/>
        <family val="1"/>
      </rPr>
      <t>Directorate General of Commercial Intelligence and Statistics (DGCI&amp;S), Ministry of Commerce, Government of India</t>
    </r>
  </si>
  <si>
    <t>Production and Value of Biomass</t>
  </si>
  <si>
    <t>2015-16</t>
  </si>
  <si>
    <t>Source: 
1. Agriculture Statistics at a Glance, 2023, Ministry of Agriculture and Farmers Welfare
2. National Accounts Statistics, Ministry of Statistics and Programme Implementation</t>
  </si>
  <si>
    <t>Quantity and Value of Minerals</t>
  </si>
  <si>
    <t>Source:
1. Monthly Statistics of Mineral Production, Indian Bureau of Mines
2. National Accounts Statistics, Ministry of Statistics and Programme Implementation
3. Ministry of Coal</t>
  </si>
  <si>
    <t>Value 
(Rs. in Crore)</t>
  </si>
  <si>
    <t>Quantity
('000 Tonnes)</t>
  </si>
  <si>
    <t>2020-21</t>
  </si>
  <si>
    <r>
      <t xml:space="preserve">Source: </t>
    </r>
    <r>
      <rPr>
        <i/>
        <sz val="10"/>
        <rFont val="Palatino Linotype"/>
        <family val="1"/>
      </rPr>
      <t>Directorate General of Commercial Intelligence and Statistics (DGCI&amp;S), Ministry of Commerce, Government of India</t>
    </r>
  </si>
  <si>
    <t xml:space="preserve">Source: Directorate General of Commercial Intelligence and Statistics (DGCI&amp;S), Ministry of Commerce, Government of India
</t>
  </si>
  <si>
    <t>Source: Directorate General of Commercial Intelligence and Statistics (DGCI&amp;S), Ministry of Commerce, Government of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</si>
</sst>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;;;"/>
    <numFmt numFmtId="165" formatCode="0.000"/>
    <numFmt numFmtId="166" formatCode="0.0000"/>
    <numFmt numFmtId="167" formatCode="0.00000"/>
    <numFmt numFmtId="168" formatCode="#,##0.000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Palatino Linotype"/>
      <family val="1"/>
    </font>
    <font>
      <sz val="11"/>
      <name val="Palatino Linotype"/>
      <family val="1"/>
    </font>
    <font>
      <sz val="12"/>
      <name val="Palatino Linotype"/>
      <family val="1"/>
    </font>
    <font>
      <b/>
      <sz val="11"/>
      <name val="Palatino Linotype"/>
      <family val="1"/>
    </font>
    <font>
      <i/>
      <sz val="11"/>
      <name val="Palatino Linotype"/>
      <family val="1"/>
    </font>
    <font>
      <b/>
      <sz val="11"/>
      <color theme="1"/>
      <name val="Palatino Linotype"/>
      <family val="1"/>
    </font>
    <font>
      <i/>
      <sz val="12"/>
      <name val="Palatino Linotype"/>
      <family val="1"/>
    </font>
    <font>
      <b/>
      <sz val="11"/>
      <color indexed="8"/>
      <name val="Palatino Linotype"/>
      <family val="1"/>
    </font>
    <font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sz val="11"/>
      <color rgb="FF000000"/>
      <name val="Palatino Linotype"/>
      <family val="1"/>
    </font>
    <font>
      <sz val="11"/>
      <color rgb="FF000000"/>
      <name val="Palatino Linotype"/>
      <family val="1"/>
    </font>
    <font>
      <b/>
      <sz val="10"/>
      <name val="Palatino Linotype"/>
      <family val="1"/>
    </font>
    <font>
      <sz val="10"/>
      <name val="Calibri"/>
      <family val="2"/>
      <scheme val="minor"/>
    </font>
    <font>
      <sz val="10"/>
      <name val="Palatino Linotype"/>
      <family val="1"/>
    </font>
    <font>
      <sz val="10"/>
      <color theme="1"/>
      <name val="Palatino Linotype"/>
      <family val="1"/>
    </font>
    <font>
      <sz val="10"/>
      <color rgb="FF000000"/>
      <name val="Palatino Linotype"/>
      <family val="1"/>
    </font>
    <font>
      <i/>
      <sz val="10"/>
      <name val="Palatino Linotype"/>
      <family val="1"/>
    </font>
    <font>
      <sz val="10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b/>
      <sz val="10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4" fillId="0" borderId="1" xfId="0" applyFont="1" applyBorder="1" applyAlignment="1">
      <alignment horizontal="left" vertical="center" indent="1"/>
    </xf>
    <xf numFmtId="3" fontId="5" fillId="3" borderId="1" xfId="0" applyNumberFormat="1" applyFont="1" applyFill="1" applyBorder="1"/>
    <xf numFmtId="0" fontId="5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3" fontId="4" fillId="0" borderId="1" xfId="0" applyNumberFormat="1" applyFont="1" applyBorder="1"/>
    <xf numFmtId="164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0" fontId="8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/>
    <xf numFmtId="164" fontId="10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3" fontId="7" fillId="3" borderId="1" xfId="0" applyNumberFormat="1" applyFont="1" applyFill="1" applyBorder="1"/>
    <xf numFmtId="0" fontId="6" fillId="0" borderId="0" xfId="0" applyFont="1" applyAlignment="1">
      <alignment vertical="center"/>
    </xf>
    <xf numFmtId="0" fontId="11" fillId="0" borderId="0" xfId="0" applyFont="1"/>
    <xf numFmtId="0" fontId="1" fillId="0" borderId="0" xfId="0" applyFont="1" applyAlignment="1">
      <alignment wrapText="1"/>
    </xf>
    <xf numFmtId="0" fontId="11" fillId="0" borderId="0" xfId="0" applyFont="1" applyAlignment="1"/>
    <xf numFmtId="0" fontId="12" fillId="0" borderId="0" xfId="0" applyFont="1" applyAlignment="1">
      <alignment vertical="center"/>
    </xf>
    <xf numFmtId="0" fontId="3" fillId="0" borderId="0" xfId="0" applyFont="1" applyAlignment="1">
      <alignment wrapText="1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3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3" fontId="3" fillId="4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0" fillId="0" borderId="0" xfId="0" applyFont="1"/>
    <xf numFmtId="0" fontId="3" fillId="0" borderId="1" xfId="0" applyFont="1" applyBorder="1"/>
    <xf numFmtId="0" fontId="10" fillId="5" borderId="1" xfId="0" applyFont="1" applyFill="1" applyBorder="1" applyAlignment="1">
      <alignment horizontal="center"/>
    </xf>
    <xf numFmtId="165" fontId="10" fillId="0" borderId="1" xfId="0" applyNumberFormat="1" applyFont="1" applyBorder="1"/>
    <xf numFmtId="167" fontId="10" fillId="0" borderId="1" xfId="0" applyNumberFormat="1" applyFont="1" applyBorder="1"/>
    <xf numFmtId="0" fontId="7" fillId="3" borderId="1" xfId="0" applyFont="1" applyFill="1" applyBorder="1"/>
    <xf numFmtId="0" fontId="1" fillId="0" borderId="0" xfId="0" applyFont="1" applyAlignment="1">
      <alignment horizontal="right"/>
    </xf>
    <xf numFmtId="0" fontId="3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right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3" fontId="16" fillId="0" borderId="1" xfId="0" applyNumberFormat="1" applyFont="1" applyBorder="1"/>
    <xf numFmtId="0" fontId="17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 wrapText="1"/>
    </xf>
    <xf numFmtId="166" fontId="16" fillId="0" borderId="1" xfId="0" applyNumberFormat="1" applyFont="1" applyBorder="1"/>
    <xf numFmtId="165" fontId="16" fillId="0" borderId="1" xfId="0" applyNumberFormat="1" applyFont="1" applyBorder="1"/>
    <xf numFmtId="164" fontId="16" fillId="0" borderId="1" xfId="0" applyNumberFormat="1" applyFont="1" applyBorder="1"/>
    <xf numFmtId="0" fontId="16" fillId="5" borderId="1" xfId="0" applyFont="1" applyFill="1" applyBorder="1" applyAlignment="1">
      <alignment wrapText="1"/>
    </xf>
    <xf numFmtId="1" fontId="16" fillId="0" borderId="1" xfId="0" applyNumberFormat="1" applyFont="1" applyBorder="1"/>
    <xf numFmtId="0" fontId="18" fillId="5" borderId="1" xfId="0" applyFont="1" applyFill="1" applyBorder="1" applyAlignment="1">
      <alignment vertical="center" wrapText="1"/>
    </xf>
    <xf numFmtId="0" fontId="17" fillId="5" borderId="2" xfId="0" applyFont="1" applyFill="1" applyBorder="1" applyAlignment="1">
      <alignment horizontal="center" vertical="center"/>
    </xf>
    <xf numFmtId="0" fontId="16" fillId="3" borderId="1" xfId="0" applyFont="1" applyFill="1" applyBorder="1"/>
    <xf numFmtId="3" fontId="14" fillId="3" borderId="1" xfId="0" applyNumberFormat="1" applyFont="1" applyFill="1" applyBorder="1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20" fillId="0" borderId="0" xfId="0" applyFont="1"/>
    <xf numFmtId="3" fontId="17" fillId="0" borderId="1" xfId="0" applyNumberFormat="1" applyFont="1" applyBorder="1"/>
    <xf numFmtId="164" fontId="17" fillId="0" borderId="1" xfId="0" applyNumberFormat="1" applyFont="1" applyBorder="1"/>
    <xf numFmtId="3" fontId="21" fillId="3" borderId="1" xfId="0" applyNumberFormat="1" applyFont="1" applyFill="1" applyBorder="1"/>
    <xf numFmtId="0" fontId="2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13" fillId="5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7" fillId="0" borderId="1" xfId="0" applyFont="1" applyBorder="1"/>
    <xf numFmtId="0" fontId="18" fillId="5" borderId="1" xfId="0" applyFont="1" applyFill="1" applyBorder="1" applyAlignment="1">
      <alignment horizontal="left" vertical="center" wrapText="1"/>
    </xf>
    <xf numFmtId="165" fontId="17" fillId="0" borderId="1" xfId="0" applyNumberFormat="1" applyFont="1" applyBorder="1"/>
    <xf numFmtId="0" fontId="18" fillId="5" borderId="2" xfId="0" applyFont="1" applyFill="1" applyBorder="1" applyAlignment="1">
      <alignment horizontal="left" vertical="center" wrapText="1"/>
    </xf>
    <xf numFmtId="0" fontId="17" fillId="0" borderId="5" xfId="0" applyFont="1" applyBorder="1"/>
    <xf numFmtId="0" fontId="21" fillId="3" borderId="1" xfId="0" applyFont="1" applyFill="1" applyBorder="1"/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7" fillId="5" borderId="1" xfId="0" applyFont="1" applyFill="1" applyBorder="1" applyAlignment="1">
      <alignment horizontal="center"/>
    </xf>
    <xf numFmtId="168" fontId="17" fillId="0" borderId="1" xfId="0" applyNumberFormat="1" applyFont="1" applyBorder="1"/>
    <xf numFmtId="0" fontId="14" fillId="3" borderId="1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7" fillId="0" borderId="5" xfId="0" applyFont="1" applyBorder="1"/>
    <xf numFmtId="3" fontId="27" fillId="0" borderId="1" xfId="0" applyNumberFormat="1" applyFont="1" applyBorder="1"/>
    <xf numFmtId="0" fontId="27" fillId="5" borderId="1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left" vertical="center" wrapText="1"/>
    </xf>
    <xf numFmtId="164" fontId="27" fillId="0" borderId="1" xfId="0" applyNumberFormat="1" applyFont="1" applyBorder="1"/>
    <xf numFmtId="165" fontId="27" fillId="0" borderId="1" xfId="0" applyNumberFormat="1" applyFont="1" applyBorder="1"/>
    <xf numFmtId="2" fontId="27" fillId="0" borderId="1" xfId="0" applyNumberFormat="1" applyFont="1" applyBorder="1"/>
    <xf numFmtId="0" fontId="4" fillId="5" borderId="1" xfId="0" applyFont="1" applyFill="1" applyBorder="1" applyAlignment="1">
      <alignment horizontal="left" vertical="center" wrapText="1"/>
    </xf>
    <xf numFmtId="0" fontId="4" fillId="0" borderId="5" xfId="0" applyFont="1" applyBorder="1"/>
    <xf numFmtId="0" fontId="27" fillId="5" borderId="1" xfId="0" applyFont="1" applyFill="1" applyBorder="1" applyAlignment="1">
      <alignment horizontal="center" vertical="center"/>
    </xf>
    <xf numFmtId="0" fontId="2" fillId="3" borderId="5" xfId="0" applyFont="1" applyFill="1" applyBorder="1"/>
    <xf numFmtId="3" fontId="28" fillId="3" borderId="1" xfId="0" applyNumberFormat="1" applyFont="1" applyFill="1" applyBorder="1"/>
    <xf numFmtId="0" fontId="25" fillId="0" borderId="0" xfId="0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/>
    <xf numFmtId="0" fontId="14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6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top" wrapText="1"/>
    </xf>
    <xf numFmtId="0" fontId="23" fillId="3" borderId="4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left" wrapText="1"/>
    </xf>
    <xf numFmtId="0" fontId="17" fillId="5" borderId="6" xfId="0" applyFont="1" applyFill="1" applyBorder="1" applyAlignment="1">
      <alignment horizontal="left" wrapText="1"/>
    </xf>
    <xf numFmtId="0" fontId="17" fillId="5" borderId="3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136">
    <dxf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C4607-481B-4CC8-A586-D0DFFA96529C}">
  <sheetPr>
    <pageSetUpPr fitToPage="1"/>
  </sheetPr>
  <dimension ref="A1:F151"/>
  <sheetViews>
    <sheetView showZeros="0" view="pageBreakPreview" topLeftCell="A133" zoomScaleNormal="115" zoomScaleSheetLayoutView="100" workbookViewId="0">
      <selection sqref="A1:D1"/>
    </sheetView>
  </sheetViews>
  <sheetFormatPr defaultColWidth="9.140625" defaultRowHeight="16.5" x14ac:dyDescent="0.3"/>
  <cols>
    <col min="1" max="1" width="9.140625" style="3"/>
    <col min="2" max="2" width="38.7109375" style="3" customWidth="1"/>
    <col min="3" max="4" width="14.7109375" style="3" customWidth="1"/>
    <col min="5" max="5" width="11.7109375" style="3" bestFit="1" customWidth="1"/>
    <col min="6" max="6" width="24" style="3" customWidth="1"/>
    <col min="7" max="16384" width="9.140625" style="3"/>
  </cols>
  <sheetData>
    <row r="1" spans="1:6" ht="17.25" x14ac:dyDescent="0.35">
      <c r="A1" s="120" t="s">
        <v>559</v>
      </c>
      <c r="B1" s="120"/>
      <c r="C1" s="120"/>
      <c r="D1" s="120"/>
    </row>
    <row r="2" spans="1:6" ht="17.25" x14ac:dyDescent="0.35">
      <c r="A2" s="119" t="s">
        <v>593</v>
      </c>
      <c r="B2" s="119"/>
      <c r="C2" s="119"/>
      <c r="D2" s="119"/>
    </row>
    <row r="3" spans="1:6" ht="17.25" x14ac:dyDescent="0.35">
      <c r="D3" s="7" t="s">
        <v>594</v>
      </c>
    </row>
    <row r="4" spans="1:6" x14ac:dyDescent="0.3">
      <c r="A4" s="124" t="s">
        <v>591</v>
      </c>
      <c r="B4" s="124" t="s">
        <v>0</v>
      </c>
      <c r="C4" s="125" t="s">
        <v>518</v>
      </c>
      <c r="D4" s="122" t="s">
        <v>590</v>
      </c>
    </row>
    <row r="5" spans="1:6" ht="37.5" customHeight="1" x14ac:dyDescent="0.3">
      <c r="A5" s="124"/>
      <c r="B5" s="124"/>
      <c r="C5" s="126"/>
      <c r="D5" s="123"/>
    </row>
    <row r="6" spans="1:6" ht="17.25" x14ac:dyDescent="0.3">
      <c r="A6" s="30" t="s">
        <v>571</v>
      </c>
      <c r="B6" s="31" t="s">
        <v>3</v>
      </c>
      <c r="C6" s="32"/>
      <c r="D6" s="32"/>
      <c r="E6" s="4"/>
      <c r="F6" s="4"/>
    </row>
    <row r="7" spans="1:6" x14ac:dyDescent="0.3">
      <c r="A7" s="33">
        <v>1</v>
      </c>
      <c r="B7" s="34" t="s">
        <v>4</v>
      </c>
      <c r="C7" s="35">
        <v>1053.011</v>
      </c>
      <c r="D7" s="35">
        <v>17059496.157905396</v>
      </c>
      <c r="E7" s="4"/>
      <c r="F7" s="4"/>
    </row>
    <row r="8" spans="1:6" x14ac:dyDescent="0.3">
      <c r="A8" s="33">
        <v>2</v>
      </c>
      <c r="B8" s="34" t="s">
        <v>5</v>
      </c>
      <c r="C8" s="35">
        <v>948.82062900000005</v>
      </c>
      <c r="D8" s="35">
        <v>11806819.105009999</v>
      </c>
    </row>
    <row r="9" spans="1:6" x14ac:dyDescent="0.3">
      <c r="A9" s="33">
        <v>3</v>
      </c>
      <c r="B9" s="34" t="s">
        <v>6</v>
      </c>
      <c r="C9" s="35">
        <v>59.791530000000002</v>
      </c>
      <c r="D9" s="35">
        <v>980656.53576540004</v>
      </c>
    </row>
    <row r="10" spans="1:6" x14ac:dyDescent="0.3">
      <c r="A10" s="33">
        <v>4</v>
      </c>
      <c r="B10" s="34" t="s">
        <v>7</v>
      </c>
      <c r="C10" s="35">
        <v>102.76019500000002</v>
      </c>
      <c r="D10" s="35">
        <v>993963.9395140002</v>
      </c>
    </row>
    <row r="11" spans="1:6" x14ac:dyDescent="0.3">
      <c r="A11" s="33">
        <v>5</v>
      </c>
      <c r="B11" s="34" t="s">
        <v>8</v>
      </c>
      <c r="C11" s="35">
        <v>16.200000000000003</v>
      </c>
      <c r="D11" s="35">
        <v>190139.09214400002</v>
      </c>
    </row>
    <row r="12" spans="1:6" x14ac:dyDescent="0.3">
      <c r="A12" s="33">
        <v>6</v>
      </c>
      <c r="B12" s="34" t="s">
        <v>9</v>
      </c>
      <c r="C12" s="35">
        <v>217.59371999999996</v>
      </c>
      <c r="D12" s="35">
        <v>2353929.0392356003</v>
      </c>
    </row>
    <row r="13" spans="1:6" x14ac:dyDescent="0.3">
      <c r="A13" s="33">
        <v>7</v>
      </c>
      <c r="B13" s="34" t="s">
        <v>10</v>
      </c>
      <c r="C13" s="35">
        <v>19.3</v>
      </c>
      <c r="D13" s="35">
        <v>201465.19734120002</v>
      </c>
    </row>
    <row r="14" spans="1:6" x14ac:dyDescent="0.3">
      <c r="A14" s="33">
        <v>8</v>
      </c>
      <c r="B14" s="34" t="s">
        <v>11</v>
      </c>
      <c r="C14" s="35">
        <v>4.5</v>
      </c>
      <c r="D14" s="35">
        <v>41345.121091181223</v>
      </c>
    </row>
    <row r="15" spans="1:6" x14ac:dyDescent="0.3">
      <c r="A15" s="33">
        <v>9</v>
      </c>
      <c r="B15" s="34" t="s">
        <v>12</v>
      </c>
      <c r="C15" s="36">
        <v>2.2926000000097702E-2</v>
      </c>
      <c r="D15" s="35">
        <v>8124.024862498045</v>
      </c>
    </row>
    <row r="16" spans="1:6" ht="17.25" x14ac:dyDescent="0.3">
      <c r="A16" s="30" t="s">
        <v>572</v>
      </c>
      <c r="B16" s="31" t="s">
        <v>13</v>
      </c>
      <c r="C16" s="32"/>
      <c r="D16" s="32"/>
    </row>
    <row r="17" spans="1:4" x14ac:dyDescent="0.3">
      <c r="A17" s="33">
        <v>10</v>
      </c>
      <c r="B17" s="34" t="s">
        <v>14</v>
      </c>
      <c r="C17" s="35">
        <v>77.023240000000015</v>
      </c>
      <c r="D17" s="35">
        <v>2178137.4312107996</v>
      </c>
    </row>
    <row r="18" spans="1:4" x14ac:dyDescent="0.3">
      <c r="A18" s="33">
        <v>11</v>
      </c>
      <c r="B18" s="34" t="s">
        <v>15</v>
      </c>
      <c r="C18" s="35">
        <v>26.5</v>
      </c>
      <c r="D18" s="35">
        <v>897623.32473170001</v>
      </c>
    </row>
    <row r="19" spans="1:4" x14ac:dyDescent="0.3">
      <c r="A19" s="33">
        <v>12</v>
      </c>
      <c r="B19" s="34" t="s">
        <v>16</v>
      </c>
      <c r="C19" s="35">
        <v>17.7</v>
      </c>
      <c r="D19" s="35">
        <v>639919.32092720002</v>
      </c>
    </row>
    <row r="20" spans="1:4" x14ac:dyDescent="0.3">
      <c r="A20" s="33">
        <v>13</v>
      </c>
      <c r="B20" s="34" t="s">
        <v>17</v>
      </c>
      <c r="C20" s="35">
        <v>16.3</v>
      </c>
      <c r="D20" s="35">
        <v>598691.67267450003</v>
      </c>
    </row>
    <row r="21" spans="1:4" x14ac:dyDescent="0.3">
      <c r="A21" s="33">
        <v>14</v>
      </c>
      <c r="B21" s="34" t="s">
        <v>18</v>
      </c>
      <c r="C21" s="35">
        <v>10.600000000000001</v>
      </c>
      <c r="D21" s="35">
        <v>358239.85910100001</v>
      </c>
    </row>
    <row r="22" spans="1:4" x14ac:dyDescent="0.3">
      <c r="A22" s="33">
        <v>15</v>
      </c>
      <c r="B22" s="34" t="s">
        <v>19</v>
      </c>
      <c r="C22" s="35">
        <v>22.776759999999996</v>
      </c>
      <c r="D22" s="35">
        <v>542448.41584171448</v>
      </c>
    </row>
    <row r="23" spans="1:4" ht="17.25" x14ac:dyDescent="0.3">
      <c r="A23" s="30" t="s">
        <v>573</v>
      </c>
      <c r="B23" s="31" t="s">
        <v>20</v>
      </c>
      <c r="C23" s="32"/>
      <c r="D23" s="32"/>
    </row>
    <row r="24" spans="1:4" x14ac:dyDescent="0.3">
      <c r="A24" s="33">
        <v>16</v>
      </c>
      <c r="B24" s="34" t="s">
        <v>21</v>
      </c>
      <c r="C24" s="35">
        <v>1.5245599999999999</v>
      </c>
      <c r="D24" s="35">
        <v>51675.678483999996</v>
      </c>
    </row>
    <row r="25" spans="1:4" x14ac:dyDescent="0.3">
      <c r="A25" s="33">
        <f t="shared" ref="A25:A35" si="0">A24+1</f>
        <v>17</v>
      </c>
      <c r="B25" s="34" t="s">
        <v>22</v>
      </c>
      <c r="C25" s="35">
        <v>8.102640000000001</v>
      </c>
      <c r="D25" s="35">
        <v>364886.04084110004</v>
      </c>
    </row>
    <row r="26" spans="1:4" x14ac:dyDescent="0.3">
      <c r="A26" s="33">
        <f t="shared" si="0"/>
        <v>18</v>
      </c>
      <c r="B26" s="34" t="s">
        <v>23</v>
      </c>
      <c r="C26" s="35">
        <v>69.599999999999994</v>
      </c>
      <c r="D26" s="35">
        <v>2450046.7882967992</v>
      </c>
    </row>
    <row r="27" spans="1:4" x14ac:dyDescent="0.3">
      <c r="A27" s="33">
        <f t="shared" si="0"/>
        <v>19</v>
      </c>
      <c r="B27" s="34" t="s">
        <v>24</v>
      </c>
      <c r="C27" s="35">
        <v>66</v>
      </c>
      <c r="D27" s="35">
        <v>2233529.8218918</v>
      </c>
    </row>
    <row r="28" spans="1:4" x14ac:dyDescent="0.3">
      <c r="A28" s="33">
        <f t="shared" si="0"/>
        <v>20</v>
      </c>
      <c r="B28" s="34" t="s">
        <v>25</v>
      </c>
      <c r="C28" s="35">
        <v>22.949099999999998</v>
      </c>
      <c r="D28" s="35">
        <v>1126114.6958900001</v>
      </c>
    </row>
    <row r="29" spans="1:4" x14ac:dyDescent="0.3">
      <c r="A29" s="33">
        <f t="shared" si="0"/>
        <v>21</v>
      </c>
      <c r="B29" s="34" t="s">
        <v>26</v>
      </c>
      <c r="C29" s="35">
        <v>149.4</v>
      </c>
      <c r="D29" s="35">
        <v>1329330.5067636</v>
      </c>
    </row>
    <row r="30" spans="1:4" x14ac:dyDescent="0.3">
      <c r="A30" s="33">
        <f t="shared" si="0"/>
        <v>22</v>
      </c>
      <c r="B30" s="34" t="s">
        <v>27</v>
      </c>
      <c r="C30" s="35">
        <v>0.98084000000000005</v>
      </c>
      <c r="D30" s="35">
        <v>27148.356902407999</v>
      </c>
    </row>
    <row r="31" spans="1:4" x14ac:dyDescent="0.3">
      <c r="A31" s="33">
        <f t="shared" si="0"/>
        <v>23</v>
      </c>
      <c r="B31" s="34" t="s">
        <v>28</v>
      </c>
      <c r="C31" s="35">
        <v>1.4533099999999999</v>
      </c>
      <c r="D31" s="35">
        <v>30798.805890499996</v>
      </c>
    </row>
    <row r="32" spans="1:4" x14ac:dyDescent="0.3">
      <c r="A32" s="33">
        <f t="shared" si="0"/>
        <v>24</v>
      </c>
      <c r="B32" s="34" t="s">
        <v>29</v>
      </c>
      <c r="C32" s="35">
        <v>5.2</v>
      </c>
      <c r="D32" s="35">
        <v>143249.30550759999</v>
      </c>
    </row>
    <row r="33" spans="1:5" x14ac:dyDescent="0.3">
      <c r="A33" s="33">
        <f t="shared" si="0"/>
        <v>25</v>
      </c>
      <c r="B33" s="34" t="s">
        <v>30</v>
      </c>
      <c r="C33" s="35">
        <v>122.1</v>
      </c>
      <c r="D33" s="35">
        <v>2830731.6190289007</v>
      </c>
    </row>
    <row r="34" spans="1:5" x14ac:dyDescent="0.3">
      <c r="A34" s="33">
        <f t="shared" si="0"/>
        <v>26</v>
      </c>
      <c r="B34" s="34" t="s">
        <v>31</v>
      </c>
      <c r="C34" s="35"/>
      <c r="D34" s="35">
        <v>7146.924939999999</v>
      </c>
    </row>
    <row r="35" spans="1:5" x14ac:dyDescent="0.3">
      <c r="A35" s="33">
        <f t="shared" si="0"/>
        <v>27</v>
      </c>
      <c r="B35" s="34" t="s">
        <v>32</v>
      </c>
      <c r="C35" s="35"/>
      <c r="D35" s="35">
        <v>70787.287967165525</v>
      </c>
    </row>
    <row r="36" spans="1:5" ht="17.25" x14ac:dyDescent="0.3">
      <c r="A36" s="30" t="s">
        <v>574</v>
      </c>
      <c r="B36" s="31" t="s">
        <v>33</v>
      </c>
      <c r="C36" s="32"/>
      <c r="D36" s="32"/>
    </row>
    <row r="37" spans="1:5" x14ac:dyDescent="0.3">
      <c r="A37" s="33">
        <v>28</v>
      </c>
      <c r="B37" s="34" t="s">
        <v>34</v>
      </c>
      <c r="C37" s="35">
        <v>3610.3657600000001</v>
      </c>
      <c r="D37" s="35">
        <v>6013886.0430660006</v>
      </c>
    </row>
    <row r="38" spans="1:5" x14ac:dyDescent="0.3">
      <c r="A38" s="33">
        <f>A37+1</f>
        <v>29</v>
      </c>
      <c r="B38" s="34" t="s">
        <v>35</v>
      </c>
      <c r="C38" s="35"/>
      <c r="D38" s="35">
        <v>1561838.5410240004</v>
      </c>
    </row>
    <row r="39" spans="1:5" x14ac:dyDescent="0.3">
      <c r="A39" s="33">
        <f t="shared" ref="A39:A106" si="1">A38+1</f>
        <v>30</v>
      </c>
      <c r="B39" s="34" t="s">
        <v>36</v>
      </c>
      <c r="C39" s="35"/>
      <c r="D39" s="35">
        <v>15.089400000000001</v>
      </c>
    </row>
    <row r="40" spans="1:5" x14ac:dyDescent="0.3">
      <c r="A40" s="33">
        <f t="shared" si="1"/>
        <v>31</v>
      </c>
      <c r="B40" s="34" t="s">
        <v>37</v>
      </c>
      <c r="C40" s="35"/>
      <c r="D40" s="35">
        <v>29092.745337288245</v>
      </c>
    </row>
    <row r="41" spans="1:5" ht="17.25" x14ac:dyDescent="0.3">
      <c r="A41" s="30" t="s">
        <v>575</v>
      </c>
      <c r="B41" s="31" t="s">
        <v>38</v>
      </c>
      <c r="C41" s="32"/>
      <c r="D41" s="32"/>
    </row>
    <row r="42" spans="1:5" x14ac:dyDescent="0.3">
      <c r="A42" s="33">
        <f>A40+1</f>
        <v>32</v>
      </c>
      <c r="B42" s="34" t="s">
        <v>39</v>
      </c>
      <c r="C42" s="35">
        <f>(35.2*100000*170)/100000000</f>
        <v>5.9840000000000009</v>
      </c>
      <c r="D42" s="35">
        <v>7742562.7632876327</v>
      </c>
    </row>
    <row r="43" spans="1:5" x14ac:dyDescent="0.3">
      <c r="A43" s="33">
        <f t="shared" si="1"/>
        <v>33</v>
      </c>
      <c r="B43" s="34" t="s">
        <v>40</v>
      </c>
      <c r="C43" s="35">
        <f>(107.36*100000*180)/100000000</f>
        <v>19.3248</v>
      </c>
      <c r="D43" s="35">
        <v>421969.17177119997</v>
      </c>
    </row>
    <row r="44" spans="1:5" x14ac:dyDescent="0.3">
      <c r="A44" s="33">
        <f t="shared" si="1"/>
        <v>34</v>
      </c>
      <c r="B44" s="34" t="s">
        <v>41</v>
      </c>
      <c r="C44" s="36">
        <f>77.6*180/100000</f>
        <v>0.13967999999999997</v>
      </c>
      <c r="D44" s="35">
        <v>4008.8874885</v>
      </c>
    </row>
    <row r="45" spans="1:5" x14ac:dyDescent="0.3">
      <c r="A45" s="33">
        <f t="shared" si="1"/>
        <v>35</v>
      </c>
      <c r="B45" s="34" t="s">
        <v>42</v>
      </c>
      <c r="C45" s="35">
        <f>(6.63*100000*180)/100000000</f>
        <v>1.1934</v>
      </c>
      <c r="D45" s="35">
        <v>18946.888059000001</v>
      </c>
      <c r="E45" s="4"/>
    </row>
    <row r="46" spans="1:5" x14ac:dyDescent="0.3">
      <c r="A46" s="33">
        <f t="shared" si="1"/>
        <v>36</v>
      </c>
      <c r="B46" s="34" t="s">
        <v>43</v>
      </c>
      <c r="C46" s="35"/>
      <c r="D46" s="35">
        <v>6895.1967761528413</v>
      </c>
    </row>
    <row r="47" spans="1:5" ht="17.25" x14ac:dyDescent="0.3">
      <c r="A47" s="30" t="s">
        <v>576</v>
      </c>
      <c r="B47" s="31" t="s">
        <v>44</v>
      </c>
      <c r="C47" s="32"/>
      <c r="D47" s="32">
        <v>8552.76</v>
      </c>
    </row>
    <row r="48" spans="1:5" ht="17.25" x14ac:dyDescent="0.3">
      <c r="A48" s="30" t="s">
        <v>577</v>
      </c>
      <c r="B48" s="31" t="s">
        <v>45</v>
      </c>
      <c r="C48" s="32"/>
      <c r="D48" s="32"/>
    </row>
    <row r="49" spans="1:5" x14ac:dyDescent="0.3">
      <c r="A49" s="33">
        <f>A46+1</f>
        <v>37</v>
      </c>
      <c r="B49" s="34" t="s">
        <v>46</v>
      </c>
      <c r="C49" s="35">
        <f>9.7623</f>
        <v>9.7622999999999998</v>
      </c>
      <c r="D49" s="35">
        <v>617120.60470017791</v>
      </c>
      <c r="E49" s="4"/>
    </row>
    <row r="50" spans="1:5" x14ac:dyDescent="0.3">
      <c r="A50" s="33">
        <f t="shared" si="1"/>
        <v>38</v>
      </c>
      <c r="B50" s="34" t="s">
        <v>47</v>
      </c>
      <c r="C50" s="35">
        <f>314000/100000</f>
        <v>3.14</v>
      </c>
      <c r="D50" s="35">
        <v>666175.08223000006</v>
      </c>
    </row>
    <row r="51" spans="1:5" x14ac:dyDescent="0.3">
      <c r="A51" s="33">
        <f t="shared" si="1"/>
        <v>39</v>
      </c>
      <c r="B51" s="34" t="s">
        <v>48</v>
      </c>
      <c r="C51" s="35">
        <v>7.5</v>
      </c>
      <c r="D51" s="35">
        <v>726960.4550931846</v>
      </c>
    </row>
    <row r="52" spans="1:5" x14ac:dyDescent="0.3">
      <c r="A52" s="33">
        <f t="shared" si="1"/>
        <v>40</v>
      </c>
      <c r="B52" s="34" t="s">
        <v>49</v>
      </c>
      <c r="C52" s="36">
        <f>794/100000</f>
        <v>7.9399999999999991E-3</v>
      </c>
      <c r="D52" s="35">
        <v>11800.790002500002</v>
      </c>
    </row>
    <row r="53" spans="1:5" x14ac:dyDescent="0.3">
      <c r="A53" s="33">
        <f t="shared" si="1"/>
        <v>41</v>
      </c>
      <c r="B53" s="34" t="s">
        <v>50</v>
      </c>
      <c r="C53" s="35"/>
      <c r="D53" s="35">
        <v>748432.04952999996</v>
      </c>
    </row>
    <row r="54" spans="1:5" x14ac:dyDescent="0.3">
      <c r="A54" s="33">
        <f t="shared" si="1"/>
        <v>42</v>
      </c>
      <c r="B54" s="34" t="s">
        <v>51</v>
      </c>
      <c r="C54" s="35"/>
      <c r="D54" s="35">
        <v>59882.534349999994</v>
      </c>
    </row>
    <row r="55" spans="1:5" x14ac:dyDescent="0.3">
      <c r="A55" s="33">
        <f t="shared" si="1"/>
        <v>43</v>
      </c>
      <c r="B55" s="34" t="s">
        <v>52</v>
      </c>
      <c r="C55" s="35">
        <v>0</v>
      </c>
      <c r="D55" s="35">
        <v>4049.9999999999995</v>
      </c>
    </row>
    <row r="56" spans="1:5" x14ac:dyDescent="0.3">
      <c r="A56" s="33">
        <f t="shared" si="1"/>
        <v>44</v>
      </c>
      <c r="B56" s="34" t="s">
        <v>53</v>
      </c>
      <c r="C56" s="36">
        <v>0.13</v>
      </c>
      <c r="D56" s="35">
        <v>14798.01483</v>
      </c>
    </row>
    <row r="57" spans="1:5" x14ac:dyDescent="0.3">
      <c r="A57" s="33">
        <f t="shared" si="1"/>
        <v>45</v>
      </c>
      <c r="B57" s="34" t="s">
        <v>54</v>
      </c>
      <c r="C57" s="35"/>
      <c r="D57" s="35">
        <v>998524.124395438</v>
      </c>
    </row>
    <row r="58" spans="1:5" ht="17.25" x14ac:dyDescent="0.3">
      <c r="A58" s="30" t="s">
        <v>578</v>
      </c>
      <c r="B58" s="31" t="s">
        <v>55</v>
      </c>
      <c r="C58" s="32"/>
      <c r="D58" s="32"/>
    </row>
    <row r="59" spans="1:5" x14ac:dyDescent="0.3">
      <c r="A59" s="33">
        <f>A57+1</f>
        <v>46</v>
      </c>
      <c r="B59" s="34" t="s">
        <v>56</v>
      </c>
      <c r="C59" s="36">
        <v>0.16</v>
      </c>
      <c r="D59" s="35">
        <v>121996.142894</v>
      </c>
    </row>
    <row r="60" spans="1:5" x14ac:dyDescent="0.3">
      <c r="A60" s="33">
        <f t="shared" si="1"/>
        <v>47</v>
      </c>
      <c r="B60" s="34" t="s">
        <v>57</v>
      </c>
      <c r="C60" s="35">
        <f>12.76</f>
        <v>12.76</v>
      </c>
      <c r="D60" s="35">
        <v>1099875.9991700004</v>
      </c>
    </row>
    <row r="61" spans="1:5" x14ac:dyDescent="0.3">
      <c r="A61" s="33">
        <f t="shared" si="1"/>
        <v>48</v>
      </c>
      <c r="B61" s="34" t="s">
        <v>58</v>
      </c>
      <c r="C61" s="36">
        <v>0.41</v>
      </c>
      <c r="D61" s="35">
        <v>148867.33888500003</v>
      </c>
    </row>
    <row r="62" spans="1:5" x14ac:dyDescent="0.3">
      <c r="A62" s="33">
        <f t="shared" si="1"/>
        <v>49</v>
      </c>
      <c r="B62" s="34" t="s">
        <v>59</v>
      </c>
      <c r="C62" s="35">
        <v>7.56</v>
      </c>
      <c r="D62" s="35">
        <v>286131.23493319994</v>
      </c>
    </row>
    <row r="63" spans="1:5" x14ac:dyDescent="0.3">
      <c r="A63" s="33">
        <f t="shared" si="1"/>
        <v>50</v>
      </c>
      <c r="B63" s="34" t="s">
        <v>60</v>
      </c>
      <c r="C63" s="35">
        <v>11.67</v>
      </c>
      <c r="D63" s="35">
        <v>727552.40103249997</v>
      </c>
    </row>
    <row r="64" spans="1:5" x14ac:dyDescent="0.3">
      <c r="A64" s="33">
        <f t="shared" si="1"/>
        <v>51</v>
      </c>
      <c r="B64" s="34" t="s">
        <v>61</v>
      </c>
      <c r="C64" s="35">
        <v>6.81</v>
      </c>
      <c r="D64" s="35">
        <v>793532.70085999998</v>
      </c>
    </row>
    <row r="65" spans="1:4" x14ac:dyDescent="0.3">
      <c r="A65" s="33">
        <f t="shared" si="1"/>
        <v>52</v>
      </c>
      <c r="B65" s="34" t="s">
        <v>62</v>
      </c>
      <c r="C65" s="35">
        <v>12.28</v>
      </c>
      <c r="D65" s="35">
        <v>308838.22350600007</v>
      </c>
    </row>
    <row r="66" spans="1:4" x14ac:dyDescent="0.3">
      <c r="A66" s="33">
        <f t="shared" si="1"/>
        <v>53</v>
      </c>
      <c r="B66" s="34" t="s">
        <v>63</v>
      </c>
      <c r="C66" s="35">
        <v>5.33</v>
      </c>
      <c r="D66" s="35">
        <v>192067.22879649999</v>
      </c>
    </row>
    <row r="67" spans="1:4" x14ac:dyDescent="0.3">
      <c r="A67" s="33">
        <f t="shared" si="1"/>
        <v>54</v>
      </c>
      <c r="B67" s="34" t="s">
        <v>64</v>
      </c>
      <c r="C67" s="35">
        <v>1.43</v>
      </c>
      <c r="D67" s="35">
        <v>80403.622312000007</v>
      </c>
    </row>
    <row r="68" spans="1:4" x14ac:dyDescent="0.3">
      <c r="A68" s="33">
        <f t="shared" si="1"/>
        <v>55</v>
      </c>
      <c r="B68" s="34" t="s">
        <v>65</v>
      </c>
      <c r="C68" s="35">
        <v>3.94</v>
      </c>
      <c r="D68" s="35">
        <v>578899.15816699993</v>
      </c>
    </row>
    <row r="69" spans="1:4" x14ac:dyDescent="0.3">
      <c r="A69" s="33">
        <f t="shared" si="1"/>
        <v>56</v>
      </c>
      <c r="B69" s="34" t="s">
        <v>66</v>
      </c>
      <c r="C69" s="36">
        <v>0.27</v>
      </c>
      <c r="D69" s="35">
        <v>21323.243425299999</v>
      </c>
    </row>
    <row r="70" spans="1:4" x14ac:dyDescent="0.3">
      <c r="A70" s="33">
        <f t="shared" si="1"/>
        <v>57</v>
      </c>
      <c r="B70" s="34" t="s">
        <v>67</v>
      </c>
      <c r="C70" s="35">
        <v>1.1599999999999999</v>
      </c>
      <c r="D70" s="35">
        <v>28819.498650000001</v>
      </c>
    </row>
    <row r="71" spans="1:4" x14ac:dyDescent="0.3">
      <c r="A71" s="33">
        <f t="shared" si="1"/>
        <v>58</v>
      </c>
      <c r="B71" s="34" t="s">
        <v>68</v>
      </c>
      <c r="C71" s="35">
        <v>2.0299999999999998</v>
      </c>
      <c r="D71" s="35">
        <v>86778.453975199998</v>
      </c>
    </row>
    <row r="72" spans="1:4" x14ac:dyDescent="0.3">
      <c r="A72" s="33">
        <f t="shared" si="1"/>
        <v>59</v>
      </c>
      <c r="B72" s="34" t="s">
        <v>69</v>
      </c>
      <c r="C72" s="36">
        <v>0.13</v>
      </c>
      <c r="D72" s="35">
        <v>42324.521099999998</v>
      </c>
    </row>
    <row r="73" spans="1:4" x14ac:dyDescent="0.3">
      <c r="A73" s="33">
        <f t="shared" si="1"/>
        <v>60</v>
      </c>
      <c r="B73" s="34" t="s">
        <v>70</v>
      </c>
      <c r="C73" s="36">
        <v>0.01</v>
      </c>
      <c r="D73" s="35">
        <v>530.04138999999998</v>
      </c>
    </row>
    <row r="74" spans="1:4" x14ac:dyDescent="0.3">
      <c r="A74" s="33">
        <f t="shared" si="1"/>
        <v>61</v>
      </c>
      <c r="B74" s="37" t="s">
        <v>71</v>
      </c>
      <c r="C74" s="36">
        <v>0.05</v>
      </c>
      <c r="D74" s="35">
        <v>112</v>
      </c>
    </row>
    <row r="75" spans="1:4" x14ac:dyDescent="0.3">
      <c r="A75" s="33">
        <f t="shared" si="1"/>
        <v>62</v>
      </c>
      <c r="B75" s="34" t="s">
        <v>72</v>
      </c>
      <c r="C75" s="35"/>
      <c r="D75" s="35">
        <v>121938.18348049653</v>
      </c>
    </row>
    <row r="76" spans="1:4" ht="17.25" x14ac:dyDescent="0.3">
      <c r="A76" s="30" t="s">
        <v>579</v>
      </c>
      <c r="B76" s="31" t="s">
        <v>73</v>
      </c>
      <c r="C76" s="32"/>
      <c r="D76" s="32"/>
    </row>
    <row r="77" spans="1:4" x14ac:dyDescent="0.3">
      <c r="A77" s="33">
        <f>A75+1</f>
        <v>63</v>
      </c>
      <c r="B77" s="34" t="s">
        <v>74</v>
      </c>
      <c r="C77" s="35">
        <v>284.55</v>
      </c>
      <c r="D77" s="35">
        <v>2498580.8286634991</v>
      </c>
    </row>
    <row r="78" spans="1:4" x14ac:dyDescent="0.3">
      <c r="A78" s="33">
        <f t="shared" si="1"/>
        <v>64</v>
      </c>
      <c r="B78" s="34" t="s">
        <v>75</v>
      </c>
      <c r="C78" s="35">
        <v>7.25</v>
      </c>
      <c r="D78" s="35">
        <v>431839.08025</v>
      </c>
    </row>
    <row r="79" spans="1:4" x14ac:dyDescent="0.3">
      <c r="A79" s="33">
        <f t="shared" si="1"/>
        <v>65</v>
      </c>
      <c r="B79" s="34" t="s">
        <v>76</v>
      </c>
      <c r="C79" s="35">
        <v>414.83</v>
      </c>
      <c r="D79" s="35">
        <v>2129459.4121670998</v>
      </c>
    </row>
    <row r="80" spans="1:4" x14ac:dyDescent="0.3">
      <c r="A80" s="33">
        <f t="shared" si="1"/>
        <v>66</v>
      </c>
      <c r="B80" s="34" t="s">
        <v>77</v>
      </c>
      <c r="C80" s="35">
        <v>10.73</v>
      </c>
      <c r="D80" s="35">
        <v>136073.49879289919</v>
      </c>
    </row>
    <row r="81" spans="1:4" x14ac:dyDescent="0.3">
      <c r="A81" s="33">
        <f t="shared" si="1"/>
        <v>67</v>
      </c>
      <c r="B81" s="34" t="s">
        <v>78</v>
      </c>
      <c r="C81" s="35">
        <v>87.47</v>
      </c>
      <c r="D81" s="35">
        <v>550465.04470000009</v>
      </c>
    </row>
    <row r="82" spans="1:4" x14ac:dyDescent="0.3">
      <c r="A82" s="33">
        <f t="shared" si="1"/>
        <v>68</v>
      </c>
      <c r="B82" s="34" t="s">
        <v>79</v>
      </c>
      <c r="C82" s="35">
        <v>175.11</v>
      </c>
      <c r="D82" s="35">
        <v>1360652.7481007001</v>
      </c>
    </row>
    <row r="83" spans="1:4" x14ac:dyDescent="0.3">
      <c r="A83" s="33">
        <f t="shared" si="1"/>
        <v>69</v>
      </c>
      <c r="B83" s="34" t="s">
        <v>80</v>
      </c>
      <c r="C83" s="35">
        <v>161.96</v>
      </c>
      <c r="D83" s="35">
        <v>3370227.9396727076</v>
      </c>
    </row>
    <row r="84" spans="1:4" x14ac:dyDescent="0.3">
      <c r="A84" s="33">
        <f t="shared" si="1"/>
        <v>70</v>
      </c>
      <c r="B84" s="34" t="s">
        <v>81</v>
      </c>
      <c r="C84" s="35">
        <v>772.83999999999992</v>
      </c>
      <c r="D84" s="35">
        <v>1736538.4616797876</v>
      </c>
    </row>
    <row r="85" spans="1:4" x14ac:dyDescent="0.3">
      <c r="A85" s="33">
        <f t="shared" si="1"/>
        <v>71</v>
      </c>
      <c r="B85" s="34" t="s">
        <v>82</v>
      </c>
      <c r="C85" s="35">
        <v>22.21</v>
      </c>
      <c r="D85" s="35">
        <v>371049.82006452215</v>
      </c>
    </row>
    <row r="86" spans="1:4" x14ac:dyDescent="0.3">
      <c r="A86" s="33">
        <f t="shared" si="1"/>
        <v>72</v>
      </c>
      <c r="B86" s="34" t="s">
        <v>83</v>
      </c>
      <c r="C86" s="35">
        <v>44.57</v>
      </c>
      <c r="D86" s="35">
        <v>412224.12726590002</v>
      </c>
    </row>
    <row r="87" spans="1:4" x14ac:dyDescent="0.3">
      <c r="A87" s="33">
        <f t="shared" si="1"/>
        <v>73</v>
      </c>
      <c r="B87" s="34" t="s">
        <v>84</v>
      </c>
      <c r="C87" s="35">
        <v>22.03</v>
      </c>
      <c r="D87" s="35">
        <v>358992.81174900004</v>
      </c>
    </row>
    <row r="88" spans="1:4" x14ac:dyDescent="0.3">
      <c r="A88" s="33">
        <f t="shared" si="1"/>
        <v>74</v>
      </c>
      <c r="B88" s="34" t="s">
        <v>85</v>
      </c>
      <c r="C88" s="35">
        <v>12.32</v>
      </c>
      <c r="D88" s="35">
        <v>141655.59544680119</v>
      </c>
    </row>
    <row r="89" spans="1:4" x14ac:dyDescent="0.3">
      <c r="A89" s="33">
        <f t="shared" si="1"/>
        <v>75</v>
      </c>
      <c r="B89" s="34" t="s">
        <v>86</v>
      </c>
      <c r="C89" s="35">
        <v>22.72</v>
      </c>
      <c r="D89" s="35">
        <v>475441.79448899999</v>
      </c>
    </row>
    <row r="90" spans="1:4" x14ac:dyDescent="0.3">
      <c r="A90" s="33">
        <f t="shared" si="1"/>
        <v>76</v>
      </c>
      <c r="B90" s="34" t="s">
        <v>87</v>
      </c>
      <c r="C90" s="35">
        <v>31.28</v>
      </c>
      <c r="D90" s="35">
        <v>904392.07928399986</v>
      </c>
    </row>
    <row r="91" spans="1:4" x14ac:dyDescent="0.3">
      <c r="A91" s="33">
        <f t="shared" si="1"/>
        <v>77</v>
      </c>
      <c r="B91" s="34" t="s">
        <v>88</v>
      </c>
      <c r="C91" s="35">
        <v>12.9</v>
      </c>
      <c r="D91" s="35">
        <v>87989.562160000001</v>
      </c>
    </row>
    <row r="92" spans="1:4" x14ac:dyDescent="0.3">
      <c r="A92" s="33">
        <f t="shared" si="1"/>
        <v>78</v>
      </c>
      <c r="B92" s="34" t="s">
        <v>89</v>
      </c>
      <c r="C92" s="35">
        <v>5.38</v>
      </c>
      <c r="D92" s="35">
        <v>223739.33649000002</v>
      </c>
    </row>
    <row r="93" spans="1:4" x14ac:dyDescent="0.3">
      <c r="A93" s="33">
        <f t="shared" si="1"/>
        <v>79</v>
      </c>
      <c r="B93" s="34" t="s">
        <v>90</v>
      </c>
      <c r="C93" s="35">
        <v>15</v>
      </c>
      <c r="D93" s="35">
        <v>236327.59265561469</v>
      </c>
    </row>
    <row r="94" spans="1:4" x14ac:dyDescent="0.3">
      <c r="A94" s="33">
        <f t="shared" si="1"/>
        <v>80</v>
      </c>
      <c r="B94" s="34" t="s">
        <v>91</v>
      </c>
      <c r="C94" s="35">
        <v>14.2</v>
      </c>
      <c r="D94" s="35">
        <v>201696.58596000003</v>
      </c>
    </row>
    <row r="95" spans="1:4" x14ac:dyDescent="0.3">
      <c r="A95" s="33">
        <f t="shared" si="1"/>
        <v>81</v>
      </c>
      <c r="B95" s="34" t="s">
        <v>92</v>
      </c>
      <c r="C95" s="35"/>
      <c r="D95" s="35">
        <v>7041.9310000000014</v>
      </c>
    </row>
    <row r="96" spans="1:4" x14ac:dyDescent="0.3">
      <c r="A96" s="33">
        <f t="shared" si="1"/>
        <v>82</v>
      </c>
      <c r="B96" s="34" t="s">
        <v>93</v>
      </c>
      <c r="C96" s="36">
        <v>0.04</v>
      </c>
      <c r="D96" s="35">
        <v>5990.8332</v>
      </c>
    </row>
    <row r="97" spans="1:4" x14ac:dyDescent="0.3">
      <c r="A97" s="33">
        <f t="shared" si="1"/>
        <v>83</v>
      </c>
      <c r="B97" s="34" t="s">
        <v>94</v>
      </c>
      <c r="C97" s="35">
        <v>10.42</v>
      </c>
      <c r="D97" s="35">
        <v>167704.05701400002</v>
      </c>
    </row>
    <row r="98" spans="1:4" x14ac:dyDescent="0.3">
      <c r="A98" s="33">
        <f t="shared" si="1"/>
        <v>84</v>
      </c>
      <c r="B98" s="34" t="s">
        <v>95</v>
      </c>
      <c r="C98" s="35"/>
      <c r="D98" s="35">
        <v>404.745</v>
      </c>
    </row>
    <row r="99" spans="1:4" x14ac:dyDescent="0.3">
      <c r="A99" s="33">
        <f t="shared" si="1"/>
        <v>85</v>
      </c>
      <c r="B99" s="34" t="s">
        <v>96</v>
      </c>
      <c r="C99" s="35">
        <v>2.94</v>
      </c>
      <c r="D99" s="35">
        <v>68252.486529999995</v>
      </c>
    </row>
    <row r="100" spans="1:4" x14ac:dyDescent="0.3">
      <c r="A100" s="33">
        <f t="shared" si="1"/>
        <v>86</v>
      </c>
      <c r="B100" s="34" t="s">
        <v>97</v>
      </c>
      <c r="C100" s="35">
        <v>2.84</v>
      </c>
      <c r="D100" s="35">
        <v>231112.3651</v>
      </c>
    </row>
    <row r="101" spans="1:4" x14ac:dyDescent="0.3">
      <c r="A101" s="33">
        <f t="shared" si="1"/>
        <v>87</v>
      </c>
      <c r="B101" s="34" t="s">
        <v>98</v>
      </c>
      <c r="C101" s="35">
        <v>25.1</v>
      </c>
      <c r="D101" s="35">
        <v>303930.5597037492</v>
      </c>
    </row>
    <row r="102" spans="1:4" x14ac:dyDescent="0.3">
      <c r="A102" s="33">
        <f t="shared" si="1"/>
        <v>88</v>
      </c>
      <c r="B102" s="34" t="s">
        <v>99</v>
      </c>
      <c r="C102" s="35">
        <v>9.61</v>
      </c>
      <c r="D102" s="35">
        <v>154509.82433</v>
      </c>
    </row>
    <row r="103" spans="1:4" x14ac:dyDescent="0.3">
      <c r="A103" s="33">
        <f t="shared" si="1"/>
        <v>89</v>
      </c>
      <c r="B103" s="34" t="s">
        <v>100</v>
      </c>
      <c r="C103" s="35">
        <v>2.52</v>
      </c>
      <c r="D103" s="35">
        <v>58497.6277396</v>
      </c>
    </row>
    <row r="104" spans="1:4" x14ac:dyDescent="0.3">
      <c r="A104" s="33">
        <f t="shared" si="1"/>
        <v>90</v>
      </c>
      <c r="B104" s="34" t="s">
        <v>101</v>
      </c>
      <c r="C104" s="35">
        <v>0.97</v>
      </c>
      <c r="D104" s="35">
        <v>12258.648000000001</v>
      </c>
    </row>
    <row r="105" spans="1:4" x14ac:dyDescent="0.3">
      <c r="A105" s="33">
        <f t="shared" si="1"/>
        <v>91</v>
      </c>
      <c r="B105" s="34" t="s">
        <v>102</v>
      </c>
      <c r="C105" s="35">
        <v>0.91</v>
      </c>
      <c r="D105" s="35">
        <v>57922.649663400007</v>
      </c>
    </row>
    <row r="106" spans="1:4" x14ac:dyDescent="0.3">
      <c r="A106" s="33">
        <f t="shared" si="1"/>
        <v>92</v>
      </c>
      <c r="B106" s="34" t="s">
        <v>103</v>
      </c>
      <c r="C106" s="35">
        <v>7.72</v>
      </c>
      <c r="D106" s="35">
        <v>208500.78262999997</v>
      </c>
    </row>
    <row r="107" spans="1:4" x14ac:dyDescent="0.3">
      <c r="A107" s="33">
        <f t="shared" ref="A107:A149" si="2">A106+1</f>
        <v>93</v>
      </c>
      <c r="B107" s="34" t="s">
        <v>104</v>
      </c>
      <c r="C107" s="35">
        <v>0</v>
      </c>
      <c r="D107" s="35">
        <v>131.79300000000001</v>
      </c>
    </row>
    <row r="108" spans="1:4" x14ac:dyDescent="0.3">
      <c r="A108" s="33">
        <f t="shared" si="2"/>
        <v>94</v>
      </c>
      <c r="B108" s="34" t="s">
        <v>105</v>
      </c>
      <c r="C108" s="35"/>
      <c r="D108" s="35">
        <v>1265.2128000000002</v>
      </c>
    </row>
    <row r="109" spans="1:4" x14ac:dyDescent="0.3">
      <c r="A109" s="33">
        <f t="shared" si="2"/>
        <v>95</v>
      </c>
      <c r="B109" s="34" t="s">
        <v>106</v>
      </c>
      <c r="C109" s="35"/>
      <c r="D109" s="35">
        <v>226.2681</v>
      </c>
    </row>
    <row r="110" spans="1:4" x14ac:dyDescent="0.3">
      <c r="A110" s="33">
        <f t="shared" si="2"/>
        <v>96</v>
      </c>
      <c r="B110" s="34" t="s">
        <v>107</v>
      </c>
      <c r="C110" s="35">
        <v>49.91</v>
      </c>
      <c r="D110" s="35">
        <v>767685.50872838404</v>
      </c>
    </row>
    <row r="111" spans="1:4" x14ac:dyDescent="0.3">
      <c r="A111" s="33">
        <f t="shared" si="2"/>
        <v>97</v>
      </c>
      <c r="B111" s="34" t="s">
        <v>108</v>
      </c>
      <c r="C111" s="35">
        <v>126.34</v>
      </c>
      <c r="D111" s="35">
        <v>1642778.0863051999</v>
      </c>
    </row>
    <row r="112" spans="1:4" x14ac:dyDescent="0.3">
      <c r="A112" s="33">
        <f t="shared" si="2"/>
        <v>98</v>
      </c>
      <c r="B112" s="34" t="s">
        <v>109</v>
      </c>
      <c r="C112" s="35">
        <v>84.12</v>
      </c>
      <c r="D112" s="35">
        <v>847037.94670087192</v>
      </c>
    </row>
    <row r="113" spans="1:4" x14ac:dyDescent="0.3">
      <c r="A113" s="33">
        <f t="shared" si="2"/>
        <v>99</v>
      </c>
      <c r="B113" s="34" t="s">
        <v>110</v>
      </c>
      <c r="C113" s="35">
        <v>73.489999999999995</v>
      </c>
      <c r="D113" s="35">
        <v>1177866.746396</v>
      </c>
    </row>
    <row r="114" spans="1:4" x14ac:dyDescent="0.3">
      <c r="A114" s="33">
        <f t="shared" si="2"/>
        <v>100</v>
      </c>
      <c r="B114" s="34" t="s">
        <v>111</v>
      </c>
      <c r="C114" s="35">
        <v>62.59</v>
      </c>
      <c r="D114" s="35">
        <v>1070027.9756219999</v>
      </c>
    </row>
    <row r="115" spans="1:4" x14ac:dyDescent="0.3">
      <c r="A115" s="33">
        <f t="shared" si="2"/>
        <v>101</v>
      </c>
      <c r="B115" s="34" t="s">
        <v>112</v>
      </c>
      <c r="C115" s="35">
        <v>186.53</v>
      </c>
      <c r="D115" s="35">
        <v>2030198.0143219996</v>
      </c>
    </row>
    <row r="116" spans="1:4" x14ac:dyDescent="0.3">
      <c r="A116" s="33">
        <f t="shared" si="2"/>
        <v>102</v>
      </c>
      <c r="B116" s="34" t="s">
        <v>113</v>
      </c>
      <c r="C116" s="35"/>
      <c r="D116" s="35">
        <v>193781.33240999997</v>
      </c>
    </row>
    <row r="117" spans="1:4" x14ac:dyDescent="0.3">
      <c r="A117" s="33">
        <f t="shared" si="2"/>
        <v>103</v>
      </c>
      <c r="B117" s="34" t="s">
        <v>114</v>
      </c>
      <c r="C117" s="35">
        <v>37.450000000000003</v>
      </c>
      <c r="D117" s="35">
        <v>661247.58981579996</v>
      </c>
    </row>
    <row r="118" spans="1:4" x14ac:dyDescent="0.3">
      <c r="A118" s="33">
        <f t="shared" si="2"/>
        <v>104</v>
      </c>
      <c r="B118" s="34" t="s">
        <v>115</v>
      </c>
      <c r="C118" s="35">
        <v>11.51</v>
      </c>
      <c r="D118" s="35">
        <v>296054.20525280002</v>
      </c>
    </row>
    <row r="119" spans="1:4" x14ac:dyDescent="0.3">
      <c r="A119" s="33">
        <f t="shared" si="2"/>
        <v>105</v>
      </c>
      <c r="B119" s="34" t="s">
        <v>116</v>
      </c>
      <c r="C119" s="35">
        <v>8.66</v>
      </c>
      <c r="D119" s="35">
        <v>134154.52826600001</v>
      </c>
    </row>
    <row r="120" spans="1:4" x14ac:dyDescent="0.3">
      <c r="A120" s="33">
        <f t="shared" si="2"/>
        <v>106</v>
      </c>
      <c r="B120" s="34" t="s">
        <v>117</v>
      </c>
      <c r="C120" s="35">
        <v>19.84</v>
      </c>
      <c r="D120" s="35">
        <v>151225.78224199999</v>
      </c>
    </row>
    <row r="121" spans="1:4" x14ac:dyDescent="0.3">
      <c r="A121" s="33">
        <f t="shared" si="2"/>
        <v>107</v>
      </c>
      <c r="B121" s="34" t="s">
        <v>118</v>
      </c>
      <c r="C121" s="35">
        <v>1.27</v>
      </c>
      <c r="D121" s="35">
        <v>22726.491659600004</v>
      </c>
    </row>
    <row r="122" spans="1:4" x14ac:dyDescent="0.3">
      <c r="A122" s="33">
        <f t="shared" si="2"/>
        <v>108</v>
      </c>
      <c r="B122" s="34" t="s">
        <v>119</v>
      </c>
      <c r="C122" s="35">
        <v>11.53</v>
      </c>
      <c r="D122" s="35">
        <v>123898.24415950001</v>
      </c>
    </row>
    <row r="123" spans="1:4" x14ac:dyDescent="0.3">
      <c r="A123" s="33">
        <f t="shared" si="2"/>
        <v>109</v>
      </c>
      <c r="B123" s="34" t="s">
        <v>120</v>
      </c>
      <c r="C123" s="35">
        <v>6.07</v>
      </c>
      <c r="D123" s="35">
        <v>55932.491943599998</v>
      </c>
    </row>
    <row r="124" spans="1:4" x14ac:dyDescent="0.3">
      <c r="A124" s="33">
        <f t="shared" si="2"/>
        <v>110</v>
      </c>
      <c r="B124" s="34" t="s">
        <v>121</v>
      </c>
      <c r="C124" s="35">
        <v>7.91</v>
      </c>
      <c r="D124" s="35">
        <v>65738.814775999985</v>
      </c>
    </row>
    <row r="125" spans="1:4" x14ac:dyDescent="0.3">
      <c r="A125" s="33">
        <f t="shared" si="2"/>
        <v>111</v>
      </c>
      <c r="B125" s="34" t="s">
        <v>122</v>
      </c>
      <c r="C125" s="35">
        <v>0</v>
      </c>
      <c r="D125" s="35">
        <v>4702.0148549999994</v>
      </c>
    </row>
    <row r="126" spans="1:4" x14ac:dyDescent="0.3">
      <c r="A126" s="33">
        <f t="shared" si="2"/>
        <v>112</v>
      </c>
      <c r="B126" s="34" t="s">
        <v>123</v>
      </c>
      <c r="C126" s="35">
        <v>22.86</v>
      </c>
      <c r="D126" s="35">
        <v>247706.92834479999</v>
      </c>
    </row>
    <row r="127" spans="1:4" x14ac:dyDescent="0.3">
      <c r="A127" s="33">
        <f t="shared" si="2"/>
        <v>113</v>
      </c>
      <c r="B127" s="34" t="s">
        <v>124</v>
      </c>
      <c r="C127" s="35">
        <v>2.78</v>
      </c>
      <c r="D127" s="35">
        <v>25479.681746000002</v>
      </c>
    </row>
    <row r="128" spans="1:4" x14ac:dyDescent="0.3">
      <c r="A128" s="33">
        <f t="shared" si="2"/>
        <v>114</v>
      </c>
      <c r="B128" s="34" t="s">
        <v>125</v>
      </c>
      <c r="C128" s="35">
        <v>17.27</v>
      </c>
      <c r="D128" s="35">
        <v>261168.43437670002</v>
      </c>
    </row>
    <row r="129" spans="1:4" x14ac:dyDescent="0.3">
      <c r="A129" s="33">
        <f t="shared" si="2"/>
        <v>115</v>
      </c>
      <c r="B129" s="34" t="s">
        <v>126</v>
      </c>
      <c r="C129" s="35">
        <v>194.87</v>
      </c>
      <c r="D129" s="35">
        <v>2058147.0554964878</v>
      </c>
    </row>
    <row r="130" spans="1:4" ht="17.25" x14ac:dyDescent="0.3">
      <c r="A130" s="30" t="s">
        <v>580</v>
      </c>
      <c r="B130" s="31" t="s">
        <v>127</v>
      </c>
      <c r="C130" s="32"/>
      <c r="D130" s="32"/>
    </row>
    <row r="131" spans="1:4" x14ac:dyDescent="0.3">
      <c r="A131" s="33">
        <f>A129+1</f>
        <v>116</v>
      </c>
      <c r="B131" s="34" t="s">
        <v>128</v>
      </c>
      <c r="C131" s="35">
        <v>9.0370000000000008</v>
      </c>
      <c r="D131" s="35">
        <v>1716421.8638150946</v>
      </c>
    </row>
    <row r="132" spans="1:4" x14ac:dyDescent="0.3">
      <c r="A132" s="33">
        <f t="shared" si="2"/>
        <v>117</v>
      </c>
      <c r="B132" s="34" t="s">
        <v>129</v>
      </c>
      <c r="C132" s="35">
        <v>22.175999999999998</v>
      </c>
      <c r="D132" s="35">
        <v>2229638.5369299999</v>
      </c>
    </row>
    <row r="133" spans="1:4" x14ac:dyDescent="0.3">
      <c r="A133" s="33">
        <f t="shared" si="2"/>
        <v>118</v>
      </c>
      <c r="B133" s="34" t="s">
        <v>444</v>
      </c>
      <c r="C133" s="35"/>
      <c r="D133" s="35">
        <v>7218.7970585000012</v>
      </c>
    </row>
    <row r="134" spans="1:4" x14ac:dyDescent="0.3">
      <c r="A134" s="33">
        <f t="shared" si="2"/>
        <v>119</v>
      </c>
      <c r="B134" s="34" t="s">
        <v>445</v>
      </c>
      <c r="C134" s="35"/>
      <c r="D134" s="35">
        <v>158638.55512199993</v>
      </c>
    </row>
    <row r="135" spans="1:4" x14ac:dyDescent="0.3">
      <c r="A135" s="33">
        <f t="shared" si="2"/>
        <v>120</v>
      </c>
      <c r="B135" s="34" t="s">
        <v>130</v>
      </c>
      <c r="C135" s="35">
        <v>0</v>
      </c>
      <c r="D135" s="35">
        <v>3249446.3366150493</v>
      </c>
    </row>
    <row r="136" spans="1:4" x14ac:dyDescent="0.3">
      <c r="A136" s="33">
        <f t="shared" si="2"/>
        <v>121</v>
      </c>
      <c r="B136" s="34" t="s">
        <v>131</v>
      </c>
      <c r="C136" s="35"/>
      <c r="D136" s="35">
        <v>1783719.5561035478</v>
      </c>
    </row>
    <row r="137" spans="1:4" x14ac:dyDescent="0.3">
      <c r="A137" s="33">
        <f t="shared" si="2"/>
        <v>122</v>
      </c>
      <c r="B137" s="34" t="s">
        <v>132</v>
      </c>
      <c r="C137" s="35"/>
      <c r="D137" s="35">
        <v>3713.0202600000002</v>
      </c>
    </row>
    <row r="138" spans="1:4" x14ac:dyDescent="0.3">
      <c r="A138" s="33">
        <f t="shared" si="2"/>
        <v>123</v>
      </c>
      <c r="B138" s="34" t="s">
        <v>133</v>
      </c>
      <c r="C138" s="35">
        <v>0</v>
      </c>
      <c r="D138" s="35">
        <v>48678.34547</v>
      </c>
    </row>
    <row r="139" spans="1:4" ht="17.25" x14ac:dyDescent="0.3">
      <c r="A139" s="30" t="s">
        <v>581</v>
      </c>
      <c r="B139" s="31" t="s">
        <v>134</v>
      </c>
      <c r="C139" s="38"/>
      <c r="D139" s="32"/>
    </row>
    <row r="140" spans="1:4" x14ac:dyDescent="0.3">
      <c r="A140" s="33">
        <f>A138+1</f>
        <v>124</v>
      </c>
      <c r="B140" s="34" t="s">
        <v>135</v>
      </c>
      <c r="C140" s="35"/>
      <c r="D140" s="35">
        <v>6088723.2035661507</v>
      </c>
    </row>
    <row r="141" spans="1:4" x14ac:dyDescent="0.3">
      <c r="A141" s="33">
        <f t="shared" si="2"/>
        <v>125</v>
      </c>
      <c r="B141" s="34" t="s">
        <v>136</v>
      </c>
      <c r="C141" s="35"/>
      <c r="D141" s="35">
        <v>796814.15186140512</v>
      </c>
    </row>
    <row r="142" spans="1:4" ht="17.25" x14ac:dyDescent="0.3">
      <c r="A142" s="30" t="s">
        <v>582</v>
      </c>
      <c r="B142" s="31" t="s">
        <v>137</v>
      </c>
      <c r="C142" s="32"/>
      <c r="D142" s="32">
        <v>510729.24731051206</v>
      </c>
    </row>
    <row r="143" spans="1:4" ht="17.25" x14ac:dyDescent="0.3">
      <c r="A143" s="30" t="s">
        <v>583</v>
      </c>
      <c r="B143" s="31" t="s">
        <v>138</v>
      </c>
      <c r="C143" s="32"/>
      <c r="D143" s="32"/>
    </row>
    <row r="144" spans="1:4" ht="33" x14ac:dyDescent="0.3">
      <c r="A144" s="33">
        <f>A141+1</f>
        <v>126</v>
      </c>
      <c r="B144" s="37" t="s">
        <v>139</v>
      </c>
      <c r="C144" s="35"/>
      <c r="D144" s="35">
        <v>7425186.0945934644</v>
      </c>
    </row>
    <row r="145" spans="1:4" x14ac:dyDescent="0.3">
      <c r="A145" s="33">
        <f t="shared" si="2"/>
        <v>127</v>
      </c>
      <c r="B145" s="34" t="s">
        <v>140</v>
      </c>
      <c r="C145" s="35"/>
      <c r="D145" s="35">
        <v>4811712.7303058561</v>
      </c>
    </row>
    <row r="146" spans="1:4" x14ac:dyDescent="0.3">
      <c r="A146" s="33">
        <f t="shared" si="2"/>
        <v>128</v>
      </c>
      <c r="B146" s="34" t="s">
        <v>141</v>
      </c>
      <c r="C146" s="35"/>
      <c r="D146" s="35">
        <v>2637926.0760642551</v>
      </c>
    </row>
    <row r="147" spans="1:4" ht="17.25" x14ac:dyDescent="0.3">
      <c r="A147" s="30" t="s">
        <v>585</v>
      </c>
      <c r="B147" s="31" t="s">
        <v>584</v>
      </c>
      <c r="C147" s="32"/>
      <c r="D147" s="32"/>
    </row>
    <row r="148" spans="1:4" x14ac:dyDescent="0.3">
      <c r="A148" s="33">
        <f>A146+1</f>
        <v>129</v>
      </c>
      <c r="B148" s="34" t="s">
        <v>142</v>
      </c>
      <c r="C148" s="35">
        <v>52.94</v>
      </c>
      <c r="D148" s="35">
        <v>4618118.6250200002</v>
      </c>
    </row>
    <row r="149" spans="1:4" x14ac:dyDescent="0.3">
      <c r="A149" s="33">
        <f t="shared" si="2"/>
        <v>130</v>
      </c>
      <c r="B149" s="34" t="s">
        <v>143</v>
      </c>
      <c r="C149" s="35">
        <v>33.72</v>
      </c>
      <c r="D149" s="35">
        <v>3392334.5375330746</v>
      </c>
    </row>
    <row r="150" spans="1:4" ht="15" customHeight="1" x14ac:dyDescent="0.35">
      <c r="A150" s="127" t="s">
        <v>443</v>
      </c>
      <c r="B150" s="128"/>
      <c r="C150" s="6">
        <f>SUM(C5:C149)</f>
        <v>9987.0513300000075</v>
      </c>
      <c r="D150" s="6">
        <f>SUM(D5:D149)</f>
        <v>142033619.45812821</v>
      </c>
    </row>
    <row r="151" spans="1:4" ht="88.5" customHeight="1" x14ac:dyDescent="0.3">
      <c r="A151" s="121" t="s">
        <v>592</v>
      </c>
      <c r="B151" s="121"/>
      <c r="C151" s="121"/>
      <c r="D151" s="121"/>
    </row>
  </sheetData>
  <mergeCells count="8">
    <mergeCell ref="A2:D2"/>
    <mergeCell ref="A1:D1"/>
    <mergeCell ref="A151:D151"/>
    <mergeCell ref="D4:D5"/>
    <mergeCell ref="A4:A5"/>
    <mergeCell ref="B4:B5"/>
    <mergeCell ref="C4:C5"/>
    <mergeCell ref="A150:B150"/>
  </mergeCells>
  <conditionalFormatting sqref="A148:D149">
    <cfRule type="expression" dxfId="135" priority="3">
      <formula>MOD(ROW(),2)=0</formula>
    </cfRule>
  </conditionalFormatting>
  <conditionalFormatting sqref="A7:D15 A17:D22 A24:D35 A37:D40 A42:D46 A49:D57 A59:D75 A77:D129 A131:D138 A140:D141 A144:D146 A149:D149">
    <cfRule type="expression" dxfId="134" priority="1">
      <formula>MOD(ROW(),2)=0</formula>
    </cfRule>
    <cfRule type="expression" dxfId="133" priority="2">
      <formula>MOD(ROW(),0)=2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>
    <oddFooter>&amp;CA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74A0C-A34C-4B4A-A6CF-D8736A5570BC}">
  <dimension ref="A1:D45"/>
  <sheetViews>
    <sheetView showZeros="0" view="pageBreakPreview" topLeftCell="A6" zoomScale="60" zoomScaleNormal="100" zoomScalePageLayoutView="40" workbookViewId="0">
      <selection activeCell="G44" sqref="G44"/>
    </sheetView>
  </sheetViews>
  <sheetFormatPr defaultRowHeight="15" x14ac:dyDescent="0.25"/>
  <cols>
    <col min="1" max="1" width="9.140625" style="42"/>
    <col min="2" max="2" width="25.140625" style="42" customWidth="1"/>
    <col min="3" max="3" width="25" style="42" customWidth="1"/>
    <col min="4" max="4" width="27.140625" style="42" customWidth="1"/>
    <col min="5" max="16384" width="9.140625" style="42"/>
  </cols>
  <sheetData>
    <row r="1" spans="1:4" ht="17.25" x14ac:dyDescent="0.35">
      <c r="A1" s="151" t="s">
        <v>568</v>
      </c>
      <c r="B1" s="151"/>
      <c r="C1" s="151"/>
      <c r="D1" s="151"/>
    </row>
    <row r="2" spans="1:4" ht="17.25" x14ac:dyDescent="0.35">
      <c r="A2" s="152" t="s">
        <v>603</v>
      </c>
      <c r="B2" s="152"/>
      <c r="C2" s="152"/>
      <c r="D2" s="152"/>
    </row>
    <row r="3" spans="1:4" ht="17.25" x14ac:dyDescent="0.35">
      <c r="A3" s="17"/>
      <c r="B3" s="17"/>
      <c r="C3" s="17"/>
      <c r="D3" s="18" t="s">
        <v>607</v>
      </c>
    </row>
    <row r="4" spans="1:4" ht="17.25" x14ac:dyDescent="0.35">
      <c r="A4" s="76" t="s">
        <v>591</v>
      </c>
      <c r="B4" s="76" t="s">
        <v>144</v>
      </c>
      <c r="C4" s="16" t="s">
        <v>212</v>
      </c>
      <c r="D4" s="16" t="s">
        <v>586</v>
      </c>
    </row>
    <row r="5" spans="1:4" ht="16.5" x14ac:dyDescent="0.3">
      <c r="A5" s="19">
        <v>1</v>
      </c>
      <c r="B5" s="77" t="s">
        <v>150</v>
      </c>
      <c r="C5" s="20">
        <v>20380548</v>
      </c>
      <c r="D5" s="20">
        <v>16793447</v>
      </c>
    </row>
    <row r="6" spans="1:4" ht="16.5" x14ac:dyDescent="0.3">
      <c r="A6" s="19">
        <f>1+A5</f>
        <v>2</v>
      </c>
      <c r="B6" s="77" t="s">
        <v>153</v>
      </c>
      <c r="C6" s="20">
        <v>2830412.8</v>
      </c>
      <c r="D6" s="20">
        <v>21862796</v>
      </c>
    </row>
    <row r="7" spans="1:4" ht="16.5" x14ac:dyDescent="0.3">
      <c r="A7" s="19">
        <f t="shared" ref="A7:A41" si="0">1+A6</f>
        <v>3</v>
      </c>
      <c r="B7" s="77" t="s">
        <v>155</v>
      </c>
      <c r="C7" s="20">
        <v>108718.07</v>
      </c>
      <c r="D7" s="20">
        <v>8533353.8000000007</v>
      </c>
    </row>
    <row r="8" spans="1:4" ht="16.5" x14ac:dyDescent="0.3">
      <c r="A8" s="19">
        <f t="shared" si="0"/>
        <v>4</v>
      </c>
      <c r="B8" s="77" t="s">
        <v>156</v>
      </c>
      <c r="C8" s="20">
        <v>3272915</v>
      </c>
      <c r="D8" s="20">
        <v>0</v>
      </c>
    </row>
    <row r="9" spans="1:4" ht="16.5" x14ac:dyDescent="0.3">
      <c r="A9" s="19">
        <f t="shared" si="0"/>
        <v>5</v>
      </c>
      <c r="B9" s="77" t="s">
        <v>159</v>
      </c>
      <c r="C9" s="21">
        <v>2.7833739999999999E-3</v>
      </c>
      <c r="D9" s="20">
        <v>147696.10999999999</v>
      </c>
    </row>
    <row r="10" spans="1:4" ht="16.5" x14ac:dyDescent="0.3">
      <c r="A10" s="19">
        <f t="shared" si="0"/>
        <v>6</v>
      </c>
      <c r="B10" s="77" t="s">
        <v>167</v>
      </c>
      <c r="C10" s="20">
        <v>1052.1199999999999</v>
      </c>
      <c r="D10" s="20">
        <v>8017.5679</v>
      </c>
    </row>
    <row r="11" spans="1:4" ht="16.5" x14ac:dyDescent="0.3">
      <c r="A11" s="19">
        <f t="shared" si="0"/>
        <v>7</v>
      </c>
      <c r="B11" s="77" t="s">
        <v>168</v>
      </c>
      <c r="C11" s="20">
        <v>7113.67</v>
      </c>
      <c r="D11" s="20">
        <v>26378.207999999999</v>
      </c>
    </row>
    <row r="12" spans="1:4" ht="16.5" x14ac:dyDescent="0.3">
      <c r="A12" s="19">
        <f t="shared" si="0"/>
        <v>8</v>
      </c>
      <c r="B12" s="77" t="s">
        <v>169</v>
      </c>
      <c r="C12" s="20">
        <v>437669</v>
      </c>
      <c r="D12" s="20">
        <v>0</v>
      </c>
    </row>
    <row r="13" spans="1:4" ht="16.5" x14ac:dyDescent="0.3">
      <c r="A13" s="19">
        <f t="shared" si="0"/>
        <v>9</v>
      </c>
      <c r="B13" s="77" t="s">
        <v>170</v>
      </c>
      <c r="C13" s="20">
        <v>1.126733</v>
      </c>
      <c r="D13" s="20">
        <v>5475469.5999999996</v>
      </c>
    </row>
    <row r="14" spans="1:4" ht="16.5" x14ac:dyDescent="0.3">
      <c r="A14" s="19">
        <f t="shared" si="0"/>
        <v>10</v>
      </c>
      <c r="B14" s="77" t="s">
        <v>171</v>
      </c>
      <c r="C14" s="20">
        <v>35386</v>
      </c>
      <c r="D14" s="20">
        <v>87146.952999999994</v>
      </c>
    </row>
    <row r="15" spans="1:4" ht="16.5" x14ac:dyDescent="0.3">
      <c r="A15" s="19">
        <f t="shared" si="0"/>
        <v>11</v>
      </c>
      <c r="B15" s="77" t="s">
        <v>172</v>
      </c>
      <c r="C15" s="21">
        <v>1.6E-2</v>
      </c>
      <c r="D15" s="20">
        <v>73.03</v>
      </c>
    </row>
    <row r="16" spans="1:4" ht="16.5" x14ac:dyDescent="0.3">
      <c r="A16" s="19">
        <f t="shared" si="0"/>
        <v>12</v>
      </c>
      <c r="B16" s="77" t="s">
        <v>173</v>
      </c>
      <c r="C16" s="20">
        <v>205041900</v>
      </c>
      <c r="D16" s="20">
        <v>527292469</v>
      </c>
    </row>
    <row r="17" spans="1:4" ht="16.5" x14ac:dyDescent="0.3">
      <c r="A17" s="19">
        <f t="shared" si="0"/>
        <v>13</v>
      </c>
      <c r="B17" s="77" t="s">
        <v>174</v>
      </c>
      <c r="C17" s="20">
        <v>4925</v>
      </c>
      <c r="D17" s="20">
        <v>9251.2150000000001</v>
      </c>
    </row>
    <row r="18" spans="1:4" ht="16.5" x14ac:dyDescent="0.3">
      <c r="A18" s="19">
        <f t="shared" si="0"/>
        <v>14</v>
      </c>
      <c r="B18" s="77" t="s">
        <v>175</v>
      </c>
      <c r="C18" s="20">
        <v>10160</v>
      </c>
      <c r="D18" s="20">
        <v>6096</v>
      </c>
    </row>
    <row r="19" spans="1:4" ht="16.5" x14ac:dyDescent="0.3">
      <c r="A19" s="19">
        <f t="shared" si="0"/>
        <v>15</v>
      </c>
      <c r="B19" s="77" t="s">
        <v>176</v>
      </c>
      <c r="C19" s="20">
        <v>15455342</v>
      </c>
      <c r="D19" s="20">
        <v>0</v>
      </c>
    </row>
    <row r="20" spans="1:4" ht="16.5" x14ac:dyDescent="0.3">
      <c r="A20" s="19">
        <f t="shared" si="0"/>
        <v>16</v>
      </c>
      <c r="B20" s="77" t="s">
        <v>177</v>
      </c>
      <c r="C20" s="20">
        <v>376922.92</v>
      </c>
      <c r="D20" s="20">
        <v>18810483</v>
      </c>
    </row>
    <row r="21" spans="1:4" ht="16.5" x14ac:dyDescent="0.3">
      <c r="A21" s="19">
        <f t="shared" si="0"/>
        <v>17</v>
      </c>
      <c r="B21" s="77" t="s">
        <v>180</v>
      </c>
      <c r="C21" s="20">
        <v>349119970</v>
      </c>
      <c r="D21" s="20">
        <v>86484948</v>
      </c>
    </row>
    <row r="22" spans="1:4" ht="16.5" x14ac:dyDescent="0.3">
      <c r="A22" s="19">
        <f t="shared" si="0"/>
        <v>18</v>
      </c>
      <c r="B22" s="77" t="s">
        <v>181</v>
      </c>
      <c r="C22" s="20">
        <v>74661</v>
      </c>
      <c r="D22" s="20">
        <v>314677.05</v>
      </c>
    </row>
    <row r="23" spans="1:4" ht="16.5" x14ac:dyDescent="0.3">
      <c r="A23" s="19">
        <f t="shared" si="0"/>
        <v>19</v>
      </c>
      <c r="B23" s="77" t="s">
        <v>182</v>
      </c>
      <c r="C23" s="20">
        <v>2703313.1</v>
      </c>
      <c r="D23" s="20">
        <v>17415460</v>
      </c>
    </row>
    <row r="24" spans="1:4" ht="16.5" x14ac:dyDescent="0.3">
      <c r="A24" s="19">
        <f t="shared" si="0"/>
        <v>20</v>
      </c>
      <c r="B24" s="77" t="s">
        <v>183</v>
      </c>
      <c r="C24" s="20">
        <v>2216414</v>
      </c>
      <c r="D24" s="20">
        <v>417183.37</v>
      </c>
    </row>
    <row r="25" spans="1:4" ht="16.5" x14ac:dyDescent="0.3">
      <c r="A25" s="19">
        <f t="shared" si="0"/>
        <v>21</v>
      </c>
      <c r="B25" s="77" t="s">
        <v>184</v>
      </c>
      <c r="C25" s="20">
        <v>14363.007</v>
      </c>
      <c r="D25" s="20">
        <v>4149.5357000000004</v>
      </c>
    </row>
    <row r="26" spans="1:4" ht="16.5" x14ac:dyDescent="0.3">
      <c r="A26" s="19">
        <f t="shared" si="0"/>
        <v>22</v>
      </c>
      <c r="B26" s="77" t="s">
        <v>186</v>
      </c>
      <c r="C26" s="20">
        <v>16390</v>
      </c>
      <c r="D26" s="20">
        <v>8932.5499999999993</v>
      </c>
    </row>
    <row r="27" spans="1:4" ht="16.5" x14ac:dyDescent="0.3">
      <c r="A27" s="19">
        <f t="shared" si="0"/>
        <v>23</v>
      </c>
      <c r="B27" s="77" t="s">
        <v>187</v>
      </c>
      <c r="C27" s="20">
        <v>1455829</v>
      </c>
      <c r="D27" s="20">
        <v>4694525.4000000004</v>
      </c>
    </row>
    <row r="28" spans="1:4" ht="16.5" x14ac:dyDescent="0.3">
      <c r="A28" s="19">
        <f t="shared" si="0"/>
        <v>24</v>
      </c>
      <c r="B28" s="77" t="s">
        <v>193</v>
      </c>
      <c r="C28" s="20">
        <v>486</v>
      </c>
      <c r="D28" s="20">
        <v>14156.208000000001</v>
      </c>
    </row>
    <row r="29" spans="1:4" ht="16.5" x14ac:dyDescent="0.3">
      <c r="A29" s="19">
        <f t="shared" si="0"/>
        <v>25</v>
      </c>
      <c r="B29" s="77" t="s">
        <v>195</v>
      </c>
      <c r="C29" s="20">
        <v>401.63</v>
      </c>
      <c r="D29" s="20">
        <v>602.44500000000005</v>
      </c>
    </row>
    <row r="30" spans="1:4" ht="16.5" x14ac:dyDescent="0.3">
      <c r="A30" s="19">
        <f t="shared" si="0"/>
        <v>26</v>
      </c>
      <c r="B30" s="77" t="s">
        <v>199</v>
      </c>
      <c r="C30" s="20">
        <v>23822.95</v>
      </c>
      <c r="D30" s="20">
        <v>14685.701999999999</v>
      </c>
    </row>
    <row r="31" spans="1:4" ht="16.5" x14ac:dyDescent="0.3">
      <c r="A31" s="19">
        <f t="shared" si="0"/>
        <v>27</v>
      </c>
      <c r="B31" s="77" t="s">
        <v>200</v>
      </c>
      <c r="C31" s="20">
        <v>11110</v>
      </c>
      <c r="D31" s="20">
        <v>13987.25</v>
      </c>
    </row>
    <row r="32" spans="1:4" ht="16.5" x14ac:dyDescent="0.3">
      <c r="A32" s="19">
        <f t="shared" si="0"/>
        <v>28</v>
      </c>
      <c r="B32" s="77" t="s">
        <v>201</v>
      </c>
      <c r="C32" s="20">
        <v>705.79552000000001</v>
      </c>
      <c r="D32" s="20">
        <v>42664423.592</v>
      </c>
    </row>
    <row r="33" spans="1:4" ht="16.5" x14ac:dyDescent="0.3">
      <c r="A33" s="19">
        <f t="shared" si="0"/>
        <v>29</v>
      </c>
      <c r="B33" s="77" t="s">
        <v>203</v>
      </c>
      <c r="C33" s="20">
        <v>16.865000000000002</v>
      </c>
      <c r="D33" s="20">
        <v>10413.012000000001</v>
      </c>
    </row>
    <row r="34" spans="1:4" ht="16.5" x14ac:dyDescent="0.3">
      <c r="A34" s="19">
        <f t="shared" si="0"/>
        <v>30</v>
      </c>
      <c r="B34" s="77" t="s">
        <v>204</v>
      </c>
      <c r="C34" s="20">
        <v>1260</v>
      </c>
      <c r="D34" s="20">
        <v>2156.85</v>
      </c>
    </row>
    <row r="35" spans="1:4" ht="16.5" x14ac:dyDescent="0.3">
      <c r="A35" s="19">
        <f t="shared" si="0"/>
        <v>31</v>
      </c>
      <c r="B35" s="77" t="s">
        <v>206</v>
      </c>
      <c r="C35" s="20">
        <v>103902</v>
      </c>
      <c r="D35" s="20">
        <v>122210.29</v>
      </c>
    </row>
    <row r="36" spans="1:4" ht="16.5" x14ac:dyDescent="0.3">
      <c r="A36" s="19">
        <f t="shared" si="0"/>
        <v>32</v>
      </c>
      <c r="B36" s="77" t="s">
        <v>207</v>
      </c>
      <c r="C36" s="20">
        <v>1513996.1</v>
      </c>
      <c r="D36" s="20">
        <v>63127101</v>
      </c>
    </row>
    <row r="37" spans="1:4" ht="16.5" x14ac:dyDescent="0.3">
      <c r="A37" s="19">
        <f t="shared" si="0"/>
        <v>33</v>
      </c>
      <c r="B37" s="77" t="s">
        <v>208</v>
      </c>
      <c r="C37" s="20">
        <f>7160.83*100000</f>
        <v>716083000</v>
      </c>
      <c r="D37" s="20">
        <v>1076698789.5430374</v>
      </c>
    </row>
    <row r="38" spans="1:4" ht="16.5" x14ac:dyDescent="0.3">
      <c r="A38" s="19">
        <f t="shared" si="0"/>
        <v>34</v>
      </c>
      <c r="B38" s="77" t="s">
        <v>555</v>
      </c>
      <c r="C38" s="20">
        <f>378.95*100000</f>
        <v>37895000</v>
      </c>
      <c r="D38" s="20">
        <v>71267642.303797469</v>
      </c>
    </row>
    <row r="39" spans="1:4" ht="16.5" x14ac:dyDescent="0.3">
      <c r="A39" s="19">
        <f t="shared" si="0"/>
        <v>35</v>
      </c>
      <c r="B39" s="77" t="s">
        <v>214</v>
      </c>
      <c r="C39" s="20">
        <v>23.769917</v>
      </c>
      <c r="D39" s="180">
        <v>1130408082.29</v>
      </c>
    </row>
    <row r="40" spans="1:4" ht="16.5" x14ac:dyDescent="0.3">
      <c r="A40" s="19">
        <f t="shared" si="0"/>
        <v>36</v>
      </c>
      <c r="B40" s="77" t="s">
        <v>209</v>
      </c>
      <c r="C40" s="20">
        <v>30494000</v>
      </c>
      <c r="D40" s="181"/>
    </row>
    <row r="41" spans="1:4" ht="16.5" x14ac:dyDescent="0.3">
      <c r="A41" s="19">
        <f t="shared" si="0"/>
        <v>37</v>
      </c>
      <c r="B41" s="77" t="s">
        <v>210</v>
      </c>
      <c r="C41" s="20" t="s">
        <v>211</v>
      </c>
      <c r="D41" s="20">
        <v>1289646813.4100001</v>
      </c>
    </row>
    <row r="42" spans="1:4" ht="17.25" x14ac:dyDescent="0.35">
      <c r="A42" s="183" t="s">
        <v>446</v>
      </c>
      <c r="B42" s="184"/>
      <c r="C42" s="23">
        <f>SUM(C5:C41)</f>
        <v>1389691730.9429533</v>
      </c>
      <c r="D42" s="23">
        <f>SUM(D5:D41)</f>
        <v>4382383617.2854347</v>
      </c>
    </row>
    <row r="43" spans="1:4" ht="17.25" x14ac:dyDescent="0.35">
      <c r="A43" s="28" t="s">
        <v>554</v>
      </c>
      <c r="B43" s="27"/>
      <c r="C43" s="27"/>
      <c r="D43" s="27"/>
    </row>
    <row r="44" spans="1:4" ht="78.75" customHeight="1" x14ac:dyDescent="0.25">
      <c r="A44" s="182" t="s">
        <v>604</v>
      </c>
      <c r="B44" s="182"/>
      <c r="C44" s="182"/>
      <c r="D44" s="182"/>
    </row>
    <row r="45" spans="1:4" x14ac:dyDescent="0.25">
      <c r="B45" s="78"/>
    </row>
  </sheetData>
  <mergeCells count="5">
    <mergeCell ref="D39:D40"/>
    <mergeCell ref="A44:D44"/>
    <mergeCell ref="A42:B42"/>
    <mergeCell ref="A1:D1"/>
    <mergeCell ref="A2:D2"/>
  </mergeCells>
  <conditionalFormatting sqref="A5:D41">
    <cfRule type="expression" dxfId="124" priority="1">
      <formula>MOD(ROW(),2)=0</formula>
    </cfRule>
  </conditionalFormatting>
  <printOptions horizontalCentered="1"/>
  <pageMargins left="0.70866141732283472" right="0.70866141732283472" top="0.55118110236220474" bottom="0.35433070866141736" header="0.31496062992125984" footer="0.31496062992125984"/>
  <pageSetup paperSize="9" firstPageNumber="39" orientation="portrait" useFirstPageNumber="1" r:id="rId1"/>
  <headerFooter>
    <oddFooter>&amp;CA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80E33-C40B-464A-9882-FC04CB6EE68B}">
  <sheetPr>
    <pageSetUpPr fitToPage="1"/>
  </sheetPr>
  <dimension ref="A1:E262"/>
  <sheetViews>
    <sheetView showZeros="0" view="pageBreakPreview" topLeftCell="A241" zoomScale="90" zoomScaleNormal="100" zoomScaleSheetLayoutView="90" zoomScalePageLayoutView="40" workbookViewId="0">
      <selection activeCell="E267" sqref="E267"/>
    </sheetView>
  </sheetViews>
  <sheetFormatPr defaultColWidth="9.140625" defaultRowHeight="12.75" x14ac:dyDescent="0.2"/>
  <cols>
    <col min="1" max="1" width="9.28515625" style="52" bestFit="1" customWidth="1"/>
    <col min="2" max="2" width="52.28515625" style="87" bestFit="1" customWidth="1"/>
    <col min="3" max="3" width="9.140625" style="52"/>
    <col min="4" max="4" width="11.5703125" style="52" customWidth="1"/>
    <col min="5" max="5" width="10.140625" style="52" bestFit="1" customWidth="1"/>
    <col min="6" max="16384" width="9.140625" style="52"/>
  </cols>
  <sheetData>
    <row r="1" spans="1:5" ht="15" x14ac:dyDescent="0.3">
      <c r="A1" s="164" t="s">
        <v>569</v>
      </c>
      <c r="B1" s="164"/>
      <c r="C1" s="164"/>
      <c r="D1" s="164"/>
      <c r="E1" s="164"/>
    </row>
    <row r="2" spans="1:5" ht="15" x14ac:dyDescent="0.3">
      <c r="A2" s="165" t="s">
        <v>597</v>
      </c>
      <c r="B2" s="165"/>
      <c r="C2" s="165"/>
      <c r="D2" s="165"/>
      <c r="E2" s="165"/>
    </row>
    <row r="3" spans="1:5" ht="15" x14ac:dyDescent="0.3">
      <c r="A3" s="53"/>
      <c r="B3" s="80"/>
      <c r="C3" s="53"/>
      <c r="D3" s="53"/>
      <c r="E3" s="54" t="s">
        <v>607</v>
      </c>
    </row>
    <row r="4" spans="1:5" s="88" customFormat="1" ht="45" x14ac:dyDescent="0.25">
      <c r="A4" s="56" t="s">
        <v>591</v>
      </c>
      <c r="B4" s="56" t="s">
        <v>215</v>
      </c>
      <c r="C4" s="56" t="s">
        <v>216</v>
      </c>
      <c r="D4" s="56" t="s">
        <v>348</v>
      </c>
      <c r="E4" s="56" t="s">
        <v>589</v>
      </c>
    </row>
    <row r="5" spans="1:5" s="72" customFormat="1" ht="15" x14ac:dyDescent="0.3">
      <c r="A5" s="171">
        <f>MAX(A$4:A4)+1</f>
        <v>1</v>
      </c>
      <c r="B5" s="167" t="s">
        <v>488</v>
      </c>
      <c r="C5" s="81" t="s">
        <v>217</v>
      </c>
      <c r="D5" s="73">
        <v>78.155617000000007</v>
      </c>
      <c r="E5" s="73">
        <v>3620.1112136000002</v>
      </c>
    </row>
    <row r="6" spans="1:5" s="72" customFormat="1" ht="15" x14ac:dyDescent="0.3">
      <c r="A6" s="172"/>
      <c r="B6" s="168"/>
      <c r="C6" s="81" t="s">
        <v>218</v>
      </c>
      <c r="D6" s="73"/>
      <c r="E6" s="73">
        <v>4288.9794307000002</v>
      </c>
    </row>
    <row r="7" spans="1:5" s="72" customFormat="1" ht="15" x14ac:dyDescent="0.3">
      <c r="A7" s="171">
        <f>MAX(A$4:A6)+1</f>
        <v>2</v>
      </c>
      <c r="B7" s="167" t="s">
        <v>230</v>
      </c>
      <c r="C7" s="81" t="s">
        <v>217</v>
      </c>
      <c r="D7" s="73">
        <v>3.765555</v>
      </c>
      <c r="E7" s="73">
        <v>132.52408980000001</v>
      </c>
    </row>
    <row r="8" spans="1:5" s="72" customFormat="1" ht="15" x14ac:dyDescent="0.3">
      <c r="A8" s="172"/>
      <c r="B8" s="168"/>
      <c r="C8" s="81" t="s">
        <v>218</v>
      </c>
      <c r="D8" s="73"/>
      <c r="E8" s="73">
        <v>2855.5680781000001</v>
      </c>
    </row>
    <row r="9" spans="1:5" s="72" customFormat="1" ht="15" x14ac:dyDescent="0.3">
      <c r="A9" s="89">
        <f>MAX(A$4:A8)+1</f>
        <v>3</v>
      </c>
      <c r="B9" s="82" t="s">
        <v>231</v>
      </c>
      <c r="C9" s="81" t="s">
        <v>217</v>
      </c>
      <c r="D9" s="73">
        <v>533.48703499999999</v>
      </c>
      <c r="E9" s="73">
        <v>26513.2022521</v>
      </c>
    </row>
    <row r="10" spans="1:5" s="72" customFormat="1" ht="15" x14ac:dyDescent="0.3">
      <c r="A10" s="171">
        <f>MAX(A$4:A9)+1</f>
        <v>4</v>
      </c>
      <c r="B10" s="167" t="s">
        <v>232</v>
      </c>
      <c r="C10" s="81" t="s">
        <v>217</v>
      </c>
      <c r="D10" s="73">
        <v>2.2144569999999999</v>
      </c>
      <c r="E10" s="73">
        <v>7404.6701143</v>
      </c>
    </row>
    <row r="11" spans="1:5" s="72" customFormat="1" ht="15" x14ac:dyDescent="0.3">
      <c r="A11" s="172"/>
      <c r="B11" s="168"/>
      <c r="C11" s="81" t="s">
        <v>218</v>
      </c>
      <c r="D11" s="73"/>
      <c r="E11" s="73">
        <v>1211.4453579000001</v>
      </c>
    </row>
    <row r="12" spans="1:5" s="72" customFormat="1" ht="15" x14ac:dyDescent="0.3">
      <c r="A12" s="89">
        <f>MAX(A$4:A11)+1</f>
        <v>5</v>
      </c>
      <c r="B12" s="82" t="s">
        <v>233</v>
      </c>
      <c r="C12" s="81" t="s">
        <v>219</v>
      </c>
      <c r="D12" s="73"/>
      <c r="E12" s="73">
        <v>2446.8210036999999</v>
      </c>
    </row>
    <row r="13" spans="1:5" s="72" customFormat="1" ht="15" x14ac:dyDescent="0.3">
      <c r="A13" s="89">
        <f>MAX(A$4:A12)+1</f>
        <v>6</v>
      </c>
      <c r="B13" s="82" t="s">
        <v>523</v>
      </c>
      <c r="C13" s="81" t="s">
        <v>217</v>
      </c>
      <c r="D13" s="73">
        <v>2742.0729820000001</v>
      </c>
      <c r="E13" s="73">
        <v>42966.989546899997</v>
      </c>
    </row>
    <row r="14" spans="1:5" s="72" customFormat="1" ht="15" x14ac:dyDescent="0.3">
      <c r="A14" s="89">
        <f>MAX(A$4:A13)+1</f>
        <v>7</v>
      </c>
      <c r="B14" s="82" t="s">
        <v>234</v>
      </c>
      <c r="C14" s="81" t="s">
        <v>217</v>
      </c>
      <c r="D14" s="73">
        <v>13.887740000000001</v>
      </c>
      <c r="E14" s="73">
        <v>416.54246330000001</v>
      </c>
    </row>
    <row r="15" spans="1:5" ht="15" x14ac:dyDescent="0.3">
      <c r="A15" s="89">
        <f>MAX(A$4:A14)+1</f>
        <v>8</v>
      </c>
      <c r="B15" s="60" t="s">
        <v>514</v>
      </c>
      <c r="C15" s="81" t="s">
        <v>217</v>
      </c>
      <c r="D15" s="73">
        <v>151.602191</v>
      </c>
      <c r="E15" s="73">
        <v>11825.806493599999</v>
      </c>
    </row>
    <row r="16" spans="1:5" s="72" customFormat="1" ht="15" x14ac:dyDescent="0.3">
      <c r="A16" s="171">
        <f>MAX(A$4:A15)+1</f>
        <v>9</v>
      </c>
      <c r="B16" s="167" t="s">
        <v>235</v>
      </c>
      <c r="C16" s="81" t="s">
        <v>217</v>
      </c>
      <c r="D16" s="73">
        <v>727.57243700000004</v>
      </c>
      <c r="E16" s="73">
        <v>34313.9895388</v>
      </c>
    </row>
    <row r="17" spans="1:5" s="72" customFormat="1" ht="15" x14ac:dyDescent="0.3">
      <c r="A17" s="172"/>
      <c r="B17" s="168"/>
      <c r="C17" s="81" t="s">
        <v>218</v>
      </c>
      <c r="D17" s="73"/>
      <c r="E17" s="73">
        <v>2276.8969879000001</v>
      </c>
    </row>
    <row r="18" spans="1:5" s="72" customFormat="1" ht="15" x14ac:dyDescent="0.3">
      <c r="A18" s="89">
        <f>MAX(A$4:A17)+1</f>
        <v>10</v>
      </c>
      <c r="B18" s="82" t="s">
        <v>236</v>
      </c>
      <c r="C18" s="81" t="s">
        <v>218</v>
      </c>
      <c r="D18" s="73"/>
      <c r="E18" s="73">
        <v>14548.658937800001</v>
      </c>
    </row>
    <row r="19" spans="1:5" s="72" customFormat="1" ht="15" x14ac:dyDescent="0.3">
      <c r="A19" s="89">
        <f>MAX(A$4:A18)+1</f>
        <v>11</v>
      </c>
      <c r="B19" s="82" t="s">
        <v>237</v>
      </c>
      <c r="C19" s="81" t="s">
        <v>217</v>
      </c>
      <c r="D19" s="73">
        <v>120.55842800000001</v>
      </c>
      <c r="E19" s="73">
        <v>3997.0546064999999</v>
      </c>
    </row>
    <row r="20" spans="1:5" s="72" customFormat="1" ht="15" x14ac:dyDescent="0.3">
      <c r="A20" s="171">
        <f>MAX(A$4:A19)+1</f>
        <v>12</v>
      </c>
      <c r="B20" s="167" t="s">
        <v>238</v>
      </c>
      <c r="C20" s="81" t="s">
        <v>217</v>
      </c>
      <c r="D20" s="73">
        <v>65.348509000000007</v>
      </c>
      <c r="E20" s="73">
        <v>1573.1143999000001</v>
      </c>
    </row>
    <row r="21" spans="1:5" s="72" customFormat="1" ht="15" x14ac:dyDescent="0.3">
      <c r="A21" s="172"/>
      <c r="B21" s="168"/>
      <c r="C21" s="81" t="s">
        <v>218</v>
      </c>
      <c r="D21" s="73"/>
      <c r="E21" s="73">
        <v>1009.8793802</v>
      </c>
    </row>
    <row r="22" spans="1:5" s="72" customFormat="1" ht="15" x14ac:dyDescent="0.3">
      <c r="A22" s="171">
        <f>MAX(A$4:A21)+1</f>
        <v>13</v>
      </c>
      <c r="B22" s="167" t="s">
        <v>447</v>
      </c>
      <c r="C22" s="81" t="s">
        <v>217</v>
      </c>
      <c r="D22" s="73">
        <v>15.608314</v>
      </c>
      <c r="E22" s="73">
        <v>475.9251337</v>
      </c>
    </row>
    <row r="23" spans="1:5" s="72" customFormat="1" ht="15" x14ac:dyDescent="0.3">
      <c r="A23" s="172"/>
      <c r="B23" s="168"/>
      <c r="C23" s="81" t="s">
        <v>218</v>
      </c>
      <c r="D23" s="73"/>
      <c r="E23" s="73">
        <v>1339.4536284000001</v>
      </c>
    </row>
    <row r="24" spans="1:5" s="72" customFormat="1" ht="15" x14ac:dyDescent="0.3">
      <c r="A24" s="89">
        <f>MAX(A$4:A23)+1</f>
        <v>14</v>
      </c>
      <c r="B24" s="82" t="s">
        <v>240</v>
      </c>
      <c r="C24" s="81" t="s">
        <v>217</v>
      </c>
      <c r="D24" s="73">
        <v>1085.5629289999999</v>
      </c>
      <c r="E24" s="73">
        <v>23459.894601100001</v>
      </c>
    </row>
    <row r="25" spans="1:5" s="72" customFormat="1" ht="15" x14ac:dyDescent="0.3">
      <c r="A25" s="89">
        <f>MAX(A$4:A24)+1</f>
        <v>15</v>
      </c>
      <c r="B25" s="82" t="s">
        <v>241</v>
      </c>
      <c r="C25" s="81" t="s">
        <v>217</v>
      </c>
      <c r="D25" s="73">
        <v>324.401275</v>
      </c>
      <c r="E25" s="73">
        <v>32856.708400000003</v>
      </c>
    </row>
    <row r="26" spans="1:5" s="72" customFormat="1" ht="15" x14ac:dyDescent="0.3">
      <c r="A26" s="89">
        <f>MAX(A$4:A25)+1</f>
        <v>16</v>
      </c>
      <c r="B26" s="82" t="s">
        <v>242</v>
      </c>
      <c r="C26" s="81" t="s">
        <v>217</v>
      </c>
      <c r="D26" s="73">
        <v>13179.551531999999</v>
      </c>
      <c r="E26" s="73">
        <v>6606.3805112999999</v>
      </c>
    </row>
    <row r="27" spans="1:5" s="72" customFormat="1" ht="15" x14ac:dyDescent="0.3">
      <c r="A27" s="89">
        <f>MAX(A$4:A26)+1</f>
        <v>17</v>
      </c>
      <c r="B27" s="82" t="s">
        <v>489</v>
      </c>
      <c r="C27" s="81" t="s">
        <v>220</v>
      </c>
      <c r="D27" s="73"/>
      <c r="E27" s="73">
        <v>10846.2361079</v>
      </c>
    </row>
    <row r="28" spans="1:5" s="72" customFormat="1" ht="15" x14ac:dyDescent="0.3">
      <c r="A28" s="89">
        <f>MAX(A$4:A27)+1</f>
        <v>18</v>
      </c>
      <c r="B28" s="82" t="s">
        <v>243</v>
      </c>
      <c r="C28" s="81" t="s">
        <v>217</v>
      </c>
      <c r="D28" s="73">
        <v>70.087593999999996</v>
      </c>
      <c r="E28" s="73">
        <v>3112.2238364</v>
      </c>
    </row>
    <row r="29" spans="1:5" s="72" customFormat="1" ht="15" x14ac:dyDescent="0.3">
      <c r="A29" s="89">
        <f>MAX(A$4:A28)+1</f>
        <v>19</v>
      </c>
      <c r="B29" s="82" t="s">
        <v>244</v>
      </c>
      <c r="C29" s="81" t="s">
        <v>217</v>
      </c>
      <c r="D29" s="73">
        <v>3.735916</v>
      </c>
      <c r="E29" s="73">
        <v>19.7215162</v>
      </c>
    </row>
    <row r="30" spans="1:5" s="72" customFormat="1" ht="15" x14ac:dyDescent="0.3">
      <c r="A30" s="89">
        <f>MAX(A$4:A29)+1</f>
        <v>20</v>
      </c>
      <c r="B30" s="82" t="s">
        <v>245</v>
      </c>
      <c r="C30" s="81" t="s">
        <v>217</v>
      </c>
      <c r="D30" s="73">
        <v>734.33646399999998</v>
      </c>
      <c r="E30" s="73">
        <v>6801.9895354999999</v>
      </c>
    </row>
    <row r="31" spans="1:5" s="72" customFormat="1" ht="15" x14ac:dyDescent="0.3">
      <c r="A31" s="171">
        <f>MAX(A$4:A30)+1</f>
        <v>21</v>
      </c>
      <c r="B31" s="167" t="s">
        <v>246</v>
      </c>
      <c r="C31" s="81" t="s">
        <v>217</v>
      </c>
      <c r="D31" s="73">
        <v>265.03746599999999</v>
      </c>
      <c r="E31" s="73">
        <v>2040.3618965000001</v>
      </c>
    </row>
    <row r="32" spans="1:5" s="72" customFormat="1" ht="15" x14ac:dyDescent="0.3">
      <c r="A32" s="174"/>
      <c r="B32" s="173"/>
      <c r="C32" s="81" t="s">
        <v>220</v>
      </c>
      <c r="D32" s="73"/>
      <c r="E32" s="73">
        <v>12102.1554923</v>
      </c>
    </row>
    <row r="33" spans="1:5" s="72" customFormat="1" ht="15" x14ac:dyDescent="0.3">
      <c r="A33" s="174"/>
      <c r="B33" s="173"/>
      <c r="C33" s="81" t="s">
        <v>221</v>
      </c>
      <c r="D33" s="73"/>
      <c r="E33" s="73">
        <v>39.203100999999997</v>
      </c>
    </row>
    <row r="34" spans="1:5" s="72" customFormat="1" ht="15" x14ac:dyDescent="0.3">
      <c r="A34" s="172"/>
      <c r="B34" s="168"/>
      <c r="C34" s="81" t="s">
        <v>222</v>
      </c>
      <c r="D34" s="73">
        <v>509.03199999999998</v>
      </c>
      <c r="E34" s="73">
        <v>2145.0241596000001</v>
      </c>
    </row>
    <row r="35" spans="1:5" s="72" customFormat="1" ht="15" x14ac:dyDescent="0.3">
      <c r="A35" s="89">
        <f>MAX(A$4:A34)+1</f>
        <v>22</v>
      </c>
      <c r="B35" s="82" t="s">
        <v>247</v>
      </c>
      <c r="C35" s="81" t="s">
        <v>217</v>
      </c>
      <c r="D35" s="73">
        <v>404.05537099999998</v>
      </c>
      <c r="E35" s="73">
        <v>4714.6849198</v>
      </c>
    </row>
    <row r="36" spans="1:5" s="72" customFormat="1" ht="15" x14ac:dyDescent="0.3">
      <c r="A36" s="89">
        <f>MAX(A$4:A35)+1</f>
        <v>23</v>
      </c>
      <c r="B36" s="82" t="s">
        <v>449</v>
      </c>
      <c r="C36" s="81" t="s">
        <v>217</v>
      </c>
      <c r="D36" s="73">
        <v>3203.5269480000002</v>
      </c>
      <c r="E36" s="73">
        <v>3136.8722692000001</v>
      </c>
    </row>
    <row r="37" spans="1:5" s="72" customFormat="1" ht="15" x14ac:dyDescent="0.3">
      <c r="A37" s="89">
        <f>MAX(A$4:A36)+1</f>
        <v>24</v>
      </c>
      <c r="B37" s="82" t="s">
        <v>490</v>
      </c>
      <c r="C37" s="81" t="s">
        <v>222</v>
      </c>
      <c r="D37" s="73">
        <v>3157.8989999999999</v>
      </c>
      <c r="E37" s="73">
        <v>1082.6606456</v>
      </c>
    </row>
    <row r="38" spans="1:5" s="72" customFormat="1" ht="15" x14ac:dyDescent="0.3">
      <c r="A38" s="89">
        <f>MAX(A$4:A37)+1</f>
        <v>25</v>
      </c>
      <c r="B38" s="82" t="s">
        <v>248</v>
      </c>
      <c r="C38" s="81" t="s">
        <v>217</v>
      </c>
      <c r="D38" s="73">
        <v>25.776772999999999</v>
      </c>
      <c r="E38" s="73">
        <v>1108.3843133</v>
      </c>
    </row>
    <row r="39" spans="1:5" s="72" customFormat="1" ht="15" x14ac:dyDescent="0.3">
      <c r="A39" s="89">
        <f>MAX(A$4:A38)+1</f>
        <v>26</v>
      </c>
      <c r="B39" s="82" t="s">
        <v>249</v>
      </c>
      <c r="C39" s="81" t="s">
        <v>217</v>
      </c>
      <c r="D39" s="73">
        <v>245.20979700000001</v>
      </c>
      <c r="E39" s="73">
        <v>5339.6466700999999</v>
      </c>
    </row>
    <row r="40" spans="1:5" s="72" customFormat="1" ht="15" x14ac:dyDescent="0.3">
      <c r="A40" s="171">
        <f>MAX(A$4:A39)+1</f>
        <v>27</v>
      </c>
      <c r="B40" s="167" t="s">
        <v>250</v>
      </c>
      <c r="C40" s="81" t="s">
        <v>217</v>
      </c>
      <c r="D40" s="73">
        <v>1069.2558429999999</v>
      </c>
      <c r="E40" s="73">
        <v>2690.3726385</v>
      </c>
    </row>
    <row r="41" spans="1:5" s="72" customFormat="1" ht="15" x14ac:dyDescent="0.3">
      <c r="A41" s="174"/>
      <c r="B41" s="173"/>
      <c r="C41" s="81" t="s">
        <v>218</v>
      </c>
      <c r="D41" s="73"/>
      <c r="E41" s="73">
        <v>15.854351299999999</v>
      </c>
    </row>
    <row r="42" spans="1:5" s="72" customFormat="1" ht="15" x14ac:dyDescent="0.3">
      <c r="A42" s="172"/>
      <c r="B42" s="168"/>
      <c r="C42" s="81" t="s">
        <v>220</v>
      </c>
      <c r="D42" s="73"/>
      <c r="E42" s="73">
        <v>824.32022930000005</v>
      </c>
    </row>
    <row r="43" spans="1:5" s="72" customFormat="1" ht="15" x14ac:dyDescent="0.3">
      <c r="A43" s="171">
        <f>MAX(A$4:A42)+1</f>
        <v>28</v>
      </c>
      <c r="B43" s="167" t="s">
        <v>252</v>
      </c>
      <c r="C43" s="81" t="s">
        <v>217</v>
      </c>
      <c r="D43" s="73">
        <v>2.0289000000000001E-2</v>
      </c>
      <c r="E43" s="73">
        <v>12.4853615</v>
      </c>
    </row>
    <row r="44" spans="1:5" s="72" customFormat="1" ht="15" x14ac:dyDescent="0.3">
      <c r="A44" s="172"/>
      <c r="B44" s="168"/>
      <c r="C44" s="81" t="s">
        <v>218</v>
      </c>
      <c r="D44" s="73"/>
      <c r="E44" s="73">
        <v>2306.2533038000001</v>
      </c>
    </row>
    <row r="45" spans="1:5" s="72" customFormat="1" ht="15" x14ac:dyDescent="0.3">
      <c r="A45" s="171">
        <f>MAX(A$4:A44)+1</f>
        <v>29</v>
      </c>
      <c r="B45" s="167" t="s">
        <v>354</v>
      </c>
      <c r="C45" s="81" t="s">
        <v>217</v>
      </c>
      <c r="D45" s="73">
        <v>1.8135999999999999E-2</v>
      </c>
      <c r="E45" s="73">
        <v>9.7559009999999997</v>
      </c>
    </row>
    <row r="46" spans="1:5" s="72" customFormat="1" ht="15" x14ac:dyDescent="0.3">
      <c r="A46" s="172"/>
      <c r="B46" s="168"/>
      <c r="C46" s="81" t="s">
        <v>218</v>
      </c>
      <c r="D46" s="73"/>
      <c r="E46" s="73">
        <v>5040.1747960000002</v>
      </c>
    </row>
    <row r="47" spans="1:5" s="72" customFormat="1" ht="15" x14ac:dyDescent="0.3">
      <c r="A47" s="171">
        <f>MAX(A$4:A46)+1</f>
        <v>30</v>
      </c>
      <c r="B47" s="167" t="s">
        <v>529</v>
      </c>
      <c r="C47" s="81" t="s">
        <v>217</v>
      </c>
      <c r="D47" s="73">
        <v>209.449265</v>
      </c>
      <c r="E47" s="73">
        <v>10206.820962399999</v>
      </c>
    </row>
    <row r="48" spans="1:5" s="72" customFormat="1" ht="15" x14ac:dyDescent="0.3">
      <c r="A48" s="172"/>
      <c r="B48" s="168"/>
      <c r="C48" s="81" t="s">
        <v>228</v>
      </c>
      <c r="D48" s="73"/>
      <c r="E48" s="73">
        <v>472.24532199999999</v>
      </c>
    </row>
    <row r="49" spans="1:5" s="72" customFormat="1" ht="15" x14ac:dyDescent="0.3">
      <c r="A49" s="89">
        <f>MAX(A$4:A48)+1</f>
        <v>31</v>
      </c>
      <c r="B49" s="82" t="s">
        <v>355</v>
      </c>
      <c r="C49" s="81" t="s">
        <v>217</v>
      </c>
      <c r="D49" s="73">
        <v>667.76717299999996</v>
      </c>
      <c r="E49" s="73">
        <v>11986.391854400001</v>
      </c>
    </row>
    <row r="50" spans="1:5" s="72" customFormat="1" ht="15" x14ac:dyDescent="0.3">
      <c r="A50" s="171">
        <f>MAX(A$4:A49)+1</f>
        <v>32</v>
      </c>
      <c r="B50" s="167" t="s">
        <v>451</v>
      </c>
      <c r="C50" s="81" t="s">
        <v>217</v>
      </c>
      <c r="D50" s="73">
        <v>436.04036400000001</v>
      </c>
      <c r="E50" s="73">
        <v>16948.915810900002</v>
      </c>
    </row>
    <row r="51" spans="1:5" s="72" customFormat="1" ht="15" x14ac:dyDescent="0.3">
      <c r="A51" s="174"/>
      <c r="B51" s="173"/>
      <c r="C51" s="81" t="s">
        <v>218</v>
      </c>
      <c r="D51" s="73"/>
      <c r="E51" s="73">
        <v>15623.0560599</v>
      </c>
    </row>
    <row r="52" spans="1:5" s="72" customFormat="1" ht="15" x14ac:dyDescent="0.3">
      <c r="A52" s="172"/>
      <c r="B52" s="168"/>
      <c r="C52" s="81" t="s">
        <v>220</v>
      </c>
      <c r="D52" s="73"/>
      <c r="E52" s="73">
        <v>11942.7433332</v>
      </c>
    </row>
    <row r="53" spans="1:5" s="72" customFormat="1" ht="15" x14ac:dyDescent="0.3">
      <c r="A53" s="89">
        <f>MAX(A$4:A52)+1</f>
        <v>33</v>
      </c>
      <c r="B53" s="82" t="s">
        <v>452</v>
      </c>
      <c r="C53" s="81" t="s">
        <v>217</v>
      </c>
      <c r="D53" s="73">
        <v>1213.9759280000001</v>
      </c>
      <c r="E53" s="73">
        <v>13968.376688099999</v>
      </c>
    </row>
    <row r="54" spans="1:5" s="72" customFormat="1" ht="15" x14ac:dyDescent="0.3">
      <c r="A54" s="89">
        <f>MAX(A$4:A53)+1</f>
        <v>34</v>
      </c>
      <c r="B54" s="82" t="s">
        <v>255</v>
      </c>
      <c r="C54" s="81" t="s">
        <v>217</v>
      </c>
      <c r="D54" s="73">
        <v>1009.65836</v>
      </c>
      <c r="E54" s="73">
        <v>20642.595007799999</v>
      </c>
    </row>
    <row r="55" spans="1:5" s="72" customFormat="1" ht="15" x14ac:dyDescent="0.3">
      <c r="A55" s="171">
        <f>MAX(A$4:A54)+1</f>
        <v>35</v>
      </c>
      <c r="B55" s="167" t="s">
        <v>256</v>
      </c>
      <c r="C55" s="81" t="s">
        <v>217</v>
      </c>
      <c r="D55" s="73">
        <v>22.960934000000002</v>
      </c>
      <c r="E55" s="73">
        <v>1261.8954286999999</v>
      </c>
    </row>
    <row r="56" spans="1:5" s="72" customFormat="1" ht="15" x14ac:dyDescent="0.3">
      <c r="A56" s="172"/>
      <c r="B56" s="168"/>
      <c r="C56" s="81" t="s">
        <v>218</v>
      </c>
      <c r="D56" s="73"/>
      <c r="E56" s="73">
        <v>2276.9077364999998</v>
      </c>
    </row>
    <row r="57" spans="1:5" s="72" customFormat="1" ht="15" x14ac:dyDescent="0.3">
      <c r="A57" s="89">
        <f>MAX(A$4:A56)+1</f>
        <v>36</v>
      </c>
      <c r="B57" s="82" t="s">
        <v>257</v>
      </c>
      <c r="C57" s="81" t="s">
        <v>217</v>
      </c>
      <c r="D57" s="73">
        <v>118.33426900000001</v>
      </c>
      <c r="E57" s="73">
        <v>2391.2038972</v>
      </c>
    </row>
    <row r="58" spans="1:5" s="72" customFormat="1" ht="15" x14ac:dyDescent="0.3">
      <c r="A58" s="89">
        <f>MAX(A$4:A57)+1</f>
        <v>37</v>
      </c>
      <c r="B58" s="82" t="s">
        <v>258</v>
      </c>
      <c r="C58" s="81" t="s">
        <v>217</v>
      </c>
      <c r="D58" s="73">
        <v>318.31696299999999</v>
      </c>
      <c r="E58" s="73">
        <v>141207.0381113</v>
      </c>
    </row>
    <row r="59" spans="1:5" s="72" customFormat="1" ht="15" x14ac:dyDescent="0.3">
      <c r="A59" s="89">
        <f>MAX(A$4:A58)+1</f>
        <v>38</v>
      </c>
      <c r="B59" s="82" t="s">
        <v>259</v>
      </c>
      <c r="C59" s="81" t="s">
        <v>217</v>
      </c>
      <c r="D59" s="73">
        <v>56.921993999999998</v>
      </c>
      <c r="E59" s="73">
        <v>1142.3293222</v>
      </c>
    </row>
    <row r="60" spans="1:5" s="72" customFormat="1" ht="15" x14ac:dyDescent="0.3">
      <c r="A60" s="89">
        <f>MAX(A$4:A59)+1</f>
        <v>39</v>
      </c>
      <c r="B60" s="82" t="s">
        <v>261</v>
      </c>
      <c r="C60" s="81" t="s">
        <v>217</v>
      </c>
      <c r="D60" s="73">
        <v>473.04173800000001</v>
      </c>
      <c r="E60" s="73">
        <v>17355.488295800002</v>
      </c>
    </row>
    <row r="61" spans="1:5" s="72" customFormat="1" ht="15" x14ac:dyDescent="0.3">
      <c r="A61" s="169">
        <f>MAX(A$4:A60)+1</f>
        <v>40</v>
      </c>
      <c r="B61" s="193" t="s">
        <v>453</v>
      </c>
      <c r="C61" s="81" t="s">
        <v>217</v>
      </c>
      <c r="D61" s="73">
        <v>56.206885999999997</v>
      </c>
      <c r="E61" s="73">
        <v>8279.6471414000007</v>
      </c>
    </row>
    <row r="62" spans="1:5" s="72" customFormat="1" ht="15" x14ac:dyDescent="0.3">
      <c r="A62" s="196"/>
      <c r="B62" s="194"/>
      <c r="C62" s="81" t="s">
        <v>228</v>
      </c>
      <c r="D62" s="73"/>
      <c r="E62" s="73">
        <v>5244.2601261</v>
      </c>
    </row>
    <row r="63" spans="1:5" s="72" customFormat="1" ht="15" x14ac:dyDescent="0.3">
      <c r="A63" s="170"/>
      <c r="B63" s="195"/>
      <c r="C63" s="81" t="s">
        <v>218</v>
      </c>
      <c r="D63" s="73"/>
      <c r="E63" s="73">
        <v>46642.569860700001</v>
      </c>
    </row>
    <row r="64" spans="1:5" s="72" customFormat="1" ht="15" x14ac:dyDescent="0.3">
      <c r="A64" s="89">
        <f>MAX(A$4:A63)+1</f>
        <v>41</v>
      </c>
      <c r="B64" s="82" t="s">
        <v>262</v>
      </c>
      <c r="C64" s="81" t="s">
        <v>217</v>
      </c>
      <c r="D64" s="73">
        <v>19.262066000000001</v>
      </c>
      <c r="E64" s="73">
        <v>321.75193539999998</v>
      </c>
    </row>
    <row r="65" spans="1:5" s="72" customFormat="1" ht="15" x14ac:dyDescent="0.3">
      <c r="A65" s="171">
        <f>MAX(A$4:A64)+1</f>
        <v>42</v>
      </c>
      <c r="B65" s="167" t="s">
        <v>263</v>
      </c>
      <c r="C65" s="81" t="s">
        <v>217</v>
      </c>
      <c r="D65" s="73">
        <v>96.234836000000001</v>
      </c>
      <c r="E65" s="73">
        <v>9570.6821966999996</v>
      </c>
    </row>
    <row r="66" spans="1:5" s="72" customFormat="1" ht="15" x14ac:dyDescent="0.3">
      <c r="A66" s="172"/>
      <c r="B66" s="168"/>
      <c r="C66" s="81" t="s">
        <v>218</v>
      </c>
      <c r="D66" s="73"/>
      <c r="E66" s="73">
        <v>8422.2367907999997</v>
      </c>
    </row>
    <row r="67" spans="1:5" s="72" customFormat="1" ht="15" x14ac:dyDescent="0.3">
      <c r="A67" s="190">
        <f>MAX(A$4:A66)+1</f>
        <v>43</v>
      </c>
      <c r="B67" s="187" t="s">
        <v>264</v>
      </c>
      <c r="C67" s="81" t="s">
        <v>217</v>
      </c>
      <c r="D67" s="73">
        <v>14.567007</v>
      </c>
      <c r="E67" s="73">
        <v>2184.1193847999998</v>
      </c>
    </row>
    <row r="68" spans="1:5" s="72" customFormat="1" ht="15" x14ac:dyDescent="0.3">
      <c r="A68" s="191"/>
      <c r="B68" s="188"/>
      <c r="C68" s="81" t="s">
        <v>228</v>
      </c>
      <c r="D68" s="73"/>
      <c r="E68" s="73">
        <v>49.209256400000001</v>
      </c>
    </row>
    <row r="69" spans="1:5" s="72" customFormat="1" ht="15" x14ac:dyDescent="0.3">
      <c r="A69" s="192"/>
      <c r="B69" s="189"/>
      <c r="C69" s="81" t="s">
        <v>218</v>
      </c>
      <c r="D69" s="73"/>
      <c r="E69" s="73">
        <v>18362.104181499999</v>
      </c>
    </row>
    <row r="70" spans="1:5" s="72" customFormat="1" ht="15" x14ac:dyDescent="0.3">
      <c r="A70" s="89">
        <f>MAX(A$4:A69)+1</f>
        <v>44</v>
      </c>
      <c r="B70" s="82" t="s">
        <v>265</v>
      </c>
      <c r="C70" s="81" t="s">
        <v>217</v>
      </c>
      <c r="D70" s="73">
        <v>11.459569999999999</v>
      </c>
      <c r="E70" s="73">
        <v>1734.8987962000001</v>
      </c>
    </row>
    <row r="71" spans="1:5" s="72" customFormat="1" ht="15" x14ac:dyDescent="0.3">
      <c r="A71" s="89">
        <f>MAX(A$4:A70)+1</f>
        <v>45</v>
      </c>
      <c r="B71" s="82" t="s">
        <v>266</v>
      </c>
      <c r="C71" s="81" t="s">
        <v>217</v>
      </c>
      <c r="D71" s="73">
        <v>24.954626000000001</v>
      </c>
      <c r="E71" s="73">
        <v>108.829701</v>
      </c>
    </row>
    <row r="72" spans="1:5" s="72" customFormat="1" ht="15" x14ac:dyDescent="0.3">
      <c r="A72" s="89">
        <f>MAX(A$4:A71)+1</f>
        <v>46</v>
      </c>
      <c r="B72" s="82" t="s">
        <v>267</v>
      </c>
      <c r="C72" s="81" t="s">
        <v>217</v>
      </c>
      <c r="D72" s="73">
        <v>285.87462599999998</v>
      </c>
      <c r="E72" s="73">
        <v>670.5836157</v>
      </c>
    </row>
    <row r="73" spans="1:5" s="72" customFormat="1" ht="15" x14ac:dyDescent="0.3">
      <c r="A73" s="89">
        <f>MAX(A$4:A72)+1</f>
        <v>47</v>
      </c>
      <c r="B73" s="82" t="s">
        <v>268</v>
      </c>
      <c r="C73" s="81" t="s">
        <v>217</v>
      </c>
      <c r="D73" s="73">
        <v>26.384467999999998</v>
      </c>
      <c r="E73" s="73">
        <v>2796.6230098999999</v>
      </c>
    </row>
    <row r="74" spans="1:5" s="72" customFormat="1" ht="15" x14ac:dyDescent="0.3">
      <c r="A74" s="89">
        <f>MAX(A$4:A73)+1</f>
        <v>48</v>
      </c>
      <c r="B74" s="82" t="s">
        <v>545</v>
      </c>
      <c r="C74" s="81" t="s">
        <v>220</v>
      </c>
      <c r="D74" s="73"/>
      <c r="E74" s="73">
        <v>717.65415069999995</v>
      </c>
    </row>
    <row r="75" spans="1:5" s="72" customFormat="1" ht="15" x14ac:dyDescent="0.3">
      <c r="A75" s="89">
        <f>MAX(A$4:A74)+1</f>
        <v>49</v>
      </c>
      <c r="B75" s="82" t="s">
        <v>454</v>
      </c>
      <c r="C75" s="81" t="s">
        <v>217</v>
      </c>
      <c r="D75" s="73">
        <v>15.695017999999999</v>
      </c>
      <c r="E75" s="73">
        <v>575.98772499999995</v>
      </c>
    </row>
    <row r="76" spans="1:5" s="72" customFormat="1" ht="15" x14ac:dyDescent="0.3">
      <c r="A76" s="171">
        <f>MAX(A$4:A75)+1</f>
        <v>50</v>
      </c>
      <c r="B76" s="167" t="s">
        <v>546</v>
      </c>
      <c r="C76" s="81" t="s">
        <v>217</v>
      </c>
      <c r="D76" s="73">
        <v>1.0192600000000001</v>
      </c>
      <c r="E76" s="73">
        <v>70.026762300000001</v>
      </c>
    </row>
    <row r="77" spans="1:5" s="72" customFormat="1" ht="15" x14ac:dyDescent="0.3">
      <c r="A77" s="172"/>
      <c r="B77" s="168"/>
      <c r="C77" s="81" t="s">
        <v>224</v>
      </c>
      <c r="D77" s="73"/>
      <c r="E77" s="73">
        <v>10912.893526</v>
      </c>
    </row>
    <row r="78" spans="1:5" s="72" customFormat="1" ht="15" x14ac:dyDescent="0.3">
      <c r="A78" s="171">
        <f>MAX(A$4:A77)+1</f>
        <v>51</v>
      </c>
      <c r="B78" s="167" t="s">
        <v>532</v>
      </c>
      <c r="C78" s="81" t="s">
        <v>217</v>
      </c>
      <c r="D78" s="73">
        <v>0.70943999999999996</v>
      </c>
      <c r="E78" s="73">
        <v>48.864319700000003</v>
      </c>
    </row>
    <row r="79" spans="1:5" s="72" customFormat="1" ht="15" x14ac:dyDescent="0.3">
      <c r="A79" s="172"/>
      <c r="B79" s="168"/>
      <c r="C79" s="81" t="s">
        <v>224</v>
      </c>
      <c r="D79" s="73"/>
      <c r="E79" s="73">
        <v>1384.3822256999999</v>
      </c>
    </row>
    <row r="80" spans="1:5" s="72" customFormat="1" ht="15" x14ac:dyDescent="0.3">
      <c r="A80" s="89">
        <f>MAX(A$4:A79)+1</f>
        <v>52</v>
      </c>
      <c r="B80" s="82" t="s">
        <v>357</v>
      </c>
      <c r="C80" s="81" t="s">
        <v>217</v>
      </c>
      <c r="D80" s="73">
        <v>973.27712799999995</v>
      </c>
      <c r="E80" s="73">
        <v>5668.7495681999999</v>
      </c>
    </row>
    <row r="81" spans="1:5" s="72" customFormat="1" ht="15" x14ac:dyDescent="0.3">
      <c r="A81" s="89">
        <f>MAX(A$4:A80)+1</f>
        <v>53</v>
      </c>
      <c r="B81" s="82" t="s">
        <v>270</v>
      </c>
      <c r="C81" s="81" t="s">
        <v>217</v>
      </c>
      <c r="D81" s="73">
        <v>2339.6432070000001</v>
      </c>
      <c r="E81" s="73">
        <v>5388.0263242999999</v>
      </c>
    </row>
    <row r="82" spans="1:5" s="72" customFormat="1" ht="15" x14ac:dyDescent="0.3">
      <c r="A82" s="89">
        <f>MAX(A$4:A81)+1</f>
        <v>54</v>
      </c>
      <c r="B82" s="82" t="s">
        <v>271</v>
      </c>
      <c r="C82" s="81" t="s">
        <v>217</v>
      </c>
      <c r="D82" s="73">
        <v>17.215015000000001</v>
      </c>
      <c r="E82" s="73">
        <v>808.54384460000006</v>
      </c>
    </row>
    <row r="83" spans="1:5" s="72" customFormat="1" ht="15" x14ac:dyDescent="0.3">
      <c r="A83" s="169">
        <f>MAX(A$4:A82)+1</f>
        <v>55</v>
      </c>
      <c r="B83" s="193" t="s">
        <v>272</v>
      </c>
      <c r="C83" s="81" t="s">
        <v>217</v>
      </c>
      <c r="D83" s="73">
        <v>374.16815000000003</v>
      </c>
      <c r="E83" s="73">
        <v>5661.7801399</v>
      </c>
    </row>
    <row r="84" spans="1:5" s="72" customFormat="1" ht="15" x14ac:dyDescent="0.3">
      <c r="A84" s="196"/>
      <c r="B84" s="194"/>
      <c r="C84" s="81" t="s">
        <v>218</v>
      </c>
      <c r="D84" s="73"/>
      <c r="E84" s="73">
        <v>32.589381099999997</v>
      </c>
    </row>
    <row r="85" spans="1:5" s="72" customFormat="1" ht="15" x14ac:dyDescent="0.3">
      <c r="A85" s="170"/>
      <c r="B85" s="195"/>
      <c r="C85" s="81" t="s">
        <v>220</v>
      </c>
      <c r="D85" s="73"/>
      <c r="E85" s="73">
        <v>531.67292410000005</v>
      </c>
    </row>
    <row r="86" spans="1:5" s="72" customFormat="1" ht="15" x14ac:dyDescent="0.3">
      <c r="A86" s="89">
        <f>MAX(A$4:A85)+1</f>
        <v>56</v>
      </c>
      <c r="B86" s="82" t="s">
        <v>273</v>
      </c>
      <c r="C86" s="81" t="s">
        <v>217</v>
      </c>
      <c r="D86" s="73">
        <v>9.8729999999999998E-3</v>
      </c>
      <c r="E86" s="73">
        <v>4126.4671598000004</v>
      </c>
    </row>
    <row r="87" spans="1:5" s="72" customFormat="1" ht="15" x14ac:dyDescent="0.3">
      <c r="A87" s="89">
        <f>MAX(A$4:A86)+1</f>
        <v>57</v>
      </c>
      <c r="B87" s="82" t="s">
        <v>455</v>
      </c>
      <c r="C87" s="81" t="s">
        <v>217</v>
      </c>
      <c r="D87" s="73">
        <v>0.46867999999999999</v>
      </c>
      <c r="E87" s="73">
        <v>48870.211307999998</v>
      </c>
    </row>
    <row r="88" spans="1:5" s="72" customFormat="1" ht="15" x14ac:dyDescent="0.3">
      <c r="A88" s="89">
        <f>MAX(A$4:A87)+1</f>
        <v>58</v>
      </c>
      <c r="B88" s="82" t="s">
        <v>491</v>
      </c>
      <c r="C88" s="81" t="s">
        <v>217</v>
      </c>
      <c r="D88" s="73">
        <v>21816.494802000001</v>
      </c>
      <c r="E88" s="73">
        <v>16173.6888043</v>
      </c>
    </row>
    <row r="89" spans="1:5" s="72" customFormat="1" ht="15" x14ac:dyDescent="0.3">
      <c r="A89" s="89">
        <f>MAX(A$4:A88)+1</f>
        <v>59</v>
      </c>
      <c r="B89" s="82" t="s">
        <v>457</v>
      </c>
      <c r="C89" s="81" t="s">
        <v>217</v>
      </c>
      <c r="D89" s="73">
        <v>35.331837999999998</v>
      </c>
      <c r="E89" s="73">
        <v>780.93382499999996</v>
      </c>
    </row>
    <row r="90" spans="1:5" s="72" customFormat="1" ht="15" x14ac:dyDescent="0.3">
      <c r="A90" s="89">
        <f>MAX(A$4:A89)+1</f>
        <v>60</v>
      </c>
      <c r="B90" s="82" t="s">
        <v>349</v>
      </c>
      <c r="C90" s="81" t="s">
        <v>217</v>
      </c>
      <c r="D90" s="73">
        <v>638.32441900000003</v>
      </c>
      <c r="E90" s="73">
        <v>5380.2430719000004</v>
      </c>
    </row>
    <row r="91" spans="1:5" s="72" customFormat="1" ht="15" x14ac:dyDescent="0.3">
      <c r="A91" s="89">
        <f>MAX(A$4:A90)+1</f>
        <v>61</v>
      </c>
      <c r="B91" s="82" t="s">
        <v>359</v>
      </c>
      <c r="C91" s="81" t="s">
        <v>217</v>
      </c>
      <c r="D91" s="73">
        <v>234.87279100000001</v>
      </c>
      <c r="E91" s="73">
        <v>1949.0930949999999</v>
      </c>
    </row>
    <row r="92" spans="1:5" s="72" customFormat="1" ht="15" x14ac:dyDescent="0.3">
      <c r="A92" s="169">
        <f>MAX(A$4:A91)+1</f>
        <v>62</v>
      </c>
      <c r="B92" s="193" t="s">
        <v>458</v>
      </c>
      <c r="C92" s="81" t="s">
        <v>217</v>
      </c>
      <c r="D92" s="73">
        <v>220.55328499999999</v>
      </c>
      <c r="E92" s="73">
        <v>10625.150871600001</v>
      </c>
    </row>
    <row r="93" spans="1:5" s="72" customFormat="1" ht="15" x14ac:dyDescent="0.3">
      <c r="A93" s="196"/>
      <c r="B93" s="194"/>
      <c r="C93" s="81" t="s">
        <v>218</v>
      </c>
      <c r="D93" s="73"/>
      <c r="E93" s="73">
        <v>1979.2538916000001</v>
      </c>
    </row>
    <row r="94" spans="1:5" s="72" customFormat="1" ht="15" x14ac:dyDescent="0.3">
      <c r="A94" s="170"/>
      <c r="B94" s="195"/>
      <c r="C94" s="81" t="s">
        <v>220</v>
      </c>
      <c r="D94" s="73"/>
      <c r="E94" s="73">
        <v>1.9153483</v>
      </c>
    </row>
    <row r="95" spans="1:5" s="72" customFormat="1" ht="15" x14ac:dyDescent="0.3">
      <c r="A95" s="171">
        <f>MAX(A$4:A94)+1</f>
        <v>63</v>
      </c>
      <c r="B95" s="167" t="s">
        <v>276</v>
      </c>
      <c r="C95" s="81" t="s">
        <v>217</v>
      </c>
      <c r="D95" s="73">
        <v>1.8814109999999999</v>
      </c>
      <c r="E95" s="73">
        <v>71.019407799999996</v>
      </c>
    </row>
    <row r="96" spans="1:5" s="72" customFormat="1" ht="15" x14ac:dyDescent="0.3">
      <c r="A96" s="174"/>
      <c r="B96" s="173"/>
      <c r="C96" s="81" t="s">
        <v>218</v>
      </c>
      <c r="D96" s="73"/>
      <c r="E96" s="73">
        <v>653.91709019999996</v>
      </c>
    </row>
    <row r="97" spans="1:5" s="72" customFormat="1" ht="15" x14ac:dyDescent="0.3">
      <c r="A97" s="174"/>
      <c r="B97" s="173"/>
      <c r="C97" s="81" t="s">
        <v>224</v>
      </c>
      <c r="D97" s="73"/>
      <c r="E97" s="90">
        <v>0.19816690000000001</v>
      </c>
    </row>
    <row r="98" spans="1:5" s="72" customFormat="1" ht="15" x14ac:dyDescent="0.3">
      <c r="A98" s="172"/>
      <c r="B98" s="168"/>
      <c r="C98" s="81" t="s">
        <v>220</v>
      </c>
      <c r="D98" s="73"/>
      <c r="E98" s="73">
        <v>919.82374530000004</v>
      </c>
    </row>
    <row r="99" spans="1:5" s="72" customFormat="1" ht="15" x14ac:dyDescent="0.3">
      <c r="A99" s="171">
        <f>MAX(A$4:A98)+1</f>
        <v>64</v>
      </c>
      <c r="B99" s="167" t="s">
        <v>533</v>
      </c>
      <c r="C99" s="81" t="s">
        <v>217</v>
      </c>
      <c r="D99" s="73">
        <v>67.370737000000005</v>
      </c>
      <c r="E99" s="73">
        <v>4190.4463809999997</v>
      </c>
    </row>
    <row r="100" spans="1:5" s="72" customFormat="1" ht="15" x14ac:dyDescent="0.3">
      <c r="A100" s="172"/>
      <c r="B100" s="168"/>
      <c r="C100" s="81" t="s">
        <v>218</v>
      </c>
      <c r="D100" s="73"/>
      <c r="E100" s="73">
        <v>1096.0261132000001</v>
      </c>
    </row>
    <row r="101" spans="1:5" s="72" customFormat="1" ht="15" x14ac:dyDescent="0.3">
      <c r="A101" s="89">
        <f>MAX(A$4:A100)+1</f>
        <v>65</v>
      </c>
      <c r="B101" s="82" t="s">
        <v>459</v>
      </c>
      <c r="C101" s="81" t="s">
        <v>217</v>
      </c>
      <c r="D101" s="73">
        <v>6.5128440000000003</v>
      </c>
      <c r="E101" s="73">
        <v>2833.8742920999998</v>
      </c>
    </row>
    <row r="102" spans="1:5" s="72" customFormat="1" ht="15" x14ac:dyDescent="0.3">
      <c r="A102" s="171">
        <f>MAX(A$4:A101)+1</f>
        <v>66</v>
      </c>
      <c r="B102" s="167" t="s">
        <v>515</v>
      </c>
      <c r="C102" s="81" t="s">
        <v>217</v>
      </c>
      <c r="D102" s="73">
        <v>89.636300000000006</v>
      </c>
      <c r="E102" s="73">
        <v>8085.4770485999998</v>
      </c>
    </row>
    <row r="103" spans="1:5" s="72" customFormat="1" ht="15" x14ac:dyDescent="0.3">
      <c r="A103" s="172"/>
      <c r="B103" s="168"/>
      <c r="C103" s="81" t="s">
        <v>218</v>
      </c>
      <c r="D103" s="73"/>
      <c r="E103" s="73">
        <v>10335.855774</v>
      </c>
    </row>
    <row r="104" spans="1:5" s="72" customFormat="1" ht="15" x14ac:dyDescent="0.3">
      <c r="A104" s="171">
        <f>MAX(A$4:A103)+1</f>
        <v>67</v>
      </c>
      <c r="B104" s="167" t="s">
        <v>460</v>
      </c>
      <c r="C104" s="81" t="s">
        <v>217</v>
      </c>
      <c r="D104" s="73">
        <v>123.377094</v>
      </c>
      <c r="E104" s="73">
        <v>9730.8611566</v>
      </c>
    </row>
    <row r="105" spans="1:5" ht="15" x14ac:dyDescent="0.3">
      <c r="A105" s="172"/>
      <c r="B105" s="168"/>
      <c r="C105" s="81" t="s">
        <v>218</v>
      </c>
      <c r="D105" s="73"/>
      <c r="E105" s="73">
        <v>31087.859185199999</v>
      </c>
    </row>
    <row r="106" spans="1:5" s="72" customFormat="1" ht="15" x14ac:dyDescent="0.3">
      <c r="A106" s="89">
        <f>MAX(A$4:A105)+1</f>
        <v>68</v>
      </c>
      <c r="B106" s="82" t="s">
        <v>277</v>
      </c>
      <c r="C106" s="81" t="s">
        <v>217</v>
      </c>
      <c r="D106" s="73">
        <v>1827.386872</v>
      </c>
      <c r="E106" s="73">
        <v>7813.8368233000001</v>
      </c>
    </row>
    <row r="107" spans="1:5" s="72" customFormat="1" ht="15" x14ac:dyDescent="0.3">
      <c r="A107" s="89">
        <f>MAX(A$4:A106)+1</f>
        <v>69</v>
      </c>
      <c r="B107" s="82" t="s">
        <v>278</v>
      </c>
      <c r="C107" s="81" t="s">
        <v>217</v>
      </c>
      <c r="D107" s="73">
        <v>21330.814184999999</v>
      </c>
      <c r="E107" s="73">
        <v>89928.151361600001</v>
      </c>
    </row>
    <row r="108" spans="1:5" s="72" customFormat="1" ht="15" x14ac:dyDescent="0.3">
      <c r="A108" s="89">
        <f>MAX(A$4:A107)+1</f>
        <v>70</v>
      </c>
      <c r="B108" s="82" t="s">
        <v>279</v>
      </c>
      <c r="C108" s="81" t="s">
        <v>222</v>
      </c>
      <c r="D108" s="73">
        <v>57722.644999999997</v>
      </c>
      <c r="E108" s="73">
        <v>36253.552908999998</v>
      </c>
    </row>
    <row r="109" spans="1:5" s="72" customFormat="1" ht="15" x14ac:dyDescent="0.3">
      <c r="A109" s="171">
        <f>MAX(A$4:A108)+1</f>
        <v>71</v>
      </c>
      <c r="B109" s="167" t="s">
        <v>280</v>
      </c>
      <c r="C109" s="81" t="s">
        <v>217</v>
      </c>
      <c r="D109" s="73">
        <v>13.994069</v>
      </c>
      <c r="E109" s="73">
        <v>244.53230579999999</v>
      </c>
    </row>
    <row r="110" spans="1:5" s="72" customFormat="1" ht="15" x14ac:dyDescent="0.3">
      <c r="A110" s="172"/>
      <c r="B110" s="168"/>
      <c r="C110" s="81" t="s">
        <v>220</v>
      </c>
      <c r="D110" s="73"/>
      <c r="E110" s="73">
        <v>559.35134800000003</v>
      </c>
    </row>
    <row r="111" spans="1:5" s="72" customFormat="1" ht="15" x14ac:dyDescent="0.3">
      <c r="A111" s="89">
        <f>MAX(A$4:A110)+1</f>
        <v>72</v>
      </c>
      <c r="B111" s="82" t="s">
        <v>281</v>
      </c>
      <c r="C111" s="81" t="s">
        <v>217</v>
      </c>
      <c r="D111" s="73">
        <v>11.591929</v>
      </c>
      <c r="E111" s="73">
        <v>131.5405256</v>
      </c>
    </row>
    <row r="112" spans="1:5" s="72" customFormat="1" ht="15" x14ac:dyDescent="0.3">
      <c r="A112" s="89">
        <f>MAX(A$4:A111)+1</f>
        <v>73</v>
      </c>
      <c r="B112" s="82" t="s">
        <v>282</v>
      </c>
      <c r="C112" s="81" t="s">
        <v>217</v>
      </c>
      <c r="D112" s="73">
        <v>30.553643999999998</v>
      </c>
      <c r="E112" s="73">
        <v>191.49426220000001</v>
      </c>
    </row>
    <row r="113" spans="1:5" s="72" customFormat="1" ht="15" x14ac:dyDescent="0.3">
      <c r="A113" s="89">
        <f>MAX(A$4:A112)+1</f>
        <v>74</v>
      </c>
      <c r="B113" s="82" t="s">
        <v>547</v>
      </c>
      <c r="C113" s="81" t="s">
        <v>217</v>
      </c>
      <c r="D113" s="73">
        <v>176.60999899999999</v>
      </c>
      <c r="E113" s="73">
        <v>2584.5464917999998</v>
      </c>
    </row>
    <row r="114" spans="1:5" s="72" customFormat="1" ht="15" x14ac:dyDescent="0.3">
      <c r="A114" s="89">
        <f>MAX(A$4:A113)+1</f>
        <v>75</v>
      </c>
      <c r="B114" s="82" t="s">
        <v>283</v>
      </c>
      <c r="C114" s="81" t="s">
        <v>217</v>
      </c>
      <c r="D114" s="73">
        <v>6.2208740000000002</v>
      </c>
      <c r="E114" s="73">
        <v>1462.7011978</v>
      </c>
    </row>
    <row r="115" spans="1:5" s="72" customFormat="1" ht="15" x14ac:dyDescent="0.3">
      <c r="A115" s="89">
        <f>MAX(A$4:A114)+1</f>
        <v>76</v>
      </c>
      <c r="B115" s="82" t="s">
        <v>284</v>
      </c>
      <c r="C115" s="81" t="s">
        <v>217</v>
      </c>
      <c r="D115" s="73">
        <v>4.4504169999999998</v>
      </c>
      <c r="E115" s="73">
        <v>2186.1367513999999</v>
      </c>
    </row>
    <row r="116" spans="1:5" s="72" customFormat="1" ht="15" x14ac:dyDescent="0.3">
      <c r="A116" s="171">
        <f>MAX(A$4:A115)+1</f>
        <v>77</v>
      </c>
      <c r="B116" s="167" t="s">
        <v>285</v>
      </c>
      <c r="C116" s="81" t="s">
        <v>217</v>
      </c>
      <c r="D116" s="73">
        <v>27.535330999999999</v>
      </c>
      <c r="E116" s="73">
        <v>2370.6588505</v>
      </c>
    </row>
    <row r="117" spans="1:5" s="72" customFormat="1" ht="15" x14ac:dyDescent="0.3">
      <c r="A117" s="172"/>
      <c r="B117" s="168"/>
      <c r="C117" s="81" t="s">
        <v>218</v>
      </c>
      <c r="D117" s="73"/>
      <c r="E117" s="73">
        <v>4604.3159696000002</v>
      </c>
    </row>
    <row r="118" spans="1:5" s="72" customFormat="1" ht="15" x14ac:dyDescent="0.3">
      <c r="A118" s="171">
        <f>MAX(A$4:A117)+1</f>
        <v>78</v>
      </c>
      <c r="B118" s="167" t="s">
        <v>286</v>
      </c>
      <c r="C118" s="81" t="s">
        <v>217</v>
      </c>
      <c r="D118" s="73">
        <v>1.66154</v>
      </c>
      <c r="E118" s="73">
        <v>238.41163040000001</v>
      </c>
    </row>
    <row r="119" spans="1:5" s="72" customFormat="1" ht="15" x14ac:dyDescent="0.3">
      <c r="A119" s="172"/>
      <c r="B119" s="168"/>
      <c r="C119" s="81" t="s">
        <v>218</v>
      </c>
      <c r="D119" s="73"/>
      <c r="E119" s="73">
        <v>2990.2975744999999</v>
      </c>
    </row>
    <row r="120" spans="1:5" s="72" customFormat="1" ht="15" x14ac:dyDescent="0.3">
      <c r="A120" s="89">
        <f>MAX(A$4:A119)+1</f>
        <v>79</v>
      </c>
      <c r="B120" s="82" t="s">
        <v>360</v>
      </c>
      <c r="C120" s="81" t="s">
        <v>217</v>
      </c>
      <c r="D120" s="73">
        <v>378.47187500000001</v>
      </c>
      <c r="E120" s="73">
        <v>2765.9438034</v>
      </c>
    </row>
    <row r="121" spans="1:5" s="72" customFormat="1" ht="15" x14ac:dyDescent="0.3">
      <c r="A121" s="169">
        <f>MAX(A$4:A120)+1</f>
        <v>80</v>
      </c>
      <c r="B121" s="193" t="s">
        <v>462</v>
      </c>
      <c r="C121" s="81" t="s">
        <v>217</v>
      </c>
      <c r="D121" s="73">
        <v>1252.599494</v>
      </c>
      <c r="E121" s="73">
        <v>18843.9492465</v>
      </c>
    </row>
    <row r="122" spans="1:5" s="72" customFormat="1" ht="15" x14ac:dyDescent="0.3">
      <c r="A122" s="196"/>
      <c r="B122" s="194"/>
      <c r="C122" s="81" t="s">
        <v>218</v>
      </c>
      <c r="D122" s="73"/>
      <c r="E122" s="73">
        <v>420.70773109999999</v>
      </c>
    </row>
    <row r="123" spans="1:5" s="72" customFormat="1" ht="15" x14ac:dyDescent="0.3">
      <c r="A123" s="170"/>
      <c r="B123" s="195"/>
      <c r="C123" s="81" t="s">
        <v>220</v>
      </c>
      <c r="D123" s="73"/>
      <c r="E123" s="73">
        <v>8847.4772438</v>
      </c>
    </row>
    <row r="124" spans="1:5" s="72" customFormat="1" ht="15" x14ac:dyDescent="0.3">
      <c r="A124" s="89">
        <f>MAX(A$4:A123)+1</f>
        <v>81</v>
      </c>
      <c r="B124" s="82" t="s">
        <v>361</v>
      </c>
      <c r="C124" s="81" t="s">
        <v>217</v>
      </c>
      <c r="D124" s="73">
        <v>1167.7519600000001</v>
      </c>
      <c r="E124" s="73">
        <v>44175.673389399999</v>
      </c>
    </row>
    <row r="125" spans="1:5" s="72" customFormat="1" ht="15" x14ac:dyDescent="0.3">
      <c r="A125" s="171">
        <f>MAX(A$4:A124)+1</f>
        <v>82</v>
      </c>
      <c r="B125" s="167" t="s">
        <v>463</v>
      </c>
      <c r="C125" s="81" t="s">
        <v>217</v>
      </c>
      <c r="D125" s="73">
        <v>3.2765960000000001</v>
      </c>
      <c r="E125" s="73">
        <v>1245.1261813000001</v>
      </c>
    </row>
    <row r="126" spans="1:5" s="72" customFormat="1" ht="15" x14ac:dyDescent="0.3">
      <c r="A126" s="172"/>
      <c r="B126" s="168"/>
      <c r="C126" s="81" t="s">
        <v>218</v>
      </c>
      <c r="D126" s="73"/>
      <c r="E126" s="73">
        <v>9430.0231867000002</v>
      </c>
    </row>
    <row r="127" spans="1:5" s="72" customFormat="1" ht="15" x14ac:dyDescent="0.3">
      <c r="A127" s="89">
        <f>MAX(A$4:A126)+1</f>
        <v>83</v>
      </c>
      <c r="B127" s="82" t="s">
        <v>289</v>
      </c>
      <c r="C127" s="81" t="s">
        <v>217</v>
      </c>
      <c r="D127" s="73">
        <v>143.29513900000001</v>
      </c>
      <c r="E127" s="73">
        <v>472.40990169999998</v>
      </c>
    </row>
    <row r="128" spans="1:5" s="72" customFormat="1" ht="15" x14ac:dyDescent="0.3">
      <c r="A128" s="89">
        <f>MAX(A$4:A127)+1</f>
        <v>84</v>
      </c>
      <c r="B128" s="82" t="s">
        <v>362</v>
      </c>
      <c r="C128" s="81" t="s">
        <v>217</v>
      </c>
      <c r="D128" s="73">
        <v>397.056195</v>
      </c>
      <c r="E128" s="73">
        <v>1536.2668854000001</v>
      </c>
    </row>
    <row r="129" spans="1:5" s="72" customFormat="1" ht="15" x14ac:dyDescent="0.3">
      <c r="A129" s="171">
        <f>MAX(A$4:A128)+1</f>
        <v>85</v>
      </c>
      <c r="B129" s="167" t="s">
        <v>464</v>
      </c>
      <c r="C129" s="81" t="s">
        <v>217</v>
      </c>
      <c r="D129" s="73">
        <v>728.28182800000002</v>
      </c>
      <c r="E129" s="73">
        <v>6221.7058960000004</v>
      </c>
    </row>
    <row r="130" spans="1:5" s="72" customFormat="1" ht="15" x14ac:dyDescent="0.3">
      <c r="A130" s="172"/>
      <c r="B130" s="168"/>
      <c r="C130" s="81" t="s">
        <v>219</v>
      </c>
      <c r="D130" s="73"/>
      <c r="E130" s="73">
        <v>181.1353598</v>
      </c>
    </row>
    <row r="131" spans="1:5" s="72" customFormat="1" ht="15" x14ac:dyDescent="0.3">
      <c r="A131" s="89">
        <f>MAX(A$4:A130)+1</f>
        <v>86</v>
      </c>
      <c r="B131" s="82" t="s">
        <v>291</v>
      </c>
      <c r="C131" s="81" t="s">
        <v>217</v>
      </c>
      <c r="D131" s="73">
        <v>1317.6830749999999</v>
      </c>
      <c r="E131" s="73">
        <v>1316.2162820000001</v>
      </c>
    </row>
    <row r="132" spans="1:5" s="72" customFormat="1" ht="15" x14ac:dyDescent="0.3">
      <c r="A132" s="89">
        <f>MAX(A$4:A131)+1</f>
        <v>87</v>
      </c>
      <c r="B132" s="82" t="s">
        <v>292</v>
      </c>
      <c r="C132" s="81" t="s">
        <v>218</v>
      </c>
      <c r="D132" s="73"/>
      <c r="E132" s="73">
        <v>37718.912479500003</v>
      </c>
    </row>
    <row r="133" spans="1:5" s="72" customFormat="1" ht="15" x14ac:dyDescent="0.3">
      <c r="A133" s="89">
        <f>MAX(A$4:A132)+1</f>
        <v>88</v>
      </c>
      <c r="B133" s="82" t="s">
        <v>293</v>
      </c>
      <c r="C133" s="81" t="s">
        <v>217</v>
      </c>
      <c r="D133" s="73">
        <v>69.870161999999993</v>
      </c>
      <c r="E133" s="73">
        <v>1802.5718039999999</v>
      </c>
    </row>
    <row r="134" spans="1:5" s="72" customFormat="1" ht="15" x14ac:dyDescent="0.3">
      <c r="A134" s="169">
        <f>MAX(A$4:A133)+1</f>
        <v>89</v>
      </c>
      <c r="B134" s="193" t="s">
        <v>465</v>
      </c>
      <c r="C134" s="81" t="s">
        <v>217</v>
      </c>
      <c r="D134" s="73">
        <v>0.240955</v>
      </c>
      <c r="E134" s="73">
        <v>63.167960800000003</v>
      </c>
    </row>
    <row r="135" spans="1:5" s="72" customFormat="1" ht="15" x14ac:dyDescent="0.3">
      <c r="A135" s="196"/>
      <c r="B135" s="194"/>
      <c r="C135" s="81" t="s">
        <v>218</v>
      </c>
      <c r="D135" s="73"/>
      <c r="E135" s="73">
        <v>5.5140454999999999</v>
      </c>
    </row>
    <row r="136" spans="1:5" s="72" customFormat="1" ht="15" x14ac:dyDescent="0.3">
      <c r="A136" s="170"/>
      <c r="B136" s="195"/>
      <c r="C136" s="81" t="s">
        <v>220</v>
      </c>
      <c r="D136" s="73"/>
      <c r="E136" s="73">
        <v>344.63173860000001</v>
      </c>
    </row>
    <row r="137" spans="1:5" s="72" customFormat="1" ht="15" x14ac:dyDescent="0.3">
      <c r="A137" s="89">
        <f>MAX(A$4:A136)+1</f>
        <v>90</v>
      </c>
      <c r="B137" s="82" t="s">
        <v>294</v>
      </c>
      <c r="C137" s="81" t="s">
        <v>217</v>
      </c>
      <c r="D137" s="73">
        <v>11.343451</v>
      </c>
      <c r="E137" s="73">
        <v>123.29290810000001</v>
      </c>
    </row>
    <row r="138" spans="1:5" s="72" customFormat="1" ht="15" x14ac:dyDescent="0.3">
      <c r="A138" s="89">
        <f>MAX(A$4:A137)+1</f>
        <v>91</v>
      </c>
      <c r="B138" s="82" t="s">
        <v>295</v>
      </c>
      <c r="C138" s="81" t="s">
        <v>217</v>
      </c>
      <c r="D138" s="73">
        <v>3.1811060000000002</v>
      </c>
      <c r="E138" s="73">
        <v>11.2479598</v>
      </c>
    </row>
    <row r="139" spans="1:5" s="72" customFormat="1" ht="15" x14ac:dyDescent="0.3">
      <c r="A139" s="89">
        <f>MAX(A$4:A138)+1</f>
        <v>92</v>
      </c>
      <c r="B139" s="82" t="s">
        <v>535</v>
      </c>
      <c r="C139" s="81" t="s">
        <v>217</v>
      </c>
      <c r="D139" s="73">
        <v>3.006678</v>
      </c>
      <c r="E139" s="73">
        <v>416.85447579999999</v>
      </c>
    </row>
    <row r="140" spans="1:5" s="72" customFormat="1" ht="15" x14ac:dyDescent="0.3">
      <c r="A140" s="89">
        <f>MAX(A$4:A139)+1</f>
        <v>93</v>
      </c>
      <c r="B140" s="82" t="s">
        <v>296</v>
      </c>
      <c r="C140" s="81" t="s">
        <v>217</v>
      </c>
      <c r="D140" s="73">
        <v>19.591232000000002</v>
      </c>
      <c r="E140" s="73">
        <v>160.2331701</v>
      </c>
    </row>
    <row r="141" spans="1:5" s="72" customFormat="1" ht="15" x14ac:dyDescent="0.3">
      <c r="A141" s="171">
        <f>MAX(A$4:A140)+1</f>
        <v>94</v>
      </c>
      <c r="B141" s="167" t="s">
        <v>466</v>
      </c>
      <c r="C141" s="81" t="s">
        <v>217</v>
      </c>
      <c r="D141" s="73">
        <v>43.754452000000001</v>
      </c>
      <c r="E141" s="73">
        <v>2602.7505815999998</v>
      </c>
    </row>
    <row r="142" spans="1:5" s="72" customFormat="1" ht="15" x14ac:dyDescent="0.3">
      <c r="A142" s="172"/>
      <c r="B142" s="168"/>
      <c r="C142" s="81" t="s">
        <v>218</v>
      </c>
      <c r="D142" s="73"/>
      <c r="E142" s="73">
        <v>1553.5038001999999</v>
      </c>
    </row>
    <row r="143" spans="1:5" s="72" customFormat="1" ht="15" x14ac:dyDescent="0.3">
      <c r="A143" s="89">
        <f>MAX(A$4:A142)+1</f>
        <v>95</v>
      </c>
      <c r="B143" s="82" t="s">
        <v>556</v>
      </c>
      <c r="C143" s="81" t="s">
        <v>218</v>
      </c>
      <c r="D143" s="73"/>
      <c r="E143" s="73">
        <v>1116.9986659000001</v>
      </c>
    </row>
    <row r="144" spans="1:5" s="72" customFormat="1" ht="15" x14ac:dyDescent="0.3">
      <c r="A144" s="89">
        <f>MAX(A$4:A143)+1</f>
        <v>96</v>
      </c>
      <c r="B144" s="82" t="s">
        <v>297</v>
      </c>
      <c r="C144" s="81" t="s">
        <v>217</v>
      </c>
      <c r="D144" s="73">
        <v>4366.544245</v>
      </c>
      <c r="E144" s="73">
        <v>11688.559667699999</v>
      </c>
    </row>
    <row r="145" spans="1:5" s="72" customFormat="1" ht="15" x14ac:dyDescent="0.3">
      <c r="A145" s="171">
        <f>MAX(A$4:A144)+1</f>
        <v>97</v>
      </c>
      <c r="B145" s="167" t="s">
        <v>467</v>
      </c>
      <c r="C145" s="81" t="s">
        <v>217</v>
      </c>
      <c r="D145" s="73">
        <v>14.666717</v>
      </c>
      <c r="E145" s="73">
        <v>1804.7117817999999</v>
      </c>
    </row>
    <row r="146" spans="1:5" s="72" customFormat="1" ht="15" x14ac:dyDescent="0.3">
      <c r="A146" s="172"/>
      <c r="B146" s="168"/>
      <c r="C146" s="81" t="s">
        <v>218</v>
      </c>
      <c r="D146" s="73"/>
      <c r="E146" s="73">
        <v>1231.5748023000001</v>
      </c>
    </row>
    <row r="147" spans="1:5" s="72" customFormat="1" ht="15" x14ac:dyDescent="0.3">
      <c r="A147" s="89">
        <f>MAX(A$4:A146)+1</f>
        <v>98</v>
      </c>
      <c r="B147" s="82" t="s">
        <v>299</v>
      </c>
      <c r="C147" s="81" t="s">
        <v>217</v>
      </c>
      <c r="D147" s="73">
        <v>7068.74982</v>
      </c>
      <c r="E147" s="73">
        <v>56305.555156900002</v>
      </c>
    </row>
    <row r="148" spans="1:5" s="72" customFormat="1" ht="15" x14ac:dyDescent="0.3">
      <c r="A148" s="171">
        <f>MAX(A$4:A147)+1</f>
        <v>99</v>
      </c>
      <c r="B148" s="167" t="s">
        <v>468</v>
      </c>
      <c r="C148" s="81" t="s">
        <v>217</v>
      </c>
      <c r="D148" s="73">
        <v>79.141768999999996</v>
      </c>
      <c r="E148" s="73">
        <v>3490.5742478000002</v>
      </c>
    </row>
    <row r="149" spans="1:5" s="72" customFormat="1" ht="15" x14ac:dyDescent="0.3">
      <c r="A149" s="172"/>
      <c r="B149" s="168"/>
      <c r="C149" s="81" t="s">
        <v>218</v>
      </c>
      <c r="D149" s="73"/>
      <c r="E149" s="73">
        <v>756.02859490000003</v>
      </c>
    </row>
    <row r="150" spans="1:5" s="72" customFormat="1" ht="15" x14ac:dyDescent="0.3">
      <c r="A150" s="171">
        <f>MAX(A$4:A149)+1</f>
        <v>100</v>
      </c>
      <c r="B150" s="167" t="s">
        <v>469</v>
      </c>
      <c r="C150" s="81" t="s">
        <v>217</v>
      </c>
      <c r="D150" s="73">
        <v>59.719361999999997</v>
      </c>
      <c r="E150" s="73">
        <v>2436.4166473</v>
      </c>
    </row>
    <row r="151" spans="1:5" s="72" customFormat="1" ht="15" x14ac:dyDescent="0.3">
      <c r="A151" s="172"/>
      <c r="B151" s="168"/>
      <c r="C151" s="81" t="s">
        <v>220</v>
      </c>
      <c r="D151" s="73"/>
      <c r="E151" s="73">
        <v>643.67843749999997</v>
      </c>
    </row>
    <row r="152" spans="1:5" s="72" customFormat="1" ht="15" x14ac:dyDescent="0.3">
      <c r="A152" s="89">
        <f>MAX(A$4:A151)+1</f>
        <v>101</v>
      </c>
      <c r="B152" s="82" t="s">
        <v>12</v>
      </c>
      <c r="C152" s="81" t="s">
        <v>217</v>
      </c>
      <c r="D152" s="73">
        <v>3075.7164710000002</v>
      </c>
      <c r="E152" s="73">
        <v>5198.4158375999996</v>
      </c>
    </row>
    <row r="153" spans="1:5" s="72" customFormat="1" ht="15" x14ac:dyDescent="0.3">
      <c r="A153" s="171">
        <f>MAX(A$4:A152)+1</f>
        <v>102</v>
      </c>
      <c r="B153" s="167" t="s">
        <v>301</v>
      </c>
      <c r="C153" s="81" t="s">
        <v>217</v>
      </c>
      <c r="D153" s="73">
        <v>1931.279728</v>
      </c>
      <c r="E153" s="73">
        <v>13853.4910643</v>
      </c>
    </row>
    <row r="154" spans="1:5" s="72" customFormat="1" ht="15" x14ac:dyDescent="0.3">
      <c r="A154" s="174"/>
      <c r="B154" s="173"/>
      <c r="C154" s="81" t="s">
        <v>351</v>
      </c>
      <c r="D154" s="73"/>
      <c r="E154" s="73">
        <v>2.6654331</v>
      </c>
    </row>
    <row r="155" spans="1:5" s="72" customFormat="1" ht="15" x14ac:dyDescent="0.3">
      <c r="A155" s="174"/>
      <c r="B155" s="173"/>
      <c r="C155" s="81" t="s">
        <v>218</v>
      </c>
      <c r="D155" s="73"/>
      <c r="E155" s="73">
        <v>1160.2760178999999</v>
      </c>
    </row>
    <row r="156" spans="1:5" s="72" customFormat="1" ht="15" x14ac:dyDescent="0.3">
      <c r="A156" s="174"/>
      <c r="B156" s="173"/>
      <c r="C156" s="81" t="s">
        <v>220</v>
      </c>
      <c r="D156" s="73"/>
      <c r="E156" s="73">
        <v>338.06634919999999</v>
      </c>
    </row>
    <row r="157" spans="1:5" s="72" customFormat="1" ht="15" x14ac:dyDescent="0.3">
      <c r="A157" s="174"/>
      <c r="B157" s="173"/>
      <c r="C157" s="81" t="s">
        <v>225</v>
      </c>
      <c r="D157" s="73"/>
      <c r="E157" s="73">
        <v>4477.9949999999999</v>
      </c>
    </row>
    <row r="158" spans="1:5" s="72" customFormat="1" ht="15" x14ac:dyDescent="0.3">
      <c r="A158" s="172"/>
      <c r="B158" s="168"/>
      <c r="C158" s="81" t="s">
        <v>222</v>
      </c>
      <c r="D158" s="73">
        <v>112.28700000000001</v>
      </c>
      <c r="E158" s="73">
        <v>248.38526089999999</v>
      </c>
    </row>
    <row r="159" spans="1:5" s="72" customFormat="1" ht="15" x14ac:dyDescent="0.3">
      <c r="A159" s="171">
        <f>MAX(A$4:A158)+1</f>
        <v>103</v>
      </c>
      <c r="B159" s="167" t="s">
        <v>302</v>
      </c>
      <c r="C159" s="81" t="s">
        <v>217</v>
      </c>
      <c r="D159" s="73">
        <v>40.176979000000003</v>
      </c>
      <c r="E159" s="73">
        <v>3248.5576549000002</v>
      </c>
    </row>
    <row r="160" spans="1:5" s="72" customFormat="1" ht="15" x14ac:dyDescent="0.3">
      <c r="A160" s="172"/>
      <c r="B160" s="168"/>
      <c r="C160" s="81" t="s">
        <v>218</v>
      </c>
      <c r="D160" s="73"/>
      <c r="E160" s="73">
        <v>5993.7693493999996</v>
      </c>
    </row>
    <row r="161" spans="1:5" s="72" customFormat="1" ht="15" x14ac:dyDescent="0.3">
      <c r="A161" s="89">
        <f>MAX(A$4:A160)+1</f>
        <v>104</v>
      </c>
      <c r="B161" s="82" t="s">
        <v>303</v>
      </c>
      <c r="C161" s="81" t="s">
        <v>217</v>
      </c>
      <c r="D161" s="73">
        <v>9235.0296679999992</v>
      </c>
      <c r="E161" s="73">
        <v>1342.4579859999999</v>
      </c>
    </row>
    <row r="162" spans="1:5" s="72" customFormat="1" ht="15" x14ac:dyDescent="0.3">
      <c r="A162" s="169">
        <f>MAX(A$4:A161)+1</f>
        <v>105</v>
      </c>
      <c r="B162" s="193" t="s">
        <v>304</v>
      </c>
      <c r="C162" s="81" t="s">
        <v>217</v>
      </c>
      <c r="D162" s="73">
        <v>34.298001999999997</v>
      </c>
      <c r="E162" s="73">
        <v>518.69786539999996</v>
      </c>
    </row>
    <row r="163" spans="1:5" s="72" customFormat="1" ht="15" x14ac:dyDescent="0.3">
      <c r="A163" s="196"/>
      <c r="B163" s="194"/>
      <c r="C163" s="81" t="s">
        <v>218</v>
      </c>
      <c r="D163" s="73"/>
      <c r="E163" s="73">
        <v>531.3471151</v>
      </c>
    </row>
    <row r="164" spans="1:5" s="72" customFormat="1" ht="15" x14ac:dyDescent="0.3">
      <c r="A164" s="170"/>
      <c r="B164" s="195"/>
      <c r="C164" s="81" t="s">
        <v>220</v>
      </c>
      <c r="D164" s="73"/>
      <c r="E164" s="73">
        <v>37.519449700000003</v>
      </c>
    </row>
    <row r="165" spans="1:5" s="72" customFormat="1" ht="15" x14ac:dyDescent="0.3">
      <c r="A165" s="89">
        <f>MAX(A$4:A164)+1</f>
        <v>106</v>
      </c>
      <c r="B165" s="82" t="s">
        <v>305</v>
      </c>
      <c r="C165" s="81" t="s">
        <v>217</v>
      </c>
      <c r="D165" s="73">
        <v>0.89403600000000005</v>
      </c>
      <c r="E165" s="73">
        <v>18.055919800000002</v>
      </c>
    </row>
    <row r="166" spans="1:5" s="72" customFormat="1" ht="15" x14ac:dyDescent="0.3">
      <c r="A166" s="169">
        <f>MAX(A$4:A165)+1</f>
        <v>107</v>
      </c>
      <c r="B166" s="193" t="s">
        <v>470</v>
      </c>
      <c r="C166" s="81" t="s">
        <v>217</v>
      </c>
      <c r="D166" s="73">
        <v>190.74283500000001</v>
      </c>
      <c r="E166" s="73">
        <v>11617.3462913</v>
      </c>
    </row>
    <row r="167" spans="1:5" s="72" customFormat="1" ht="15" x14ac:dyDescent="0.3">
      <c r="A167" s="196"/>
      <c r="B167" s="194"/>
      <c r="C167" s="81" t="s">
        <v>228</v>
      </c>
      <c r="D167" s="73"/>
      <c r="E167" s="73">
        <v>1501.9670367000001</v>
      </c>
    </row>
    <row r="168" spans="1:5" s="72" customFormat="1" ht="15" x14ac:dyDescent="0.3">
      <c r="A168" s="170"/>
      <c r="B168" s="195"/>
      <c r="C168" s="81" t="s">
        <v>218</v>
      </c>
      <c r="D168" s="73"/>
      <c r="E168" s="73">
        <v>7793.6507484000003</v>
      </c>
    </row>
    <row r="169" spans="1:5" s="72" customFormat="1" ht="15" x14ac:dyDescent="0.3">
      <c r="A169" s="89">
        <f>MAX(A$4:A168)+1</f>
        <v>108</v>
      </c>
      <c r="B169" s="82" t="s">
        <v>471</v>
      </c>
      <c r="C169" s="81" t="s">
        <v>217</v>
      </c>
      <c r="D169" s="73">
        <v>293.98868399999998</v>
      </c>
      <c r="E169" s="73">
        <v>11103.001898799999</v>
      </c>
    </row>
    <row r="170" spans="1:5" s="72" customFormat="1" ht="15" x14ac:dyDescent="0.3">
      <c r="A170" s="89">
        <f>MAX(A$4:A169)+1</f>
        <v>109</v>
      </c>
      <c r="B170" s="82" t="s">
        <v>307</v>
      </c>
      <c r="C170" s="81" t="s">
        <v>217</v>
      </c>
      <c r="D170" s="73">
        <v>84.613467999999997</v>
      </c>
      <c r="E170" s="73">
        <v>455.62792930000001</v>
      </c>
    </row>
    <row r="171" spans="1:5" s="72" customFormat="1" ht="15" x14ac:dyDescent="0.3">
      <c r="A171" s="89">
        <f>MAX(A$4:A170)+1</f>
        <v>110</v>
      </c>
      <c r="B171" s="82" t="s">
        <v>308</v>
      </c>
      <c r="C171" s="81" t="s">
        <v>217</v>
      </c>
      <c r="D171" s="73">
        <v>3.8351350000000002</v>
      </c>
      <c r="E171" s="73">
        <v>1693.1244095</v>
      </c>
    </row>
    <row r="172" spans="1:5" s="72" customFormat="1" ht="15" x14ac:dyDescent="0.3">
      <c r="A172" s="169">
        <f>MAX(A$4:A171)+1</f>
        <v>111</v>
      </c>
      <c r="B172" s="193" t="s">
        <v>309</v>
      </c>
      <c r="C172" s="81" t="s">
        <v>226</v>
      </c>
      <c r="D172" s="73"/>
      <c r="E172" s="73">
        <v>35.029702700000001</v>
      </c>
    </row>
    <row r="173" spans="1:5" s="72" customFormat="1" ht="15" x14ac:dyDescent="0.3">
      <c r="A173" s="196"/>
      <c r="B173" s="194"/>
      <c r="C173" s="81" t="s">
        <v>217</v>
      </c>
      <c r="D173" s="90">
        <v>0.106376</v>
      </c>
      <c r="E173" s="90">
        <v>0.32428810000000002</v>
      </c>
    </row>
    <row r="174" spans="1:5" s="72" customFormat="1" ht="15" x14ac:dyDescent="0.3">
      <c r="A174" s="170"/>
      <c r="B174" s="195"/>
      <c r="C174" s="81" t="s">
        <v>222</v>
      </c>
      <c r="D174" s="90">
        <v>0.13500000000000001</v>
      </c>
      <c r="E174" s="90">
        <v>0.22773579999999999</v>
      </c>
    </row>
    <row r="175" spans="1:5" s="72" customFormat="1" ht="15" x14ac:dyDescent="0.3">
      <c r="A175" s="169">
        <f>MAX(A$4:A174)+1</f>
        <v>112</v>
      </c>
      <c r="B175" s="193" t="s">
        <v>472</v>
      </c>
      <c r="C175" s="81" t="s">
        <v>217</v>
      </c>
      <c r="D175" s="73">
        <v>360.87165399999998</v>
      </c>
      <c r="E175" s="73">
        <v>7617.0743193999997</v>
      </c>
    </row>
    <row r="176" spans="1:5" s="72" customFormat="1" ht="15" x14ac:dyDescent="0.3">
      <c r="A176" s="196"/>
      <c r="B176" s="194"/>
      <c r="C176" s="81" t="s">
        <v>218</v>
      </c>
      <c r="D176" s="73"/>
      <c r="E176" s="73">
        <v>957.10423830000002</v>
      </c>
    </row>
    <row r="177" spans="1:5" s="72" customFormat="1" ht="15" x14ac:dyDescent="0.3">
      <c r="A177" s="170"/>
      <c r="B177" s="195"/>
      <c r="C177" s="81" t="s">
        <v>224</v>
      </c>
      <c r="D177" s="73"/>
      <c r="E177" s="73">
        <v>814.65924389999998</v>
      </c>
    </row>
    <row r="178" spans="1:5" s="72" customFormat="1" ht="15" x14ac:dyDescent="0.3">
      <c r="A178" s="89">
        <f>MAX(A$4:A177)+1</f>
        <v>113</v>
      </c>
      <c r="B178" s="82" t="s">
        <v>473</v>
      </c>
      <c r="C178" s="81" t="s">
        <v>217</v>
      </c>
      <c r="D178" s="73">
        <v>606.56201799999997</v>
      </c>
      <c r="E178" s="73">
        <v>5441.8179323000004</v>
      </c>
    </row>
    <row r="179" spans="1:5" s="72" customFormat="1" ht="15" x14ac:dyDescent="0.3">
      <c r="A179" s="171">
        <f>MAX(A$4:A178)+1</f>
        <v>114</v>
      </c>
      <c r="B179" s="167" t="s">
        <v>474</v>
      </c>
      <c r="C179" s="81" t="s">
        <v>217</v>
      </c>
      <c r="D179" s="73">
        <v>2592.713111</v>
      </c>
      <c r="E179" s="73">
        <v>14738.9014427</v>
      </c>
    </row>
    <row r="180" spans="1:5" s="72" customFormat="1" ht="15" x14ac:dyDescent="0.3">
      <c r="A180" s="172"/>
      <c r="B180" s="168"/>
      <c r="C180" s="81" t="s">
        <v>218</v>
      </c>
      <c r="D180" s="73"/>
      <c r="E180" s="73">
        <v>37.769052700000003</v>
      </c>
    </row>
    <row r="181" spans="1:5" s="72" customFormat="1" ht="15" x14ac:dyDescent="0.3">
      <c r="A181" s="171">
        <f>MAX(A$4:A180)+1</f>
        <v>115</v>
      </c>
      <c r="B181" s="167" t="s">
        <v>475</v>
      </c>
      <c r="C181" s="81" t="s">
        <v>227</v>
      </c>
      <c r="D181" s="73"/>
      <c r="E181" s="73">
        <v>133201.26118949999</v>
      </c>
    </row>
    <row r="182" spans="1:5" s="72" customFormat="1" ht="15" x14ac:dyDescent="0.3">
      <c r="A182" s="172"/>
      <c r="B182" s="168"/>
      <c r="C182" s="81" t="s">
        <v>217</v>
      </c>
      <c r="D182" s="73">
        <v>2.4024079999999999</v>
      </c>
      <c r="E182" s="73">
        <v>643.578892</v>
      </c>
    </row>
    <row r="183" spans="1:5" s="72" customFormat="1" ht="15" x14ac:dyDescent="0.3">
      <c r="A183" s="171">
        <f>MAX(A$4:A182)+1</f>
        <v>116</v>
      </c>
      <c r="B183" s="167" t="s">
        <v>311</v>
      </c>
      <c r="C183" s="81" t="s">
        <v>217</v>
      </c>
      <c r="D183" s="73">
        <v>65513.081287000001</v>
      </c>
      <c r="E183" s="73">
        <v>190880.31211319999</v>
      </c>
    </row>
    <row r="184" spans="1:5" s="72" customFormat="1" ht="15" x14ac:dyDescent="0.3">
      <c r="A184" s="172"/>
      <c r="B184" s="168"/>
      <c r="C184" s="81" t="s">
        <v>222</v>
      </c>
      <c r="D184" s="73">
        <v>1.893</v>
      </c>
      <c r="E184" s="73">
        <v>16.032569299999999</v>
      </c>
    </row>
    <row r="185" spans="1:5" s="72" customFormat="1" ht="15" x14ac:dyDescent="0.3">
      <c r="A185" s="169">
        <f>MAX(A$4:A184)+1</f>
        <v>117</v>
      </c>
      <c r="B185" s="193" t="s">
        <v>314</v>
      </c>
      <c r="C185" s="81" t="s">
        <v>226</v>
      </c>
      <c r="D185" s="73"/>
      <c r="E185" s="73">
        <v>304.79050530000001</v>
      </c>
    </row>
    <row r="186" spans="1:5" s="72" customFormat="1" ht="15" x14ac:dyDescent="0.3">
      <c r="A186" s="196"/>
      <c r="B186" s="194"/>
      <c r="C186" s="81" t="s">
        <v>217</v>
      </c>
      <c r="D186" s="73">
        <v>133.29278299999999</v>
      </c>
      <c r="E186" s="73">
        <v>3216.4139681000001</v>
      </c>
    </row>
    <row r="187" spans="1:5" s="72" customFormat="1" ht="15" x14ac:dyDescent="0.3">
      <c r="A187" s="170"/>
      <c r="B187" s="195"/>
      <c r="C187" s="81" t="s">
        <v>218</v>
      </c>
      <c r="D187" s="73"/>
      <c r="E187" s="73">
        <v>4980.2404727000003</v>
      </c>
    </row>
    <row r="188" spans="1:5" s="72" customFormat="1" ht="15" x14ac:dyDescent="0.3">
      <c r="A188" s="171">
        <f>MAX(A$4:A187)+1</f>
        <v>118</v>
      </c>
      <c r="B188" s="167" t="s">
        <v>315</v>
      </c>
      <c r="C188" s="81" t="s">
        <v>217</v>
      </c>
      <c r="D188" s="73">
        <v>10.303082</v>
      </c>
      <c r="E188" s="73">
        <v>255.84748690000001</v>
      </c>
    </row>
    <row r="189" spans="1:5" s="72" customFormat="1" ht="15" x14ac:dyDescent="0.3">
      <c r="A189" s="172"/>
      <c r="B189" s="168"/>
      <c r="C189" s="81" t="s">
        <v>218</v>
      </c>
      <c r="D189" s="73"/>
      <c r="E189" s="73">
        <v>179.65467570000001</v>
      </c>
    </row>
    <row r="190" spans="1:5" s="72" customFormat="1" ht="15" x14ac:dyDescent="0.3">
      <c r="A190" s="171">
        <f>MAX(A$4:A189)+1</f>
        <v>119</v>
      </c>
      <c r="B190" s="167" t="s">
        <v>316</v>
      </c>
      <c r="C190" s="81" t="s">
        <v>217</v>
      </c>
      <c r="D190" s="73">
        <v>0.83933400000000002</v>
      </c>
      <c r="E190" s="73">
        <v>100.9692762</v>
      </c>
    </row>
    <row r="191" spans="1:5" s="72" customFormat="1" ht="15" x14ac:dyDescent="0.3">
      <c r="A191" s="172"/>
      <c r="B191" s="168"/>
      <c r="C191" s="81" t="s">
        <v>218</v>
      </c>
      <c r="D191" s="73"/>
      <c r="E191" s="73">
        <v>77.755285099999995</v>
      </c>
    </row>
    <row r="192" spans="1:5" s="72" customFormat="1" ht="15" x14ac:dyDescent="0.3">
      <c r="A192" s="89">
        <f>MAX(A$4:A191)+1</f>
        <v>120</v>
      </c>
      <c r="B192" s="82" t="s">
        <v>317</v>
      </c>
      <c r="C192" s="81" t="s">
        <v>217</v>
      </c>
      <c r="D192" s="73">
        <v>532.87071800000001</v>
      </c>
      <c r="E192" s="73">
        <v>5150.8031342000004</v>
      </c>
    </row>
    <row r="193" spans="1:5" s="72" customFormat="1" ht="15" x14ac:dyDescent="0.3">
      <c r="A193" s="89">
        <f>MAX(A$4:A192)+1</f>
        <v>121</v>
      </c>
      <c r="B193" s="82" t="s">
        <v>318</v>
      </c>
      <c r="C193" s="81" t="s">
        <v>217</v>
      </c>
      <c r="D193" s="73">
        <v>0.77720999999999996</v>
      </c>
      <c r="E193" s="73">
        <v>12.647551399999999</v>
      </c>
    </row>
    <row r="194" spans="1:5" s="72" customFormat="1" ht="15" x14ac:dyDescent="0.3">
      <c r="A194" s="89">
        <f>MAX(A$4:A193)+1</f>
        <v>122</v>
      </c>
      <c r="B194" s="82" t="s">
        <v>319</v>
      </c>
      <c r="C194" s="81" t="s">
        <v>217</v>
      </c>
      <c r="D194" s="73">
        <v>6450.2527239999999</v>
      </c>
      <c r="E194" s="73">
        <v>5877.2205698999996</v>
      </c>
    </row>
    <row r="195" spans="1:5" s="72" customFormat="1" ht="15" x14ac:dyDescent="0.3">
      <c r="A195" s="89">
        <f>MAX(A$4:A194)+1</f>
        <v>123</v>
      </c>
      <c r="B195" s="82" t="s">
        <v>320</v>
      </c>
      <c r="C195" s="81" t="s">
        <v>217</v>
      </c>
      <c r="D195" s="73">
        <v>367.09892400000001</v>
      </c>
      <c r="E195" s="73">
        <v>3150.0560200999998</v>
      </c>
    </row>
    <row r="196" spans="1:5" s="72" customFormat="1" ht="15" x14ac:dyDescent="0.3">
      <c r="A196" s="171">
        <f>MAX(A$4:A195)+1</f>
        <v>124</v>
      </c>
      <c r="B196" s="167" t="s">
        <v>549</v>
      </c>
      <c r="C196" s="81" t="s">
        <v>217</v>
      </c>
      <c r="D196" s="73">
        <v>2136.9151200000001</v>
      </c>
      <c r="E196" s="73">
        <v>36561.064208000003</v>
      </c>
    </row>
    <row r="197" spans="1:5" s="72" customFormat="1" ht="15" x14ac:dyDescent="0.3">
      <c r="A197" s="172"/>
      <c r="B197" s="168"/>
      <c r="C197" s="81" t="s">
        <v>218</v>
      </c>
      <c r="D197" s="73"/>
      <c r="E197" s="73">
        <v>11908.443313100001</v>
      </c>
    </row>
    <row r="198" spans="1:5" s="72" customFormat="1" ht="15" x14ac:dyDescent="0.3">
      <c r="A198" s="59">
        <f>MAX(A$4:A197)+1</f>
        <v>125</v>
      </c>
      <c r="B198" s="82" t="s">
        <v>321</v>
      </c>
      <c r="C198" s="81" t="s">
        <v>217</v>
      </c>
      <c r="D198" s="73">
        <v>0.13222800000000001</v>
      </c>
      <c r="E198" s="73">
        <v>16.813381</v>
      </c>
    </row>
    <row r="199" spans="1:5" s="72" customFormat="1" ht="15" x14ac:dyDescent="0.3">
      <c r="A199" s="59">
        <f>MAX(A$4:A198)+1</f>
        <v>126</v>
      </c>
      <c r="B199" s="82" t="s">
        <v>322</v>
      </c>
      <c r="C199" s="81" t="s">
        <v>217</v>
      </c>
      <c r="D199" s="73">
        <v>32.397300000000001</v>
      </c>
      <c r="E199" s="73">
        <v>79.743480599999998</v>
      </c>
    </row>
    <row r="200" spans="1:5" s="72" customFormat="1" ht="15" x14ac:dyDescent="0.3">
      <c r="A200" s="59">
        <f>MAX(A$4:A199)+1</f>
        <v>127</v>
      </c>
      <c r="B200" s="82" t="s">
        <v>13</v>
      </c>
      <c r="C200" s="81" t="s">
        <v>217</v>
      </c>
      <c r="D200" s="73">
        <v>276.92060199999997</v>
      </c>
      <c r="E200" s="73">
        <v>1977.6266814999999</v>
      </c>
    </row>
    <row r="201" spans="1:5" s="72" customFormat="1" ht="15" x14ac:dyDescent="0.3">
      <c r="A201" s="171">
        <f>MAX(A$4:A200)+1</f>
        <v>128</v>
      </c>
      <c r="B201" s="167" t="s">
        <v>550</v>
      </c>
      <c r="C201" s="81" t="s">
        <v>217</v>
      </c>
      <c r="D201" s="73">
        <v>23.281089999999999</v>
      </c>
      <c r="E201" s="73">
        <v>2382.2233434999998</v>
      </c>
    </row>
    <row r="202" spans="1:5" s="72" customFormat="1" ht="15" x14ac:dyDescent="0.3">
      <c r="A202" s="172"/>
      <c r="B202" s="168"/>
      <c r="C202" s="81" t="s">
        <v>218</v>
      </c>
      <c r="D202" s="73"/>
      <c r="E202" s="73">
        <v>4148.4914246999997</v>
      </c>
    </row>
    <row r="203" spans="1:5" s="72" customFormat="1" ht="15" x14ac:dyDescent="0.3">
      <c r="A203" s="171">
        <f>MAX(A$4:A202)+1</f>
        <v>129</v>
      </c>
      <c r="B203" s="167" t="s">
        <v>476</v>
      </c>
      <c r="C203" s="81" t="s">
        <v>217</v>
      </c>
      <c r="D203" s="73">
        <v>9.8134049999999995</v>
      </c>
      <c r="E203" s="73">
        <v>559.47427549999998</v>
      </c>
    </row>
    <row r="204" spans="1:5" s="72" customFormat="1" ht="15" x14ac:dyDescent="0.3">
      <c r="A204" s="172"/>
      <c r="B204" s="168"/>
      <c r="C204" s="81" t="s">
        <v>218</v>
      </c>
      <c r="D204" s="73"/>
      <c r="E204" s="73">
        <v>711.88110529999994</v>
      </c>
    </row>
    <row r="205" spans="1:5" s="72" customFormat="1" ht="15" x14ac:dyDescent="0.3">
      <c r="A205" s="59">
        <f>MAX(A$4:A204)+1</f>
        <v>130</v>
      </c>
      <c r="B205" s="82" t="s">
        <v>324</v>
      </c>
      <c r="C205" s="81" t="s">
        <v>217</v>
      </c>
      <c r="D205" s="73">
        <v>1.4485870000000001</v>
      </c>
      <c r="E205" s="73">
        <v>4.7954620999999999</v>
      </c>
    </row>
    <row r="206" spans="1:5" s="72" customFormat="1" ht="15" x14ac:dyDescent="0.3">
      <c r="A206" s="169">
        <f>MAX(A$4:A205)+1</f>
        <v>131</v>
      </c>
      <c r="B206" s="193" t="s">
        <v>477</v>
      </c>
      <c r="C206" s="81" t="s">
        <v>217</v>
      </c>
      <c r="D206" s="73">
        <v>1455.146164</v>
      </c>
      <c r="E206" s="73">
        <v>42837.902481099998</v>
      </c>
    </row>
    <row r="207" spans="1:5" s="72" customFormat="1" ht="15" x14ac:dyDescent="0.3">
      <c r="A207" s="196"/>
      <c r="B207" s="194"/>
      <c r="C207" s="81" t="s">
        <v>228</v>
      </c>
      <c r="D207" s="73"/>
      <c r="E207" s="90">
        <v>8.5247699999999996E-2</v>
      </c>
    </row>
    <row r="208" spans="1:5" s="72" customFormat="1" ht="15" x14ac:dyDescent="0.3">
      <c r="A208" s="170"/>
      <c r="B208" s="195"/>
      <c r="C208" s="81" t="s">
        <v>220</v>
      </c>
      <c r="D208" s="73"/>
      <c r="E208" s="73">
        <v>7.2921421000000004</v>
      </c>
    </row>
    <row r="209" spans="1:5" s="72" customFormat="1" ht="15" x14ac:dyDescent="0.3">
      <c r="A209" s="59">
        <f>MAX(A$4:A208)+1</f>
        <v>132</v>
      </c>
      <c r="B209" s="82" t="s">
        <v>325</v>
      </c>
      <c r="C209" s="81" t="s">
        <v>217</v>
      </c>
      <c r="D209" s="73">
        <v>4630.1686760000002</v>
      </c>
      <c r="E209" s="73">
        <v>29847.7009277</v>
      </c>
    </row>
    <row r="210" spans="1:5" s="72" customFormat="1" ht="15" x14ac:dyDescent="0.3">
      <c r="A210" s="59">
        <f>MAX(A$4:A209)+1</f>
        <v>133</v>
      </c>
      <c r="B210" s="82" t="s">
        <v>478</v>
      </c>
      <c r="C210" s="81" t="s">
        <v>217</v>
      </c>
      <c r="D210" s="73">
        <v>13149.163323999999</v>
      </c>
      <c r="E210" s="73">
        <v>35557.031494199997</v>
      </c>
    </row>
    <row r="211" spans="1:5" s="72" customFormat="1" ht="15" x14ac:dyDescent="0.3">
      <c r="A211" s="169">
        <f>MAX(A$4:A210)+1</f>
        <v>134</v>
      </c>
      <c r="B211" s="193" t="s">
        <v>480</v>
      </c>
      <c r="C211" s="81" t="s">
        <v>217</v>
      </c>
      <c r="D211" s="73">
        <v>43.640242000000001</v>
      </c>
      <c r="E211" s="73">
        <v>6287.8170043</v>
      </c>
    </row>
    <row r="212" spans="1:5" s="72" customFormat="1" ht="15" x14ac:dyDescent="0.3">
      <c r="A212" s="196"/>
      <c r="B212" s="194"/>
      <c r="C212" s="81" t="s">
        <v>218</v>
      </c>
      <c r="D212" s="73"/>
      <c r="E212" s="73">
        <v>43686.858198900001</v>
      </c>
    </row>
    <row r="213" spans="1:5" s="72" customFormat="1" ht="15" x14ac:dyDescent="0.3">
      <c r="A213" s="170"/>
      <c r="B213" s="195"/>
      <c r="C213" s="81" t="s">
        <v>224</v>
      </c>
      <c r="D213" s="73"/>
      <c r="E213" s="73">
        <v>757.39363430000003</v>
      </c>
    </row>
    <row r="214" spans="1:5" s="72" customFormat="1" ht="15" x14ac:dyDescent="0.3">
      <c r="A214" s="169">
        <f>MAX(A$4:A213)+1</f>
        <v>135</v>
      </c>
      <c r="B214" s="193" t="s">
        <v>482</v>
      </c>
      <c r="C214" s="81" t="s">
        <v>217</v>
      </c>
      <c r="D214" s="73">
        <v>3.0783079999999998</v>
      </c>
      <c r="E214" s="73">
        <v>477.38409350000001</v>
      </c>
    </row>
    <row r="215" spans="1:5" s="72" customFormat="1" ht="15" x14ac:dyDescent="0.3">
      <c r="A215" s="196"/>
      <c r="B215" s="194"/>
      <c r="C215" s="81" t="s">
        <v>218</v>
      </c>
      <c r="D215" s="73"/>
      <c r="E215" s="73">
        <v>18905.675808399999</v>
      </c>
    </row>
    <row r="216" spans="1:5" s="72" customFormat="1" ht="15" x14ac:dyDescent="0.3">
      <c r="A216" s="170"/>
      <c r="B216" s="195"/>
      <c r="C216" s="81" t="s">
        <v>224</v>
      </c>
      <c r="D216" s="73"/>
      <c r="E216" s="73">
        <v>54.771163999999999</v>
      </c>
    </row>
    <row r="217" spans="1:5" s="72" customFormat="1" ht="15" x14ac:dyDescent="0.3">
      <c r="A217" s="169">
        <f>MAX(A$4:A216)+1</f>
        <v>136</v>
      </c>
      <c r="B217" s="193" t="s">
        <v>551</v>
      </c>
      <c r="C217" s="81" t="s">
        <v>217</v>
      </c>
      <c r="D217" s="73">
        <v>14.463739</v>
      </c>
      <c r="E217" s="73">
        <v>1991.5402865999999</v>
      </c>
    </row>
    <row r="218" spans="1:5" s="72" customFormat="1" ht="15" x14ac:dyDescent="0.3">
      <c r="A218" s="196"/>
      <c r="B218" s="194"/>
      <c r="C218" s="81" t="s">
        <v>218</v>
      </c>
      <c r="D218" s="73"/>
      <c r="E218" s="73">
        <v>16707.352041900001</v>
      </c>
    </row>
    <row r="219" spans="1:5" s="72" customFormat="1" ht="15" x14ac:dyDescent="0.3">
      <c r="A219" s="170"/>
      <c r="B219" s="195"/>
      <c r="C219" s="81" t="s">
        <v>224</v>
      </c>
      <c r="D219" s="73"/>
      <c r="E219" s="73">
        <v>371.97799199999997</v>
      </c>
    </row>
    <row r="220" spans="1:5" s="72" customFormat="1" ht="15" x14ac:dyDescent="0.3">
      <c r="A220" s="171">
        <f>MAX(A$4:A219)+1</f>
        <v>137</v>
      </c>
      <c r="B220" s="167" t="s">
        <v>483</v>
      </c>
      <c r="C220" s="81" t="s">
        <v>217</v>
      </c>
      <c r="D220" s="73">
        <v>1.3748E-2</v>
      </c>
      <c r="E220" s="73">
        <v>2.6426025000000002</v>
      </c>
    </row>
    <row r="221" spans="1:5" s="72" customFormat="1" ht="15" x14ac:dyDescent="0.3">
      <c r="A221" s="172"/>
      <c r="B221" s="168"/>
      <c r="C221" s="81" t="s">
        <v>218</v>
      </c>
      <c r="D221" s="73"/>
      <c r="E221" s="73">
        <v>669.93473849999998</v>
      </c>
    </row>
    <row r="222" spans="1:5" s="72" customFormat="1" ht="15" x14ac:dyDescent="0.3">
      <c r="A222" s="169">
        <f>MAX(A$4:A221)+1</f>
        <v>138</v>
      </c>
      <c r="B222" s="193" t="s">
        <v>484</v>
      </c>
      <c r="C222" s="81" t="s">
        <v>217</v>
      </c>
      <c r="D222" s="73">
        <v>5.4749999999999998E-3</v>
      </c>
      <c r="E222" s="73">
        <v>0.61446279999999998</v>
      </c>
    </row>
    <row r="223" spans="1:5" s="72" customFormat="1" ht="15" x14ac:dyDescent="0.3">
      <c r="A223" s="196"/>
      <c r="B223" s="194"/>
      <c r="C223" s="81" t="s">
        <v>218</v>
      </c>
      <c r="D223" s="73"/>
      <c r="E223" s="73">
        <v>794.23840919999998</v>
      </c>
    </row>
    <row r="224" spans="1:5" s="72" customFormat="1" ht="15" x14ac:dyDescent="0.3">
      <c r="A224" s="170"/>
      <c r="B224" s="195"/>
      <c r="C224" s="81" t="s">
        <v>224</v>
      </c>
      <c r="D224" s="73"/>
      <c r="E224" s="90">
        <v>0.16348099999999999</v>
      </c>
    </row>
    <row r="225" spans="1:5" s="72" customFormat="1" ht="15" x14ac:dyDescent="0.3">
      <c r="A225" s="59">
        <f>MAX(A$4:A224)+1</f>
        <v>139</v>
      </c>
      <c r="B225" s="82" t="s">
        <v>326</v>
      </c>
      <c r="C225" s="81" t="s">
        <v>217</v>
      </c>
      <c r="D225" s="73">
        <v>11.062495</v>
      </c>
      <c r="E225" s="73">
        <v>1374.4800336000001</v>
      </c>
    </row>
    <row r="226" spans="1:5" s="72" customFormat="1" ht="15" x14ac:dyDescent="0.3">
      <c r="A226" s="59">
        <f>MAX(A$4:A225)+1</f>
        <v>140</v>
      </c>
      <c r="B226" s="82" t="s">
        <v>327</v>
      </c>
      <c r="C226" s="81" t="s">
        <v>217</v>
      </c>
      <c r="D226" s="73">
        <v>273.26031499999999</v>
      </c>
      <c r="E226" s="73">
        <v>3159.4677855</v>
      </c>
    </row>
    <row r="227" spans="1:5" s="72" customFormat="1" ht="15" x14ac:dyDescent="0.3">
      <c r="A227" s="59">
        <f>MAX(A$4:A226)+1</f>
        <v>141</v>
      </c>
      <c r="B227" s="82" t="s">
        <v>328</v>
      </c>
      <c r="C227" s="81" t="s">
        <v>217</v>
      </c>
      <c r="D227" s="73">
        <v>7.1075460000000001</v>
      </c>
      <c r="E227" s="73">
        <v>330.4521082</v>
      </c>
    </row>
    <row r="228" spans="1:5" s="72" customFormat="1" ht="15" x14ac:dyDescent="0.3">
      <c r="A228" s="59">
        <f>MAX(A$4:A227)+1</f>
        <v>142</v>
      </c>
      <c r="B228" s="82" t="s">
        <v>329</v>
      </c>
      <c r="C228" s="81" t="s">
        <v>217</v>
      </c>
      <c r="D228" s="73">
        <v>7.8762629999999998</v>
      </c>
      <c r="E228" s="73">
        <v>649.82590149999999</v>
      </c>
    </row>
    <row r="229" spans="1:5" s="72" customFormat="1" ht="15" x14ac:dyDescent="0.3">
      <c r="A229" s="59">
        <f>MAX(A$4:A228)+1</f>
        <v>143</v>
      </c>
      <c r="B229" s="82" t="s">
        <v>485</v>
      </c>
      <c r="C229" s="81" t="s">
        <v>218</v>
      </c>
      <c r="D229" s="73"/>
      <c r="E229" s="73">
        <v>33464.819313400003</v>
      </c>
    </row>
    <row r="230" spans="1:5" s="72" customFormat="1" ht="15" x14ac:dyDescent="0.3">
      <c r="A230" s="59">
        <f>MAX(A$4:A229)+1</f>
        <v>144</v>
      </c>
      <c r="B230" s="82" t="s">
        <v>363</v>
      </c>
      <c r="C230" s="81" t="s">
        <v>220</v>
      </c>
      <c r="D230" s="73"/>
      <c r="E230" s="73">
        <v>174.1966382</v>
      </c>
    </row>
    <row r="231" spans="1:5" s="72" customFormat="1" ht="15" x14ac:dyDescent="0.3">
      <c r="A231" s="59">
        <f>MAX(A$4:A230)+1</f>
        <v>145</v>
      </c>
      <c r="B231" s="82" t="s">
        <v>331</v>
      </c>
      <c r="C231" s="81" t="s">
        <v>217</v>
      </c>
      <c r="D231" s="73">
        <v>3.2150720000000002</v>
      </c>
      <c r="E231" s="73">
        <v>150.7445353</v>
      </c>
    </row>
    <row r="232" spans="1:5" s="72" customFormat="1" ht="15" x14ac:dyDescent="0.3">
      <c r="A232" s="59">
        <f>MAX(A$4:A231)+1</f>
        <v>146</v>
      </c>
      <c r="B232" s="82" t="s">
        <v>486</v>
      </c>
      <c r="C232" s="81" t="s">
        <v>217</v>
      </c>
      <c r="D232" s="73">
        <v>9.9069999999999991E-3</v>
      </c>
      <c r="E232" s="73">
        <v>1.3018921000000001</v>
      </c>
    </row>
    <row r="233" spans="1:5" s="72" customFormat="1" ht="15" x14ac:dyDescent="0.3">
      <c r="A233" s="89">
        <f>MAX(A$4:A232)+1</f>
        <v>147</v>
      </c>
      <c r="B233" s="82" t="s">
        <v>332</v>
      </c>
      <c r="C233" s="81" t="s">
        <v>217</v>
      </c>
      <c r="D233" s="73">
        <v>0.62018700000000004</v>
      </c>
      <c r="E233" s="73">
        <v>3393.4968168999999</v>
      </c>
    </row>
    <row r="234" spans="1:5" s="72" customFormat="1" ht="15" x14ac:dyDescent="0.3">
      <c r="A234" s="89">
        <f>MAX(A$4:A233)+1</f>
        <v>148</v>
      </c>
      <c r="B234" s="82" t="s">
        <v>333</v>
      </c>
      <c r="C234" s="81" t="s">
        <v>217</v>
      </c>
      <c r="D234" s="73">
        <v>1622.128913</v>
      </c>
      <c r="E234" s="73">
        <v>29650.477483300001</v>
      </c>
    </row>
    <row r="235" spans="1:5" s="72" customFormat="1" ht="15" x14ac:dyDescent="0.3">
      <c r="A235" s="171">
        <f>MAX(A$4:A234)+1</f>
        <v>149</v>
      </c>
      <c r="B235" s="167" t="s">
        <v>334</v>
      </c>
      <c r="C235" s="81" t="s">
        <v>217</v>
      </c>
      <c r="D235" s="73">
        <v>12.552655</v>
      </c>
      <c r="E235" s="73">
        <v>825.6909617</v>
      </c>
    </row>
    <row r="236" spans="1:5" s="72" customFormat="1" ht="15" x14ac:dyDescent="0.3">
      <c r="A236" s="172"/>
      <c r="B236" s="168"/>
      <c r="C236" s="81" t="s">
        <v>218</v>
      </c>
      <c r="D236" s="73"/>
      <c r="E236" s="73">
        <v>1162.2843989999999</v>
      </c>
    </row>
    <row r="237" spans="1:5" s="72" customFormat="1" ht="15" x14ac:dyDescent="0.3">
      <c r="A237" s="171">
        <f>MAX(A$4:A236)+1</f>
        <v>150</v>
      </c>
      <c r="B237" s="167" t="s">
        <v>540</v>
      </c>
      <c r="C237" s="81" t="s">
        <v>217</v>
      </c>
      <c r="D237" s="73">
        <v>4.8624729999999996</v>
      </c>
      <c r="E237" s="73">
        <v>167.5610872</v>
      </c>
    </row>
    <row r="238" spans="1:5" s="72" customFormat="1" ht="15" x14ac:dyDescent="0.3">
      <c r="A238" s="172"/>
      <c r="B238" s="168"/>
      <c r="C238" s="81" t="s">
        <v>218</v>
      </c>
      <c r="D238" s="73"/>
      <c r="E238" s="73">
        <v>1062.9140273999999</v>
      </c>
    </row>
    <row r="239" spans="1:5" s="72" customFormat="1" ht="15" x14ac:dyDescent="0.3">
      <c r="A239" s="89">
        <f>MAX(A$4:A238)+1</f>
        <v>151</v>
      </c>
      <c r="B239" s="82" t="s">
        <v>335</v>
      </c>
      <c r="C239" s="81" t="s">
        <v>217</v>
      </c>
      <c r="D239" s="73">
        <v>7517.9825140000003</v>
      </c>
      <c r="E239" s="73">
        <v>20668.566270700001</v>
      </c>
    </row>
    <row r="240" spans="1:5" s="72" customFormat="1" ht="15" x14ac:dyDescent="0.3">
      <c r="A240" s="89">
        <f>MAX(A$4:A239)+1</f>
        <v>152</v>
      </c>
      <c r="B240" s="82" t="s">
        <v>336</v>
      </c>
      <c r="C240" s="81" t="s">
        <v>217</v>
      </c>
      <c r="D240" s="73">
        <v>803.39773100000002</v>
      </c>
      <c r="E240" s="73">
        <v>434.91155759999998</v>
      </c>
    </row>
    <row r="241" spans="1:5" s="72" customFormat="1" ht="15" x14ac:dyDescent="0.3">
      <c r="A241" s="171">
        <f>MAX(A$4:A240)+1</f>
        <v>153</v>
      </c>
      <c r="B241" s="167" t="s">
        <v>338</v>
      </c>
      <c r="C241" s="81" t="s">
        <v>217</v>
      </c>
      <c r="D241" s="73">
        <v>47.367021999999999</v>
      </c>
      <c r="E241" s="73">
        <v>1693.6323560999999</v>
      </c>
    </row>
    <row r="242" spans="1:5" s="72" customFormat="1" ht="15" x14ac:dyDescent="0.3">
      <c r="A242" s="172"/>
      <c r="B242" s="168"/>
      <c r="C242" s="81" t="s">
        <v>218</v>
      </c>
      <c r="D242" s="73"/>
      <c r="E242" s="73">
        <v>1692.9439361</v>
      </c>
    </row>
    <row r="243" spans="1:5" s="72" customFormat="1" ht="15" x14ac:dyDescent="0.3">
      <c r="A243" s="59">
        <f>MAX(A$4:A242)+1</f>
        <v>154</v>
      </c>
      <c r="B243" s="82" t="s">
        <v>339</v>
      </c>
      <c r="C243" s="81" t="s">
        <v>217</v>
      </c>
      <c r="D243" s="73">
        <v>212.687659</v>
      </c>
      <c r="E243" s="73">
        <v>5603.5016612999998</v>
      </c>
    </row>
    <row r="244" spans="1:5" s="72" customFormat="1" ht="15" x14ac:dyDescent="0.3">
      <c r="A244" s="171">
        <f>MAX(A$4:A243)+1</f>
        <v>155</v>
      </c>
      <c r="B244" s="167" t="s">
        <v>341</v>
      </c>
      <c r="C244" s="81" t="s">
        <v>217</v>
      </c>
      <c r="D244" s="73">
        <v>3.6870050000000001</v>
      </c>
      <c r="E244" s="73">
        <v>1402.4766363000001</v>
      </c>
    </row>
    <row r="245" spans="1:5" s="72" customFormat="1" ht="15" x14ac:dyDescent="0.3">
      <c r="A245" s="172"/>
      <c r="B245" s="168"/>
      <c r="C245" s="81" t="s">
        <v>218</v>
      </c>
      <c r="D245" s="73"/>
      <c r="E245" s="73">
        <v>31279.557014900001</v>
      </c>
    </row>
    <row r="246" spans="1:5" s="72" customFormat="1" ht="15" x14ac:dyDescent="0.3">
      <c r="A246" s="59">
        <f>MAX(A$4:A245)+1</f>
        <v>156</v>
      </c>
      <c r="B246" s="82" t="s">
        <v>552</v>
      </c>
      <c r="C246" s="81" t="s">
        <v>217</v>
      </c>
      <c r="D246" s="73">
        <v>0.57640800000000003</v>
      </c>
      <c r="E246" s="73">
        <v>73.301796699999997</v>
      </c>
    </row>
    <row r="247" spans="1:5" s="72" customFormat="1" ht="15" x14ac:dyDescent="0.3">
      <c r="A247" s="171">
        <f>MAX(A$4:A246)+1</f>
        <v>157</v>
      </c>
      <c r="B247" s="167" t="s">
        <v>342</v>
      </c>
      <c r="C247" s="81" t="s">
        <v>217</v>
      </c>
      <c r="D247" s="73">
        <v>28.58295</v>
      </c>
      <c r="E247" s="73">
        <v>2040.5717419</v>
      </c>
    </row>
    <row r="248" spans="1:5" s="72" customFormat="1" ht="15" x14ac:dyDescent="0.3">
      <c r="A248" s="172"/>
      <c r="B248" s="168"/>
      <c r="C248" s="81" t="s">
        <v>221</v>
      </c>
      <c r="D248" s="73"/>
      <c r="E248" s="73">
        <v>615.95704880000005</v>
      </c>
    </row>
    <row r="249" spans="1:5" s="72" customFormat="1" ht="15" x14ac:dyDescent="0.3">
      <c r="A249" s="59">
        <f>MAX(A$4:A248)+1</f>
        <v>158</v>
      </c>
      <c r="B249" s="82" t="s">
        <v>343</v>
      </c>
      <c r="C249" s="81" t="s">
        <v>217</v>
      </c>
      <c r="D249" s="73">
        <v>178.29660899999999</v>
      </c>
      <c r="E249" s="73">
        <v>3840.4594181000002</v>
      </c>
    </row>
    <row r="250" spans="1:5" s="72" customFormat="1" ht="15" x14ac:dyDescent="0.3">
      <c r="A250" s="59">
        <f>MAX(A$4:A249)+1</f>
        <v>159</v>
      </c>
      <c r="B250" s="82" t="s">
        <v>344</v>
      </c>
      <c r="C250" s="81" t="s">
        <v>218</v>
      </c>
      <c r="D250" s="73"/>
      <c r="E250" s="73">
        <v>15171.9738903</v>
      </c>
    </row>
    <row r="251" spans="1:5" s="72" customFormat="1" ht="15" x14ac:dyDescent="0.3">
      <c r="A251" s="59">
        <f>MAX(A$4:A250)+1</f>
        <v>160</v>
      </c>
      <c r="B251" s="82" t="s">
        <v>345</v>
      </c>
      <c r="C251" s="81" t="s">
        <v>217</v>
      </c>
      <c r="D251" s="73">
        <v>302.28769699999998</v>
      </c>
      <c r="E251" s="73">
        <v>4453.1741355000004</v>
      </c>
    </row>
    <row r="252" spans="1:5" s="72" customFormat="1" ht="15" x14ac:dyDescent="0.3">
      <c r="A252" s="59">
        <f>MAX(A$4:A251)+1</f>
        <v>161</v>
      </c>
      <c r="B252" s="82" t="s">
        <v>350</v>
      </c>
      <c r="C252" s="81" t="s">
        <v>217</v>
      </c>
      <c r="D252" s="73">
        <v>2154.959147</v>
      </c>
      <c r="E252" s="73">
        <v>4173.0795105999996</v>
      </c>
    </row>
    <row r="253" spans="1:5" s="72" customFormat="1" ht="15" x14ac:dyDescent="0.3">
      <c r="A253" s="169">
        <f>MAX(A$4:A252)+1</f>
        <v>162</v>
      </c>
      <c r="B253" s="193" t="s">
        <v>487</v>
      </c>
      <c r="C253" s="81" t="s">
        <v>217</v>
      </c>
      <c r="D253" s="73">
        <v>10.456823999999999</v>
      </c>
      <c r="E253" s="73">
        <v>662.22873909999998</v>
      </c>
    </row>
    <row r="254" spans="1:5" s="72" customFormat="1" ht="15" x14ac:dyDescent="0.3">
      <c r="A254" s="196"/>
      <c r="B254" s="194"/>
      <c r="C254" s="81" t="s">
        <v>218</v>
      </c>
      <c r="D254" s="73"/>
      <c r="E254" s="73">
        <v>41.716341399999997</v>
      </c>
    </row>
    <row r="255" spans="1:5" s="72" customFormat="1" ht="15" x14ac:dyDescent="0.3">
      <c r="A255" s="170"/>
      <c r="B255" s="195"/>
      <c r="C255" s="81" t="s">
        <v>220</v>
      </c>
      <c r="D255" s="73"/>
      <c r="E255" s="73">
        <v>99.752253600000003</v>
      </c>
    </row>
    <row r="256" spans="1:5" s="72" customFormat="1" ht="15" x14ac:dyDescent="0.3">
      <c r="A256" s="59">
        <f>MAX(A$4:A255)+1</f>
        <v>163</v>
      </c>
      <c r="B256" s="82" t="s">
        <v>347</v>
      </c>
      <c r="C256" s="81" t="s">
        <v>217</v>
      </c>
      <c r="D256" s="73">
        <v>0.119363</v>
      </c>
      <c r="E256" s="73">
        <v>0.68110329999999997</v>
      </c>
    </row>
    <row r="257" spans="1:5" s="72" customFormat="1" ht="15" x14ac:dyDescent="0.3">
      <c r="A257" s="59">
        <f>MAX(A$4:A256)+1</f>
        <v>164</v>
      </c>
      <c r="B257" s="82" t="s">
        <v>543</v>
      </c>
      <c r="C257" s="81" t="s">
        <v>217</v>
      </c>
      <c r="D257" s="73">
        <v>300.03119400000003</v>
      </c>
      <c r="E257" s="73">
        <v>5510.3964943000001</v>
      </c>
    </row>
    <row r="258" spans="1:5" s="72" customFormat="1" ht="15" x14ac:dyDescent="0.3">
      <c r="A258" s="169">
        <f>MAX(A$4:A257)+1</f>
        <v>165</v>
      </c>
      <c r="B258" s="193" t="s">
        <v>557</v>
      </c>
      <c r="C258" s="81" t="s">
        <v>217</v>
      </c>
      <c r="D258" s="73">
        <v>1.3626659999999999</v>
      </c>
      <c r="E258" s="73">
        <v>17.982699700000001</v>
      </c>
    </row>
    <row r="259" spans="1:5" ht="15" x14ac:dyDescent="0.3">
      <c r="A259" s="196"/>
      <c r="B259" s="194"/>
      <c r="C259" s="81" t="s">
        <v>218</v>
      </c>
      <c r="D259" s="73"/>
      <c r="E259" s="90">
        <v>0.1521564</v>
      </c>
    </row>
    <row r="260" spans="1:5" ht="16.5" customHeight="1" x14ac:dyDescent="0.3">
      <c r="A260" s="170"/>
      <c r="B260" s="195"/>
      <c r="C260" s="81" t="s">
        <v>220</v>
      </c>
      <c r="D260" s="73"/>
      <c r="E260" s="73">
        <v>7.2680873999999998</v>
      </c>
    </row>
    <row r="261" spans="1:5" ht="15" x14ac:dyDescent="0.3">
      <c r="A261" s="186" t="s">
        <v>443</v>
      </c>
      <c r="B261" s="186"/>
      <c r="C261" s="86"/>
      <c r="D261" s="75">
        <v>285888.58319200005</v>
      </c>
      <c r="E261" s="75">
        <v>2104514.7907062997</v>
      </c>
    </row>
    <row r="262" spans="1:5" ht="56.25" customHeight="1" x14ac:dyDescent="0.2">
      <c r="A262" s="185" t="s">
        <v>609</v>
      </c>
      <c r="B262" s="185"/>
      <c r="C262" s="185"/>
      <c r="D262" s="185"/>
      <c r="E262" s="185"/>
    </row>
  </sheetData>
  <mergeCells count="130">
    <mergeCell ref="B153:B158"/>
    <mergeCell ref="A153:A158"/>
    <mergeCell ref="B61:B63"/>
    <mergeCell ref="A61:A63"/>
    <mergeCell ref="B31:B34"/>
    <mergeCell ref="A31:A34"/>
    <mergeCell ref="B40:B42"/>
    <mergeCell ref="A40:A42"/>
    <mergeCell ref="B50:B52"/>
    <mergeCell ref="A50:A52"/>
    <mergeCell ref="B121:B123"/>
    <mergeCell ref="A121:A123"/>
    <mergeCell ref="B92:B94"/>
    <mergeCell ref="A92:A94"/>
    <mergeCell ref="B83:B85"/>
    <mergeCell ref="A83:A85"/>
    <mergeCell ref="B95:B98"/>
    <mergeCell ref="A95:A98"/>
    <mergeCell ref="B145:B146"/>
    <mergeCell ref="A145:A146"/>
    <mergeCell ref="B148:B149"/>
    <mergeCell ref="A148:A149"/>
    <mergeCell ref="B150:B151"/>
    <mergeCell ref="A150:A151"/>
    <mergeCell ref="B185:B187"/>
    <mergeCell ref="A185:A187"/>
    <mergeCell ref="B175:B177"/>
    <mergeCell ref="A175:A177"/>
    <mergeCell ref="B217:B219"/>
    <mergeCell ref="A217:A219"/>
    <mergeCell ref="B214:B216"/>
    <mergeCell ref="A214:A216"/>
    <mergeCell ref="B211:B213"/>
    <mergeCell ref="A211:A213"/>
    <mergeCell ref="B183:B184"/>
    <mergeCell ref="A183:A184"/>
    <mergeCell ref="B188:B189"/>
    <mergeCell ref="A188:A189"/>
    <mergeCell ref="B190:B191"/>
    <mergeCell ref="A190:A191"/>
    <mergeCell ref="B258:B260"/>
    <mergeCell ref="A258:A260"/>
    <mergeCell ref="B253:B255"/>
    <mergeCell ref="A253:A255"/>
    <mergeCell ref="B222:B224"/>
    <mergeCell ref="A222:A224"/>
    <mergeCell ref="B241:B242"/>
    <mergeCell ref="A241:A242"/>
    <mergeCell ref="B244:B245"/>
    <mergeCell ref="A244:A245"/>
    <mergeCell ref="B247:B248"/>
    <mergeCell ref="A247:A248"/>
    <mergeCell ref="B220:B221"/>
    <mergeCell ref="A220:A221"/>
    <mergeCell ref="B235:B236"/>
    <mergeCell ref="A235:A236"/>
    <mergeCell ref="B237:B238"/>
    <mergeCell ref="A237:A238"/>
    <mergeCell ref="B196:B197"/>
    <mergeCell ref="A196:A197"/>
    <mergeCell ref="B201:B202"/>
    <mergeCell ref="A201:A202"/>
    <mergeCell ref="B203:B204"/>
    <mergeCell ref="A203:A204"/>
    <mergeCell ref="B206:B208"/>
    <mergeCell ref="A206:A208"/>
    <mergeCell ref="B159:B160"/>
    <mergeCell ref="A159:A160"/>
    <mergeCell ref="B179:B180"/>
    <mergeCell ref="A179:A180"/>
    <mergeCell ref="B181:B182"/>
    <mergeCell ref="A181:A182"/>
    <mergeCell ref="B172:B174"/>
    <mergeCell ref="A172:A174"/>
    <mergeCell ref="B166:B168"/>
    <mergeCell ref="A166:A168"/>
    <mergeCell ref="B162:B164"/>
    <mergeCell ref="A162:A164"/>
    <mergeCell ref="B125:B126"/>
    <mergeCell ref="A125:A126"/>
    <mergeCell ref="B129:B130"/>
    <mergeCell ref="A129:A130"/>
    <mergeCell ref="B141:B142"/>
    <mergeCell ref="A141:A142"/>
    <mergeCell ref="B134:B136"/>
    <mergeCell ref="A134:A136"/>
    <mergeCell ref="B109:B110"/>
    <mergeCell ref="A109:A110"/>
    <mergeCell ref="B116:B117"/>
    <mergeCell ref="A116:A117"/>
    <mergeCell ref="B118:B119"/>
    <mergeCell ref="A118:A119"/>
    <mergeCell ref="B99:B100"/>
    <mergeCell ref="A99:A100"/>
    <mergeCell ref="B102:B103"/>
    <mergeCell ref="A102:A103"/>
    <mergeCell ref="B104:B105"/>
    <mergeCell ref="A104:A105"/>
    <mergeCell ref="B65:B66"/>
    <mergeCell ref="A65:A66"/>
    <mergeCell ref="B76:B77"/>
    <mergeCell ref="A76:A77"/>
    <mergeCell ref="B78:B79"/>
    <mergeCell ref="A78:A79"/>
    <mergeCell ref="B67:B69"/>
    <mergeCell ref="A67:A69"/>
    <mergeCell ref="A1:E1"/>
    <mergeCell ref="A2:E2"/>
    <mergeCell ref="A262:E262"/>
    <mergeCell ref="B45:B46"/>
    <mergeCell ref="A45:A46"/>
    <mergeCell ref="A47:A48"/>
    <mergeCell ref="B47:B48"/>
    <mergeCell ref="B55:B56"/>
    <mergeCell ref="A55:A56"/>
    <mergeCell ref="A261:B261"/>
    <mergeCell ref="B5:B6"/>
    <mergeCell ref="A5:A6"/>
    <mergeCell ref="B7:B8"/>
    <mergeCell ref="A7:A8"/>
    <mergeCell ref="B10:B11"/>
    <mergeCell ref="A10:A11"/>
    <mergeCell ref="B16:B17"/>
    <mergeCell ref="A16:A17"/>
    <mergeCell ref="B20:B21"/>
    <mergeCell ref="A20:A21"/>
    <mergeCell ref="B22:B23"/>
    <mergeCell ref="A22:A23"/>
    <mergeCell ref="B43:B44"/>
    <mergeCell ref="A43:A44"/>
  </mergeCells>
  <conditionalFormatting sqref="C5:E260">
    <cfRule type="expression" dxfId="123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rstPageNumber="40" fitToHeight="0" orientation="portrait" useFirstPageNumber="1" r:id="rId1"/>
  <headerFooter>
    <oddFooter>&amp;CA &amp;P</oddFooter>
  </headerFooter>
  <rowBreaks count="5" manualBreakCount="5">
    <brk id="48" max="16383" man="1"/>
    <brk id="94" max="16383" man="1"/>
    <brk id="140" max="16383" man="1"/>
    <brk id="187" max="16383" man="1"/>
    <brk id="23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A1A4F-FB2A-406C-9AF2-F292239AA02C}">
  <sheetPr>
    <pageSetUpPr fitToPage="1"/>
  </sheetPr>
  <dimension ref="A1:S261"/>
  <sheetViews>
    <sheetView showZeros="0" tabSelected="1" view="pageBreakPreview" topLeftCell="A239" zoomScale="90" zoomScaleNormal="100" zoomScaleSheetLayoutView="90" zoomScalePageLayoutView="40" workbookViewId="0">
      <selection activeCell="L254" sqref="L254"/>
    </sheetView>
  </sheetViews>
  <sheetFormatPr defaultColWidth="9.140625" defaultRowHeight="15.75" x14ac:dyDescent="0.25"/>
  <cols>
    <col min="1" max="1" width="9.28515625" style="92" bestFit="1" customWidth="1"/>
    <col min="2" max="2" width="45" style="110" customWidth="1"/>
    <col min="3" max="3" width="9.140625" style="92"/>
    <col min="4" max="4" width="14.140625" style="92" customWidth="1"/>
    <col min="5" max="5" width="16.5703125" style="92" customWidth="1"/>
    <col min="6" max="6" width="9.140625" style="92"/>
    <col min="7" max="19" width="9.140625" style="93"/>
    <col min="20" max="16384" width="9.140625" style="92"/>
  </cols>
  <sheetData>
    <row r="1" spans="1:5" ht="18" x14ac:dyDescent="0.35">
      <c r="A1" s="199" t="s">
        <v>570</v>
      </c>
      <c r="B1" s="199"/>
      <c r="C1" s="199"/>
      <c r="D1" s="199"/>
      <c r="E1" s="199"/>
    </row>
    <row r="2" spans="1:5" ht="18" x14ac:dyDescent="0.35">
      <c r="A2" s="200" t="s">
        <v>598</v>
      </c>
      <c r="B2" s="200"/>
      <c r="C2" s="200"/>
      <c r="D2" s="200"/>
      <c r="E2" s="200"/>
    </row>
    <row r="3" spans="1:5" ht="18" x14ac:dyDescent="0.35">
      <c r="A3" s="94"/>
      <c r="B3" s="95"/>
      <c r="C3" s="94"/>
      <c r="D3" s="94"/>
      <c r="E3" s="96" t="s">
        <v>607</v>
      </c>
    </row>
    <row r="4" spans="1:5" ht="47.25" customHeight="1" x14ac:dyDescent="0.25">
      <c r="A4" s="97" t="s">
        <v>591</v>
      </c>
      <c r="B4" s="97" t="s">
        <v>215</v>
      </c>
      <c r="C4" s="97" t="s">
        <v>216</v>
      </c>
      <c r="D4" s="97" t="s">
        <v>348</v>
      </c>
      <c r="E4" s="97" t="s">
        <v>589</v>
      </c>
    </row>
    <row r="5" spans="1:5" s="93" customFormat="1" ht="18" x14ac:dyDescent="0.35">
      <c r="A5" s="198">
        <f>MAX(A$4:A4)+1</f>
        <v>1</v>
      </c>
      <c r="B5" s="197" t="s">
        <v>495</v>
      </c>
      <c r="C5" s="98" t="s">
        <v>217</v>
      </c>
      <c r="D5" s="99">
        <v>76.106881999999999</v>
      </c>
      <c r="E5" s="99">
        <v>10021.138024899999</v>
      </c>
    </row>
    <row r="6" spans="1:5" s="93" customFormat="1" ht="18" x14ac:dyDescent="0.35">
      <c r="A6" s="198"/>
      <c r="B6" s="197"/>
      <c r="C6" s="98" t="s">
        <v>218</v>
      </c>
      <c r="D6" s="99"/>
      <c r="E6" s="99">
        <v>11928.027308999999</v>
      </c>
    </row>
    <row r="7" spans="1:5" s="93" customFormat="1" ht="18" x14ac:dyDescent="0.35">
      <c r="A7" s="198">
        <f>MAX(A$4:A6)+1</f>
        <v>2</v>
      </c>
      <c r="B7" s="197" t="s">
        <v>366</v>
      </c>
      <c r="C7" s="98" t="s">
        <v>217</v>
      </c>
      <c r="D7" s="99">
        <v>25.185161000000001</v>
      </c>
      <c r="E7" s="99">
        <v>1469.1090019999999</v>
      </c>
    </row>
    <row r="8" spans="1:5" s="93" customFormat="1" ht="18" x14ac:dyDescent="0.35">
      <c r="A8" s="198"/>
      <c r="B8" s="197"/>
      <c r="C8" s="98" t="s">
        <v>218</v>
      </c>
      <c r="D8" s="99"/>
      <c r="E8" s="99">
        <v>10128.7347673</v>
      </c>
    </row>
    <row r="9" spans="1:5" s="93" customFormat="1" ht="18" x14ac:dyDescent="0.35">
      <c r="A9" s="100">
        <f>MAX(A$4:A8)+1</f>
        <v>3</v>
      </c>
      <c r="B9" s="101" t="s">
        <v>367</v>
      </c>
      <c r="C9" s="98" t="s">
        <v>217</v>
      </c>
      <c r="D9" s="99">
        <v>157.005607</v>
      </c>
      <c r="E9" s="99">
        <v>12417.549854000001</v>
      </c>
    </row>
    <row r="10" spans="1:5" s="93" customFormat="1" ht="18" x14ac:dyDescent="0.35">
      <c r="A10" s="198">
        <f>MAX(A$4:A9)+1</f>
        <v>4</v>
      </c>
      <c r="B10" s="197" t="s">
        <v>232</v>
      </c>
      <c r="C10" s="98" t="s">
        <v>217</v>
      </c>
      <c r="D10" s="102">
        <v>0.351294</v>
      </c>
      <c r="E10" s="99">
        <v>1804.6601874999999</v>
      </c>
    </row>
    <row r="11" spans="1:5" s="93" customFormat="1" ht="18" x14ac:dyDescent="0.35">
      <c r="A11" s="198"/>
      <c r="B11" s="197"/>
      <c r="C11" s="98" t="s">
        <v>218</v>
      </c>
      <c r="D11" s="99"/>
      <c r="E11" s="99">
        <v>40853.080090000003</v>
      </c>
    </row>
    <row r="12" spans="1:5" s="93" customFormat="1" ht="18" x14ac:dyDescent="0.35">
      <c r="A12" s="100">
        <f>MAX(A$4:A11)+1</f>
        <v>5</v>
      </c>
      <c r="B12" s="101" t="s">
        <v>352</v>
      </c>
      <c r="C12" s="98" t="s">
        <v>219</v>
      </c>
      <c r="D12" s="99"/>
      <c r="E12" s="99">
        <v>4036.5963741</v>
      </c>
    </row>
    <row r="13" spans="1:5" s="93" customFormat="1" ht="18" x14ac:dyDescent="0.35">
      <c r="A13" s="100">
        <f>MAX(A$4:A12)+1</f>
        <v>6</v>
      </c>
      <c r="B13" s="101" t="s">
        <v>523</v>
      </c>
      <c r="C13" s="98" t="s">
        <v>217</v>
      </c>
      <c r="D13" s="99">
        <v>2077.0242250000001</v>
      </c>
      <c r="E13" s="99">
        <v>30378.723247599999</v>
      </c>
    </row>
    <row r="14" spans="1:5" s="93" customFormat="1" ht="18" x14ac:dyDescent="0.35">
      <c r="A14" s="100">
        <f>MAX(A$4:A13)+1</f>
        <v>7</v>
      </c>
      <c r="B14" s="101" t="s">
        <v>442</v>
      </c>
      <c r="C14" s="98" t="s">
        <v>217</v>
      </c>
      <c r="D14" s="103">
        <v>1.4E-2</v>
      </c>
      <c r="E14" s="104">
        <v>0.49084879999999997</v>
      </c>
    </row>
    <row r="15" spans="1:5" ht="18" x14ac:dyDescent="0.35">
      <c r="A15" s="100">
        <f>MAX(A$4:A14)+1</f>
        <v>8</v>
      </c>
      <c r="B15" s="105" t="s">
        <v>514</v>
      </c>
      <c r="C15" s="106" t="s">
        <v>217</v>
      </c>
      <c r="D15" s="99">
        <v>47.237217000000001</v>
      </c>
      <c r="E15" s="99">
        <v>7176.8411653000003</v>
      </c>
    </row>
    <row r="16" spans="1:5" s="93" customFormat="1" ht="18" x14ac:dyDescent="0.35">
      <c r="A16" s="198">
        <f>MAX(A$4:A15)+1</f>
        <v>9</v>
      </c>
      <c r="B16" s="197" t="s">
        <v>368</v>
      </c>
      <c r="C16" s="98" t="s">
        <v>217</v>
      </c>
      <c r="D16" s="99">
        <v>303.54278799999997</v>
      </c>
      <c r="E16" s="99">
        <v>28607.934386299999</v>
      </c>
    </row>
    <row r="17" spans="1:5" s="93" customFormat="1" ht="18" x14ac:dyDescent="0.35">
      <c r="A17" s="198"/>
      <c r="B17" s="197"/>
      <c r="C17" s="98" t="s">
        <v>218</v>
      </c>
      <c r="D17" s="99"/>
      <c r="E17" s="99">
        <v>2083.7046258999999</v>
      </c>
    </row>
    <row r="18" spans="1:5" s="93" customFormat="1" ht="18" x14ac:dyDescent="0.35">
      <c r="A18" s="100">
        <f>MAX(A$4:A17)+1</f>
        <v>10</v>
      </c>
      <c r="B18" s="101" t="s">
        <v>369</v>
      </c>
      <c r="C18" s="98" t="s">
        <v>218</v>
      </c>
      <c r="D18" s="99"/>
      <c r="E18" s="99">
        <v>1357.3058469</v>
      </c>
    </row>
    <row r="19" spans="1:5" s="93" customFormat="1" ht="18" x14ac:dyDescent="0.35">
      <c r="A19" s="100">
        <f>MAX(A$4:A18)+1</f>
        <v>11</v>
      </c>
      <c r="B19" s="101" t="s">
        <v>370</v>
      </c>
      <c r="C19" s="98" t="s">
        <v>217</v>
      </c>
      <c r="D19" s="99">
        <v>76.349615999999997</v>
      </c>
      <c r="E19" s="99">
        <v>797.04331790000003</v>
      </c>
    </row>
    <row r="20" spans="1:5" s="93" customFormat="1" ht="18" x14ac:dyDescent="0.35">
      <c r="A20" s="198">
        <f>MAX(A$4:A19)+1</f>
        <v>12</v>
      </c>
      <c r="B20" s="197" t="s">
        <v>371</v>
      </c>
      <c r="C20" s="98" t="s">
        <v>217</v>
      </c>
      <c r="D20" s="99">
        <v>20.375986999999999</v>
      </c>
      <c r="E20" s="99">
        <v>581.79144269999995</v>
      </c>
    </row>
    <row r="21" spans="1:5" s="93" customFormat="1" ht="18" x14ac:dyDescent="0.35">
      <c r="A21" s="198"/>
      <c r="B21" s="197"/>
      <c r="C21" s="98" t="s">
        <v>218</v>
      </c>
      <c r="D21" s="99"/>
      <c r="E21" s="99">
        <v>752.70883660000004</v>
      </c>
    </row>
    <row r="22" spans="1:5" s="93" customFormat="1" ht="18" x14ac:dyDescent="0.35">
      <c r="A22" s="198">
        <f>MAX(A$4:A21)+1</f>
        <v>13</v>
      </c>
      <c r="B22" s="197" t="s">
        <v>447</v>
      </c>
      <c r="C22" s="98" t="s">
        <v>217</v>
      </c>
      <c r="D22" s="99">
        <v>4.8198720000000002</v>
      </c>
      <c r="E22" s="99">
        <v>1236.9606504999999</v>
      </c>
    </row>
    <row r="23" spans="1:5" s="93" customFormat="1" ht="18" x14ac:dyDescent="0.35">
      <c r="A23" s="198"/>
      <c r="B23" s="197"/>
      <c r="C23" s="98" t="s">
        <v>218</v>
      </c>
      <c r="D23" s="99"/>
      <c r="E23" s="99">
        <v>551.56078630000002</v>
      </c>
    </row>
    <row r="24" spans="1:5" s="93" customFormat="1" ht="18" x14ac:dyDescent="0.35">
      <c r="A24" s="100">
        <f>MAX(A$4:A23)+1</f>
        <v>14</v>
      </c>
      <c r="B24" s="101" t="s">
        <v>241</v>
      </c>
      <c r="C24" s="98" t="s">
        <v>217</v>
      </c>
      <c r="D24" s="99">
        <v>390.47569900000002</v>
      </c>
      <c r="E24" s="99">
        <v>28528.973068899999</v>
      </c>
    </row>
    <row r="25" spans="1:5" s="93" customFormat="1" ht="18" x14ac:dyDescent="0.35">
      <c r="A25" s="198">
        <f>MAX(A$4:A24)+1</f>
        <v>15</v>
      </c>
      <c r="B25" s="197" t="s">
        <v>353</v>
      </c>
      <c r="C25" s="98" t="s">
        <v>217</v>
      </c>
      <c r="D25" s="99">
        <v>30811.929398</v>
      </c>
      <c r="E25" s="99">
        <v>19873.011879999998</v>
      </c>
    </row>
    <row r="26" spans="1:5" s="93" customFormat="1" ht="18" x14ac:dyDescent="0.35">
      <c r="A26" s="198"/>
      <c r="B26" s="197"/>
      <c r="C26" s="98" t="s">
        <v>222</v>
      </c>
      <c r="D26" s="99">
        <v>106.691</v>
      </c>
      <c r="E26" s="99">
        <v>135.87878019999999</v>
      </c>
    </row>
    <row r="27" spans="1:5" s="93" customFormat="1" ht="18" x14ac:dyDescent="0.35">
      <c r="A27" s="100">
        <f>MAX(A$4:A26)+1</f>
        <v>16</v>
      </c>
      <c r="B27" s="101" t="s">
        <v>448</v>
      </c>
      <c r="C27" s="98" t="s">
        <v>220</v>
      </c>
      <c r="D27" s="99"/>
      <c r="E27" s="99">
        <v>532.83094389999997</v>
      </c>
    </row>
    <row r="28" spans="1:5" s="93" customFormat="1" ht="18" x14ac:dyDescent="0.35">
      <c r="A28" s="100">
        <f>MAX(A$4:A27)+1</f>
        <v>17</v>
      </c>
      <c r="B28" s="101" t="s">
        <v>372</v>
      </c>
      <c r="C28" s="98" t="s">
        <v>217</v>
      </c>
      <c r="D28" s="99">
        <v>834.39966000000004</v>
      </c>
      <c r="E28" s="99">
        <v>7491.2146806000001</v>
      </c>
    </row>
    <row r="29" spans="1:5" s="93" customFormat="1" ht="18" x14ac:dyDescent="0.35">
      <c r="A29" s="100">
        <f>MAX(A$4:A28)+1</f>
        <v>18</v>
      </c>
      <c r="B29" s="101" t="s">
        <v>373</v>
      </c>
      <c r="C29" s="98" t="s">
        <v>217</v>
      </c>
      <c r="D29" s="99">
        <v>2.201031</v>
      </c>
      <c r="E29" s="99">
        <v>7.1685843</v>
      </c>
    </row>
    <row r="30" spans="1:5" s="93" customFormat="1" ht="18" x14ac:dyDescent="0.35">
      <c r="A30" s="100">
        <f>MAX(A$4:A29)+1</f>
        <v>19</v>
      </c>
      <c r="B30" s="101" t="s">
        <v>374</v>
      </c>
      <c r="C30" s="98" t="s">
        <v>217</v>
      </c>
      <c r="D30" s="102">
        <v>0.16389699999999999</v>
      </c>
      <c r="E30" s="99">
        <v>10.1296508</v>
      </c>
    </row>
    <row r="31" spans="1:5" s="93" customFormat="1" ht="18" x14ac:dyDescent="0.35">
      <c r="A31" s="198">
        <f>MAX(A$4:A30)+1</f>
        <v>20</v>
      </c>
      <c r="B31" s="197" t="s">
        <v>375</v>
      </c>
      <c r="C31" s="98" t="s">
        <v>217</v>
      </c>
      <c r="D31" s="99">
        <v>206.161419</v>
      </c>
      <c r="E31" s="99">
        <v>3830.6511273000001</v>
      </c>
    </row>
    <row r="32" spans="1:5" s="93" customFormat="1" ht="18" x14ac:dyDescent="0.35">
      <c r="A32" s="198"/>
      <c r="B32" s="197"/>
      <c r="C32" s="98" t="s">
        <v>220</v>
      </c>
      <c r="D32" s="99"/>
      <c r="E32" s="99">
        <v>169.73350350000001</v>
      </c>
    </row>
    <row r="33" spans="1:5" s="93" customFormat="1" ht="18" x14ac:dyDescent="0.35">
      <c r="A33" s="198"/>
      <c r="B33" s="197"/>
      <c r="C33" s="98" t="s">
        <v>221</v>
      </c>
      <c r="D33" s="99"/>
      <c r="E33" s="99">
        <v>5.2846928000000002</v>
      </c>
    </row>
    <row r="34" spans="1:5" s="93" customFormat="1" ht="18" x14ac:dyDescent="0.35">
      <c r="A34" s="198"/>
      <c r="B34" s="197"/>
      <c r="C34" s="98" t="s">
        <v>222</v>
      </c>
      <c r="D34" s="99">
        <v>488.99799999999999</v>
      </c>
      <c r="E34" s="99">
        <v>1646.5118620999999</v>
      </c>
    </row>
    <row r="35" spans="1:5" s="93" customFormat="1" ht="18" x14ac:dyDescent="0.35">
      <c r="A35" s="100">
        <f>MAX(A$4:A34)+1</f>
        <v>21</v>
      </c>
      <c r="B35" s="101" t="s">
        <v>376</v>
      </c>
      <c r="C35" s="98" t="s">
        <v>217</v>
      </c>
      <c r="D35" s="99">
        <v>113.348274</v>
      </c>
      <c r="E35" s="99">
        <v>1212.1486999000001</v>
      </c>
    </row>
    <row r="36" spans="1:5" s="93" customFormat="1" ht="18" x14ac:dyDescent="0.35">
      <c r="A36" s="100">
        <f>MAX(A$4:A35)+1</f>
        <v>22</v>
      </c>
      <c r="B36" s="101" t="s">
        <v>496</v>
      </c>
      <c r="C36" s="98" t="s">
        <v>217</v>
      </c>
      <c r="D36" s="99">
        <v>2378.3937089999999</v>
      </c>
      <c r="E36" s="99">
        <v>1060.9416418999999</v>
      </c>
    </row>
    <row r="37" spans="1:5" s="93" customFormat="1" ht="18" x14ac:dyDescent="0.35">
      <c r="A37" s="100">
        <f>MAX(A$4:A36)+1</f>
        <v>23</v>
      </c>
      <c r="B37" s="101" t="s">
        <v>450</v>
      </c>
      <c r="C37" s="98" t="s">
        <v>222</v>
      </c>
      <c r="D37" s="99">
        <v>217727.26</v>
      </c>
      <c r="E37" s="99">
        <v>120533.8373517</v>
      </c>
    </row>
    <row r="38" spans="1:5" s="93" customFormat="1" ht="18" x14ac:dyDescent="0.35">
      <c r="A38" s="100">
        <f>MAX(A$4:A37)+1</f>
        <v>24</v>
      </c>
      <c r="B38" s="101" t="s">
        <v>378</v>
      </c>
      <c r="C38" s="98" t="s">
        <v>217</v>
      </c>
      <c r="D38" s="99">
        <v>89.091104999999999</v>
      </c>
      <c r="E38" s="99">
        <v>2021.2653074</v>
      </c>
    </row>
    <row r="39" spans="1:5" s="93" customFormat="1" ht="18" x14ac:dyDescent="0.35">
      <c r="A39" s="100">
        <f>MAX(A$4:A38)+1</f>
        <v>25</v>
      </c>
      <c r="B39" s="101" t="s">
        <v>47</v>
      </c>
      <c r="C39" s="98" t="s">
        <v>217</v>
      </c>
      <c r="D39" s="99">
        <v>78.496483999999995</v>
      </c>
      <c r="E39" s="99">
        <v>900.56498160000001</v>
      </c>
    </row>
    <row r="40" spans="1:5" s="93" customFormat="1" ht="18" x14ac:dyDescent="0.35">
      <c r="A40" s="198">
        <f>MAX(A$4:A39)+1</f>
        <v>26</v>
      </c>
      <c r="B40" s="197" t="s">
        <v>250</v>
      </c>
      <c r="C40" s="98" t="s">
        <v>217</v>
      </c>
      <c r="D40" s="99">
        <v>0.61712900000000004</v>
      </c>
      <c r="E40" s="99">
        <v>4.1718327999999998</v>
      </c>
    </row>
    <row r="41" spans="1:5" s="93" customFormat="1" ht="18" x14ac:dyDescent="0.35">
      <c r="A41" s="198"/>
      <c r="B41" s="197"/>
      <c r="C41" s="98" t="s">
        <v>218</v>
      </c>
      <c r="D41" s="99"/>
      <c r="E41" s="104">
        <v>0.39555220000000002</v>
      </c>
    </row>
    <row r="42" spans="1:5" s="93" customFormat="1" ht="18" x14ac:dyDescent="0.35">
      <c r="A42" s="198"/>
      <c r="B42" s="197"/>
      <c r="C42" s="98" t="s">
        <v>220</v>
      </c>
      <c r="D42" s="99"/>
      <c r="E42" s="99">
        <v>11.5743107</v>
      </c>
    </row>
    <row r="43" spans="1:5" s="93" customFormat="1" ht="18" x14ac:dyDescent="0.35">
      <c r="A43" s="198">
        <f>MAX(A$4:A42)+1</f>
        <v>27</v>
      </c>
      <c r="B43" s="197" t="s">
        <v>252</v>
      </c>
      <c r="C43" s="98" t="s">
        <v>217</v>
      </c>
      <c r="D43" s="99">
        <v>0.62145700000000004</v>
      </c>
      <c r="E43" s="99">
        <v>106.1393034</v>
      </c>
    </row>
    <row r="44" spans="1:5" s="93" customFormat="1" ht="18" x14ac:dyDescent="0.35">
      <c r="A44" s="198"/>
      <c r="B44" s="197"/>
      <c r="C44" s="98" t="s">
        <v>218</v>
      </c>
      <c r="D44" s="99"/>
      <c r="E44" s="99">
        <v>77130.719889200001</v>
      </c>
    </row>
    <row r="45" spans="1:5" s="93" customFormat="1" ht="18" x14ac:dyDescent="0.35">
      <c r="A45" s="198">
        <f>MAX(A$4:A44)+1</f>
        <v>28</v>
      </c>
      <c r="B45" s="197" t="s">
        <v>354</v>
      </c>
      <c r="C45" s="98" t="s">
        <v>217</v>
      </c>
      <c r="D45" s="99">
        <v>1.1428670000000001</v>
      </c>
      <c r="E45" s="99">
        <v>358.7220001</v>
      </c>
    </row>
    <row r="46" spans="1:5" s="93" customFormat="1" ht="18" x14ac:dyDescent="0.35">
      <c r="A46" s="198"/>
      <c r="B46" s="197"/>
      <c r="C46" s="98" t="s">
        <v>218</v>
      </c>
      <c r="D46" s="99"/>
      <c r="E46" s="99">
        <v>33363.607626800003</v>
      </c>
    </row>
    <row r="47" spans="1:5" s="93" customFormat="1" ht="18" x14ac:dyDescent="0.35">
      <c r="A47" s="198">
        <f>MAX(A$4:A46)+1</f>
        <v>29</v>
      </c>
      <c r="B47" s="197" t="s">
        <v>529</v>
      </c>
      <c r="C47" s="98" t="s">
        <v>217</v>
      </c>
      <c r="D47" s="99">
        <v>743.57426999999996</v>
      </c>
      <c r="E47" s="99">
        <v>34100.077140399997</v>
      </c>
    </row>
    <row r="48" spans="1:5" s="93" customFormat="1" ht="18" x14ac:dyDescent="0.35">
      <c r="A48" s="198"/>
      <c r="B48" s="197"/>
      <c r="C48" s="98" t="s">
        <v>228</v>
      </c>
      <c r="D48" s="99"/>
      <c r="E48" s="99">
        <v>367.91069390000001</v>
      </c>
    </row>
    <row r="49" spans="1:5" s="93" customFormat="1" ht="18" x14ac:dyDescent="0.35">
      <c r="A49" s="100">
        <f>MAX(A$4:A48)+1</f>
        <v>30</v>
      </c>
      <c r="B49" s="101" t="s">
        <v>355</v>
      </c>
      <c r="C49" s="98" t="s">
        <v>217</v>
      </c>
      <c r="D49" s="99">
        <v>926.99423300000001</v>
      </c>
      <c r="E49" s="99">
        <v>10299.991754299999</v>
      </c>
    </row>
    <row r="50" spans="1:5" s="93" customFormat="1" ht="18" x14ac:dyDescent="0.35">
      <c r="A50" s="198">
        <f>MAX(A$4:A49)+1</f>
        <v>31</v>
      </c>
      <c r="B50" s="197" t="s">
        <v>497</v>
      </c>
      <c r="C50" s="98" t="s">
        <v>217</v>
      </c>
      <c r="D50" s="99">
        <v>378.38496099999998</v>
      </c>
      <c r="E50" s="99">
        <v>1748.9046097</v>
      </c>
    </row>
    <row r="51" spans="1:5" s="93" customFormat="1" ht="18" x14ac:dyDescent="0.35">
      <c r="A51" s="198"/>
      <c r="B51" s="197"/>
      <c r="C51" s="98" t="s">
        <v>218</v>
      </c>
      <c r="D51" s="99"/>
      <c r="E51" s="99">
        <v>390.49602809999999</v>
      </c>
    </row>
    <row r="52" spans="1:5" s="93" customFormat="1" ht="18" x14ac:dyDescent="0.35">
      <c r="A52" s="198"/>
      <c r="B52" s="197"/>
      <c r="C52" s="98" t="s">
        <v>220</v>
      </c>
      <c r="D52" s="99"/>
      <c r="E52" s="99">
        <v>777.15167859999997</v>
      </c>
    </row>
    <row r="53" spans="1:5" s="93" customFormat="1" ht="18" x14ac:dyDescent="0.35">
      <c r="A53" s="100">
        <f>MAX(A$4:A52)+1</f>
        <v>32</v>
      </c>
      <c r="B53" s="101" t="s">
        <v>498</v>
      </c>
      <c r="C53" s="98" t="s">
        <v>217</v>
      </c>
      <c r="D53" s="99">
        <v>231.36184700000001</v>
      </c>
      <c r="E53" s="99">
        <v>2861.1940304</v>
      </c>
    </row>
    <row r="54" spans="1:5" s="93" customFormat="1" ht="18" x14ac:dyDescent="0.35">
      <c r="A54" s="100">
        <f>MAX(A$4:A53)+1</f>
        <v>33</v>
      </c>
      <c r="B54" s="101" t="s">
        <v>381</v>
      </c>
      <c r="C54" s="98" t="s">
        <v>217</v>
      </c>
      <c r="D54" s="99">
        <v>4.0622680000000004</v>
      </c>
      <c r="E54" s="99">
        <v>120.6663815</v>
      </c>
    </row>
    <row r="55" spans="1:5" s="93" customFormat="1" ht="18" x14ac:dyDescent="0.35">
      <c r="A55" s="198">
        <f>MAX(A$4:A54)+1</f>
        <v>34</v>
      </c>
      <c r="B55" s="197" t="s">
        <v>382</v>
      </c>
      <c r="C55" s="98" t="s">
        <v>217</v>
      </c>
      <c r="D55" s="99">
        <v>47.419496000000002</v>
      </c>
      <c r="E55" s="99">
        <v>2429.0508774999998</v>
      </c>
    </row>
    <row r="56" spans="1:5" s="93" customFormat="1" ht="18" x14ac:dyDescent="0.35">
      <c r="A56" s="198"/>
      <c r="B56" s="197"/>
      <c r="C56" s="98" t="s">
        <v>218</v>
      </c>
      <c r="D56" s="99"/>
      <c r="E56" s="99">
        <v>6297.5407290000003</v>
      </c>
    </row>
    <row r="57" spans="1:5" s="93" customFormat="1" ht="18" x14ac:dyDescent="0.35">
      <c r="A57" s="107">
        <f>MAX(A$4:A56)+1</f>
        <v>35</v>
      </c>
      <c r="B57" s="101" t="s">
        <v>383</v>
      </c>
      <c r="C57" s="98" t="s">
        <v>217</v>
      </c>
      <c r="D57" s="99">
        <v>18.534302</v>
      </c>
      <c r="E57" s="99">
        <v>364.5058952</v>
      </c>
    </row>
    <row r="58" spans="1:5" s="93" customFormat="1" ht="18" x14ac:dyDescent="0.35">
      <c r="A58" s="107">
        <f>MAX(A$4:A57)+1</f>
        <v>36</v>
      </c>
      <c r="B58" s="101" t="s">
        <v>258</v>
      </c>
      <c r="C58" s="98" t="s">
        <v>217</v>
      </c>
      <c r="D58" s="99">
        <v>13.402742</v>
      </c>
      <c r="E58" s="99">
        <v>18278.669961200001</v>
      </c>
    </row>
    <row r="59" spans="1:5" s="93" customFormat="1" ht="18" x14ac:dyDescent="0.35">
      <c r="A59" s="107">
        <f>MAX(A$4:A58)+1</f>
        <v>37</v>
      </c>
      <c r="B59" s="101" t="s">
        <v>259</v>
      </c>
      <c r="C59" s="98" t="s">
        <v>217</v>
      </c>
      <c r="D59" s="99">
        <v>2331.5844809999999</v>
      </c>
      <c r="E59" s="99">
        <v>5991.0779802999996</v>
      </c>
    </row>
    <row r="60" spans="1:5" s="93" customFormat="1" ht="18" x14ac:dyDescent="0.35">
      <c r="A60" s="107">
        <f>MAX(A$4:A59)+1</f>
        <v>38</v>
      </c>
      <c r="B60" s="101" t="s">
        <v>384</v>
      </c>
      <c r="C60" s="98" t="s">
        <v>217</v>
      </c>
      <c r="D60" s="99">
        <v>35.651508999999997</v>
      </c>
      <c r="E60" s="99">
        <v>2003.9953</v>
      </c>
    </row>
    <row r="61" spans="1:5" s="93" customFormat="1" ht="18" x14ac:dyDescent="0.35">
      <c r="A61" s="198">
        <f>MAX(A$4:A60)+1</f>
        <v>39</v>
      </c>
      <c r="B61" s="197" t="s">
        <v>499</v>
      </c>
      <c r="C61" s="98" t="s">
        <v>217</v>
      </c>
      <c r="D61" s="99">
        <v>62.991010000000003</v>
      </c>
      <c r="E61" s="99">
        <v>8244.2219253000003</v>
      </c>
    </row>
    <row r="62" spans="1:5" s="93" customFormat="1" ht="18" x14ac:dyDescent="0.35">
      <c r="A62" s="198"/>
      <c r="B62" s="197"/>
      <c r="C62" s="98" t="s">
        <v>228</v>
      </c>
      <c r="D62" s="99"/>
      <c r="E62" s="99">
        <v>2235.5709069</v>
      </c>
    </row>
    <row r="63" spans="1:5" s="93" customFormat="1" ht="18" x14ac:dyDescent="0.35">
      <c r="A63" s="198"/>
      <c r="B63" s="197"/>
      <c r="C63" s="98" t="s">
        <v>218</v>
      </c>
      <c r="D63" s="99"/>
      <c r="E63" s="99">
        <v>41834.469641700001</v>
      </c>
    </row>
    <row r="64" spans="1:5" s="93" customFormat="1" ht="18" x14ac:dyDescent="0.35">
      <c r="A64" s="107">
        <f>MAX(A$4:A63)+1</f>
        <v>40</v>
      </c>
      <c r="B64" s="101" t="s">
        <v>385</v>
      </c>
      <c r="C64" s="98" t="s">
        <v>217</v>
      </c>
      <c r="D64" s="99">
        <v>21.164994</v>
      </c>
      <c r="E64" s="99">
        <v>1015.7138538</v>
      </c>
    </row>
    <row r="65" spans="1:5" s="93" customFormat="1" ht="18" x14ac:dyDescent="0.35">
      <c r="A65" s="198">
        <f>MAX(A$4:A64)+1</f>
        <v>41</v>
      </c>
      <c r="B65" s="197" t="s">
        <v>356</v>
      </c>
      <c r="C65" s="98" t="s">
        <v>217</v>
      </c>
      <c r="D65" s="99">
        <v>39.207653999999998</v>
      </c>
      <c r="E65" s="99">
        <v>17870.059586200001</v>
      </c>
    </row>
    <row r="66" spans="1:5" s="93" customFormat="1" ht="18" x14ac:dyDescent="0.35">
      <c r="A66" s="198"/>
      <c r="B66" s="197"/>
      <c r="C66" s="98" t="s">
        <v>218</v>
      </c>
      <c r="D66" s="99"/>
      <c r="E66" s="99">
        <v>95057.228749200003</v>
      </c>
    </row>
    <row r="67" spans="1:5" s="93" customFormat="1" ht="18" x14ac:dyDescent="0.35">
      <c r="A67" s="198">
        <f>MAX(A$4:A66)+1</f>
        <v>42</v>
      </c>
      <c r="B67" s="197" t="s">
        <v>386</v>
      </c>
      <c r="C67" s="98" t="s">
        <v>217</v>
      </c>
      <c r="D67" s="99">
        <v>37.692656999999997</v>
      </c>
      <c r="E67" s="99">
        <v>6604.9929841000003</v>
      </c>
    </row>
    <row r="68" spans="1:5" s="93" customFormat="1" ht="18" x14ac:dyDescent="0.35">
      <c r="A68" s="198"/>
      <c r="B68" s="197"/>
      <c r="C68" s="98" t="s">
        <v>228</v>
      </c>
      <c r="D68" s="99"/>
      <c r="E68" s="99">
        <v>293.89126920000001</v>
      </c>
    </row>
    <row r="69" spans="1:5" s="93" customFormat="1" ht="18" x14ac:dyDescent="0.35">
      <c r="A69" s="198"/>
      <c r="B69" s="197"/>
      <c r="C69" s="98" t="s">
        <v>218</v>
      </c>
      <c r="D69" s="99"/>
      <c r="E69" s="99">
        <v>47956.217701599999</v>
      </c>
    </row>
    <row r="70" spans="1:5" s="93" customFormat="1" ht="18" x14ac:dyDescent="0.35">
      <c r="A70" s="107">
        <f>MAX(A$4:A69)+1</f>
        <v>43</v>
      </c>
      <c r="B70" s="101" t="s">
        <v>387</v>
      </c>
      <c r="C70" s="98" t="s">
        <v>217</v>
      </c>
      <c r="D70" s="99">
        <v>5.6145069999999997</v>
      </c>
      <c r="E70" s="99">
        <v>1209.8051449</v>
      </c>
    </row>
    <row r="71" spans="1:5" s="93" customFormat="1" ht="18" x14ac:dyDescent="0.35">
      <c r="A71" s="107">
        <f>MAX(A$4:A70)+1</f>
        <v>44</v>
      </c>
      <c r="B71" s="101" t="s">
        <v>388</v>
      </c>
      <c r="C71" s="98" t="s">
        <v>217</v>
      </c>
      <c r="D71" s="99">
        <v>7802.5513279999996</v>
      </c>
      <c r="E71" s="99">
        <v>5690.7467286000001</v>
      </c>
    </row>
    <row r="72" spans="1:5" s="93" customFormat="1" ht="18" x14ac:dyDescent="0.35">
      <c r="A72" s="107">
        <f>MAX(A$4:A71)+1</f>
        <v>45</v>
      </c>
      <c r="B72" s="101" t="s">
        <v>389</v>
      </c>
      <c r="C72" s="98" t="s">
        <v>217</v>
      </c>
      <c r="D72" s="99">
        <v>23935.742828999999</v>
      </c>
      <c r="E72" s="99">
        <v>50714.488091799998</v>
      </c>
    </row>
    <row r="73" spans="1:5" s="93" customFormat="1" ht="18" x14ac:dyDescent="0.35">
      <c r="A73" s="107">
        <f>MAX(A$4:A72)+1</f>
        <v>46</v>
      </c>
      <c r="B73" s="101" t="s">
        <v>390</v>
      </c>
      <c r="C73" s="98" t="s">
        <v>217</v>
      </c>
      <c r="D73" s="99">
        <v>69.692790000000002</v>
      </c>
      <c r="E73" s="99">
        <v>2262.0803362000001</v>
      </c>
    </row>
    <row r="74" spans="1:5" s="93" customFormat="1" ht="18" x14ac:dyDescent="0.35">
      <c r="A74" s="107">
        <f>MAX(A$4:A73)+1</f>
        <v>47</v>
      </c>
      <c r="B74" s="101" t="s">
        <v>530</v>
      </c>
      <c r="C74" s="98" t="s">
        <v>220</v>
      </c>
      <c r="D74" s="99"/>
      <c r="E74" s="99">
        <v>5.1871657999999998</v>
      </c>
    </row>
    <row r="75" spans="1:5" s="93" customFormat="1" ht="18" x14ac:dyDescent="0.35">
      <c r="A75" s="100">
        <f>MAX(A$4:A74)+1</f>
        <v>48</v>
      </c>
      <c r="B75" s="101" t="s">
        <v>500</v>
      </c>
      <c r="C75" s="98" t="s">
        <v>217</v>
      </c>
      <c r="D75" s="99">
        <v>3.9592100000000001</v>
      </c>
      <c r="E75" s="99">
        <v>160.37517690000001</v>
      </c>
    </row>
    <row r="76" spans="1:5" s="93" customFormat="1" ht="18" x14ac:dyDescent="0.35">
      <c r="A76" s="198">
        <f>MAX(A$4:A75)+1</f>
        <v>49</v>
      </c>
      <c r="B76" s="197" t="s">
        <v>531</v>
      </c>
      <c r="C76" s="98" t="s">
        <v>217</v>
      </c>
      <c r="D76" s="99">
        <v>3.8561350000000001</v>
      </c>
      <c r="E76" s="99">
        <v>189.89797150000001</v>
      </c>
    </row>
    <row r="77" spans="1:5" s="93" customFormat="1" ht="18" x14ac:dyDescent="0.35">
      <c r="A77" s="198"/>
      <c r="B77" s="197"/>
      <c r="C77" s="98" t="s">
        <v>224</v>
      </c>
      <c r="D77" s="99"/>
      <c r="E77" s="99">
        <v>1423.2875143000001</v>
      </c>
    </row>
    <row r="78" spans="1:5" s="93" customFormat="1" ht="18" x14ac:dyDescent="0.35">
      <c r="A78" s="198">
        <f>MAX(A$4:A77)+1</f>
        <v>50</v>
      </c>
      <c r="B78" s="197" t="s">
        <v>532</v>
      </c>
      <c r="C78" s="98" t="s">
        <v>217</v>
      </c>
      <c r="D78" s="99">
        <v>1.964329</v>
      </c>
      <c r="E78" s="99">
        <v>181.90821639999999</v>
      </c>
    </row>
    <row r="79" spans="1:5" s="93" customFormat="1" ht="18" x14ac:dyDescent="0.35">
      <c r="A79" s="198"/>
      <c r="B79" s="197"/>
      <c r="C79" s="98" t="s">
        <v>224</v>
      </c>
      <c r="D79" s="99"/>
      <c r="E79" s="99">
        <v>1170.1834103000001</v>
      </c>
    </row>
    <row r="80" spans="1:5" s="93" customFormat="1" ht="18" x14ac:dyDescent="0.35">
      <c r="A80" s="100">
        <f>MAX(A$4:A79)+1</f>
        <v>51</v>
      </c>
      <c r="B80" s="101" t="s">
        <v>357</v>
      </c>
      <c r="C80" s="98" t="s">
        <v>217</v>
      </c>
      <c r="D80" s="99">
        <v>1211.8421189999999</v>
      </c>
      <c r="E80" s="99">
        <v>15764.8621004</v>
      </c>
    </row>
    <row r="81" spans="1:5" s="93" customFormat="1" ht="18" x14ac:dyDescent="0.35">
      <c r="A81" s="100">
        <f>MAX(A$4:A80)+1</f>
        <v>52</v>
      </c>
      <c r="B81" s="101" t="s">
        <v>358</v>
      </c>
      <c r="C81" s="98" t="s">
        <v>217</v>
      </c>
      <c r="D81" s="99">
        <v>72.897730999999993</v>
      </c>
      <c r="E81" s="99">
        <v>225.5656822</v>
      </c>
    </row>
    <row r="82" spans="1:5" s="93" customFormat="1" ht="18" x14ac:dyDescent="0.35">
      <c r="A82" s="100">
        <f>MAX(A$4:A81)+1</f>
        <v>53</v>
      </c>
      <c r="B82" s="101" t="s">
        <v>391</v>
      </c>
      <c r="C82" s="98" t="s">
        <v>217</v>
      </c>
      <c r="D82" s="99">
        <v>24.925799999999999</v>
      </c>
      <c r="E82" s="99">
        <v>1035.9425662000001</v>
      </c>
    </row>
    <row r="83" spans="1:5" s="93" customFormat="1" ht="18" x14ac:dyDescent="0.35">
      <c r="A83" s="198">
        <f>MAX(A$4:A82)+1</f>
        <v>54</v>
      </c>
      <c r="B83" s="197" t="s">
        <v>392</v>
      </c>
      <c r="C83" s="98" t="s">
        <v>217</v>
      </c>
      <c r="D83" s="99">
        <v>465.81213700000001</v>
      </c>
      <c r="E83" s="99">
        <v>6441.3837217</v>
      </c>
    </row>
    <row r="84" spans="1:5" s="93" customFormat="1" ht="18" x14ac:dyDescent="0.35">
      <c r="A84" s="198"/>
      <c r="B84" s="197"/>
      <c r="C84" s="98" t="s">
        <v>218</v>
      </c>
      <c r="D84" s="99"/>
      <c r="E84" s="99">
        <v>26.973565600000001</v>
      </c>
    </row>
    <row r="85" spans="1:5" s="93" customFormat="1" ht="18" x14ac:dyDescent="0.35">
      <c r="A85" s="198"/>
      <c r="B85" s="197"/>
      <c r="C85" s="98" t="s">
        <v>220</v>
      </c>
      <c r="D85" s="99"/>
      <c r="E85" s="99">
        <v>1700.7695877000001</v>
      </c>
    </row>
    <row r="86" spans="1:5" s="93" customFormat="1" ht="18" x14ac:dyDescent="0.35">
      <c r="A86" s="100">
        <f>MAX(A$4:A85)+1</f>
        <v>55</v>
      </c>
      <c r="B86" s="101" t="s">
        <v>393</v>
      </c>
      <c r="C86" s="98" t="s">
        <v>217</v>
      </c>
      <c r="D86" s="99">
        <v>0.65123799999999998</v>
      </c>
      <c r="E86" s="99">
        <v>254288.47007370001</v>
      </c>
    </row>
    <row r="87" spans="1:5" s="93" customFormat="1" ht="18" x14ac:dyDescent="0.35">
      <c r="A87" s="100">
        <f>MAX(A$4:A86)+1</f>
        <v>56</v>
      </c>
      <c r="B87" s="101" t="s">
        <v>455</v>
      </c>
      <c r="C87" s="98" t="s">
        <v>217</v>
      </c>
      <c r="D87" s="102">
        <v>0.18935299999999999</v>
      </c>
      <c r="E87" s="99">
        <v>2261.2214739000001</v>
      </c>
    </row>
    <row r="88" spans="1:5" s="93" customFormat="1" ht="18" x14ac:dyDescent="0.35">
      <c r="A88" s="100">
        <f>MAX(A$4:A87)+1</f>
        <v>57</v>
      </c>
      <c r="B88" s="101" t="s">
        <v>456</v>
      </c>
      <c r="C88" s="98" t="s">
        <v>217</v>
      </c>
      <c r="D88" s="99">
        <v>712.88784799999996</v>
      </c>
      <c r="E88" s="99">
        <v>1441.4281712</v>
      </c>
    </row>
    <row r="89" spans="1:5" s="93" customFormat="1" ht="18" x14ac:dyDescent="0.35">
      <c r="A89" s="100">
        <f>MAX(A$4:A88)+1</f>
        <v>58</v>
      </c>
      <c r="B89" s="101" t="s">
        <v>457</v>
      </c>
      <c r="C89" s="98" t="s">
        <v>217</v>
      </c>
      <c r="D89" s="99">
        <v>67.982405</v>
      </c>
      <c r="E89" s="99">
        <v>1088.3444422</v>
      </c>
    </row>
    <row r="90" spans="1:5" s="93" customFormat="1" ht="18" x14ac:dyDescent="0.35">
      <c r="A90" s="100">
        <f>MAX(A$4:A89)+1</f>
        <v>59</v>
      </c>
      <c r="B90" s="101" t="s">
        <v>23</v>
      </c>
      <c r="C90" s="98" t="s">
        <v>217</v>
      </c>
      <c r="D90" s="99">
        <v>1.036146</v>
      </c>
      <c r="E90" s="99">
        <v>7.9487084000000001</v>
      </c>
    </row>
    <row r="91" spans="1:5" s="93" customFormat="1" ht="18" x14ac:dyDescent="0.35">
      <c r="A91" s="100">
        <f>MAX(A$4:A90)+1</f>
        <v>60</v>
      </c>
      <c r="B91" s="101" t="s">
        <v>359</v>
      </c>
      <c r="C91" s="98" t="s">
        <v>217</v>
      </c>
      <c r="D91" s="102">
        <v>0.36607400000000001</v>
      </c>
      <c r="E91" s="99">
        <v>11.020483199999999</v>
      </c>
    </row>
    <row r="92" spans="1:5" s="93" customFormat="1" ht="18" x14ac:dyDescent="0.35">
      <c r="A92" s="198">
        <f>MAX(A$4:A91)+1</f>
        <v>61</v>
      </c>
      <c r="B92" s="197" t="s">
        <v>507</v>
      </c>
      <c r="C92" s="98" t="s">
        <v>217</v>
      </c>
      <c r="D92" s="99">
        <v>100.59867</v>
      </c>
      <c r="E92" s="99">
        <v>2903.8144607999998</v>
      </c>
    </row>
    <row r="93" spans="1:5" s="93" customFormat="1" ht="18" x14ac:dyDescent="0.35">
      <c r="A93" s="198"/>
      <c r="B93" s="197"/>
      <c r="C93" s="98" t="s">
        <v>218</v>
      </c>
      <c r="D93" s="99"/>
      <c r="E93" s="99">
        <v>1381.413429</v>
      </c>
    </row>
    <row r="94" spans="1:5" s="93" customFormat="1" ht="18" x14ac:dyDescent="0.35">
      <c r="A94" s="198"/>
      <c r="B94" s="197"/>
      <c r="C94" s="98" t="s">
        <v>220</v>
      </c>
      <c r="D94" s="99"/>
      <c r="E94" s="99">
        <v>3.3102890999999999</v>
      </c>
    </row>
    <row r="95" spans="1:5" s="93" customFormat="1" ht="18" x14ac:dyDescent="0.35">
      <c r="A95" s="198">
        <f>MAX(A$4:A94)+1</f>
        <v>62</v>
      </c>
      <c r="B95" s="197" t="s">
        <v>275</v>
      </c>
      <c r="C95" s="98" t="s">
        <v>217</v>
      </c>
      <c r="D95" s="102">
        <v>2.1807E-2</v>
      </c>
      <c r="E95" s="99">
        <v>0.67630460000000003</v>
      </c>
    </row>
    <row r="96" spans="1:5" s="93" customFormat="1" ht="18" x14ac:dyDescent="0.35">
      <c r="A96" s="198"/>
      <c r="B96" s="197"/>
      <c r="C96" s="98" t="s">
        <v>218</v>
      </c>
      <c r="D96" s="99"/>
      <c r="E96" s="99">
        <v>2.5889381999999999</v>
      </c>
    </row>
    <row r="97" spans="1:5" s="93" customFormat="1" ht="18" x14ac:dyDescent="0.35">
      <c r="A97" s="198"/>
      <c r="B97" s="197"/>
      <c r="C97" s="98" t="s">
        <v>224</v>
      </c>
      <c r="D97" s="99"/>
      <c r="E97" s="104">
        <v>0.29165350000000001</v>
      </c>
    </row>
    <row r="98" spans="1:5" s="93" customFormat="1" ht="18" x14ac:dyDescent="0.35">
      <c r="A98" s="198"/>
      <c r="B98" s="197"/>
      <c r="C98" s="98" t="s">
        <v>220</v>
      </c>
      <c r="D98" s="99"/>
      <c r="E98" s="99">
        <v>38.133992800000001</v>
      </c>
    </row>
    <row r="99" spans="1:5" s="93" customFormat="1" ht="18" x14ac:dyDescent="0.35">
      <c r="A99" s="198">
        <f>MAX(A$4:A98)+1</f>
        <v>63</v>
      </c>
      <c r="B99" s="197" t="s">
        <v>533</v>
      </c>
      <c r="C99" s="98" t="s">
        <v>217</v>
      </c>
      <c r="D99" s="99">
        <v>72.832194000000001</v>
      </c>
      <c r="E99" s="99">
        <v>6503.6677675000001</v>
      </c>
    </row>
    <row r="100" spans="1:5" s="93" customFormat="1" ht="18" x14ac:dyDescent="0.35">
      <c r="A100" s="198"/>
      <c r="B100" s="197"/>
      <c r="C100" s="98" t="s">
        <v>218</v>
      </c>
      <c r="D100" s="99"/>
      <c r="E100" s="99">
        <v>617.5789949</v>
      </c>
    </row>
    <row r="101" spans="1:5" s="93" customFormat="1" ht="18" x14ac:dyDescent="0.35">
      <c r="A101" s="100">
        <f>MAX(A$4:A100)+1</f>
        <v>64</v>
      </c>
      <c r="B101" s="101" t="s">
        <v>459</v>
      </c>
      <c r="C101" s="98" t="s">
        <v>217</v>
      </c>
      <c r="D101" s="102">
        <v>0.21252499999999999</v>
      </c>
      <c r="E101" s="99">
        <v>13.933659199999999</v>
      </c>
    </row>
    <row r="102" spans="1:5" s="93" customFormat="1" ht="18" x14ac:dyDescent="0.35">
      <c r="A102" s="198">
        <f>MAX(A$4:A101)+1</f>
        <v>65</v>
      </c>
      <c r="B102" s="197" t="s">
        <v>515</v>
      </c>
      <c r="C102" s="98" t="s">
        <v>217</v>
      </c>
      <c r="D102" s="99">
        <v>68.006612000000004</v>
      </c>
      <c r="E102" s="99">
        <v>7613.9828600000001</v>
      </c>
    </row>
    <row r="103" spans="1:5" s="93" customFormat="1" ht="18" x14ac:dyDescent="0.35">
      <c r="A103" s="198"/>
      <c r="B103" s="197"/>
      <c r="C103" s="98" t="s">
        <v>218</v>
      </c>
      <c r="D103" s="99"/>
      <c r="E103" s="99">
        <v>6078.0987715000001</v>
      </c>
    </row>
    <row r="104" spans="1:5" ht="18" x14ac:dyDescent="0.35">
      <c r="A104" s="198">
        <f>MAX(A$4:A103)+1</f>
        <v>66</v>
      </c>
      <c r="B104" s="197" t="s">
        <v>501</v>
      </c>
      <c r="C104" s="106" t="s">
        <v>217</v>
      </c>
      <c r="D104" s="99">
        <v>155.36366000000001</v>
      </c>
      <c r="E104" s="99">
        <v>18540.610861599998</v>
      </c>
    </row>
    <row r="105" spans="1:5" s="93" customFormat="1" ht="18" x14ac:dyDescent="0.35">
      <c r="A105" s="198"/>
      <c r="B105" s="197"/>
      <c r="C105" s="98" t="s">
        <v>218</v>
      </c>
      <c r="D105" s="99"/>
      <c r="E105" s="99">
        <v>57474.8627012</v>
      </c>
    </row>
    <row r="106" spans="1:5" s="93" customFormat="1" ht="18" x14ac:dyDescent="0.35">
      <c r="A106" s="100">
        <f>MAX(A$4:A105)+1</f>
        <v>67</v>
      </c>
      <c r="B106" s="101" t="s">
        <v>394</v>
      </c>
      <c r="C106" s="98" t="s">
        <v>217</v>
      </c>
      <c r="D106" s="99">
        <v>10807.812956</v>
      </c>
      <c r="E106" s="99">
        <v>33284.694130399999</v>
      </c>
    </row>
    <row r="107" spans="1:5" s="93" customFormat="1" ht="18" x14ac:dyDescent="0.35">
      <c r="A107" s="100">
        <f>MAX(A$4:A106)+1</f>
        <v>68</v>
      </c>
      <c r="B107" s="101" t="s">
        <v>395</v>
      </c>
      <c r="C107" s="98" t="s">
        <v>217</v>
      </c>
      <c r="D107" s="99">
        <v>10856.585615</v>
      </c>
      <c r="E107" s="99">
        <v>61288.205609099998</v>
      </c>
    </row>
    <row r="108" spans="1:5" s="93" customFormat="1" ht="18" x14ac:dyDescent="0.35">
      <c r="A108" s="100">
        <f>MAX(A$4:A107)+1</f>
        <v>69</v>
      </c>
      <c r="B108" s="101" t="s">
        <v>173</v>
      </c>
      <c r="C108" s="98" t="s">
        <v>222</v>
      </c>
      <c r="D108" s="99">
        <v>760.58900000000006</v>
      </c>
      <c r="E108" s="99">
        <v>835.35235250000005</v>
      </c>
    </row>
    <row r="109" spans="1:5" s="93" customFormat="1" ht="18" x14ac:dyDescent="0.35">
      <c r="A109" s="198">
        <f>MAX(A$4:A108)+1</f>
        <v>70</v>
      </c>
      <c r="B109" s="197" t="s">
        <v>396</v>
      </c>
      <c r="C109" s="98" t="s">
        <v>217</v>
      </c>
      <c r="D109" s="99">
        <v>1.2322029999999999</v>
      </c>
      <c r="E109" s="99">
        <v>18.733064500000001</v>
      </c>
    </row>
    <row r="110" spans="1:5" s="93" customFormat="1" ht="18" x14ac:dyDescent="0.35">
      <c r="A110" s="198"/>
      <c r="B110" s="197"/>
      <c r="C110" s="98" t="s">
        <v>220</v>
      </c>
      <c r="D110" s="99"/>
      <c r="E110" s="99">
        <v>248.3767301</v>
      </c>
    </row>
    <row r="111" spans="1:5" s="93" customFormat="1" ht="18" x14ac:dyDescent="0.35">
      <c r="A111" s="100">
        <f>MAX(A$4:A110)+1</f>
        <v>71</v>
      </c>
      <c r="B111" s="101" t="s">
        <v>397</v>
      </c>
      <c r="C111" s="98" t="s">
        <v>217</v>
      </c>
      <c r="D111" s="99">
        <v>38.153517999999998</v>
      </c>
      <c r="E111" s="99">
        <v>338.47791130000002</v>
      </c>
    </row>
    <row r="112" spans="1:5" s="93" customFormat="1" ht="18" x14ac:dyDescent="0.35">
      <c r="A112" s="100">
        <f>MAX(A$4:A111)+1</f>
        <v>72</v>
      </c>
      <c r="B112" s="101" t="s">
        <v>398</v>
      </c>
      <c r="C112" s="98" t="s">
        <v>217</v>
      </c>
      <c r="D112" s="99">
        <v>28.880870000000002</v>
      </c>
      <c r="E112" s="99">
        <v>179.2840952</v>
      </c>
    </row>
    <row r="113" spans="1:5" s="93" customFormat="1" ht="18" x14ac:dyDescent="0.35">
      <c r="A113" s="100">
        <f>MAX(A$4:A112)+1</f>
        <v>73</v>
      </c>
      <c r="B113" s="101" t="s">
        <v>534</v>
      </c>
      <c r="C113" s="98" t="s">
        <v>217</v>
      </c>
      <c r="D113" s="99">
        <v>314.96021500000001</v>
      </c>
      <c r="E113" s="99">
        <v>4588.2814461999997</v>
      </c>
    </row>
    <row r="114" spans="1:5" s="93" customFormat="1" ht="18" x14ac:dyDescent="0.35">
      <c r="A114" s="100">
        <f>MAX(A$4:A113)+1</f>
        <v>74</v>
      </c>
      <c r="B114" s="101" t="s">
        <v>399</v>
      </c>
      <c r="C114" s="98" t="s">
        <v>217</v>
      </c>
      <c r="D114" s="99">
        <v>2.2259069999999999</v>
      </c>
      <c r="E114" s="99">
        <v>135.9629894</v>
      </c>
    </row>
    <row r="115" spans="1:5" s="93" customFormat="1" ht="18" x14ac:dyDescent="0.35">
      <c r="A115" s="100">
        <f>MAX(A$4:A114)+1</f>
        <v>75</v>
      </c>
      <c r="B115" s="101" t="s">
        <v>400</v>
      </c>
      <c r="C115" s="98" t="s">
        <v>217</v>
      </c>
      <c r="D115" s="102">
        <v>2.4337000000000001E-2</v>
      </c>
      <c r="E115" s="99">
        <v>14.777460400000001</v>
      </c>
    </row>
    <row r="116" spans="1:5" s="93" customFormat="1" ht="18" x14ac:dyDescent="0.35">
      <c r="A116" s="198">
        <f>MAX(A$4:A115)+1</f>
        <v>76</v>
      </c>
      <c r="B116" s="197" t="s">
        <v>401</v>
      </c>
      <c r="C116" s="98" t="s">
        <v>217</v>
      </c>
      <c r="D116" s="99">
        <v>3.2973370000000002</v>
      </c>
      <c r="E116" s="99">
        <v>135.14843149999999</v>
      </c>
    </row>
    <row r="117" spans="1:5" s="93" customFormat="1" ht="18" x14ac:dyDescent="0.35">
      <c r="A117" s="198"/>
      <c r="B117" s="197"/>
      <c r="C117" s="98" t="s">
        <v>218</v>
      </c>
      <c r="D117" s="99"/>
      <c r="E117" s="99">
        <v>130.25347819999999</v>
      </c>
    </row>
    <row r="118" spans="1:5" s="93" customFormat="1" ht="18" x14ac:dyDescent="0.35">
      <c r="A118" s="198">
        <f>MAX(A$4:A117)+1</f>
        <v>77</v>
      </c>
      <c r="B118" s="197" t="s">
        <v>402</v>
      </c>
      <c r="C118" s="98" t="s">
        <v>217</v>
      </c>
      <c r="D118" s="99">
        <v>11.090382999999999</v>
      </c>
      <c r="E118" s="99">
        <v>453.54494190000003</v>
      </c>
    </row>
    <row r="119" spans="1:5" s="93" customFormat="1" ht="18" x14ac:dyDescent="0.35">
      <c r="A119" s="198"/>
      <c r="B119" s="197"/>
      <c r="C119" s="98" t="s">
        <v>218</v>
      </c>
      <c r="D119" s="99"/>
      <c r="E119" s="99">
        <v>15877.3537989</v>
      </c>
    </row>
    <row r="120" spans="1:5" s="93" customFormat="1" ht="18" x14ac:dyDescent="0.35">
      <c r="A120" s="100">
        <f>MAX(A$4:A119)+1</f>
        <v>78</v>
      </c>
      <c r="B120" s="101" t="s">
        <v>360</v>
      </c>
      <c r="C120" s="98" t="s">
        <v>217</v>
      </c>
      <c r="D120" s="99">
        <v>212.99822399999999</v>
      </c>
      <c r="E120" s="99">
        <v>2669.1014347</v>
      </c>
    </row>
    <row r="121" spans="1:5" s="93" customFormat="1" ht="18" x14ac:dyDescent="0.35">
      <c r="A121" s="198">
        <f>MAX(A$4:A120)+1</f>
        <v>79</v>
      </c>
      <c r="B121" s="197" t="s">
        <v>502</v>
      </c>
      <c r="C121" s="98" t="s">
        <v>217</v>
      </c>
      <c r="D121" s="99">
        <v>616.97602700000004</v>
      </c>
      <c r="E121" s="99">
        <v>10670.9329435</v>
      </c>
    </row>
    <row r="122" spans="1:5" s="93" customFormat="1" ht="18" x14ac:dyDescent="0.35">
      <c r="A122" s="198"/>
      <c r="B122" s="197"/>
      <c r="C122" s="98" t="s">
        <v>218</v>
      </c>
      <c r="D122" s="99"/>
      <c r="E122" s="99">
        <v>248.9229134</v>
      </c>
    </row>
    <row r="123" spans="1:5" s="93" customFormat="1" ht="18" x14ac:dyDescent="0.35">
      <c r="A123" s="198"/>
      <c r="B123" s="197"/>
      <c r="C123" s="98" t="s">
        <v>220</v>
      </c>
      <c r="D123" s="99"/>
      <c r="E123" s="99">
        <v>3640.7245023999999</v>
      </c>
    </row>
    <row r="124" spans="1:5" s="93" customFormat="1" ht="18" x14ac:dyDescent="0.35">
      <c r="A124" s="100">
        <f>MAX(A$4:A123)+1</f>
        <v>80</v>
      </c>
      <c r="B124" s="101" t="s">
        <v>361</v>
      </c>
      <c r="C124" s="98" t="s">
        <v>217</v>
      </c>
      <c r="D124" s="99">
        <v>101.40236</v>
      </c>
      <c r="E124" s="99">
        <v>1668.2260063000001</v>
      </c>
    </row>
    <row r="125" spans="1:5" s="93" customFormat="1" ht="18" x14ac:dyDescent="0.35">
      <c r="A125" s="198">
        <f>MAX(A$4:A124)+1</f>
        <v>81</v>
      </c>
      <c r="B125" s="197" t="s">
        <v>463</v>
      </c>
      <c r="C125" s="98" t="s">
        <v>217</v>
      </c>
      <c r="D125" s="99">
        <v>4.9976320000000003</v>
      </c>
      <c r="E125" s="99">
        <v>4771.3486713000002</v>
      </c>
    </row>
    <row r="126" spans="1:5" s="93" customFormat="1" ht="18" x14ac:dyDescent="0.35">
      <c r="A126" s="198"/>
      <c r="B126" s="197"/>
      <c r="C126" s="98" t="s">
        <v>218</v>
      </c>
      <c r="D126" s="99"/>
      <c r="E126" s="99">
        <v>26547.620090299999</v>
      </c>
    </row>
    <row r="127" spans="1:5" s="93" customFormat="1" ht="18" x14ac:dyDescent="0.35">
      <c r="A127" s="100">
        <f>MAX(A$4:A126)+1</f>
        <v>82</v>
      </c>
      <c r="B127" s="101" t="s">
        <v>404</v>
      </c>
      <c r="C127" s="98" t="s">
        <v>217</v>
      </c>
      <c r="D127" s="99">
        <v>1.2726249999999999</v>
      </c>
      <c r="E127" s="99">
        <v>14.0982539</v>
      </c>
    </row>
    <row r="128" spans="1:5" s="93" customFormat="1" ht="18" x14ac:dyDescent="0.35">
      <c r="A128" s="100">
        <f>MAX(A$4:A127)+1</f>
        <v>83</v>
      </c>
      <c r="B128" s="101" t="s">
        <v>362</v>
      </c>
      <c r="C128" s="98" t="s">
        <v>217</v>
      </c>
      <c r="D128" s="99">
        <v>2.5327380000000002</v>
      </c>
      <c r="E128" s="99">
        <v>10.172165100000001</v>
      </c>
    </row>
    <row r="129" spans="1:5" s="93" customFormat="1" ht="18" x14ac:dyDescent="0.35">
      <c r="A129" s="198">
        <f>MAX(A$4:A128)+1</f>
        <v>84</v>
      </c>
      <c r="B129" s="197" t="s">
        <v>492</v>
      </c>
      <c r="C129" s="98" t="s">
        <v>217</v>
      </c>
      <c r="D129" s="99">
        <v>91.815551999999997</v>
      </c>
      <c r="E129" s="99">
        <v>1464.8680463000001</v>
      </c>
    </row>
    <row r="130" spans="1:5" s="93" customFormat="1" ht="18" x14ac:dyDescent="0.35">
      <c r="A130" s="198"/>
      <c r="B130" s="197"/>
      <c r="C130" s="98" t="s">
        <v>219</v>
      </c>
      <c r="D130" s="99"/>
      <c r="E130" s="99">
        <v>801.61318530000005</v>
      </c>
    </row>
    <row r="131" spans="1:5" s="93" customFormat="1" ht="18" x14ac:dyDescent="0.35">
      <c r="A131" s="100">
        <f>MAX(A$4:A130)+1</f>
        <v>85</v>
      </c>
      <c r="B131" s="101" t="s">
        <v>405</v>
      </c>
      <c r="C131" s="98" t="s">
        <v>217</v>
      </c>
      <c r="D131" s="99">
        <v>1.6516729999999999</v>
      </c>
      <c r="E131" s="99">
        <v>0.92193510000000001</v>
      </c>
    </row>
    <row r="132" spans="1:5" s="93" customFormat="1" ht="18" x14ac:dyDescent="0.35">
      <c r="A132" s="100">
        <f>MAX(A$4:A131)+1</f>
        <v>86</v>
      </c>
      <c r="B132" s="101" t="s">
        <v>406</v>
      </c>
      <c r="C132" s="98" t="s">
        <v>218</v>
      </c>
      <c r="D132" s="99"/>
      <c r="E132" s="99">
        <v>2649.0118231000001</v>
      </c>
    </row>
    <row r="133" spans="1:5" s="93" customFormat="1" ht="18" x14ac:dyDescent="0.35">
      <c r="A133" s="100">
        <f>MAX(A$4:A132)+1</f>
        <v>87</v>
      </c>
      <c r="B133" s="101" t="s">
        <v>407</v>
      </c>
      <c r="C133" s="98" t="s">
        <v>217</v>
      </c>
      <c r="D133" s="99">
        <v>55.582053999999999</v>
      </c>
      <c r="E133" s="99">
        <v>2233.7785472999999</v>
      </c>
    </row>
    <row r="134" spans="1:5" s="93" customFormat="1" ht="18" x14ac:dyDescent="0.35">
      <c r="A134" s="198">
        <f>MAX(A$4:A133)+1</f>
        <v>88</v>
      </c>
      <c r="B134" s="197" t="s">
        <v>513</v>
      </c>
      <c r="C134" s="98" t="s">
        <v>217</v>
      </c>
      <c r="D134" s="102">
        <v>0.21374000000000001</v>
      </c>
      <c r="E134" s="99">
        <v>61.977853400000001</v>
      </c>
    </row>
    <row r="135" spans="1:5" s="93" customFormat="1" ht="18" x14ac:dyDescent="0.35">
      <c r="A135" s="198"/>
      <c r="B135" s="197"/>
      <c r="C135" s="98" t="s">
        <v>218</v>
      </c>
      <c r="D135" s="99"/>
      <c r="E135" s="104">
        <v>4.8350600000000001E-2</v>
      </c>
    </row>
    <row r="136" spans="1:5" s="93" customFormat="1" ht="18" x14ac:dyDescent="0.35">
      <c r="A136" s="198"/>
      <c r="B136" s="197"/>
      <c r="C136" s="98" t="s">
        <v>220</v>
      </c>
      <c r="D136" s="99"/>
      <c r="E136" s="99">
        <v>98.138166799999993</v>
      </c>
    </row>
    <row r="137" spans="1:5" s="93" customFormat="1" ht="18" x14ac:dyDescent="0.35">
      <c r="A137" s="100">
        <f>MAX(A$4:A136)+1</f>
        <v>89</v>
      </c>
      <c r="B137" s="101" t="s">
        <v>408</v>
      </c>
      <c r="C137" s="98" t="s">
        <v>217</v>
      </c>
      <c r="D137" s="99">
        <v>410.47301399999998</v>
      </c>
      <c r="E137" s="99">
        <v>4619.7560415999997</v>
      </c>
    </row>
    <row r="138" spans="1:5" s="93" customFormat="1" ht="18" x14ac:dyDescent="0.35">
      <c r="A138" s="100">
        <f>MAX(A$4:A137)+1</f>
        <v>90</v>
      </c>
      <c r="B138" s="101" t="s">
        <v>409</v>
      </c>
      <c r="C138" s="98" t="s">
        <v>217</v>
      </c>
      <c r="D138" s="99">
        <v>662.51457000000005</v>
      </c>
      <c r="E138" s="99">
        <v>2199.0656199999999</v>
      </c>
    </row>
    <row r="139" spans="1:5" s="93" customFormat="1" ht="18" x14ac:dyDescent="0.35">
      <c r="A139" s="100">
        <f>MAX(A$4:A138)+1</f>
        <v>91</v>
      </c>
      <c r="B139" s="101" t="s">
        <v>535</v>
      </c>
      <c r="C139" s="98" t="s">
        <v>217</v>
      </c>
      <c r="D139" s="99">
        <v>57.627039000000003</v>
      </c>
      <c r="E139" s="99">
        <v>5562.4702325999997</v>
      </c>
    </row>
    <row r="140" spans="1:5" s="93" customFormat="1" ht="18" x14ac:dyDescent="0.35">
      <c r="A140" s="100">
        <f>MAX(A$4:A139)+1</f>
        <v>92</v>
      </c>
      <c r="B140" s="101" t="s">
        <v>410</v>
      </c>
      <c r="C140" s="98" t="s">
        <v>217</v>
      </c>
      <c r="D140" s="99">
        <v>5.9186399999999999</v>
      </c>
      <c r="E140" s="99">
        <v>40.708518599999998</v>
      </c>
    </row>
    <row r="141" spans="1:5" s="93" customFormat="1" ht="18" x14ac:dyDescent="0.35">
      <c r="A141" s="198">
        <f>MAX(A$4:A140)+1</f>
        <v>93</v>
      </c>
      <c r="B141" s="197" t="s">
        <v>466</v>
      </c>
      <c r="C141" s="98" t="s">
        <v>217</v>
      </c>
      <c r="D141" s="99">
        <v>36.680394999999997</v>
      </c>
      <c r="E141" s="99">
        <v>1647.4110934</v>
      </c>
    </row>
    <row r="142" spans="1:5" s="93" customFormat="1" ht="18" x14ac:dyDescent="0.35">
      <c r="A142" s="198"/>
      <c r="B142" s="197"/>
      <c r="C142" s="98" t="s">
        <v>218</v>
      </c>
      <c r="D142" s="99"/>
      <c r="E142" s="99">
        <v>1357.0801636000001</v>
      </c>
    </row>
    <row r="143" spans="1:5" s="93" customFormat="1" ht="18" x14ac:dyDescent="0.35">
      <c r="A143" s="100">
        <f>MAX(A$4:A142)+1</f>
        <v>94</v>
      </c>
      <c r="B143" s="101" t="s">
        <v>558</v>
      </c>
      <c r="C143" s="98" t="s">
        <v>218</v>
      </c>
      <c r="D143" s="99"/>
      <c r="E143" s="99">
        <v>602.17533089999995</v>
      </c>
    </row>
    <row r="144" spans="1:5" s="93" customFormat="1" ht="18" x14ac:dyDescent="0.35">
      <c r="A144" s="100">
        <f>MAX(A$4:A143)+1</f>
        <v>95</v>
      </c>
      <c r="B144" s="101" t="s">
        <v>411</v>
      </c>
      <c r="C144" s="98" t="s">
        <v>217</v>
      </c>
      <c r="D144" s="99">
        <v>509.77464900000001</v>
      </c>
      <c r="E144" s="99">
        <v>1017.6072405</v>
      </c>
    </row>
    <row r="145" spans="1:5" s="93" customFormat="1" ht="18" x14ac:dyDescent="0.35">
      <c r="A145" s="198">
        <f>MAX(A$4:A144)+1</f>
        <v>96</v>
      </c>
      <c r="B145" s="197" t="s">
        <v>503</v>
      </c>
      <c r="C145" s="98" t="s">
        <v>217</v>
      </c>
      <c r="D145" s="99">
        <v>2.0589379999999999</v>
      </c>
      <c r="E145" s="99">
        <v>460.75374340000002</v>
      </c>
    </row>
    <row r="146" spans="1:5" s="93" customFormat="1" ht="18" x14ac:dyDescent="0.35">
      <c r="A146" s="198"/>
      <c r="B146" s="197"/>
      <c r="C146" s="98" t="s">
        <v>218</v>
      </c>
      <c r="D146" s="99"/>
      <c r="E146" s="99">
        <v>2224.5676629</v>
      </c>
    </row>
    <row r="147" spans="1:5" s="93" customFormat="1" ht="18" x14ac:dyDescent="0.35">
      <c r="A147" s="100">
        <f>MAX(A$4:A146)+1</f>
        <v>97</v>
      </c>
      <c r="B147" s="101" t="s">
        <v>298</v>
      </c>
      <c r="C147" s="98" t="s">
        <v>217</v>
      </c>
      <c r="D147" s="99">
        <v>11073.660766000001</v>
      </c>
      <c r="E147" s="99">
        <v>82086.866318600005</v>
      </c>
    </row>
    <row r="148" spans="1:5" s="93" customFormat="1" ht="18" x14ac:dyDescent="0.35">
      <c r="A148" s="198">
        <f>MAX(A$4:A147)+1</f>
        <v>98</v>
      </c>
      <c r="B148" s="197" t="s">
        <v>468</v>
      </c>
      <c r="C148" s="98" t="s">
        <v>217</v>
      </c>
      <c r="D148" s="99">
        <v>201.68326200000001</v>
      </c>
      <c r="E148" s="99">
        <v>5879.8297404000004</v>
      </c>
    </row>
    <row r="149" spans="1:5" s="93" customFormat="1" ht="18" x14ac:dyDescent="0.35">
      <c r="A149" s="198"/>
      <c r="B149" s="197"/>
      <c r="C149" s="98" t="s">
        <v>218</v>
      </c>
      <c r="D149" s="99"/>
      <c r="E149" s="99">
        <v>828.58391459999996</v>
      </c>
    </row>
    <row r="150" spans="1:5" s="93" customFormat="1" ht="18" x14ac:dyDescent="0.35">
      <c r="A150" s="198">
        <f>MAX(A$4:A149)+1</f>
        <v>99</v>
      </c>
      <c r="B150" s="197" t="s">
        <v>469</v>
      </c>
      <c r="C150" s="98" t="s">
        <v>217</v>
      </c>
      <c r="D150" s="99">
        <v>219.45933199999999</v>
      </c>
      <c r="E150" s="99">
        <v>4938.3247468</v>
      </c>
    </row>
    <row r="151" spans="1:5" s="93" customFormat="1" ht="18" x14ac:dyDescent="0.35">
      <c r="A151" s="198"/>
      <c r="B151" s="197"/>
      <c r="C151" s="98" t="s">
        <v>220</v>
      </c>
      <c r="D151" s="99"/>
      <c r="E151" s="99">
        <v>446.17907659999997</v>
      </c>
    </row>
    <row r="152" spans="1:5" s="93" customFormat="1" ht="18" x14ac:dyDescent="0.35">
      <c r="A152" s="100">
        <f>MAX(A$4:A151)+1</f>
        <v>100</v>
      </c>
      <c r="B152" s="101" t="s">
        <v>12</v>
      </c>
      <c r="C152" s="98" t="s">
        <v>217</v>
      </c>
      <c r="D152" s="99">
        <v>134.78846100000001</v>
      </c>
      <c r="E152" s="99">
        <v>331.0954572</v>
      </c>
    </row>
    <row r="153" spans="1:5" s="93" customFormat="1" ht="18" x14ac:dyDescent="0.35">
      <c r="A153" s="198">
        <f>MAX(A$4:A152)+1</f>
        <v>101</v>
      </c>
      <c r="B153" s="197" t="s">
        <v>301</v>
      </c>
      <c r="C153" s="98" t="s">
        <v>217</v>
      </c>
      <c r="D153" s="99">
        <v>2453.596528</v>
      </c>
      <c r="E153" s="99">
        <v>17781.397057099999</v>
      </c>
    </row>
    <row r="154" spans="1:5" s="93" customFormat="1" ht="18" x14ac:dyDescent="0.35">
      <c r="A154" s="198"/>
      <c r="B154" s="197"/>
      <c r="C154" s="98" t="s">
        <v>351</v>
      </c>
      <c r="D154" s="99"/>
      <c r="E154" s="99">
        <v>1.8855961000000001</v>
      </c>
    </row>
    <row r="155" spans="1:5" s="93" customFormat="1" ht="18" x14ac:dyDescent="0.35">
      <c r="A155" s="198"/>
      <c r="B155" s="197"/>
      <c r="C155" s="98" t="s">
        <v>218</v>
      </c>
      <c r="D155" s="99"/>
      <c r="E155" s="99">
        <v>4185.1458452999996</v>
      </c>
    </row>
    <row r="156" spans="1:5" s="93" customFormat="1" ht="18" x14ac:dyDescent="0.35">
      <c r="A156" s="198"/>
      <c r="B156" s="197"/>
      <c r="C156" s="98" t="s">
        <v>220</v>
      </c>
      <c r="D156" s="99"/>
      <c r="E156" s="99">
        <v>7.2190903000000004</v>
      </c>
    </row>
    <row r="157" spans="1:5" s="93" customFormat="1" ht="18" x14ac:dyDescent="0.35">
      <c r="A157" s="198"/>
      <c r="B157" s="197"/>
      <c r="C157" s="98" t="s">
        <v>225</v>
      </c>
      <c r="D157" s="99"/>
      <c r="E157" s="99">
        <v>1859.47262</v>
      </c>
    </row>
    <row r="158" spans="1:5" s="93" customFormat="1" ht="18" x14ac:dyDescent="0.35">
      <c r="A158" s="198"/>
      <c r="B158" s="197"/>
      <c r="C158" s="98" t="s">
        <v>222</v>
      </c>
      <c r="D158" s="99">
        <v>132.91</v>
      </c>
      <c r="E158" s="99">
        <v>47.204568299999998</v>
      </c>
    </row>
    <row r="159" spans="1:5" s="93" customFormat="1" ht="18" x14ac:dyDescent="0.35">
      <c r="A159" s="198">
        <f>MAX(A$4:A158)+1</f>
        <v>102</v>
      </c>
      <c r="B159" s="197" t="s">
        <v>412</v>
      </c>
      <c r="C159" s="98" t="s">
        <v>217</v>
      </c>
      <c r="D159" s="99">
        <v>139.75996699999999</v>
      </c>
      <c r="E159" s="99">
        <v>6288.3288633000002</v>
      </c>
    </row>
    <row r="160" spans="1:5" s="93" customFormat="1" ht="18" x14ac:dyDescent="0.35">
      <c r="A160" s="198"/>
      <c r="B160" s="197"/>
      <c r="C160" s="98" t="s">
        <v>218</v>
      </c>
      <c r="D160" s="99"/>
      <c r="E160" s="99">
        <v>6684.1716976999996</v>
      </c>
    </row>
    <row r="161" spans="1:5" s="93" customFormat="1" ht="18" x14ac:dyDescent="0.35">
      <c r="A161" s="100">
        <f>MAX(A$4:A160)+1</f>
        <v>103</v>
      </c>
      <c r="B161" s="101" t="s">
        <v>413</v>
      </c>
      <c r="C161" s="98" t="s">
        <v>217</v>
      </c>
      <c r="D161" s="99">
        <v>1239.3358700000001</v>
      </c>
      <c r="E161" s="99">
        <v>2387.2414454</v>
      </c>
    </row>
    <row r="162" spans="1:5" s="93" customFormat="1" ht="18" x14ac:dyDescent="0.35">
      <c r="A162" s="198">
        <f>MAX(A$4:A161)+1</f>
        <v>104</v>
      </c>
      <c r="B162" s="197" t="s">
        <v>414</v>
      </c>
      <c r="C162" s="98" t="s">
        <v>217</v>
      </c>
      <c r="D162" s="99">
        <v>44.341816999999999</v>
      </c>
      <c r="E162" s="99">
        <v>320.6125313</v>
      </c>
    </row>
    <row r="163" spans="1:5" s="93" customFormat="1" ht="18" x14ac:dyDescent="0.35">
      <c r="A163" s="198"/>
      <c r="B163" s="197"/>
      <c r="C163" s="98" t="s">
        <v>218</v>
      </c>
      <c r="D163" s="99"/>
      <c r="E163" s="104">
        <v>0.2287777</v>
      </c>
    </row>
    <row r="164" spans="1:5" s="93" customFormat="1" ht="18" x14ac:dyDescent="0.35">
      <c r="A164" s="198"/>
      <c r="B164" s="197"/>
      <c r="C164" s="98" t="s">
        <v>220</v>
      </c>
      <c r="D164" s="99"/>
      <c r="E164" s="99">
        <v>192.08879719999999</v>
      </c>
    </row>
    <row r="165" spans="1:5" s="93" customFormat="1" ht="18" x14ac:dyDescent="0.35">
      <c r="A165" s="100">
        <f>MAX(A$4:A164)+1</f>
        <v>105</v>
      </c>
      <c r="B165" s="101" t="s">
        <v>415</v>
      </c>
      <c r="C165" s="98" t="s">
        <v>217</v>
      </c>
      <c r="D165" s="102">
        <v>0.49956400000000001</v>
      </c>
      <c r="E165" s="99">
        <v>17.497403200000001</v>
      </c>
    </row>
    <row r="166" spans="1:5" s="93" customFormat="1" ht="18" x14ac:dyDescent="0.35">
      <c r="A166" s="198">
        <f>MAX(A$4:A165)+1</f>
        <v>106</v>
      </c>
      <c r="B166" s="197" t="s">
        <v>504</v>
      </c>
      <c r="C166" s="98" t="s">
        <v>217</v>
      </c>
      <c r="D166" s="99">
        <v>137.28085300000001</v>
      </c>
      <c r="E166" s="99">
        <v>9003.6394419000007</v>
      </c>
    </row>
    <row r="167" spans="1:5" s="93" customFormat="1" ht="18" x14ac:dyDescent="0.35">
      <c r="A167" s="198"/>
      <c r="B167" s="197"/>
      <c r="C167" s="98" t="s">
        <v>228</v>
      </c>
      <c r="D167" s="99"/>
      <c r="E167" s="99">
        <v>3932.6093000000001</v>
      </c>
    </row>
    <row r="168" spans="1:5" s="93" customFormat="1" ht="18" x14ac:dyDescent="0.35">
      <c r="A168" s="198"/>
      <c r="B168" s="197"/>
      <c r="C168" s="98" t="s">
        <v>218</v>
      </c>
      <c r="D168" s="99"/>
      <c r="E168" s="99">
        <v>11033.0670097</v>
      </c>
    </row>
    <row r="169" spans="1:5" s="93" customFormat="1" ht="18" x14ac:dyDescent="0.35">
      <c r="A169" s="100">
        <f>MAX(A$4:A168)+1</f>
        <v>107</v>
      </c>
      <c r="B169" s="101" t="s">
        <v>471</v>
      </c>
      <c r="C169" s="98" t="s">
        <v>217</v>
      </c>
      <c r="D169" s="99">
        <v>216.83913000000001</v>
      </c>
      <c r="E169" s="99">
        <v>7543.5078351000002</v>
      </c>
    </row>
    <row r="170" spans="1:5" s="93" customFormat="1" ht="18" x14ac:dyDescent="0.35">
      <c r="A170" s="100">
        <f>MAX(A$4:A169)+1</f>
        <v>108</v>
      </c>
      <c r="B170" s="101" t="s">
        <v>416</v>
      </c>
      <c r="C170" s="98" t="s">
        <v>217</v>
      </c>
      <c r="D170" s="99">
        <v>506.86647599999998</v>
      </c>
      <c r="E170" s="99">
        <v>2165.2777418000001</v>
      </c>
    </row>
    <row r="171" spans="1:5" s="93" customFormat="1" ht="18" x14ac:dyDescent="0.35">
      <c r="A171" s="100">
        <f>MAX(A$4:A170)+1</f>
        <v>109</v>
      </c>
      <c r="B171" s="101" t="s">
        <v>308</v>
      </c>
      <c r="C171" s="98" t="s">
        <v>217</v>
      </c>
      <c r="D171" s="102">
        <v>0.339086</v>
      </c>
      <c r="E171" s="99">
        <v>4365.0766198000001</v>
      </c>
    </row>
    <row r="172" spans="1:5" s="93" customFormat="1" ht="18" x14ac:dyDescent="0.35">
      <c r="A172" s="198">
        <f>MAX(A$4:A171)+1</f>
        <v>110</v>
      </c>
      <c r="B172" s="197" t="s">
        <v>417</v>
      </c>
      <c r="C172" s="98" t="s">
        <v>226</v>
      </c>
      <c r="D172" s="99"/>
      <c r="E172" s="99">
        <v>5521.5074439</v>
      </c>
    </row>
    <row r="173" spans="1:5" s="93" customFormat="1" ht="18" x14ac:dyDescent="0.35">
      <c r="A173" s="198"/>
      <c r="B173" s="197"/>
      <c r="C173" s="98" t="s">
        <v>217</v>
      </c>
      <c r="D173" s="99">
        <v>9.0529700000000002</v>
      </c>
      <c r="E173" s="99">
        <v>16.206301499999999</v>
      </c>
    </row>
    <row r="174" spans="1:5" s="93" customFormat="1" ht="18" x14ac:dyDescent="0.35">
      <c r="A174" s="198"/>
      <c r="B174" s="197"/>
      <c r="C174" s="98" t="s">
        <v>222</v>
      </c>
      <c r="D174" s="99">
        <v>56.74</v>
      </c>
      <c r="E174" s="99">
        <v>9.3971604000000006</v>
      </c>
    </row>
    <row r="175" spans="1:5" s="93" customFormat="1" ht="18" x14ac:dyDescent="0.35">
      <c r="A175" s="198">
        <f>MAX(A$4:A174)+1</f>
        <v>111</v>
      </c>
      <c r="B175" s="197" t="s">
        <v>472</v>
      </c>
      <c r="C175" s="98" t="s">
        <v>217</v>
      </c>
      <c r="D175" s="99">
        <v>917.74791000000005</v>
      </c>
      <c r="E175" s="99">
        <v>13608.536618800001</v>
      </c>
    </row>
    <row r="176" spans="1:5" s="93" customFormat="1" ht="18" x14ac:dyDescent="0.35">
      <c r="A176" s="198"/>
      <c r="B176" s="197"/>
      <c r="C176" s="98" t="s">
        <v>218</v>
      </c>
      <c r="D176" s="99"/>
      <c r="E176" s="99">
        <v>150.76245059999999</v>
      </c>
    </row>
    <row r="177" spans="1:5" s="93" customFormat="1" ht="18" x14ac:dyDescent="0.35">
      <c r="A177" s="198"/>
      <c r="B177" s="197"/>
      <c r="C177" s="98" t="s">
        <v>224</v>
      </c>
      <c r="D177" s="99"/>
      <c r="E177" s="99">
        <v>1789.751741</v>
      </c>
    </row>
    <row r="178" spans="1:5" s="93" customFormat="1" ht="18" x14ac:dyDescent="0.35">
      <c r="A178" s="100">
        <f>MAX(A$4:A177)+1</f>
        <v>112</v>
      </c>
      <c r="B178" s="101" t="s">
        <v>473</v>
      </c>
      <c r="C178" s="98" t="s">
        <v>217</v>
      </c>
      <c r="D178" s="99">
        <v>524.08770300000003</v>
      </c>
      <c r="E178" s="99">
        <v>12223.2561836</v>
      </c>
    </row>
    <row r="179" spans="1:5" s="93" customFormat="1" ht="18" x14ac:dyDescent="0.35">
      <c r="A179" s="198">
        <f>MAX(A$4:A178)+1</f>
        <v>113</v>
      </c>
      <c r="B179" s="197" t="s">
        <v>474</v>
      </c>
      <c r="C179" s="98" t="s">
        <v>217</v>
      </c>
      <c r="D179" s="99">
        <v>7817.7292639999996</v>
      </c>
      <c r="E179" s="99">
        <v>19939.260309500001</v>
      </c>
    </row>
    <row r="180" spans="1:5" s="93" customFormat="1" ht="18" x14ac:dyDescent="0.35">
      <c r="A180" s="198"/>
      <c r="B180" s="197"/>
      <c r="C180" s="98" t="s">
        <v>218</v>
      </c>
      <c r="D180" s="99"/>
      <c r="E180" s="99">
        <v>151.8278722</v>
      </c>
    </row>
    <row r="181" spans="1:5" s="93" customFormat="1" ht="18" x14ac:dyDescent="0.35">
      <c r="A181" s="198">
        <f>MAX(A$4:A180)+1</f>
        <v>114</v>
      </c>
      <c r="B181" s="197" t="s">
        <v>475</v>
      </c>
      <c r="C181" s="98" t="s">
        <v>227</v>
      </c>
      <c r="D181" s="99"/>
      <c r="E181" s="99">
        <v>131929.0861817</v>
      </c>
    </row>
    <row r="182" spans="1:5" s="93" customFormat="1" ht="18" x14ac:dyDescent="0.35">
      <c r="A182" s="198"/>
      <c r="B182" s="197"/>
      <c r="C182" s="98" t="s">
        <v>217</v>
      </c>
      <c r="D182" s="99">
        <v>2.447514</v>
      </c>
      <c r="E182" s="99">
        <v>7094.7062527999997</v>
      </c>
    </row>
    <row r="183" spans="1:5" s="93" customFormat="1" ht="18" x14ac:dyDescent="0.35">
      <c r="A183" s="198">
        <f>MAX(A$4:A182)+1</f>
        <v>115</v>
      </c>
      <c r="B183" s="197" t="s">
        <v>311</v>
      </c>
      <c r="C183" s="98" t="s">
        <v>217</v>
      </c>
      <c r="D183" s="99">
        <v>67536.825855999996</v>
      </c>
      <c r="E183" s="99">
        <v>171684.70900110001</v>
      </c>
    </row>
    <row r="184" spans="1:5" s="93" customFormat="1" ht="18" x14ac:dyDescent="0.35">
      <c r="A184" s="198"/>
      <c r="B184" s="197"/>
      <c r="C184" s="98" t="s">
        <v>222</v>
      </c>
      <c r="D184" s="99">
        <v>1847.0160000000001</v>
      </c>
      <c r="E184" s="99">
        <v>12.2575062</v>
      </c>
    </row>
    <row r="185" spans="1:5" s="93" customFormat="1" ht="18" x14ac:dyDescent="0.35">
      <c r="A185" s="100">
        <f>MAX(A$4:A184)+1</f>
        <v>116</v>
      </c>
      <c r="B185" s="101" t="s">
        <v>418</v>
      </c>
      <c r="C185" s="98" t="s">
        <v>222</v>
      </c>
      <c r="D185" s="99">
        <v>188180.22700000001</v>
      </c>
      <c r="E185" s="99">
        <v>439656.16202749999</v>
      </c>
    </row>
    <row r="186" spans="1:5" s="93" customFormat="1" ht="18" x14ac:dyDescent="0.35">
      <c r="A186" s="198">
        <f>MAX(A$4:A185)+1</f>
        <v>117</v>
      </c>
      <c r="B186" s="197" t="s">
        <v>313</v>
      </c>
      <c r="C186" s="98" t="s">
        <v>226</v>
      </c>
      <c r="D186" s="99"/>
      <c r="E186" s="99">
        <v>3320.3278980999999</v>
      </c>
    </row>
    <row r="187" spans="1:5" s="93" customFormat="1" ht="18" x14ac:dyDescent="0.35">
      <c r="A187" s="198"/>
      <c r="B187" s="197"/>
      <c r="C187" s="98" t="s">
        <v>217</v>
      </c>
      <c r="D187" s="99">
        <v>572.49863500000004</v>
      </c>
      <c r="E187" s="99">
        <v>3097.9078144999999</v>
      </c>
    </row>
    <row r="188" spans="1:5" s="93" customFormat="1" ht="18" x14ac:dyDescent="0.35">
      <c r="A188" s="198"/>
      <c r="B188" s="197"/>
      <c r="C188" s="98" t="s">
        <v>218</v>
      </c>
      <c r="D188" s="99"/>
      <c r="E188" s="99">
        <v>874.67388719999997</v>
      </c>
    </row>
    <row r="189" spans="1:5" s="93" customFormat="1" ht="18" x14ac:dyDescent="0.35">
      <c r="A189" s="198">
        <f>MAX(A$4:A188)+1</f>
        <v>118</v>
      </c>
      <c r="B189" s="197" t="s">
        <v>419</v>
      </c>
      <c r="C189" s="98" t="s">
        <v>217</v>
      </c>
      <c r="D189" s="102">
        <v>0.10401000000000001</v>
      </c>
      <c r="E189" s="99">
        <v>2.3039410999999999</v>
      </c>
    </row>
    <row r="190" spans="1:5" s="93" customFormat="1" ht="18" x14ac:dyDescent="0.35">
      <c r="A190" s="198"/>
      <c r="B190" s="197"/>
      <c r="C190" s="98" t="s">
        <v>218</v>
      </c>
      <c r="D190" s="99"/>
      <c r="E190" s="99">
        <v>23.443758800000001</v>
      </c>
    </row>
    <row r="191" spans="1:5" s="93" customFormat="1" ht="18" x14ac:dyDescent="0.35">
      <c r="A191" s="198">
        <f>MAX(A$4:A190)+1</f>
        <v>119</v>
      </c>
      <c r="B191" s="197" t="s">
        <v>420</v>
      </c>
      <c r="C191" s="98" t="s">
        <v>217</v>
      </c>
      <c r="D191" s="99">
        <v>1.716931</v>
      </c>
      <c r="E191" s="99">
        <v>111.1036537</v>
      </c>
    </row>
    <row r="192" spans="1:5" s="93" customFormat="1" ht="18" x14ac:dyDescent="0.35">
      <c r="A192" s="198"/>
      <c r="B192" s="197"/>
      <c r="C192" s="98" t="s">
        <v>218</v>
      </c>
      <c r="D192" s="99"/>
      <c r="E192" s="99">
        <v>2934.6142639999998</v>
      </c>
    </row>
    <row r="193" spans="1:5" s="93" customFormat="1" ht="18" x14ac:dyDescent="0.35">
      <c r="A193" s="100">
        <f>MAX(A$4:A192)+1</f>
        <v>120</v>
      </c>
      <c r="B193" s="101" t="s">
        <v>421</v>
      </c>
      <c r="C193" s="98" t="s">
        <v>217</v>
      </c>
      <c r="D193" s="99">
        <v>44.436756000000003</v>
      </c>
      <c r="E193" s="99">
        <v>662.91634680000004</v>
      </c>
    </row>
    <row r="194" spans="1:5" s="93" customFormat="1" ht="18" x14ac:dyDescent="0.35">
      <c r="A194" s="100">
        <f>MAX(A$4:A193)+1</f>
        <v>121</v>
      </c>
      <c r="B194" s="101" t="s">
        <v>422</v>
      </c>
      <c r="C194" s="98" t="s">
        <v>217</v>
      </c>
      <c r="D194" s="102">
        <v>0.135856</v>
      </c>
      <c r="E194" s="99">
        <v>5.1186274999999997</v>
      </c>
    </row>
    <row r="195" spans="1:5" s="93" customFormat="1" ht="18" x14ac:dyDescent="0.35">
      <c r="A195" s="100">
        <f>MAX(A$4:A194)+1</f>
        <v>122</v>
      </c>
      <c r="B195" s="101" t="s">
        <v>423</v>
      </c>
      <c r="C195" s="98" t="s">
        <v>217</v>
      </c>
      <c r="D195" s="99">
        <v>11587.888940000001</v>
      </c>
      <c r="E195" s="99">
        <v>9569.1951162999994</v>
      </c>
    </row>
    <row r="196" spans="1:5" s="93" customFormat="1" ht="18" x14ac:dyDescent="0.35">
      <c r="A196" s="100">
        <f>MAX(A$4:A195)+1</f>
        <v>123</v>
      </c>
      <c r="B196" s="101" t="s">
        <v>424</v>
      </c>
      <c r="C196" s="98" t="s">
        <v>217</v>
      </c>
      <c r="D196" s="99">
        <v>18.265594</v>
      </c>
      <c r="E196" s="99">
        <v>163.52327030000001</v>
      </c>
    </row>
    <row r="197" spans="1:5" s="93" customFormat="1" ht="18" x14ac:dyDescent="0.35">
      <c r="A197" s="198">
        <f>MAX(A$4:A196)+1</f>
        <v>124</v>
      </c>
      <c r="B197" s="197" t="s">
        <v>537</v>
      </c>
      <c r="C197" s="98" t="s">
        <v>217</v>
      </c>
      <c r="D197" s="99">
        <v>1349.6657740000001</v>
      </c>
      <c r="E197" s="99">
        <v>24654.131963899999</v>
      </c>
    </row>
    <row r="198" spans="1:5" s="93" customFormat="1" ht="18" x14ac:dyDescent="0.35">
      <c r="A198" s="198"/>
      <c r="B198" s="197"/>
      <c r="C198" s="98" t="s">
        <v>218</v>
      </c>
      <c r="D198" s="99"/>
      <c r="E198" s="99">
        <v>3135.8273426000001</v>
      </c>
    </row>
    <row r="199" spans="1:5" s="93" customFormat="1" ht="18" x14ac:dyDescent="0.35">
      <c r="A199" s="100">
        <f>MAX(A$4:A198)+1</f>
        <v>125</v>
      </c>
      <c r="B199" s="101" t="s">
        <v>425</v>
      </c>
      <c r="C199" s="98" t="s">
        <v>217</v>
      </c>
      <c r="D199" s="99">
        <v>109.76406799999999</v>
      </c>
      <c r="E199" s="99">
        <v>11106.878977300001</v>
      </c>
    </row>
    <row r="200" spans="1:5" s="93" customFormat="1" ht="18" x14ac:dyDescent="0.35">
      <c r="A200" s="100">
        <f>MAX(A$4:A199)+1</f>
        <v>126</v>
      </c>
      <c r="B200" s="101" t="s">
        <v>426</v>
      </c>
      <c r="C200" s="98" t="s">
        <v>217</v>
      </c>
      <c r="D200" s="99">
        <v>1378.880099</v>
      </c>
      <c r="E200" s="99">
        <v>6303.1416837999996</v>
      </c>
    </row>
    <row r="201" spans="1:5" s="93" customFormat="1" ht="18" x14ac:dyDescent="0.35">
      <c r="A201" s="100">
        <f>MAX(A$4:A200)+1</f>
        <v>127</v>
      </c>
      <c r="B201" s="101" t="s">
        <v>13</v>
      </c>
      <c r="C201" s="98" t="s">
        <v>217</v>
      </c>
      <c r="D201" s="99">
        <v>2466.1500529999998</v>
      </c>
      <c r="E201" s="99">
        <v>11937.5891742</v>
      </c>
    </row>
    <row r="202" spans="1:5" s="93" customFormat="1" ht="18" x14ac:dyDescent="0.35">
      <c r="A202" s="198">
        <f>MAX(A$4:A201)+1</f>
        <v>128</v>
      </c>
      <c r="B202" s="197" t="s">
        <v>538</v>
      </c>
      <c r="C202" s="98" t="s">
        <v>217</v>
      </c>
      <c r="D202" s="99">
        <v>10.885146000000001</v>
      </c>
      <c r="E202" s="99">
        <v>1916.6361862000001</v>
      </c>
    </row>
    <row r="203" spans="1:5" s="93" customFormat="1" ht="18" x14ac:dyDescent="0.35">
      <c r="A203" s="198"/>
      <c r="B203" s="197"/>
      <c r="C203" s="98" t="s">
        <v>218</v>
      </c>
      <c r="D203" s="99"/>
      <c r="E203" s="99">
        <v>5859.3300792999999</v>
      </c>
    </row>
    <row r="204" spans="1:5" s="93" customFormat="1" ht="18" x14ac:dyDescent="0.35">
      <c r="A204" s="198">
        <f>MAX(A$4:A203)+1</f>
        <v>129</v>
      </c>
      <c r="B204" s="197" t="s">
        <v>476</v>
      </c>
      <c r="C204" s="98" t="s">
        <v>217</v>
      </c>
      <c r="D204" s="99">
        <v>43.267401</v>
      </c>
      <c r="E204" s="99">
        <v>1662.1800297</v>
      </c>
    </row>
    <row r="205" spans="1:5" s="93" customFormat="1" ht="18" x14ac:dyDescent="0.35">
      <c r="A205" s="198"/>
      <c r="B205" s="197"/>
      <c r="C205" s="98" t="s">
        <v>218</v>
      </c>
      <c r="D205" s="99"/>
      <c r="E205" s="99">
        <v>2186.6212433000001</v>
      </c>
    </row>
    <row r="206" spans="1:5" s="93" customFormat="1" ht="18" x14ac:dyDescent="0.35">
      <c r="A206" s="100">
        <f>MAX(A$4:A205)+1</f>
        <v>130</v>
      </c>
      <c r="B206" s="101" t="s">
        <v>427</v>
      </c>
      <c r="C206" s="98" t="s">
        <v>217</v>
      </c>
      <c r="D206" s="99">
        <v>13.335307999999999</v>
      </c>
      <c r="E206" s="99">
        <v>116.4372631</v>
      </c>
    </row>
    <row r="207" spans="1:5" s="93" customFormat="1" ht="18" x14ac:dyDescent="0.35">
      <c r="A207" s="198">
        <f>MAX(A$4:A206)+1</f>
        <v>131</v>
      </c>
      <c r="B207" s="197" t="s">
        <v>477</v>
      </c>
      <c r="C207" s="98" t="s">
        <v>217</v>
      </c>
      <c r="D207" s="99">
        <v>2696.3425099999999</v>
      </c>
      <c r="E207" s="99">
        <v>60867.368798900003</v>
      </c>
    </row>
    <row r="208" spans="1:5" s="93" customFormat="1" ht="18" x14ac:dyDescent="0.35">
      <c r="A208" s="198"/>
      <c r="B208" s="197"/>
      <c r="C208" s="98" t="s">
        <v>228</v>
      </c>
      <c r="D208" s="99"/>
      <c r="E208" s="104">
        <v>1.30446E-2</v>
      </c>
    </row>
    <row r="209" spans="1:5" s="93" customFormat="1" ht="18" x14ac:dyDescent="0.35">
      <c r="A209" s="198"/>
      <c r="B209" s="197"/>
      <c r="C209" s="98" t="s">
        <v>220</v>
      </c>
      <c r="D209" s="99"/>
      <c r="E209" s="99">
        <v>543.95129770000005</v>
      </c>
    </row>
    <row r="210" spans="1:5" s="93" customFormat="1" ht="18" x14ac:dyDescent="0.35">
      <c r="A210" s="100">
        <f>MAX(A$4:A209)+1</f>
        <v>132</v>
      </c>
      <c r="B210" s="101" t="s">
        <v>505</v>
      </c>
      <c r="C210" s="98" t="s">
        <v>217</v>
      </c>
      <c r="D210" s="99">
        <v>4.76309</v>
      </c>
      <c r="E210" s="99">
        <v>24.672502000000001</v>
      </c>
    </row>
    <row r="211" spans="1:5" s="93" customFormat="1" ht="18" x14ac:dyDescent="0.35">
      <c r="A211" s="198">
        <f>MAX(A$4:A210)+1</f>
        <v>133</v>
      </c>
      <c r="B211" s="197" t="s">
        <v>509</v>
      </c>
      <c r="C211" s="98" t="s">
        <v>217</v>
      </c>
      <c r="D211" s="99">
        <v>0.78483499999999995</v>
      </c>
      <c r="E211" s="99">
        <v>97.504520999999997</v>
      </c>
    </row>
    <row r="212" spans="1:5" s="93" customFormat="1" ht="18" x14ac:dyDescent="0.35">
      <c r="A212" s="198"/>
      <c r="B212" s="197"/>
      <c r="C212" s="98" t="s">
        <v>218</v>
      </c>
      <c r="D212" s="99"/>
      <c r="E212" s="99">
        <v>2370.7660805999999</v>
      </c>
    </row>
    <row r="213" spans="1:5" s="93" customFormat="1" ht="18" x14ac:dyDescent="0.35">
      <c r="A213" s="198"/>
      <c r="B213" s="197"/>
      <c r="C213" s="98" t="s">
        <v>224</v>
      </c>
      <c r="D213" s="99"/>
      <c r="E213" s="99">
        <v>192.4277438</v>
      </c>
    </row>
    <row r="214" spans="1:5" s="93" customFormat="1" ht="18" x14ac:dyDescent="0.35">
      <c r="A214" s="198">
        <f>MAX(A$4:A213)+1</f>
        <v>134</v>
      </c>
      <c r="B214" s="197" t="s">
        <v>510</v>
      </c>
      <c r="C214" s="98" t="s">
        <v>217</v>
      </c>
      <c r="D214" s="99">
        <v>0.80642499999999995</v>
      </c>
      <c r="E214" s="99">
        <v>54.862568400000001</v>
      </c>
    </row>
    <row r="215" spans="1:5" s="93" customFormat="1" ht="18" x14ac:dyDescent="0.35">
      <c r="A215" s="198"/>
      <c r="B215" s="197"/>
      <c r="C215" s="98" t="s">
        <v>218</v>
      </c>
      <c r="D215" s="99"/>
      <c r="E215" s="99">
        <v>1787.7055860999999</v>
      </c>
    </row>
    <row r="216" spans="1:5" s="93" customFormat="1" ht="18" x14ac:dyDescent="0.35">
      <c r="A216" s="198"/>
      <c r="B216" s="197"/>
      <c r="C216" s="98" t="s">
        <v>224</v>
      </c>
      <c r="D216" s="99"/>
      <c r="E216" s="99">
        <v>19.999292199999999</v>
      </c>
    </row>
    <row r="217" spans="1:5" s="93" customFormat="1" ht="18" x14ac:dyDescent="0.35">
      <c r="A217" s="198">
        <f>MAX(A$4:A216)+1</f>
        <v>135</v>
      </c>
      <c r="B217" s="197" t="s">
        <v>539</v>
      </c>
      <c r="C217" s="98" t="s">
        <v>217</v>
      </c>
      <c r="D217" s="99">
        <v>3.09063</v>
      </c>
      <c r="E217" s="99">
        <v>161.5120038</v>
      </c>
    </row>
    <row r="218" spans="1:5" s="93" customFormat="1" ht="18" x14ac:dyDescent="0.35">
      <c r="A218" s="198"/>
      <c r="B218" s="197"/>
      <c r="C218" s="98" t="s">
        <v>218</v>
      </c>
      <c r="D218" s="99"/>
      <c r="E218" s="99">
        <v>1581.3306012999999</v>
      </c>
    </row>
    <row r="219" spans="1:5" s="93" customFormat="1" ht="18" x14ac:dyDescent="0.35">
      <c r="A219" s="198"/>
      <c r="B219" s="197"/>
      <c r="C219" s="98" t="s">
        <v>224</v>
      </c>
      <c r="D219" s="99"/>
      <c r="E219" s="99">
        <v>143.5331247</v>
      </c>
    </row>
    <row r="220" spans="1:5" s="93" customFormat="1" ht="18" x14ac:dyDescent="0.35">
      <c r="A220" s="198">
        <f>MAX(A$4:A219)+1</f>
        <v>136</v>
      </c>
      <c r="B220" s="197" t="s">
        <v>511</v>
      </c>
      <c r="C220" s="98" t="s">
        <v>217</v>
      </c>
      <c r="D220" s="103">
        <v>5.62E-4</v>
      </c>
      <c r="E220" s="104">
        <v>0.14884269999999999</v>
      </c>
    </row>
    <row r="221" spans="1:5" s="93" customFormat="1" ht="18" x14ac:dyDescent="0.35">
      <c r="A221" s="198"/>
      <c r="B221" s="197"/>
      <c r="C221" s="98" t="s">
        <v>218</v>
      </c>
      <c r="D221" s="99"/>
      <c r="E221" s="99">
        <v>24.969013199999999</v>
      </c>
    </row>
    <row r="222" spans="1:5" s="93" customFormat="1" ht="18" x14ac:dyDescent="0.35">
      <c r="A222" s="198">
        <f>MAX(A$4:A221)+1</f>
        <v>137</v>
      </c>
      <c r="B222" s="197" t="s">
        <v>512</v>
      </c>
      <c r="C222" s="98" t="s">
        <v>217</v>
      </c>
      <c r="D222" s="103">
        <v>7.0100000000000002E-4</v>
      </c>
      <c r="E222" s="104">
        <v>0.1453112</v>
      </c>
    </row>
    <row r="223" spans="1:5" s="93" customFormat="1" ht="18" x14ac:dyDescent="0.35">
      <c r="A223" s="198"/>
      <c r="B223" s="197"/>
      <c r="C223" s="98" t="s">
        <v>218</v>
      </c>
      <c r="D223" s="99"/>
      <c r="E223" s="99">
        <v>87.165474799999998</v>
      </c>
    </row>
    <row r="224" spans="1:5" s="93" customFormat="1" ht="18" x14ac:dyDescent="0.35">
      <c r="A224" s="198"/>
      <c r="B224" s="197"/>
      <c r="C224" s="98" t="s">
        <v>224</v>
      </c>
      <c r="D224" s="99"/>
      <c r="E224" s="104">
        <v>0.1725274</v>
      </c>
    </row>
    <row r="225" spans="1:5" s="93" customFormat="1" ht="18" x14ac:dyDescent="0.35">
      <c r="A225" s="100">
        <f>MAX(A$4:A224)+1</f>
        <v>138</v>
      </c>
      <c r="B225" s="101" t="s">
        <v>430</v>
      </c>
      <c r="C225" s="98" t="s">
        <v>217</v>
      </c>
      <c r="D225" s="102">
        <v>0.100788</v>
      </c>
      <c r="E225" s="99">
        <v>11.120832999999999</v>
      </c>
    </row>
    <row r="226" spans="1:5" s="93" customFormat="1" ht="18" x14ac:dyDescent="0.35">
      <c r="A226" s="100">
        <f>MAX(A$4:A225)+1</f>
        <v>139</v>
      </c>
      <c r="B226" s="101" t="s">
        <v>431</v>
      </c>
      <c r="C226" s="98" t="s">
        <v>217</v>
      </c>
      <c r="D226" s="99">
        <v>103.235806</v>
      </c>
      <c r="E226" s="99">
        <v>910.76175969999997</v>
      </c>
    </row>
    <row r="227" spans="1:5" s="93" customFormat="1" ht="18" x14ac:dyDescent="0.35">
      <c r="A227" s="100">
        <f>MAX(A$4:A226)+1</f>
        <v>140</v>
      </c>
      <c r="B227" s="101" t="s">
        <v>432</v>
      </c>
      <c r="C227" s="98" t="s">
        <v>217</v>
      </c>
      <c r="D227" s="102">
        <v>1.2304000000000001E-2</v>
      </c>
      <c r="E227" s="99">
        <v>0.94288090000000002</v>
      </c>
    </row>
    <row r="228" spans="1:5" s="93" customFormat="1" ht="18" x14ac:dyDescent="0.35">
      <c r="A228" s="100">
        <f>MAX(A$4:A227)+1</f>
        <v>141</v>
      </c>
      <c r="B228" s="101" t="s">
        <v>433</v>
      </c>
      <c r="C228" s="98" t="s">
        <v>217</v>
      </c>
      <c r="D228" s="99">
        <v>0.63863700000000001</v>
      </c>
      <c r="E228" s="99">
        <v>21.223456500000001</v>
      </c>
    </row>
    <row r="229" spans="1:5" s="93" customFormat="1" ht="18" x14ac:dyDescent="0.35">
      <c r="A229" s="100">
        <f>MAX(A$4:A228)+1</f>
        <v>142</v>
      </c>
      <c r="B229" s="101" t="s">
        <v>485</v>
      </c>
      <c r="C229" s="98" t="s">
        <v>218</v>
      </c>
      <c r="D229" s="99"/>
      <c r="E229" s="99">
        <v>30946.4191316</v>
      </c>
    </row>
    <row r="230" spans="1:5" s="93" customFormat="1" ht="18" x14ac:dyDescent="0.35">
      <c r="A230" s="100">
        <f>MAX(A$4:A229)+1</f>
        <v>143</v>
      </c>
      <c r="B230" s="101" t="s">
        <v>363</v>
      </c>
      <c r="C230" s="98" t="s">
        <v>220</v>
      </c>
      <c r="D230" s="99"/>
      <c r="E230" s="99">
        <v>2.4574444999999998</v>
      </c>
    </row>
    <row r="231" spans="1:5" s="93" customFormat="1" ht="18" x14ac:dyDescent="0.35">
      <c r="A231" s="100">
        <f>MAX(A$4:A230)+1</f>
        <v>144</v>
      </c>
      <c r="B231" s="101" t="s">
        <v>434</v>
      </c>
      <c r="C231" s="98" t="s">
        <v>217</v>
      </c>
      <c r="D231" s="102">
        <v>1.3599999999999999E-2</v>
      </c>
      <c r="E231" s="99">
        <v>2.9515696999999999</v>
      </c>
    </row>
    <row r="232" spans="1:5" s="93" customFormat="1" ht="18" x14ac:dyDescent="0.35">
      <c r="A232" s="100">
        <f>MAX(A$4:A231)+1</f>
        <v>145</v>
      </c>
      <c r="B232" s="101" t="s">
        <v>506</v>
      </c>
      <c r="C232" s="98" t="s">
        <v>217</v>
      </c>
      <c r="D232" s="99">
        <v>1.804451</v>
      </c>
      <c r="E232" s="99">
        <v>570.5638745</v>
      </c>
    </row>
    <row r="233" spans="1:5" s="93" customFormat="1" ht="18" x14ac:dyDescent="0.35">
      <c r="A233" s="100">
        <f>MAX(A$4:A232)+1</f>
        <v>146</v>
      </c>
      <c r="B233" s="101" t="s">
        <v>201</v>
      </c>
      <c r="C233" s="98" t="s">
        <v>217</v>
      </c>
      <c r="D233" s="99">
        <v>1.486005</v>
      </c>
      <c r="E233" s="99">
        <v>5960.2766313000002</v>
      </c>
    </row>
    <row r="234" spans="1:5" s="93" customFormat="1" ht="18" x14ac:dyDescent="0.35">
      <c r="A234" s="100">
        <f>MAX(A$4:A233)+1</f>
        <v>147</v>
      </c>
      <c r="B234" s="101" t="s">
        <v>364</v>
      </c>
      <c r="C234" s="98" t="s">
        <v>217</v>
      </c>
      <c r="D234" s="99">
        <v>344.26916799999998</v>
      </c>
      <c r="E234" s="99">
        <v>8094.8259343999998</v>
      </c>
    </row>
    <row r="235" spans="1:5" s="93" customFormat="1" ht="18" x14ac:dyDescent="0.35">
      <c r="A235" s="198">
        <f>MAX(A$4:A234)+1</f>
        <v>148</v>
      </c>
      <c r="B235" s="197" t="s">
        <v>436</v>
      </c>
      <c r="C235" s="98" t="s">
        <v>217</v>
      </c>
      <c r="D235" s="99">
        <v>51.196294000000002</v>
      </c>
      <c r="E235" s="99">
        <v>1317.9043826</v>
      </c>
    </row>
    <row r="236" spans="1:5" s="93" customFormat="1" ht="18" x14ac:dyDescent="0.35">
      <c r="A236" s="198"/>
      <c r="B236" s="197"/>
      <c r="C236" s="98" t="s">
        <v>218</v>
      </c>
      <c r="D236" s="99"/>
      <c r="E236" s="99">
        <v>639.81624160000001</v>
      </c>
    </row>
    <row r="237" spans="1:5" s="93" customFormat="1" ht="18" x14ac:dyDescent="0.35">
      <c r="A237" s="198">
        <f>MAX(A$4:A236)+1</f>
        <v>149</v>
      </c>
      <c r="B237" s="197" t="s">
        <v>540</v>
      </c>
      <c r="C237" s="98" t="s">
        <v>217</v>
      </c>
      <c r="D237" s="99">
        <v>16.185863999999999</v>
      </c>
      <c r="E237" s="99">
        <v>100.5196705</v>
      </c>
    </row>
    <row r="238" spans="1:5" s="93" customFormat="1" ht="18" x14ac:dyDescent="0.35">
      <c r="A238" s="198"/>
      <c r="B238" s="197"/>
      <c r="C238" s="98" t="s">
        <v>218</v>
      </c>
      <c r="D238" s="99"/>
      <c r="E238" s="99">
        <v>192.72657280000001</v>
      </c>
    </row>
    <row r="239" spans="1:5" s="93" customFormat="1" ht="18" x14ac:dyDescent="0.35">
      <c r="A239" s="100">
        <f>MAX(A$4:A238)+1</f>
        <v>150</v>
      </c>
      <c r="B239" s="101" t="s">
        <v>437</v>
      </c>
      <c r="C239" s="98" t="s">
        <v>217</v>
      </c>
      <c r="D239" s="99">
        <v>1963.9987860000001</v>
      </c>
      <c r="E239" s="99">
        <v>4720.0118284</v>
      </c>
    </row>
    <row r="240" spans="1:5" s="93" customFormat="1" ht="18" x14ac:dyDescent="0.35">
      <c r="A240" s="100">
        <f>MAX(A$4:A239)+1</f>
        <v>151</v>
      </c>
      <c r="B240" s="101" t="s">
        <v>336</v>
      </c>
      <c r="C240" s="98" t="s">
        <v>217</v>
      </c>
      <c r="D240" s="99">
        <v>1469.773762</v>
      </c>
      <c r="E240" s="99">
        <v>1103.9966813999999</v>
      </c>
    </row>
    <row r="241" spans="1:5" s="93" customFormat="1" ht="18" x14ac:dyDescent="0.35">
      <c r="A241" s="198">
        <f>MAX(A$4:A240)+1</f>
        <v>152</v>
      </c>
      <c r="B241" s="197" t="s">
        <v>337</v>
      </c>
      <c r="C241" s="98" t="s">
        <v>217</v>
      </c>
      <c r="D241" s="99">
        <v>23.503663</v>
      </c>
      <c r="E241" s="99">
        <v>1541.8041298999999</v>
      </c>
    </row>
    <row r="242" spans="1:5" s="93" customFormat="1" ht="18" x14ac:dyDescent="0.35">
      <c r="A242" s="198"/>
      <c r="B242" s="197"/>
      <c r="C242" s="98" t="s">
        <v>218</v>
      </c>
      <c r="D242" s="99"/>
      <c r="E242" s="99">
        <v>3113.0211866999998</v>
      </c>
    </row>
    <row r="243" spans="1:5" s="93" customFormat="1" ht="18" x14ac:dyDescent="0.35">
      <c r="A243" s="100">
        <f>MAX(A$4:A242)+1</f>
        <v>153</v>
      </c>
      <c r="B243" s="101" t="s">
        <v>46</v>
      </c>
      <c r="C243" s="98" t="s">
        <v>217</v>
      </c>
      <c r="D243" s="99">
        <v>38.585217999999998</v>
      </c>
      <c r="E243" s="99">
        <v>658.8739435</v>
      </c>
    </row>
    <row r="244" spans="1:5" s="93" customFormat="1" ht="18" x14ac:dyDescent="0.35">
      <c r="A244" s="198">
        <f>MAX(A$4:A243)+1</f>
        <v>154</v>
      </c>
      <c r="B244" s="197" t="s">
        <v>340</v>
      </c>
      <c r="C244" s="98" t="s">
        <v>217</v>
      </c>
      <c r="D244" s="99">
        <v>55.653041000000002</v>
      </c>
      <c r="E244" s="99">
        <v>47627.051243000002</v>
      </c>
    </row>
    <row r="245" spans="1:5" s="93" customFormat="1" ht="18" x14ac:dyDescent="0.35">
      <c r="A245" s="198"/>
      <c r="B245" s="197"/>
      <c r="C245" s="98" t="s">
        <v>218</v>
      </c>
      <c r="D245" s="99"/>
      <c r="E245" s="99">
        <v>62443.540360899999</v>
      </c>
    </row>
    <row r="246" spans="1:5" s="93" customFormat="1" ht="18" x14ac:dyDescent="0.35">
      <c r="A246" s="100">
        <f>MAX(A$4:A245)+1</f>
        <v>155</v>
      </c>
      <c r="B246" s="101" t="s">
        <v>528</v>
      </c>
      <c r="C246" s="98" t="s">
        <v>217</v>
      </c>
      <c r="D246" s="99">
        <v>10.385866</v>
      </c>
      <c r="E246" s="99">
        <v>1458.5194481999999</v>
      </c>
    </row>
    <row r="247" spans="1:5" s="93" customFormat="1" ht="18" x14ac:dyDescent="0.35">
      <c r="A247" s="198">
        <f>MAX(A$4:A246)+1</f>
        <v>156</v>
      </c>
      <c r="B247" s="197" t="s">
        <v>438</v>
      </c>
      <c r="C247" s="98" t="s">
        <v>217</v>
      </c>
      <c r="D247" s="99">
        <v>1.850309</v>
      </c>
      <c r="E247" s="99">
        <v>68.415652600000001</v>
      </c>
    </row>
    <row r="248" spans="1:5" s="93" customFormat="1" ht="18" x14ac:dyDescent="0.35">
      <c r="A248" s="198"/>
      <c r="B248" s="197"/>
      <c r="C248" s="98" t="s">
        <v>221</v>
      </c>
      <c r="D248" s="99"/>
      <c r="E248" s="99">
        <v>90.673945099999997</v>
      </c>
    </row>
    <row r="249" spans="1:5" s="93" customFormat="1" ht="18" x14ac:dyDescent="0.35">
      <c r="A249" s="100">
        <f>MAX(A$4:A248)+1</f>
        <v>157</v>
      </c>
      <c r="B249" s="101" t="s">
        <v>439</v>
      </c>
      <c r="C249" s="98" t="s">
        <v>217</v>
      </c>
      <c r="D249" s="99">
        <v>7.2099440000000001</v>
      </c>
      <c r="E249" s="99">
        <v>129.10231279999999</v>
      </c>
    </row>
    <row r="250" spans="1:5" s="93" customFormat="1" ht="18" x14ac:dyDescent="0.35">
      <c r="A250" s="100">
        <f>MAX(A$4:A249)+1</f>
        <v>158</v>
      </c>
      <c r="B250" s="101" t="s">
        <v>440</v>
      </c>
      <c r="C250" s="98" t="s">
        <v>218</v>
      </c>
      <c r="D250" s="99"/>
      <c r="E250" s="99">
        <v>136.4143675</v>
      </c>
    </row>
    <row r="251" spans="1:5" s="93" customFormat="1" ht="18" x14ac:dyDescent="0.35">
      <c r="A251" s="100">
        <f>MAX(A$4:A250)+1</f>
        <v>159</v>
      </c>
      <c r="B251" s="101" t="s">
        <v>365</v>
      </c>
      <c r="C251" s="98" t="s">
        <v>217</v>
      </c>
      <c r="D251" s="99">
        <v>13540.02094</v>
      </c>
      <c r="E251" s="99">
        <v>82123.259583100007</v>
      </c>
    </row>
    <row r="252" spans="1:5" s="93" customFormat="1" ht="18" x14ac:dyDescent="0.35">
      <c r="A252" s="100">
        <f>MAX(A$4:A251)+1</f>
        <v>160</v>
      </c>
      <c r="B252" s="101" t="s">
        <v>5</v>
      </c>
      <c r="C252" s="98" t="s">
        <v>217</v>
      </c>
      <c r="D252" s="103">
        <v>2.6570000000000001E-3</v>
      </c>
      <c r="E252" s="104">
        <v>1.02708E-2</v>
      </c>
    </row>
    <row r="253" spans="1:5" s="93" customFormat="1" ht="18" x14ac:dyDescent="0.35">
      <c r="A253" s="198">
        <f>MAX(A$4:A252)+1</f>
        <v>161</v>
      </c>
      <c r="B253" s="197" t="s">
        <v>487</v>
      </c>
      <c r="C253" s="98" t="s">
        <v>217</v>
      </c>
      <c r="D253" s="99">
        <v>97.150049999999993</v>
      </c>
      <c r="E253" s="99">
        <v>385.04726190000002</v>
      </c>
    </row>
    <row r="254" spans="1:5" s="93" customFormat="1" ht="18" x14ac:dyDescent="0.35">
      <c r="A254" s="198"/>
      <c r="B254" s="197"/>
      <c r="C254" s="98" t="s">
        <v>218</v>
      </c>
      <c r="D254" s="99"/>
      <c r="E254" s="99">
        <v>0.6879381</v>
      </c>
    </row>
    <row r="255" spans="1:5" s="93" customFormat="1" ht="18" x14ac:dyDescent="0.35">
      <c r="A255" s="198"/>
      <c r="B255" s="197"/>
      <c r="C255" s="98" t="s">
        <v>220</v>
      </c>
      <c r="D255" s="99"/>
      <c r="E255" s="99">
        <v>103.3129205</v>
      </c>
    </row>
    <row r="256" spans="1:5" s="93" customFormat="1" ht="18" x14ac:dyDescent="0.35">
      <c r="A256" s="100">
        <f>MAX(A$4:A255)+1</f>
        <v>162</v>
      </c>
      <c r="B256" s="101" t="s">
        <v>441</v>
      </c>
      <c r="C256" s="98" t="s">
        <v>217</v>
      </c>
      <c r="D256" s="99">
        <v>81.620705999999998</v>
      </c>
      <c r="E256" s="99">
        <v>995.15568589999998</v>
      </c>
    </row>
    <row r="257" spans="1:5" s="93" customFormat="1" ht="18" x14ac:dyDescent="0.35">
      <c r="A257" s="100">
        <f>MAX(A$4:A256)+1</f>
        <v>163</v>
      </c>
      <c r="B257" s="101" t="s">
        <v>527</v>
      </c>
      <c r="C257" s="98" t="s">
        <v>217</v>
      </c>
      <c r="D257" s="99">
        <v>189.18887899999999</v>
      </c>
      <c r="E257" s="99">
        <v>3431.3173937000001</v>
      </c>
    </row>
    <row r="258" spans="1:5" ht="18" x14ac:dyDescent="0.35">
      <c r="A258" s="198">
        <f>MAX(A$4:A257)+1</f>
        <v>164</v>
      </c>
      <c r="B258" s="197" t="s">
        <v>517</v>
      </c>
      <c r="C258" s="106" t="s">
        <v>217</v>
      </c>
      <c r="D258" s="102">
        <v>0.21534300000000001</v>
      </c>
      <c r="E258" s="99">
        <v>4.6148486000000002</v>
      </c>
    </row>
    <row r="259" spans="1:5" ht="13.5" customHeight="1" x14ac:dyDescent="0.35">
      <c r="A259" s="198"/>
      <c r="B259" s="197"/>
      <c r="C259" s="106" t="s">
        <v>220</v>
      </c>
      <c r="D259" s="99"/>
      <c r="E259" s="99">
        <v>0.88914439999999995</v>
      </c>
    </row>
    <row r="260" spans="1:5" ht="18" x14ac:dyDescent="0.35">
      <c r="A260" s="201" t="s">
        <v>443</v>
      </c>
      <c r="B260" s="201"/>
      <c r="C260" s="108"/>
      <c r="D260" s="109">
        <f>SUM(D5:D259)</f>
        <v>642982.5005939994</v>
      </c>
      <c r="E260" s="109">
        <f>SUM(E5:E259)</f>
        <v>2808173.7996396003</v>
      </c>
    </row>
    <row r="261" spans="1:5" ht="50.25" customHeight="1" x14ac:dyDescent="0.4">
      <c r="A261" s="202" t="s">
        <v>610</v>
      </c>
      <c r="B261" s="202"/>
      <c r="C261" s="202"/>
      <c r="D261" s="202"/>
      <c r="E261" s="202"/>
    </row>
  </sheetData>
  <mergeCells count="132">
    <mergeCell ref="B40:B42"/>
    <mergeCell ref="A40:A42"/>
    <mergeCell ref="B31:B34"/>
    <mergeCell ref="A31:A34"/>
    <mergeCell ref="B121:B123"/>
    <mergeCell ref="A121:A123"/>
    <mergeCell ref="B92:B94"/>
    <mergeCell ref="A92:A94"/>
    <mergeCell ref="B83:B85"/>
    <mergeCell ref="A83:A85"/>
    <mergeCell ref="B95:B98"/>
    <mergeCell ref="A95:A98"/>
    <mergeCell ref="B99:B100"/>
    <mergeCell ref="A99:A100"/>
    <mergeCell ref="A78:A79"/>
    <mergeCell ref="B78:B79"/>
    <mergeCell ref="A102:A103"/>
    <mergeCell ref="B102:B103"/>
    <mergeCell ref="A104:A105"/>
    <mergeCell ref="B104:B105"/>
    <mergeCell ref="A43:A44"/>
    <mergeCell ref="B43:B44"/>
    <mergeCell ref="A45:A46"/>
    <mergeCell ref="B45:B46"/>
    <mergeCell ref="A179:A180"/>
    <mergeCell ref="B179:B180"/>
    <mergeCell ref="A181:A182"/>
    <mergeCell ref="B181:B182"/>
    <mergeCell ref="A183:A184"/>
    <mergeCell ref="B183:B184"/>
    <mergeCell ref="B186:B188"/>
    <mergeCell ref="A186:A188"/>
    <mergeCell ref="A191:A192"/>
    <mergeCell ref="B191:B192"/>
    <mergeCell ref="A189:A190"/>
    <mergeCell ref="B189:B190"/>
    <mergeCell ref="A247:A248"/>
    <mergeCell ref="B247:B248"/>
    <mergeCell ref="B258:B259"/>
    <mergeCell ref="A258:A259"/>
    <mergeCell ref="B253:B255"/>
    <mergeCell ref="A253:A255"/>
    <mergeCell ref="A235:A236"/>
    <mergeCell ref="B235:B236"/>
    <mergeCell ref="A237:A238"/>
    <mergeCell ref="B237:B238"/>
    <mergeCell ref="A241:A242"/>
    <mergeCell ref="B241:B242"/>
    <mergeCell ref="A244:A245"/>
    <mergeCell ref="B244:B245"/>
    <mergeCell ref="B166:B168"/>
    <mergeCell ref="A166:A168"/>
    <mergeCell ref="B162:B164"/>
    <mergeCell ref="A162:A164"/>
    <mergeCell ref="A150:A151"/>
    <mergeCell ref="B150:B151"/>
    <mergeCell ref="B222:B224"/>
    <mergeCell ref="A222:A224"/>
    <mergeCell ref="B217:B219"/>
    <mergeCell ref="A217:A219"/>
    <mergeCell ref="B214:B216"/>
    <mergeCell ref="A214:A216"/>
    <mergeCell ref="A202:A203"/>
    <mergeCell ref="B202:B203"/>
    <mergeCell ref="A204:A205"/>
    <mergeCell ref="B204:B205"/>
    <mergeCell ref="A220:A221"/>
    <mergeCell ref="B220:B221"/>
    <mergeCell ref="B211:B213"/>
    <mergeCell ref="A211:A213"/>
    <mergeCell ref="B207:B209"/>
    <mergeCell ref="A207:A209"/>
    <mergeCell ref="A197:A198"/>
    <mergeCell ref="B197:B198"/>
    <mergeCell ref="B134:B136"/>
    <mergeCell ref="A134:A136"/>
    <mergeCell ref="B153:B158"/>
    <mergeCell ref="A153:A158"/>
    <mergeCell ref="B159:B160"/>
    <mergeCell ref="A159:A160"/>
    <mergeCell ref="A145:A146"/>
    <mergeCell ref="B145:B146"/>
    <mergeCell ref="A148:A149"/>
    <mergeCell ref="B148:B149"/>
    <mergeCell ref="B125:B126"/>
    <mergeCell ref="B50:B52"/>
    <mergeCell ref="A50:A52"/>
    <mergeCell ref="A1:E1"/>
    <mergeCell ref="A2:E2"/>
    <mergeCell ref="A260:B260"/>
    <mergeCell ref="A129:A130"/>
    <mergeCell ref="B129:B130"/>
    <mergeCell ref="A55:A56"/>
    <mergeCell ref="B55:B56"/>
    <mergeCell ref="A141:A142"/>
    <mergeCell ref="B141:B142"/>
    <mergeCell ref="A109:A110"/>
    <mergeCell ref="B109:B110"/>
    <mergeCell ref="A116:A117"/>
    <mergeCell ref="B116:B117"/>
    <mergeCell ref="A118:A119"/>
    <mergeCell ref="B118:B119"/>
    <mergeCell ref="B61:B63"/>
    <mergeCell ref="A61:A63"/>
    <mergeCell ref="B175:B177"/>
    <mergeCell ref="B172:B174"/>
    <mergeCell ref="A172:A174"/>
    <mergeCell ref="A175:A177"/>
    <mergeCell ref="A261:E261"/>
    <mergeCell ref="B5:B6"/>
    <mergeCell ref="A5:A6"/>
    <mergeCell ref="A7:A8"/>
    <mergeCell ref="B7:B8"/>
    <mergeCell ref="B10:B11"/>
    <mergeCell ref="A10:A11"/>
    <mergeCell ref="B16:B17"/>
    <mergeCell ref="A16:A17"/>
    <mergeCell ref="B20:B21"/>
    <mergeCell ref="A20:A21"/>
    <mergeCell ref="B22:B23"/>
    <mergeCell ref="A22:A23"/>
    <mergeCell ref="A25:A26"/>
    <mergeCell ref="B25:B26"/>
    <mergeCell ref="A65:A66"/>
    <mergeCell ref="B65:B66"/>
    <mergeCell ref="A76:A77"/>
    <mergeCell ref="B76:B77"/>
    <mergeCell ref="B67:B69"/>
    <mergeCell ref="A67:A69"/>
    <mergeCell ref="A47:A48"/>
    <mergeCell ref="B47:B48"/>
    <mergeCell ref="A125:A126"/>
  </mergeCells>
  <conditionalFormatting sqref="A4:B4 A9:B9 B5 A12:B15 A18:B19 A24:B24 A27:B30 A49:B49 A57:B60 A70:B75 A80:B82 A106:B108 A111:B115 A120:B120 A127:B128 A131:B133 A143:B144 A147:B147 A152:B152 A185:B185 A193:B196 A199:B201 A206:B206 A225:B234 A239:B240 A243:B243 A246:B246 A249:B252 A260:B260 A256:B257 B253 A210:B210 A178:B178 A169:B171 A165:B165 A137:B140 A124:B124 B95 A86:B91 A64:B64 A53:B54 A35:B39 B31 B99 A101:B101 B159 B153 A161:B161">
    <cfRule type="expression" dxfId="122" priority="123">
      <formula>$A$4=""</formula>
    </cfRule>
  </conditionalFormatting>
  <conditionalFormatting sqref="A5">
    <cfRule type="expression" dxfId="121" priority="122">
      <formula>$A$4=""</formula>
    </cfRule>
  </conditionalFormatting>
  <conditionalFormatting sqref="A7">
    <cfRule type="expression" dxfId="120" priority="121">
      <formula>$A$4=""</formula>
    </cfRule>
  </conditionalFormatting>
  <conditionalFormatting sqref="B7">
    <cfRule type="expression" dxfId="119" priority="120">
      <formula>$A$4=""</formula>
    </cfRule>
  </conditionalFormatting>
  <conditionalFormatting sqref="B10">
    <cfRule type="expression" dxfId="118" priority="119">
      <formula>$A$4=""</formula>
    </cfRule>
  </conditionalFormatting>
  <conditionalFormatting sqref="A10">
    <cfRule type="expression" dxfId="117" priority="118">
      <formula>$A$4=""</formula>
    </cfRule>
  </conditionalFormatting>
  <conditionalFormatting sqref="B16">
    <cfRule type="expression" dxfId="116" priority="117">
      <formula>$A$4=""</formula>
    </cfRule>
  </conditionalFormatting>
  <conditionalFormatting sqref="A16">
    <cfRule type="expression" dxfId="115" priority="116">
      <formula>$A$4=""</formula>
    </cfRule>
  </conditionalFormatting>
  <conditionalFormatting sqref="B20">
    <cfRule type="expression" dxfId="114" priority="115">
      <formula>$A$4=""</formula>
    </cfRule>
  </conditionalFormatting>
  <conditionalFormatting sqref="A20">
    <cfRule type="expression" dxfId="113" priority="114">
      <formula>$A$4=""</formula>
    </cfRule>
  </conditionalFormatting>
  <conditionalFormatting sqref="B22">
    <cfRule type="expression" dxfId="112" priority="113">
      <formula>$A$4=""</formula>
    </cfRule>
  </conditionalFormatting>
  <conditionalFormatting sqref="A22">
    <cfRule type="expression" dxfId="111" priority="112">
      <formula>$A$4=""</formula>
    </cfRule>
  </conditionalFormatting>
  <conditionalFormatting sqref="A25">
    <cfRule type="expression" dxfId="110" priority="111">
      <formula>$A$4=""</formula>
    </cfRule>
  </conditionalFormatting>
  <conditionalFormatting sqref="B25">
    <cfRule type="expression" dxfId="109" priority="110">
      <formula>$A$4=""</formula>
    </cfRule>
  </conditionalFormatting>
  <conditionalFormatting sqref="A43">
    <cfRule type="expression" dxfId="108" priority="109">
      <formula>$A$4=""</formula>
    </cfRule>
  </conditionalFormatting>
  <conditionalFormatting sqref="B43">
    <cfRule type="expression" dxfId="107" priority="108">
      <formula>$A$4=""</formula>
    </cfRule>
  </conditionalFormatting>
  <conditionalFormatting sqref="A45">
    <cfRule type="expression" dxfId="106" priority="107">
      <formula>$A$4=""</formula>
    </cfRule>
  </conditionalFormatting>
  <conditionalFormatting sqref="B45">
    <cfRule type="expression" dxfId="105" priority="106">
      <formula>$A$4=""</formula>
    </cfRule>
  </conditionalFormatting>
  <conditionalFormatting sqref="A47">
    <cfRule type="expression" dxfId="104" priority="105">
      <formula>$A$4=""</formula>
    </cfRule>
  </conditionalFormatting>
  <conditionalFormatting sqref="B47">
    <cfRule type="expression" dxfId="103" priority="104">
      <formula>$A$4=""</formula>
    </cfRule>
  </conditionalFormatting>
  <conditionalFormatting sqref="A55">
    <cfRule type="expression" dxfId="102" priority="103">
      <formula>$A$4=""</formula>
    </cfRule>
  </conditionalFormatting>
  <conditionalFormatting sqref="B55">
    <cfRule type="expression" dxfId="101" priority="102">
      <formula>$A$4=""</formula>
    </cfRule>
  </conditionalFormatting>
  <conditionalFormatting sqref="A65">
    <cfRule type="expression" dxfId="100" priority="101">
      <formula>$A$4=""</formula>
    </cfRule>
  </conditionalFormatting>
  <conditionalFormatting sqref="B65">
    <cfRule type="expression" dxfId="99" priority="100">
      <formula>$A$4=""</formula>
    </cfRule>
  </conditionalFormatting>
  <conditionalFormatting sqref="A76">
    <cfRule type="expression" dxfId="98" priority="99">
      <formula>$A$4=""</formula>
    </cfRule>
  </conditionalFormatting>
  <conditionalFormatting sqref="B76">
    <cfRule type="expression" dxfId="97" priority="98">
      <formula>$A$4=""</formula>
    </cfRule>
  </conditionalFormatting>
  <conditionalFormatting sqref="A78">
    <cfRule type="expression" dxfId="96" priority="97">
      <formula>$A$4=""</formula>
    </cfRule>
  </conditionalFormatting>
  <conditionalFormatting sqref="B78">
    <cfRule type="expression" dxfId="95" priority="96">
      <formula>$A$4=""</formula>
    </cfRule>
  </conditionalFormatting>
  <conditionalFormatting sqref="A102">
    <cfRule type="expression" dxfId="94" priority="95">
      <formula>$A$4=""</formula>
    </cfRule>
  </conditionalFormatting>
  <conditionalFormatting sqref="B102">
    <cfRule type="expression" dxfId="93" priority="94">
      <formula>$A$4=""</formula>
    </cfRule>
  </conditionalFormatting>
  <conditionalFormatting sqref="A104">
    <cfRule type="expression" dxfId="92" priority="93">
      <formula>$A$4=""</formula>
    </cfRule>
  </conditionalFormatting>
  <conditionalFormatting sqref="B104">
    <cfRule type="expression" dxfId="91" priority="92">
      <formula>$A$4=""</formula>
    </cfRule>
  </conditionalFormatting>
  <conditionalFormatting sqref="A109">
    <cfRule type="expression" dxfId="90" priority="91">
      <formula>$A$4=""</formula>
    </cfRule>
  </conditionalFormatting>
  <conditionalFormatting sqref="B109">
    <cfRule type="expression" dxfId="89" priority="90">
      <formula>$A$4=""</formula>
    </cfRule>
  </conditionalFormatting>
  <conditionalFormatting sqref="A116">
    <cfRule type="expression" dxfId="88" priority="89">
      <formula>$A$4=""</formula>
    </cfRule>
  </conditionalFormatting>
  <conditionalFormatting sqref="B116">
    <cfRule type="expression" dxfId="87" priority="88">
      <formula>$A$4=""</formula>
    </cfRule>
  </conditionalFormatting>
  <conditionalFormatting sqref="A118">
    <cfRule type="expression" dxfId="86" priority="87">
      <formula>$A$4=""</formula>
    </cfRule>
  </conditionalFormatting>
  <conditionalFormatting sqref="B118">
    <cfRule type="expression" dxfId="85" priority="86">
      <formula>$A$4=""</formula>
    </cfRule>
  </conditionalFormatting>
  <conditionalFormatting sqref="A125">
    <cfRule type="expression" dxfId="84" priority="85">
      <formula>$A$4=""</formula>
    </cfRule>
  </conditionalFormatting>
  <conditionalFormatting sqref="B125">
    <cfRule type="expression" dxfId="83" priority="84">
      <formula>$A$4=""</formula>
    </cfRule>
  </conditionalFormatting>
  <conditionalFormatting sqref="A129">
    <cfRule type="expression" dxfId="82" priority="83">
      <formula>$A$4=""</formula>
    </cfRule>
  </conditionalFormatting>
  <conditionalFormatting sqref="B129">
    <cfRule type="expression" dxfId="81" priority="82">
      <formula>$A$4=""</formula>
    </cfRule>
  </conditionalFormatting>
  <conditionalFormatting sqref="A141">
    <cfRule type="expression" dxfId="80" priority="81">
      <formula>$A$4=""</formula>
    </cfRule>
  </conditionalFormatting>
  <conditionalFormatting sqref="B141">
    <cfRule type="expression" dxfId="79" priority="80">
      <formula>$A$4=""</formula>
    </cfRule>
  </conditionalFormatting>
  <conditionalFormatting sqref="A145">
    <cfRule type="expression" dxfId="78" priority="79">
      <formula>$A$4=""</formula>
    </cfRule>
  </conditionalFormatting>
  <conditionalFormatting sqref="B145">
    <cfRule type="expression" dxfId="77" priority="78">
      <formula>$A$4=""</formula>
    </cfRule>
  </conditionalFormatting>
  <conditionalFormatting sqref="A148">
    <cfRule type="expression" dxfId="76" priority="77">
      <formula>$A$4=""</formula>
    </cfRule>
  </conditionalFormatting>
  <conditionalFormatting sqref="B148">
    <cfRule type="expression" dxfId="75" priority="76">
      <formula>$A$4=""</formula>
    </cfRule>
  </conditionalFormatting>
  <conditionalFormatting sqref="A150">
    <cfRule type="expression" dxfId="74" priority="75">
      <formula>$A$4=""</formula>
    </cfRule>
  </conditionalFormatting>
  <conditionalFormatting sqref="B150">
    <cfRule type="expression" dxfId="73" priority="74">
      <formula>$A$4=""</formula>
    </cfRule>
  </conditionalFormatting>
  <conditionalFormatting sqref="A179">
    <cfRule type="expression" dxfId="72" priority="73">
      <formula>$A$4=""</formula>
    </cfRule>
  </conditionalFormatting>
  <conditionalFormatting sqref="B179">
    <cfRule type="expression" dxfId="71" priority="72">
      <formula>$A$4=""</formula>
    </cfRule>
  </conditionalFormatting>
  <conditionalFormatting sqref="A181">
    <cfRule type="expression" dxfId="70" priority="71">
      <formula>$A$4=""</formula>
    </cfRule>
  </conditionalFormatting>
  <conditionalFormatting sqref="B181">
    <cfRule type="expression" dxfId="69" priority="70">
      <formula>$A$4=""</formula>
    </cfRule>
  </conditionalFormatting>
  <conditionalFormatting sqref="A183">
    <cfRule type="expression" dxfId="68" priority="69">
      <formula>$A$4=""</formula>
    </cfRule>
  </conditionalFormatting>
  <conditionalFormatting sqref="B183">
    <cfRule type="expression" dxfId="67" priority="68">
      <formula>$A$4=""</formula>
    </cfRule>
  </conditionalFormatting>
  <conditionalFormatting sqref="A189">
    <cfRule type="expression" dxfId="66" priority="67">
      <formula>$A$4=""</formula>
    </cfRule>
  </conditionalFormatting>
  <conditionalFormatting sqref="B189">
    <cfRule type="expression" dxfId="65" priority="66">
      <formula>$A$4=""</formula>
    </cfRule>
  </conditionalFormatting>
  <conditionalFormatting sqref="A191">
    <cfRule type="expression" dxfId="64" priority="65">
      <formula>$A$4=""</formula>
    </cfRule>
  </conditionalFormatting>
  <conditionalFormatting sqref="B191">
    <cfRule type="expression" dxfId="63" priority="64">
      <formula>$A$4=""</formula>
    </cfRule>
  </conditionalFormatting>
  <conditionalFormatting sqref="A197">
    <cfRule type="expression" dxfId="62" priority="63">
      <formula>$A$4=""</formula>
    </cfRule>
  </conditionalFormatting>
  <conditionalFormatting sqref="B197">
    <cfRule type="expression" dxfId="61" priority="62">
      <formula>$A$4=""</formula>
    </cfRule>
  </conditionalFormatting>
  <conditionalFormatting sqref="A202">
    <cfRule type="expression" dxfId="60" priority="61">
      <formula>$A$4=""</formula>
    </cfRule>
  </conditionalFormatting>
  <conditionalFormatting sqref="B202">
    <cfRule type="expression" dxfId="59" priority="60">
      <formula>$A$4=""</formula>
    </cfRule>
  </conditionalFormatting>
  <conditionalFormatting sqref="A204">
    <cfRule type="expression" dxfId="58" priority="59">
      <formula>$A$4=""</formula>
    </cfRule>
  </conditionalFormatting>
  <conditionalFormatting sqref="B204">
    <cfRule type="expression" dxfId="57" priority="58">
      <formula>$A$4=""</formula>
    </cfRule>
  </conditionalFormatting>
  <conditionalFormatting sqref="A220">
    <cfRule type="expression" dxfId="56" priority="57">
      <formula>$A$4=""</formula>
    </cfRule>
  </conditionalFormatting>
  <conditionalFormatting sqref="B220">
    <cfRule type="expression" dxfId="55" priority="56">
      <formula>$A$4=""</formula>
    </cfRule>
  </conditionalFormatting>
  <conditionalFormatting sqref="A235">
    <cfRule type="expression" dxfId="54" priority="55">
      <formula>$A$4=""</formula>
    </cfRule>
  </conditionalFormatting>
  <conditionalFormatting sqref="B235">
    <cfRule type="expression" dxfId="53" priority="54">
      <formula>$A$4=""</formula>
    </cfRule>
  </conditionalFormatting>
  <conditionalFormatting sqref="A237">
    <cfRule type="expression" dxfId="52" priority="53">
      <formula>$A$4=""</formula>
    </cfRule>
  </conditionalFormatting>
  <conditionalFormatting sqref="B237">
    <cfRule type="expression" dxfId="51" priority="52">
      <formula>$A$4=""</formula>
    </cfRule>
  </conditionalFormatting>
  <conditionalFormatting sqref="A241">
    <cfRule type="expression" dxfId="50" priority="51">
      <formula>$A$4=""</formula>
    </cfRule>
  </conditionalFormatting>
  <conditionalFormatting sqref="B241">
    <cfRule type="expression" dxfId="49" priority="50">
      <formula>$A$4=""</formula>
    </cfRule>
  </conditionalFormatting>
  <conditionalFormatting sqref="A244">
    <cfRule type="expression" dxfId="48" priority="49">
      <formula>$A$4=""</formula>
    </cfRule>
  </conditionalFormatting>
  <conditionalFormatting sqref="B244">
    <cfRule type="expression" dxfId="47" priority="48">
      <formula>$A$4=""</formula>
    </cfRule>
  </conditionalFormatting>
  <conditionalFormatting sqref="A247">
    <cfRule type="expression" dxfId="46" priority="47">
      <formula>$A$4=""</formula>
    </cfRule>
  </conditionalFormatting>
  <conditionalFormatting sqref="B247">
    <cfRule type="expression" dxfId="45" priority="46">
      <formula>$A$4=""</formula>
    </cfRule>
  </conditionalFormatting>
  <conditionalFormatting sqref="B258">
    <cfRule type="expression" dxfId="44" priority="45">
      <formula>$A$4=""</formula>
    </cfRule>
  </conditionalFormatting>
  <conditionalFormatting sqref="A258">
    <cfRule type="expression" dxfId="43" priority="44">
      <formula>$A$4=""</formula>
    </cfRule>
  </conditionalFormatting>
  <conditionalFormatting sqref="A253">
    <cfRule type="expression" dxfId="42" priority="43">
      <formula>$A$4=""</formula>
    </cfRule>
  </conditionalFormatting>
  <conditionalFormatting sqref="B222">
    <cfRule type="expression" dxfId="41" priority="42">
      <formula>$A$4=""</formula>
    </cfRule>
  </conditionalFormatting>
  <conditionalFormatting sqref="A222">
    <cfRule type="expression" dxfId="40" priority="41">
      <formula>$A$4=""</formula>
    </cfRule>
  </conditionalFormatting>
  <conditionalFormatting sqref="B217">
    <cfRule type="expression" dxfId="39" priority="40">
      <formula>$A$4=""</formula>
    </cfRule>
  </conditionalFormatting>
  <conditionalFormatting sqref="A217">
    <cfRule type="expression" dxfId="38" priority="39">
      <formula>$A$4=""</formula>
    </cfRule>
  </conditionalFormatting>
  <conditionalFormatting sqref="B214">
    <cfRule type="expression" dxfId="37" priority="38">
      <formula>$A$4=""</formula>
    </cfRule>
  </conditionalFormatting>
  <conditionalFormatting sqref="A214">
    <cfRule type="expression" dxfId="36" priority="37">
      <formula>$A$4=""</formula>
    </cfRule>
  </conditionalFormatting>
  <conditionalFormatting sqref="B211">
    <cfRule type="expression" dxfId="35" priority="36">
      <formula>$A$4=""</formula>
    </cfRule>
  </conditionalFormatting>
  <conditionalFormatting sqref="A211">
    <cfRule type="expression" dxfId="34" priority="35">
      <formula>$A$4=""</formula>
    </cfRule>
  </conditionalFormatting>
  <conditionalFormatting sqref="B207">
    <cfRule type="expression" dxfId="33" priority="34">
      <formula>$A$4=""</formula>
    </cfRule>
  </conditionalFormatting>
  <conditionalFormatting sqref="A207">
    <cfRule type="expression" dxfId="32" priority="33">
      <formula>$A$4=""</formula>
    </cfRule>
  </conditionalFormatting>
  <conditionalFormatting sqref="B186">
    <cfRule type="expression" dxfId="31" priority="32">
      <formula>$A$4=""</formula>
    </cfRule>
  </conditionalFormatting>
  <conditionalFormatting sqref="A186">
    <cfRule type="expression" dxfId="30" priority="31">
      <formula>$A$4=""</formula>
    </cfRule>
  </conditionalFormatting>
  <conditionalFormatting sqref="B175">
    <cfRule type="expression" dxfId="29" priority="30">
      <formula>$A$4=""</formula>
    </cfRule>
  </conditionalFormatting>
  <conditionalFormatting sqref="B172">
    <cfRule type="expression" dxfId="28" priority="29">
      <formula>$A$4=""</formula>
    </cfRule>
  </conditionalFormatting>
  <conditionalFormatting sqref="A172">
    <cfRule type="expression" dxfId="27" priority="28">
      <formula>$A$4=""</formula>
    </cfRule>
  </conditionalFormatting>
  <conditionalFormatting sqref="A175">
    <cfRule type="expression" dxfId="26" priority="27">
      <formula>$A$4=""</formula>
    </cfRule>
  </conditionalFormatting>
  <conditionalFormatting sqref="B166">
    <cfRule type="expression" dxfId="25" priority="26">
      <formula>$A$4=""</formula>
    </cfRule>
  </conditionalFormatting>
  <conditionalFormatting sqref="A166">
    <cfRule type="expression" dxfId="24" priority="25">
      <formula>$A$4=""</formula>
    </cfRule>
  </conditionalFormatting>
  <conditionalFormatting sqref="B162">
    <cfRule type="expression" dxfId="23" priority="24">
      <formula>$A$4=""</formula>
    </cfRule>
  </conditionalFormatting>
  <conditionalFormatting sqref="A162">
    <cfRule type="expression" dxfId="22" priority="23">
      <formula>$A$4=""</formula>
    </cfRule>
  </conditionalFormatting>
  <conditionalFormatting sqref="B134">
    <cfRule type="expression" dxfId="21" priority="22">
      <formula>$A$4=""</formula>
    </cfRule>
  </conditionalFormatting>
  <conditionalFormatting sqref="A134">
    <cfRule type="expression" dxfId="20" priority="21">
      <formula>$A$4=""</formula>
    </cfRule>
  </conditionalFormatting>
  <conditionalFormatting sqref="B121">
    <cfRule type="expression" dxfId="19" priority="20">
      <formula>$A$4=""</formula>
    </cfRule>
  </conditionalFormatting>
  <conditionalFormatting sqref="A121">
    <cfRule type="expression" dxfId="18" priority="19">
      <formula>$A$4=""</formula>
    </cfRule>
  </conditionalFormatting>
  <conditionalFormatting sqref="B92">
    <cfRule type="expression" dxfId="17" priority="18">
      <formula>$A$4=""</formula>
    </cfRule>
  </conditionalFormatting>
  <conditionalFormatting sqref="A92">
    <cfRule type="expression" dxfId="16" priority="17">
      <formula>$A$4=""</formula>
    </cfRule>
  </conditionalFormatting>
  <conditionalFormatting sqref="B83">
    <cfRule type="expression" dxfId="15" priority="16">
      <formula>$A$4=""</formula>
    </cfRule>
  </conditionalFormatting>
  <conditionalFormatting sqref="A83">
    <cfRule type="expression" dxfId="14" priority="15">
      <formula>$A$4=""</formula>
    </cfRule>
  </conditionalFormatting>
  <conditionalFormatting sqref="B67">
    <cfRule type="expression" dxfId="13" priority="14">
      <formula>$A$4=""</formula>
    </cfRule>
  </conditionalFormatting>
  <conditionalFormatting sqref="A67">
    <cfRule type="expression" dxfId="12" priority="13">
      <formula>$A$4=""</formula>
    </cfRule>
  </conditionalFormatting>
  <conditionalFormatting sqref="B61">
    <cfRule type="expression" dxfId="11" priority="12">
      <formula>$A$4=""</formula>
    </cfRule>
  </conditionalFormatting>
  <conditionalFormatting sqref="A61">
    <cfRule type="expression" dxfId="10" priority="11">
      <formula>$A$4=""</formula>
    </cfRule>
  </conditionalFormatting>
  <conditionalFormatting sqref="B50">
    <cfRule type="expression" dxfId="9" priority="10">
      <formula>$A$4=""</formula>
    </cfRule>
  </conditionalFormatting>
  <conditionalFormatting sqref="A50">
    <cfRule type="expression" dxfId="8" priority="9">
      <formula>$A$4=""</formula>
    </cfRule>
  </conditionalFormatting>
  <conditionalFormatting sqref="B40">
    <cfRule type="expression" dxfId="7" priority="8">
      <formula>$A$4=""</formula>
    </cfRule>
  </conditionalFormatting>
  <conditionalFormatting sqref="A40">
    <cfRule type="expression" dxfId="6" priority="7">
      <formula>$A$4=""</formula>
    </cfRule>
  </conditionalFormatting>
  <conditionalFormatting sqref="A31">
    <cfRule type="expression" dxfId="5" priority="6">
      <formula>$A$4=""</formula>
    </cfRule>
  </conditionalFormatting>
  <conditionalFormatting sqref="A95">
    <cfRule type="expression" dxfId="4" priority="5">
      <formula>$A$4=""</formula>
    </cfRule>
  </conditionalFormatting>
  <conditionalFormatting sqref="A99">
    <cfRule type="expression" dxfId="3" priority="4">
      <formula>$A$4=""</formula>
    </cfRule>
  </conditionalFormatting>
  <conditionalFormatting sqref="A153">
    <cfRule type="expression" dxfId="2" priority="3">
      <formula>$A$4=""</formula>
    </cfRule>
  </conditionalFormatting>
  <conditionalFormatting sqref="A159">
    <cfRule type="expression" dxfId="1" priority="2">
      <formula>$A$4=""</formula>
    </cfRule>
  </conditionalFormatting>
  <conditionalFormatting sqref="C5:E259">
    <cfRule type="expression" dxfId="0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92" firstPageNumber="46" fitToHeight="0" orientation="portrait" useFirstPageNumber="1" r:id="rId1"/>
  <headerFooter>
    <oddFooter>&amp;CA &amp;P</oddFooter>
  </headerFooter>
  <rowBreaks count="5" manualBreakCount="5">
    <brk id="44" max="4" man="1"/>
    <brk id="82" max="16383" man="1"/>
    <brk id="120" max="16383" man="1"/>
    <brk id="160" max="4" man="1"/>
    <brk id="20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1252B-0A9F-4267-A8FC-207AF91EFCE1}">
  <dimension ref="A1:F73"/>
  <sheetViews>
    <sheetView showZeros="0" view="pageBreakPreview" topLeftCell="A57" zoomScale="115" zoomScaleNormal="100" zoomScaleSheetLayoutView="115" zoomScalePageLayoutView="40" workbookViewId="0">
      <selection sqref="A1:D1"/>
    </sheetView>
  </sheetViews>
  <sheetFormatPr defaultColWidth="9.140625" defaultRowHeight="15" x14ac:dyDescent="0.25"/>
  <cols>
    <col min="1" max="1" width="10.5703125" style="1" customWidth="1"/>
    <col min="2" max="2" width="22.140625" style="1" bestFit="1" customWidth="1"/>
    <col min="3" max="3" width="20" style="1" bestFit="1" customWidth="1"/>
    <col min="4" max="4" width="21.7109375" style="1" bestFit="1" customWidth="1"/>
    <col min="5" max="5" width="12.5703125" style="1" customWidth="1"/>
    <col min="6" max="6" width="14.28515625" style="1" customWidth="1"/>
    <col min="7" max="16384" width="9.140625" style="1"/>
  </cols>
  <sheetData>
    <row r="1" spans="1:4" ht="17.25" x14ac:dyDescent="0.35">
      <c r="A1" s="120" t="s">
        <v>560</v>
      </c>
      <c r="B1" s="120"/>
      <c r="C1" s="120"/>
      <c r="D1" s="120"/>
    </row>
    <row r="2" spans="1:4" ht="17.25" x14ac:dyDescent="0.35">
      <c r="A2" s="119" t="s">
        <v>595</v>
      </c>
      <c r="B2" s="119"/>
      <c r="C2" s="119"/>
      <c r="D2" s="119"/>
    </row>
    <row r="3" spans="1:4" ht="17.25" x14ac:dyDescent="0.35">
      <c r="A3" s="3"/>
      <c r="B3" s="3"/>
      <c r="C3" s="3"/>
      <c r="D3" s="7" t="s">
        <v>594</v>
      </c>
    </row>
    <row r="4" spans="1:4" ht="18" x14ac:dyDescent="0.35">
      <c r="A4" s="8" t="s">
        <v>591</v>
      </c>
      <c r="B4" s="15" t="s">
        <v>144</v>
      </c>
      <c r="C4" s="8" t="s">
        <v>212</v>
      </c>
      <c r="D4" s="16" t="s">
        <v>586</v>
      </c>
    </row>
    <row r="5" spans="1:4" ht="18" x14ac:dyDescent="0.3">
      <c r="A5" s="9">
        <v>1</v>
      </c>
      <c r="B5" s="5" t="s">
        <v>145</v>
      </c>
      <c r="C5" s="10">
        <v>476</v>
      </c>
      <c r="D5" s="10">
        <v>238</v>
      </c>
    </row>
    <row r="6" spans="1:4" ht="18" x14ac:dyDescent="0.3">
      <c r="A6" s="9">
        <f>A5+1</f>
        <v>2</v>
      </c>
      <c r="B6" s="5" t="s">
        <v>146</v>
      </c>
      <c r="C6" s="10">
        <v>3053</v>
      </c>
      <c r="D6" s="10">
        <v>6459.0129999999999</v>
      </c>
    </row>
    <row r="7" spans="1:4" ht="18" x14ac:dyDescent="0.3">
      <c r="A7" s="9">
        <f t="shared" ref="A7:A70" si="0">A6+1</f>
        <v>3</v>
      </c>
      <c r="B7" s="5" t="s">
        <v>147</v>
      </c>
      <c r="C7" s="10">
        <v>276</v>
      </c>
      <c r="D7" s="10">
        <v>13346.875</v>
      </c>
    </row>
    <row r="8" spans="1:4" ht="18" x14ac:dyDescent="0.35">
      <c r="A8" s="9">
        <f t="shared" si="0"/>
        <v>4</v>
      </c>
      <c r="B8" s="5" t="s">
        <v>148</v>
      </c>
      <c r="C8" s="11">
        <v>1646516</v>
      </c>
      <c r="D8" s="10">
        <v>693714.06</v>
      </c>
    </row>
    <row r="9" spans="1:4" ht="18" x14ac:dyDescent="0.3">
      <c r="A9" s="9">
        <f t="shared" si="0"/>
        <v>5</v>
      </c>
      <c r="B9" s="5" t="s">
        <v>149</v>
      </c>
      <c r="C9" s="10">
        <v>1776980</v>
      </c>
      <c r="D9" s="10">
        <v>1685965</v>
      </c>
    </row>
    <row r="10" spans="1:4" ht="18" x14ac:dyDescent="0.3">
      <c r="A10" s="9">
        <f t="shared" si="0"/>
        <v>6</v>
      </c>
      <c r="B10" s="5" t="s">
        <v>150</v>
      </c>
      <c r="C10" s="10">
        <v>13599566</v>
      </c>
      <c r="D10" s="10">
        <v>6126010.5999999996</v>
      </c>
    </row>
    <row r="11" spans="1:4" ht="18" x14ac:dyDescent="0.3">
      <c r="A11" s="9">
        <f t="shared" si="0"/>
        <v>7</v>
      </c>
      <c r="B11" s="5" t="s">
        <v>151</v>
      </c>
      <c r="C11" s="10">
        <v>54081</v>
      </c>
      <c r="D11" s="10">
        <v>20835.174999999999</v>
      </c>
    </row>
    <row r="12" spans="1:4" ht="18" x14ac:dyDescent="0.3">
      <c r="A12" s="9">
        <f t="shared" si="0"/>
        <v>8</v>
      </c>
      <c r="B12" s="5" t="s">
        <v>152</v>
      </c>
      <c r="C12" s="10">
        <v>178736</v>
      </c>
      <c r="D12" s="10">
        <v>70458</v>
      </c>
    </row>
    <row r="13" spans="1:4" ht="18" x14ac:dyDescent="0.3">
      <c r="A13" s="9">
        <f t="shared" si="0"/>
        <v>9</v>
      </c>
      <c r="B13" s="5" t="s">
        <v>153</v>
      </c>
      <c r="C13" s="10">
        <v>2923435</v>
      </c>
      <c r="D13" s="10">
        <v>24244987</v>
      </c>
    </row>
    <row r="14" spans="1:4" ht="18" x14ac:dyDescent="0.3">
      <c r="A14" s="9">
        <f t="shared" si="0"/>
        <v>10</v>
      </c>
      <c r="B14" s="5" t="s">
        <v>154</v>
      </c>
      <c r="C14" s="10">
        <v>1417684</v>
      </c>
      <c r="D14" s="10">
        <v>128016.09</v>
      </c>
    </row>
    <row r="15" spans="1:4" ht="18" x14ac:dyDescent="0.3">
      <c r="A15" s="9">
        <f t="shared" si="0"/>
        <v>11</v>
      </c>
      <c r="B15" s="5" t="s">
        <v>155</v>
      </c>
      <c r="C15" s="10">
        <v>130456</v>
      </c>
      <c r="D15" s="10">
        <v>5385750.7999999998</v>
      </c>
    </row>
    <row r="16" spans="1:4" ht="18" x14ac:dyDescent="0.3">
      <c r="A16" s="9">
        <f t="shared" si="0"/>
        <v>12</v>
      </c>
      <c r="B16" s="5" t="s">
        <v>156</v>
      </c>
      <c r="C16" s="10">
        <v>3479189</v>
      </c>
      <c r="D16" s="10">
        <v>0</v>
      </c>
    </row>
    <row r="17" spans="1:4" ht="18" x14ac:dyDescent="0.3">
      <c r="A17" s="9">
        <f t="shared" si="0"/>
        <v>13</v>
      </c>
      <c r="B17" s="5" t="s">
        <v>157</v>
      </c>
      <c r="C17" s="10">
        <v>37</v>
      </c>
      <c r="D17" s="10">
        <v>129.5</v>
      </c>
    </row>
    <row r="18" spans="1:4" ht="18" x14ac:dyDescent="0.3">
      <c r="A18" s="9">
        <f t="shared" si="0"/>
        <v>14</v>
      </c>
      <c r="B18" s="5" t="s">
        <v>158</v>
      </c>
      <c r="C18" s="10">
        <v>1898.8520000000001</v>
      </c>
      <c r="D18" s="10">
        <v>68670.114000000001</v>
      </c>
    </row>
    <row r="19" spans="1:4" ht="18" x14ac:dyDescent="0.3">
      <c r="A19" s="9">
        <f t="shared" si="0"/>
        <v>15</v>
      </c>
      <c r="B19" s="5" t="s">
        <v>159</v>
      </c>
      <c r="C19" s="12">
        <v>3.6979999999999999E-3</v>
      </c>
      <c r="D19" s="10">
        <v>198240</v>
      </c>
    </row>
    <row r="20" spans="1:4" ht="18" x14ac:dyDescent="0.3">
      <c r="A20" s="9">
        <f t="shared" si="0"/>
        <v>16</v>
      </c>
      <c r="B20" s="5" t="s">
        <v>160</v>
      </c>
      <c r="C20" s="10">
        <v>23818</v>
      </c>
      <c r="D20" s="10">
        <v>35654.580999999998</v>
      </c>
    </row>
    <row r="21" spans="1:4" ht="18" x14ac:dyDescent="0.3">
      <c r="A21" s="9">
        <f t="shared" si="0"/>
        <v>17</v>
      </c>
      <c r="B21" s="5" t="s">
        <v>161</v>
      </c>
      <c r="C21" s="10">
        <v>5968554</v>
      </c>
      <c r="D21" s="10">
        <v>1737036.9</v>
      </c>
    </row>
    <row r="22" spans="1:4" ht="18" x14ac:dyDescent="0.3">
      <c r="A22" s="9">
        <f t="shared" si="0"/>
        <v>18</v>
      </c>
      <c r="B22" s="5" t="s">
        <v>162</v>
      </c>
      <c r="C22" s="10">
        <v>38774</v>
      </c>
      <c r="D22" s="10">
        <v>25449.447</v>
      </c>
    </row>
    <row r="23" spans="1:4" ht="18" x14ac:dyDescent="0.3">
      <c r="A23" s="9">
        <f t="shared" si="0"/>
        <v>19</v>
      </c>
      <c r="B23" s="5" t="s">
        <v>163</v>
      </c>
      <c r="C23" s="10">
        <v>1117</v>
      </c>
      <c r="D23" s="10">
        <v>2589.723</v>
      </c>
    </row>
    <row r="24" spans="1:4" ht="18" x14ac:dyDescent="0.3">
      <c r="A24" s="9">
        <f t="shared" si="0"/>
        <v>20</v>
      </c>
      <c r="B24" s="5" t="s">
        <v>164</v>
      </c>
      <c r="C24" s="10">
        <v>835526.35</v>
      </c>
      <c r="D24" s="10">
        <v>255407.67</v>
      </c>
    </row>
    <row r="25" spans="1:4" ht="18" x14ac:dyDescent="0.3">
      <c r="A25" s="9">
        <f t="shared" si="0"/>
        <v>21</v>
      </c>
      <c r="B25" s="5" t="s">
        <v>165</v>
      </c>
      <c r="C25" s="10">
        <v>983155</v>
      </c>
      <c r="D25" s="10">
        <v>158015.07</v>
      </c>
    </row>
    <row r="26" spans="1:4" ht="18" x14ac:dyDescent="0.3">
      <c r="A26" s="9">
        <f t="shared" si="0"/>
        <v>22</v>
      </c>
      <c r="B26" s="5" t="s">
        <v>166</v>
      </c>
      <c r="C26" s="10">
        <v>708</v>
      </c>
      <c r="D26" s="10">
        <v>172.4</v>
      </c>
    </row>
    <row r="27" spans="1:4" ht="18" x14ac:dyDescent="0.3">
      <c r="A27" s="9">
        <f t="shared" si="0"/>
        <v>23</v>
      </c>
      <c r="B27" s="5" t="s">
        <v>167</v>
      </c>
      <c r="C27" s="10">
        <v>5010</v>
      </c>
      <c r="D27" s="10">
        <v>12270.066000000001</v>
      </c>
    </row>
    <row r="28" spans="1:4" ht="18" x14ac:dyDescent="0.3">
      <c r="A28" s="9">
        <f t="shared" si="0"/>
        <v>24</v>
      </c>
      <c r="B28" s="5" t="s">
        <v>168</v>
      </c>
      <c r="C28" s="10">
        <v>1717904</v>
      </c>
      <c r="D28" s="10">
        <v>981625.07</v>
      </c>
    </row>
    <row r="29" spans="1:4" ht="18" x14ac:dyDescent="0.3">
      <c r="A29" s="9">
        <f t="shared" si="0"/>
        <v>25</v>
      </c>
      <c r="B29" s="5" t="s">
        <v>169</v>
      </c>
      <c r="C29" s="10">
        <v>491562</v>
      </c>
      <c r="D29" s="10">
        <v>0</v>
      </c>
    </row>
    <row r="30" spans="1:4" ht="18" x14ac:dyDescent="0.3">
      <c r="A30" s="9">
        <f t="shared" si="0"/>
        <v>26</v>
      </c>
      <c r="B30" s="5" t="s">
        <v>170</v>
      </c>
      <c r="C30" s="10">
        <v>2.1935349999999998</v>
      </c>
      <c r="D30" s="10">
        <v>5311592</v>
      </c>
    </row>
    <row r="31" spans="1:4" ht="18" x14ac:dyDescent="0.3">
      <c r="A31" s="9">
        <f t="shared" si="0"/>
        <v>27</v>
      </c>
      <c r="B31" s="5" t="s">
        <v>171</v>
      </c>
      <c r="C31" s="10">
        <v>153339</v>
      </c>
      <c r="D31" s="10">
        <v>69448.725999999995</v>
      </c>
    </row>
    <row r="32" spans="1:4" ht="18" x14ac:dyDescent="0.3">
      <c r="A32" s="9">
        <f t="shared" si="0"/>
        <v>28</v>
      </c>
      <c r="B32" s="5" t="s">
        <v>173</v>
      </c>
      <c r="C32" s="10">
        <v>168582870</v>
      </c>
      <c r="D32" s="10">
        <v>383570264</v>
      </c>
    </row>
    <row r="33" spans="1:4" ht="18" x14ac:dyDescent="0.3">
      <c r="A33" s="9">
        <f t="shared" si="0"/>
        <v>29</v>
      </c>
      <c r="B33" s="5" t="s">
        <v>174</v>
      </c>
      <c r="C33" s="10">
        <v>4064</v>
      </c>
      <c r="D33" s="10">
        <v>4802.366</v>
      </c>
    </row>
    <row r="34" spans="1:4" ht="18" x14ac:dyDescent="0.3">
      <c r="A34" s="9">
        <f t="shared" si="0"/>
        <v>30</v>
      </c>
      <c r="B34" s="5" t="s">
        <v>175</v>
      </c>
      <c r="C34" s="10">
        <v>2815275</v>
      </c>
      <c r="D34" s="10">
        <v>395548.63</v>
      </c>
    </row>
    <row r="35" spans="1:4" ht="18" x14ac:dyDescent="0.3">
      <c r="A35" s="9">
        <f t="shared" si="0"/>
        <v>31</v>
      </c>
      <c r="B35" s="5" t="s">
        <v>176</v>
      </c>
      <c r="C35" s="10">
        <v>8041881</v>
      </c>
      <c r="D35" s="10">
        <v>0</v>
      </c>
    </row>
    <row r="36" spans="1:4" ht="18" x14ac:dyDescent="0.3">
      <c r="A36" s="9">
        <f t="shared" si="0"/>
        <v>32</v>
      </c>
      <c r="B36" s="5" t="s">
        <v>177</v>
      </c>
      <c r="C36" s="10">
        <v>161854</v>
      </c>
      <c r="D36" s="10">
        <v>2454497</v>
      </c>
    </row>
    <row r="37" spans="1:4" ht="18" x14ac:dyDescent="0.3">
      <c r="A37" s="9">
        <f t="shared" si="0"/>
        <v>33</v>
      </c>
      <c r="B37" s="5" t="s">
        <v>178</v>
      </c>
      <c r="C37" s="10">
        <v>311219</v>
      </c>
      <c r="D37" s="10">
        <v>59469.213000000003</v>
      </c>
    </row>
    <row r="38" spans="1:4" ht="18" x14ac:dyDescent="0.3">
      <c r="A38" s="9">
        <f t="shared" si="0"/>
        <v>34</v>
      </c>
      <c r="B38" s="5" t="s">
        <v>179</v>
      </c>
      <c r="C38" s="10">
        <v>33225</v>
      </c>
      <c r="D38" s="10">
        <v>40787.982000000004</v>
      </c>
    </row>
    <row r="39" spans="1:4" ht="18" x14ac:dyDescent="0.3">
      <c r="A39" s="9">
        <f t="shared" si="0"/>
        <v>35</v>
      </c>
      <c r="B39" s="5" t="s">
        <v>180</v>
      </c>
      <c r="C39" s="10">
        <v>262568000</v>
      </c>
      <c r="D39" s="10">
        <v>40768303</v>
      </c>
    </row>
    <row r="40" spans="1:4" ht="18" x14ac:dyDescent="0.3">
      <c r="A40" s="9">
        <f t="shared" si="0"/>
        <v>36</v>
      </c>
      <c r="B40" s="5" t="s">
        <v>181</v>
      </c>
      <c r="C40" s="10">
        <v>224104</v>
      </c>
      <c r="D40" s="10">
        <v>354977.99</v>
      </c>
    </row>
    <row r="41" spans="1:4" ht="18" x14ac:dyDescent="0.3">
      <c r="A41" s="9">
        <f t="shared" si="0"/>
        <v>37</v>
      </c>
      <c r="B41" s="5" t="s">
        <v>182</v>
      </c>
      <c r="C41" s="10">
        <v>2411871</v>
      </c>
      <c r="D41" s="10">
        <v>11777000</v>
      </c>
    </row>
    <row r="42" spans="1:4" ht="18" x14ac:dyDescent="0.3">
      <c r="A42" s="9">
        <f t="shared" si="0"/>
        <v>38</v>
      </c>
      <c r="B42" s="5" t="s">
        <v>183</v>
      </c>
      <c r="C42" s="10">
        <v>4140577</v>
      </c>
      <c r="D42" s="10">
        <v>272904.39</v>
      </c>
    </row>
    <row r="43" spans="1:4" ht="18" x14ac:dyDescent="0.3">
      <c r="A43" s="9">
        <f t="shared" si="0"/>
        <v>39</v>
      </c>
      <c r="B43" s="5" t="s">
        <v>184</v>
      </c>
      <c r="C43" s="10">
        <v>30</v>
      </c>
      <c r="D43" s="10">
        <v>4.95</v>
      </c>
    </row>
    <row r="44" spans="1:4" ht="18" x14ac:dyDescent="0.3">
      <c r="A44" s="9">
        <f t="shared" si="0"/>
        <v>40</v>
      </c>
      <c r="B44" s="5" t="s">
        <v>185</v>
      </c>
      <c r="C44" s="10">
        <v>3000661</v>
      </c>
      <c r="D44" s="10">
        <v>518389</v>
      </c>
    </row>
    <row r="45" spans="1:4" ht="18" x14ac:dyDescent="0.3">
      <c r="A45" s="9">
        <f t="shared" si="0"/>
        <v>41</v>
      </c>
      <c r="B45" s="5" t="s">
        <v>186</v>
      </c>
      <c r="C45" s="10">
        <v>1576265</v>
      </c>
      <c r="D45" s="10">
        <v>276937.14</v>
      </c>
    </row>
    <row r="46" spans="1:4" ht="18" x14ac:dyDescent="0.3">
      <c r="A46" s="9">
        <f t="shared" si="0"/>
        <v>42</v>
      </c>
      <c r="B46" s="5" t="s">
        <v>187</v>
      </c>
      <c r="C46" s="10">
        <v>2259726</v>
      </c>
      <c r="D46" s="10">
        <v>7496300</v>
      </c>
    </row>
    <row r="47" spans="1:4" ht="18" x14ac:dyDescent="0.3">
      <c r="A47" s="9">
        <f t="shared" si="0"/>
        <v>43</v>
      </c>
      <c r="B47" s="5" t="s">
        <v>188</v>
      </c>
      <c r="C47" s="10">
        <v>76134</v>
      </c>
      <c r="D47" s="10">
        <v>133979</v>
      </c>
    </row>
    <row r="48" spans="1:4" ht="18" x14ac:dyDescent="0.3">
      <c r="A48" s="9">
        <f t="shared" si="0"/>
        <v>44</v>
      </c>
      <c r="B48" s="5" t="s">
        <v>189</v>
      </c>
      <c r="C48" s="10">
        <v>255891</v>
      </c>
      <c r="D48" s="10">
        <v>139510.07999999999</v>
      </c>
    </row>
    <row r="49" spans="1:4" ht="18" x14ac:dyDescent="0.3">
      <c r="A49" s="9">
        <f t="shared" si="0"/>
        <v>45</v>
      </c>
      <c r="B49" s="5" t="s">
        <v>190</v>
      </c>
      <c r="C49" s="10">
        <v>86031</v>
      </c>
      <c r="D49" s="10">
        <v>33112.31</v>
      </c>
    </row>
    <row r="50" spans="1:4" ht="18" x14ac:dyDescent="0.3">
      <c r="A50" s="9">
        <f t="shared" si="0"/>
        <v>46</v>
      </c>
      <c r="B50" s="5" t="s">
        <v>191</v>
      </c>
      <c r="C50" s="10">
        <v>782575.48</v>
      </c>
      <c r="D50" s="10">
        <v>173890</v>
      </c>
    </row>
    <row r="51" spans="1:4" ht="18" x14ac:dyDescent="0.3">
      <c r="A51" s="9">
        <f t="shared" si="0"/>
        <v>47</v>
      </c>
      <c r="B51" s="5" t="s">
        <v>192</v>
      </c>
      <c r="C51" s="10">
        <v>272141</v>
      </c>
      <c r="D51" s="10">
        <v>139207.18</v>
      </c>
    </row>
    <row r="52" spans="1:4" ht="18" x14ac:dyDescent="0.3">
      <c r="A52" s="9">
        <f t="shared" si="0"/>
        <v>48</v>
      </c>
      <c r="B52" s="5" t="s">
        <v>194</v>
      </c>
      <c r="C52" s="10">
        <v>2625111</v>
      </c>
      <c r="D52" s="10">
        <v>162965.26999999999</v>
      </c>
    </row>
    <row r="53" spans="1:4" ht="18" x14ac:dyDescent="0.3">
      <c r="A53" s="9">
        <f t="shared" si="0"/>
        <v>49</v>
      </c>
      <c r="B53" s="5" t="s">
        <v>195</v>
      </c>
      <c r="C53" s="10">
        <v>13047</v>
      </c>
      <c r="D53" s="10">
        <v>161105</v>
      </c>
    </row>
    <row r="54" spans="1:4" ht="18" x14ac:dyDescent="0.3">
      <c r="A54" s="9">
        <f t="shared" si="0"/>
        <v>50</v>
      </c>
      <c r="B54" s="5" t="s">
        <v>196</v>
      </c>
      <c r="C54" s="10">
        <v>3526</v>
      </c>
      <c r="D54" s="10">
        <v>4407.5</v>
      </c>
    </row>
    <row r="55" spans="1:4" ht="18" x14ac:dyDescent="0.3">
      <c r="A55" s="9">
        <f t="shared" si="0"/>
        <v>51</v>
      </c>
      <c r="B55" s="5" t="s">
        <v>197</v>
      </c>
      <c r="C55" s="10">
        <v>3439775</v>
      </c>
      <c r="D55" s="10">
        <v>139066</v>
      </c>
    </row>
    <row r="56" spans="1:4" ht="18" x14ac:dyDescent="0.3">
      <c r="A56" s="9">
        <f t="shared" si="0"/>
        <v>52</v>
      </c>
      <c r="B56" s="5" t="s">
        <v>198</v>
      </c>
      <c r="C56" s="10">
        <v>4867667</v>
      </c>
      <c r="D56" s="10">
        <v>714062</v>
      </c>
    </row>
    <row r="57" spans="1:4" ht="18" x14ac:dyDescent="0.3">
      <c r="A57" s="9">
        <f t="shared" si="0"/>
        <v>53</v>
      </c>
      <c r="B57" s="5" t="s">
        <v>199</v>
      </c>
      <c r="C57" s="10">
        <v>11956</v>
      </c>
      <c r="D57" s="10">
        <v>6575.8</v>
      </c>
    </row>
    <row r="58" spans="1:4" ht="18" x14ac:dyDescent="0.3">
      <c r="A58" s="9">
        <f t="shared" si="0"/>
        <v>54</v>
      </c>
      <c r="B58" s="5" t="s">
        <v>200</v>
      </c>
      <c r="C58" s="10">
        <v>59206</v>
      </c>
      <c r="D58" s="10">
        <v>522736.96</v>
      </c>
    </row>
    <row r="59" spans="1:4" ht="18" x14ac:dyDescent="0.3">
      <c r="A59" s="9">
        <f t="shared" si="0"/>
        <v>55</v>
      </c>
      <c r="B59" s="5" t="s">
        <v>201</v>
      </c>
      <c r="C59" s="10">
        <v>207.14370000000002</v>
      </c>
      <c r="D59" s="10">
        <v>11561772</v>
      </c>
    </row>
    <row r="60" spans="1:4" ht="18" x14ac:dyDescent="0.3">
      <c r="A60" s="9">
        <f t="shared" si="0"/>
        <v>56</v>
      </c>
      <c r="B60" s="5" t="s">
        <v>202</v>
      </c>
      <c r="C60" s="10">
        <v>998438</v>
      </c>
      <c r="D60" s="10">
        <v>878590</v>
      </c>
    </row>
    <row r="61" spans="1:4" ht="18" x14ac:dyDescent="0.3">
      <c r="A61" s="9">
        <f t="shared" si="0"/>
        <v>57</v>
      </c>
      <c r="B61" s="5" t="s">
        <v>203</v>
      </c>
      <c r="C61" s="10">
        <v>48.765000000000001</v>
      </c>
      <c r="D61" s="10">
        <v>26061.744999999999</v>
      </c>
    </row>
    <row r="62" spans="1:4" ht="18" x14ac:dyDescent="0.3">
      <c r="A62" s="9">
        <f t="shared" si="0"/>
        <v>58</v>
      </c>
      <c r="B62" s="5" t="s">
        <v>204</v>
      </c>
      <c r="C62" s="10">
        <v>10194</v>
      </c>
      <c r="D62" s="10">
        <v>7084.9669999999996</v>
      </c>
    </row>
    <row r="63" spans="1:4" ht="18" x14ac:dyDescent="0.3">
      <c r="A63" s="9">
        <f t="shared" si="0"/>
        <v>59</v>
      </c>
      <c r="B63" s="5" t="s">
        <v>205</v>
      </c>
      <c r="C63" s="10">
        <v>14186.41</v>
      </c>
      <c r="D63" s="10">
        <v>0</v>
      </c>
    </row>
    <row r="64" spans="1:4" ht="18" x14ac:dyDescent="0.3">
      <c r="A64" s="9">
        <f t="shared" si="0"/>
        <v>60</v>
      </c>
      <c r="B64" s="5" t="s">
        <v>206</v>
      </c>
      <c r="C64" s="10">
        <v>184445</v>
      </c>
      <c r="D64" s="10">
        <v>159973.79</v>
      </c>
    </row>
    <row r="65" spans="1:6" ht="18" x14ac:dyDescent="0.3">
      <c r="A65" s="9">
        <f t="shared" si="0"/>
        <v>61</v>
      </c>
      <c r="B65" s="5" t="s">
        <v>207</v>
      </c>
      <c r="C65" s="10">
        <v>1414009</v>
      </c>
      <c r="D65" s="10">
        <v>19862214</v>
      </c>
    </row>
    <row r="66" spans="1:6" ht="18" x14ac:dyDescent="0.3">
      <c r="A66" s="9">
        <f t="shared" si="0"/>
        <v>62</v>
      </c>
      <c r="B66" s="5" t="s">
        <v>208</v>
      </c>
      <c r="C66" s="10">
        <f>5399.5*100000</f>
        <v>539950000</v>
      </c>
      <c r="D66" s="10">
        <v>700255000</v>
      </c>
    </row>
    <row r="67" spans="1:6" ht="18" x14ac:dyDescent="0.3">
      <c r="A67" s="9">
        <f t="shared" si="0"/>
        <v>63</v>
      </c>
      <c r="B67" s="5" t="s">
        <v>555</v>
      </c>
      <c r="C67" s="10">
        <f>423.32*100000</f>
        <v>42332000</v>
      </c>
      <c r="D67" s="10">
        <v>53376521.231433712</v>
      </c>
    </row>
    <row r="68" spans="1:6" ht="18" x14ac:dyDescent="0.3">
      <c r="A68" s="9">
        <f t="shared" si="0"/>
        <v>64</v>
      </c>
      <c r="B68" s="5" t="s">
        <v>214</v>
      </c>
      <c r="C68" s="10">
        <v>39.426411000000002</v>
      </c>
      <c r="D68" s="10">
        <v>304425159</v>
      </c>
    </row>
    <row r="69" spans="1:6" ht="18" x14ac:dyDescent="0.3">
      <c r="A69" s="9">
        <f t="shared" si="0"/>
        <v>65</v>
      </c>
      <c r="B69" s="5" t="s">
        <v>209</v>
      </c>
      <c r="C69" s="10">
        <v>38090000</v>
      </c>
      <c r="D69" s="10">
        <v>695454076</v>
      </c>
    </row>
    <row r="70" spans="1:6" ht="18" x14ac:dyDescent="0.3">
      <c r="A70" s="9">
        <f t="shared" si="0"/>
        <v>66</v>
      </c>
      <c r="B70" s="5" t="s">
        <v>210</v>
      </c>
      <c r="C70" s="13" t="s">
        <v>211</v>
      </c>
      <c r="D70" s="10">
        <v>696250000</v>
      </c>
    </row>
    <row r="71" spans="1:6" ht="17.25" x14ac:dyDescent="0.35">
      <c r="A71" s="129" t="s">
        <v>213</v>
      </c>
      <c r="B71" s="130"/>
      <c r="C71" s="6">
        <f>SUM(C5:C70)</f>
        <v>1127050103.6243439</v>
      </c>
      <c r="D71" s="6">
        <f>SUM(D5:D70)</f>
        <v>2979809337.3744335</v>
      </c>
      <c r="F71" s="2"/>
    </row>
    <row r="72" spans="1:6" ht="19.5" x14ac:dyDescent="0.3">
      <c r="A72" s="14" t="s">
        <v>554</v>
      </c>
      <c r="B72" s="3"/>
      <c r="C72" s="3"/>
      <c r="D72" s="3"/>
    </row>
    <row r="73" spans="1:6" ht="66.75" customHeight="1" x14ac:dyDescent="0.25">
      <c r="A73" s="121" t="s">
        <v>596</v>
      </c>
      <c r="B73" s="121"/>
      <c r="C73" s="121"/>
      <c r="D73" s="121"/>
    </row>
  </sheetData>
  <mergeCells count="4">
    <mergeCell ref="A73:D73"/>
    <mergeCell ref="A71:B71"/>
    <mergeCell ref="A2:D2"/>
    <mergeCell ref="A1:D1"/>
  </mergeCells>
  <conditionalFormatting sqref="A5:D70">
    <cfRule type="expression" dxfId="132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rstPageNumber="5" orientation="portrait" useFirstPageNumber="1" r:id="rId1"/>
  <headerFooter>
    <oddFooter>&amp;C 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9FCF-2B58-4061-866E-000F8D75E797}">
  <sheetPr>
    <pageSetUpPr fitToPage="1"/>
  </sheetPr>
  <dimension ref="A1:E259"/>
  <sheetViews>
    <sheetView showZeros="0" view="pageBreakPreview" topLeftCell="A244" zoomScaleNormal="100" zoomScaleSheetLayoutView="100" zoomScalePageLayoutView="40" workbookViewId="0">
      <selection activeCell="J254" sqref="J254"/>
    </sheetView>
  </sheetViews>
  <sheetFormatPr defaultColWidth="9.140625" defaultRowHeight="15" x14ac:dyDescent="0.25"/>
  <cols>
    <col min="1" max="1" width="9.140625" style="48"/>
    <col min="2" max="2" width="47.140625" style="26" customWidth="1"/>
    <col min="3" max="3" width="9.140625" style="1"/>
    <col min="4" max="4" width="15" style="1" customWidth="1"/>
    <col min="5" max="5" width="13" style="1" customWidth="1"/>
    <col min="6" max="16384" width="9.140625" style="1"/>
  </cols>
  <sheetData>
    <row r="1" spans="1:5" ht="17.25" x14ac:dyDescent="0.35">
      <c r="A1" s="138" t="s">
        <v>561</v>
      </c>
      <c r="B1" s="138"/>
      <c r="C1" s="138"/>
      <c r="D1" s="138"/>
      <c r="E1" s="138"/>
    </row>
    <row r="2" spans="1:5" ht="17.25" x14ac:dyDescent="0.35">
      <c r="A2" s="139" t="s">
        <v>597</v>
      </c>
      <c r="B2" s="139"/>
      <c r="C2" s="139"/>
      <c r="D2" s="139"/>
      <c r="E2" s="139"/>
    </row>
    <row r="3" spans="1:5" ht="17.25" x14ac:dyDescent="0.35">
      <c r="A3" s="111"/>
      <c r="B3" s="112"/>
      <c r="C3" s="113"/>
      <c r="D3" s="113"/>
      <c r="E3" s="114" t="s">
        <v>594</v>
      </c>
    </row>
    <row r="4" spans="1:5" ht="34.5" x14ac:dyDescent="0.25">
      <c r="A4" s="39" t="s">
        <v>591</v>
      </c>
      <c r="B4" s="40" t="s">
        <v>215</v>
      </c>
      <c r="C4" s="39" t="s">
        <v>216</v>
      </c>
      <c r="D4" s="40" t="s">
        <v>348</v>
      </c>
      <c r="E4" s="40" t="s">
        <v>589</v>
      </c>
    </row>
    <row r="5" spans="1:5" s="42" customFormat="1" ht="16.5" x14ac:dyDescent="0.3">
      <c r="A5" s="131">
        <f>MAX(A$4:A4)+1</f>
        <v>1</v>
      </c>
      <c r="B5" s="134" t="s">
        <v>519</v>
      </c>
      <c r="C5" s="41" t="s">
        <v>217</v>
      </c>
      <c r="D5" s="20">
        <v>105.154791</v>
      </c>
      <c r="E5" s="20">
        <v>2979.9517249999999</v>
      </c>
    </row>
    <row r="6" spans="1:5" s="42" customFormat="1" ht="16.5" x14ac:dyDescent="0.3">
      <c r="A6" s="133"/>
      <c r="B6" s="136"/>
      <c r="C6" s="41" t="s">
        <v>218</v>
      </c>
      <c r="D6" s="20"/>
      <c r="E6" s="20">
        <v>2263.1045838</v>
      </c>
    </row>
    <row r="7" spans="1:5" s="42" customFormat="1" ht="16.5" x14ac:dyDescent="0.3">
      <c r="A7" s="131">
        <f>MAX(A$4:A6)+1</f>
        <v>2</v>
      </c>
      <c r="B7" s="134" t="s">
        <v>366</v>
      </c>
      <c r="C7" s="41" t="s">
        <v>217</v>
      </c>
      <c r="D7" s="20">
        <v>2.8729710000000002</v>
      </c>
      <c r="E7" s="20">
        <v>73.088942700000004</v>
      </c>
    </row>
    <row r="8" spans="1:5" s="42" customFormat="1" ht="16.5" x14ac:dyDescent="0.3">
      <c r="A8" s="133"/>
      <c r="B8" s="136" t="s">
        <v>520</v>
      </c>
      <c r="C8" s="43" t="s">
        <v>218</v>
      </c>
      <c r="D8" s="20"/>
      <c r="E8" s="20">
        <v>835.09125849999998</v>
      </c>
    </row>
    <row r="9" spans="1:5" s="42" customFormat="1" ht="16.5" x14ac:dyDescent="0.3">
      <c r="A9" s="44">
        <f>MAX(A$4:A8)+1</f>
        <v>3</v>
      </c>
      <c r="B9" s="49" t="s">
        <v>367</v>
      </c>
      <c r="C9" s="41" t="s">
        <v>217</v>
      </c>
      <c r="D9" s="20">
        <v>206.69063199999999</v>
      </c>
      <c r="E9" s="20">
        <v>6861.2424134000003</v>
      </c>
    </row>
    <row r="10" spans="1:5" s="42" customFormat="1" ht="16.5" x14ac:dyDescent="0.3">
      <c r="A10" s="131">
        <f>MAX(A$4:A9)+1</f>
        <v>4</v>
      </c>
      <c r="B10" s="134" t="s">
        <v>232</v>
      </c>
      <c r="C10" s="41" t="s">
        <v>217</v>
      </c>
      <c r="D10" s="20">
        <v>1.334754</v>
      </c>
      <c r="E10" s="20">
        <v>4553.8258367999997</v>
      </c>
    </row>
    <row r="11" spans="1:5" s="42" customFormat="1" ht="16.5" x14ac:dyDescent="0.3">
      <c r="A11" s="133"/>
      <c r="B11" s="136" t="s">
        <v>520</v>
      </c>
      <c r="C11" s="41" t="s">
        <v>218</v>
      </c>
      <c r="D11" s="20"/>
      <c r="E11" s="20">
        <v>627.4174127</v>
      </c>
    </row>
    <row r="12" spans="1:5" s="42" customFormat="1" ht="16.5" x14ac:dyDescent="0.3">
      <c r="A12" s="44">
        <f>MAX(A$4:A11)+1</f>
        <v>5</v>
      </c>
      <c r="B12" s="49" t="s">
        <v>352</v>
      </c>
      <c r="C12" s="41" t="s">
        <v>219</v>
      </c>
      <c r="D12" s="20"/>
      <c r="E12" s="20">
        <v>1444.1966574</v>
      </c>
    </row>
    <row r="13" spans="1:5" s="42" customFormat="1" ht="16.5" x14ac:dyDescent="0.3">
      <c r="A13" s="44">
        <f>MAX(A$4:A12)+1</f>
        <v>6</v>
      </c>
      <c r="B13" s="49" t="s">
        <v>523</v>
      </c>
      <c r="C13" s="41" t="s">
        <v>217</v>
      </c>
      <c r="D13" s="20">
        <v>492.942521</v>
      </c>
      <c r="E13" s="20">
        <v>6918.0483002999999</v>
      </c>
    </row>
    <row r="14" spans="1:5" s="42" customFormat="1" ht="16.5" x14ac:dyDescent="0.3">
      <c r="A14" s="44">
        <f>MAX(A$4:A13)+1</f>
        <v>7</v>
      </c>
      <c r="B14" s="49" t="s">
        <v>442</v>
      </c>
      <c r="C14" s="41" t="s">
        <v>217</v>
      </c>
      <c r="D14" s="20">
        <v>1.01122</v>
      </c>
      <c r="E14" s="20">
        <v>33.983674399999998</v>
      </c>
    </row>
    <row r="15" spans="1:5" s="42" customFormat="1" ht="16.5" x14ac:dyDescent="0.3">
      <c r="A15" s="44">
        <f>MAX(A$4:A14)+1</f>
        <v>8</v>
      </c>
      <c r="B15" s="49" t="s">
        <v>514</v>
      </c>
      <c r="C15" s="41" t="s">
        <v>217</v>
      </c>
      <c r="D15" s="20">
        <v>128.83998800000001</v>
      </c>
      <c r="E15" s="20">
        <v>5272.1044479000002</v>
      </c>
    </row>
    <row r="16" spans="1:5" s="42" customFormat="1" ht="16.5" x14ac:dyDescent="0.3">
      <c r="A16" s="131">
        <f>MAX(A$4:A15)+1</f>
        <v>9</v>
      </c>
      <c r="B16" s="134" t="s">
        <v>368</v>
      </c>
      <c r="C16" s="41" t="s">
        <v>217</v>
      </c>
      <c r="D16" s="20">
        <v>554.486268</v>
      </c>
      <c r="E16" s="20">
        <v>13497.859307000001</v>
      </c>
    </row>
    <row r="17" spans="1:5" s="42" customFormat="1" ht="16.5" x14ac:dyDescent="0.3">
      <c r="A17" s="133"/>
      <c r="B17" s="136" t="s">
        <v>520</v>
      </c>
      <c r="C17" s="41" t="s">
        <v>218</v>
      </c>
      <c r="D17" s="20"/>
      <c r="E17" s="20">
        <v>1826.1477995</v>
      </c>
    </row>
    <row r="18" spans="1:5" s="42" customFormat="1" ht="16.5" x14ac:dyDescent="0.3">
      <c r="A18" s="131">
        <f>MAX(A$4:A17)+1</f>
        <v>10</v>
      </c>
      <c r="B18" s="134" t="s">
        <v>369</v>
      </c>
      <c r="C18" s="41" t="s">
        <v>217</v>
      </c>
      <c r="D18" s="20">
        <v>13.456092999999999</v>
      </c>
      <c r="E18" s="20">
        <v>155.03754380000001</v>
      </c>
    </row>
    <row r="19" spans="1:5" s="42" customFormat="1" ht="16.5" x14ac:dyDescent="0.3">
      <c r="A19" s="133"/>
      <c r="B19" s="136" t="s">
        <v>520</v>
      </c>
      <c r="C19" s="41" t="s">
        <v>218</v>
      </c>
      <c r="D19" s="20"/>
      <c r="E19" s="20">
        <v>4099.9517488000001</v>
      </c>
    </row>
    <row r="20" spans="1:5" s="42" customFormat="1" ht="16.5" x14ac:dyDescent="0.3">
      <c r="A20" s="44">
        <f>MAX(A$4:A19)+1</f>
        <v>11</v>
      </c>
      <c r="B20" s="49" t="s">
        <v>370</v>
      </c>
      <c r="C20" s="41" t="s">
        <v>217</v>
      </c>
      <c r="D20" s="20">
        <v>73.772728999999998</v>
      </c>
      <c r="E20" s="20">
        <v>1696.9708820000001</v>
      </c>
    </row>
    <row r="21" spans="1:5" s="42" customFormat="1" ht="16.5" x14ac:dyDescent="0.3">
      <c r="A21" s="131">
        <f>MAX(A$4:A20)+1</f>
        <v>12</v>
      </c>
      <c r="B21" s="134" t="s">
        <v>371</v>
      </c>
      <c r="C21" s="41" t="s">
        <v>217</v>
      </c>
      <c r="D21" s="20">
        <v>142.713908</v>
      </c>
      <c r="E21" s="20">
        <v>826.37247500000001</v>
      </c>
    </row>
    <row r="22" spans="1:5" s="42" customFormat="1" ht="16.5" x14ac:dyDescent="0.3">
      <c r="A22" s="133"/>
      <c r="B22" s="136" t="s">
        <v>520</v>
      </c>
      <c r="C22" s="41" t="s">
        <v>218</v>
      </c>
      <c r="D22" s="20"/>
      <c r="E22" s="20">
        <v>551.75305809999998</v>
      </c>
    </row>
    <row r="23" spans="1:5" s="42" customFormat="1" ht="16.5" x14ac:dyDescent="0.3">
      <c r="A23" s="44">
        <f>MAX(A$4:A22)+1</f>
        <v>13</v>
      </c>
      <c r="B23" s="49" t="s">
        <v>447</v>
      </c>
      <c r="C23" s="41" t="s">
        <v>217</v>
      </c>
      <c r="D23" s="20">
        <v>96.621038999999996</v>
      </c>
      <c r="E23" s="20">
        <v>1410.8034427</v>
      </c>
    </row>
    <row r="24" spans="1:5" s="42" customFormat="1" ht="16.5" x14ac:dyDescent="0.3">
      <c r="A24" s="44">
        <f>MAX(A$4:A23)+1</f>
        <v>14</v>
      </c>
      <c r="B24" s="49" t="s">
        <v>521</v>
      </c>
      <c r="C24" s="41" t="s">
        <v>217</v>
      </c>
      <c r="D24" s="20">
        <v>984.97005799999999</v>
      </c>
      <c r="E24" s="20">
        <v>13741.114196299999</v>
      </c>
    </row>
    <row r="25" spans="1:5" s="42" customFormat="1" ht="16.5" x14ac:dyDescent="0.3">
      <c r="A25" s="44">
        <f>MAX(A$4:A24)+1</f>
        <v>15</v>
      </c>
      <c r="B25" s="49" t="s">
        <v>241</v>
      </c>
      <c r="C25" s="41" t="s">
        <v>217</v>
      </c>
      <c r="D25" s="20">
        <v>253.639849</v>
      </c>
      <c r="E25" s="20">
        <v>20039.309452500001</v>
      </c>
    </row>
    <row r="26" spans="1:5" s="42" customFormat="1" ht="16.5" x14ac:dyDescent="0.3">
      <c r="A26" s="44">
        <f>MAX(A$4:A25)+1</f>
        <v>16</v>
      </c>
      <c r="B26" s="49" t="s">
        <v>353</v>
      </c>
      <c r="C26" s="41" t="s">
        <v>217</v>
      </c>
      <c r="D26" s="20">
        <v>6767.229628</v>
      </c>
      <c r="E26" s="20">
        <v>2189.0294852000002</v>
      </c>
    </row>
    <row r="27" spans="1:5" s="42" customFormat="1" ht="16.5" x14ac:dyDescent="0.3">
      <c r="A27" s="44">
        <f>MAX(A$4:A26)+1</f>
        <v>17</v>
      </c>
      <c r="B27" s="49" t="s">
        <v>448</v>
      </c>
      <c r="C27" s="41" t="s">
        <v>220</v>
      </c>
      <c r="D27" s="20"/>
      <c r="E27" s="20">
        <v>3229.7726157000002</v>
      </c>
    </row>
    <row r="28" spans="1:5" s="42" customFormat="1" ht="16.5" x14ac:dyDescent="0.3">
      <c r="A28" s="44">
        <f>MAX(A$4:A27)+1</f>
        <v>18</v>
      </c>
      <c r="B28" s="49" t="s">
        <v>372</v>
      </c>
      <c r="C28" s="41" t="s">
        <v>217</v>
      </c>
      <c r="D28" s="20">
        <v>107.730819</v>
      </c>
      <c r="E28" s="20">
        <v>4390.1584007000001</v>
      </c>
    </row>
    <row r="29" spans="1:5" s="42" customFormat="1" ht="16.5" x14ac:dyDescent="0.3">
      <c r="A29" s="44">
        <f>MAX(A$4:A28)+1</f>
        <v>19</v>
      </c>
      <c r="B29" s="49" t="s">
        <v>373</v>
      </c>
      <c r="C29" s="41" t="s">
        <v>217</v>
      </c>
      <c r="D29" s="20">
        <v>13.185841</v>
      </c>
      <c r="E29" s="20">
        <v>59.463782100000003</v>
      </c>
    </row>
    <row r="30" spans="1:5" s="42" customFormat="1" ht="16.5" x14ac:dyDescent="0.3">
      <c r="A30" s="44">
        <f>MAX(A$4:A29)+1</f>
        <v>20</v>
      </c>
      <c r="B30" s="49" t="s">
        <v>374</v>
      </c>
      <c r="C30" s="41" t="s">
        <v>217</v>
      </c>
      <c r="D30" s="20">
        <v>492.628334</v>
      </c>
      <c r="E30" s="20">
        <v>4571.6657256999997</v>
      </c>
    </row>
    <row r="31" spans="1:5" s="42" customFormat="1" ht="16.5" x14ac:dyDescent="0.3">
      <c r="A31" s="131">
        <f>MAX(A$4:A30)+1</f>
        <v>21</v>
      </c>
      <c r="B31" s="134" t="s">
        <v>375</v>
      </c>
      <c r="C31" s="41" t="s">
        <v>217</v>
      </c>
      <c r="D31" s="20">
        <v>207.36053699999999</v>
      </c>
      <c r="E31" s="20">
        <v>944.51515449999999</v>
      </c>
    </row>
    <row r="32" spans="1:5" s="42" customFormat="1" ht="16.5" x14ac:dyDescent="0.3">
      <c r="A32" s="132"/>
      <c r="B32" s="135"/>
      <c r="C32" s="41" t="s">
        <v>221</v>
      </c>
      <c r="D32" s="20"/>
      <c r="E32" s="20">
        <v>0.68645369999999994</v>
      </c>
    </row>
    <row r="33" spans="1:5" s="42" customFormat="1" ht="16.5" x14ac:dyDescent="0.3">
      <c r="A33" s="133"/>
      <c r="B33" s="136"/>
      <c r="C33" s="41" t="s">
        <v>222</v>
      </c>
      <c r="D33" s="20">
        <v>839.17</v>
      </c>
      <c r="E33" s="20">
        <v>966.97603619999995</v>
      </c>
    </row>
    <row r="34" spans="1:5" s="42" customFormat="1" ht="16.5" x14ac:dyDescent="0.3">
      <c r="A34" s="44">
        <f>MAX(A$4:A33)+1</f>
        <v>22</v>
      </c>
      <c r="B34" s="49" t="s">
        <v>376</v>
      </c>
      <c r="C34" s="41" t="s">
        <v>217</v>
      </c>
      <c r="D34" s="20">
        <v>299.63496400000002</v>
      </c>
      <c r="E34" s="20">
        <v>1888.6238523</v>
      </c>
    </row>
    <row r="35" spans="1:5" s="42" customFormat="1" ht="16.5" x14ac:dyDescent="0.3">
      <c r="A35" s="44">
        <f>MAX(A$4:A34)+1</f>
        <v>23</v>
      </c>
      <c r="B35" s="49" t="s">
        <v>496</v>
      </c>
      <c r="C35" s="41" t="s">
        <v>217</v>
      </c>
      <c r="D35" s="20">
        <v>3446.8830440000002</v>
      </c>
      <c r="E35" s="20">
        <v>1159.4735275999999</v>
      </c>
    </row>
    <row r="36" spans="1:5" s="42" customFormat="1" ht="16.5" x14ac:dyDescent="0.3">
      <c r="A36" s="44">
        <f>MAX(A$4:A35)+1</f>
        <v>24</v>
      </c>
      <c r="B36" s="49" t="s">
        <v>450</v>
      </c>
      <c r="C36" s="41" t="s">
        <v>222</v>
      </c>
      <c r="D36" s="20">
        <v>2645.7240000000002</v>
      </c>
      <c r="E36" s="20">
        <v>1742.6431780999999</v>
      </c>
    </row>
    <row r="37" spans="1:5" s="42" customFormat="1" ht="16.5" x14ac:dyDescent="0.3">
      <c r="A37" s="44">
        <f>MAX(A$4:A36)+1</f>
        <v>25</v>
      </c>
      <c r="B37" s="49" t="s">
        <v>378</v>
      </c>
      <c r="C37" s="41" t="s">
        <v>217</v>
      </c>
      <c r="D37" s="20">
        <v>16.67858</v>
      </c>
      <c r="E37" s="20">
        <v>175.9760723</v>
      </c>
    </row>
    <row r="38" spans="1:5" s="42" customFormat="1" ht="16.5" x14ac:dyDescent="0.3">
      <c r="A38" s="44">
        <f>MAX(A$4:A37)+1</f>
        <v>26</v>
      </c>
      <c r="B38" s="49" t="s">
        <v>47</v>
      </c>
      <c r="C38" s="41" t="s">
        <v>217</v>
      </c>
      <c r="D38" s="20">
        <v>276.52099099999998</v>
      </c>
      <c r="E38" s="20">
        <v>4534.6152062000001</v>
      </c>
    </row>
    <row r="39" spans="1:5" s="42" customFormat="1" ht="16.5" x14ac:dyDescent="0.3">
      <c r="A39" s="131">
        <f>MAX(A$4:A38)+1</f>
        <v>27</v>
      </c>
      <c r="B39" s="134" t="s">
        <v>250</v>
      </c>
      <c r="C39" s="41" t="s">
        <v>220</v>
      </c>
      <c r="D39" s="20">
        <v>0</v>
      </c>
      <c r="E39" s="20">
        <v>518.58150010000008</v>
      </c>
    </row>
    <row r="40" spans="1:5" s="42" customFormat="1" ht="16.5" x14ac:dyDescent="0.3">
      <c r="A40" s="132"/>
      <c r="B40" s="135"/>
      <c r="C40" s="41" t="s">
        <v>217</v>
      </c>
      <c r="D40" s="20">
        <v>339.44902400000001</v>
      </c>
      <c r="E40" s="20">
        <v>495.96926619999999</v>
      </c>
    </row>
    <row r="41" spans="1:5" s="42" customFormat="1" ht="16.5" x14ac:dyDescent="0.3">
      <c r="A41" s="133"/>
      <c r="B41" s="136"/>
      <c r="C41" s="41" t="s">
        <v>218</v>
      </c>
      <c r="D41" s="20"/>
      <c r="E41" s="45">
        <v>0.25213639999999998</v>
      </c>
    </row>
    <row r="42" spans="1:5" s="42" customFormat="1" ht="16.5" x14ac:dyDescent="0.3">
      <c r="A42" s="131">
        <f>MAX(A$4:A41)+1</f>
        <v>28</v>
      </c>
      <c r="B42" s="134" t="s">
        <v>252</v>
      </c>
      <c r="C42" s="41" t="s">
        <v>217</v>
      </c>
      <c r="D42" s="20">
        <v>3.1560619999999999</v>
      </c>
      <c r="E42" s="20">
        <v>828.7658596</v>
      </c>
    </row>
    <row r="43" spans="1:5" s="42" customFormat="1" ht="16.5" x14ac:dyDescent="0.3">
      <c r="A43" s="133"/>
      <c r="B43" s="136" t="s">
        <v>520</v>
      </c>
      <c r="C43" s="41" t="s">
        <v>218</v>
      </c>
      <c r="D43" s="20"/>
      <c r="E43" s="20">
        <v>1643.0069245</v>
      </c>
    </row>
    <row r="44" spans="1:5" s="42" customFormat="1" ht="16.5" x14ac:dyDescent="0.3">
      <c r="A44" s="131">
        <f>MAX(A$4:A43)+1</f>
        <v>29</v>
      </c>
      <c r="B44" s="134" t="s">
        <v>354</v>
      </c>
      <c r="C44" s="41" t="s">
        <v>217</v>
      </c>
      <c r="D44" s="20">
        <v>3.2991030000000001</v>
      </c>
      <c r="E44" s="20">
        <v>752.29528919999996</v>
      </c>
    </row>
    <row r="45" spans="1:5" s="42" customFormat="1" ht="16.5" x14ac:dyDescent="0.3">
      <c r="A45" s="133"/>
      <c r="B45" s="136" t="s">
        <v>520</v>
      </c>
      <c r="C45" s="41" t="s">
        <v>218</v>
      </c>
      <c r="D45" s="20"/>
      <c r="E45" s="20">
        <v>3199.90454</v>
      </c>
    </row>
    <row r="46" spans="1:5" s="42" customFormat="1" ht="16.5" x14ac:dyDescent="0.3">
      <c r="A46" s="44">
        <f>MAX(A$4:A45)+1</f>
        <v>30</v>
      </c>
      <c r="B46" s="49" t="s">
        <v>529</v>
      </c>
      <c r="C46" s="41" t="s">
        <v>217</v>
      </c>
      <c r="D46" s="20">
        <v>340.40905800000002</v>
      </c>
      <c r="E46" s="20">
        <v>13933.910381</v>
      </c>
    </row>
    <row r="47" spans="1:5" s="42" customFormat="1" ht="16.5" x14ac:dyDescent="0.3">
      <c r="A47" s="44">
        <f>MAX(A$4:A46)+1</f>
        <v>31</v>
      </c>
      <c r="B47" s="49" t="s">
        <v>355</v>
      </c>
      <c r="C47" s="41" t="s">
        <v>217</v>
      </c>
      <c r="D47" s="20">
        <v>445.54351400000002</v>
      </c>
      <c r="E47" s="20">
        <v>5823.7858993999998</v>
      </c>
    </row>
    <row r="48" spans="1:5" s="42" customFormat="1" ht="16.5" x14ac:dyDescent="0.3">
      <c r="A48" s="131">
        <f>MAX(A$4:A47)+1</f>
        <v>32</v>
      </c>
      <c r="B48" s="134" t="s">
        <v>497</v>
      </c>
      <c r="C48" s="41" t="s">
        <v>217</v>
      </c>
      <c r="D48" s="20">
        <v>368.88654400000001</v>
      </c>
      <c r="E48" s="20">
        <v>8472.6188965000001</v>
      </c>
    </row>
    <row r="49" spans="1:5" s="42" customFormat="1" ht="16.5" x14ac:dyDescent="0.3">
      <c r="A49" s="132"/>
      <c r="B49" s="135" t="s">
        <v>520</v>
      </c>
      <c r="C49" s="41" t="s">
        <v>218</v>
      </c>
      <c r="D49" s="20"/>
      <c r="E49" s="20">
        <v>5478.8586966000003</v>
      </c>
    </row>
    <row r="50" spans="1:5" s="42" customFormat="1" ht="16.5" x14ac:dyDescent="0.3">
      <c r="A50" s="133"/>
      <c r="B50" s="136" t="s">
        <v>520</v>
      </c>
      <c r="C50" s="41" t="s">
        <v>220</v>
      </c>
      <c r="D50" s="20"/>
      <c r="E50" s="20">
        <v>6898.2659781000002</v>
      </c>
    </row>
    <row r="51" spans="1:5" s="42" customFormat="1" ht="16.5" x14ac:dyDescent="0.3">
      <c r="A51" s="44">
        <f>MAX(A$4:A50)+1</f>
        <v>33</v>
      </c>
      <c r="B51" s="49" t="s">
        <v>498</v>
      </c>
      <c r="C51" s="41" t="s">
        <v>217</v>
      </c>
      <c r="D51" s="20">
        <v>2006.6813159999999</v>
      </c>
      <c r="E51" s="20">
        <v>21624.242687800001</v>
      </c>
    </row>
    <row r="52" spans="1:5" s="42" customFormat="1" ht="16.5" x14ac:dyDescent="0.3">
      <c r="A52" s="44">
        <f>MAX(A$4:A51)+1</f>
        <v>34</v>
      </c>
      <c r="B52" s="49" t="s">
        <v>381</v>
      </c>
      <c r="C52" s="41" t="s">
        <v>217</v>
      </c>
      <c r="D52" s="20">
        <v>749.48183100000006</v>
      </c>
      <c r="E52" s="20">
        <v>14261.6879097</v>
      </c>
    </row>
    <row r="53" spans="1:5" s="42" customFormat="1" ht="16.5" x14ac:dyDescent="0.3">
      <c r="A53" s="131">
        <f>MAX(A$4:A52)+1</f>
        <v>35</v>
      </c>
      <c r="B53" s="134" t="s">
        <v>382</v>
      </c>
      <c r="C53" s="41" t="s">
        <v>217</v>
      </c>
      <c r="D53" s="20">
        <v>11.026439</v>
      </c>
      <c r="E53" s="20">
        <v>393.960915</v>
      </c>
    </row>
    <row r="54" spans="1:5" s="42" customFormat="1" ht="16.5" x14ac:dyDescent="0.3">
      <c r="A54" s="133"/>
      <c r="B54" s="136" t="s">
        <v>520</v>
      </c>
      <c r="C54" s="41" t="s">
        <v>218</v>
      </c>
      <c r="D54" s="20"/>
      <c r="E54" s="20">
        <v>665.99049109999999</v>
      </c>
    </row>
    <row r="55" spans="1:5" s="42" customFormat="1" ht="16.5" x14ac:dyDescent="0.3">
      <c r="A55" s="44">
        <f>MAX(A$4:A54)+1</f>
        <v>36</v>
      </c>
      <c r="B55" s="49" t="s">
        <v>383</v>
      </c>
      <c r="C55" s="41" t="s">
        <v>217</v>
      </c>
      <c r="D55" s="20">
        <v>52.462758000000001</v>
      </c>
      <c r="E55" s="20">
        <v>647.15022720000002</v>
      </c>
    </row>
    <row r="56" spans="1:5" s="42" customFormat="1" ht="16.5" x14ac:dyDescent="0.3">
      <c r="A56" s="44">
        <f>MAX(A$4:A55)+1</f>
        <v>37</v>
      </c>
      <c r="B56" s="49" t="s">
        <v>258</v>
      </c>
      <c r="C56" s="41" t="s">
        <v>217</v>
      </c>
      <c r="D56" s="20">
        <v>454.73274600000002</v>
      </c>
      <c r="E56" s="20">
        <v>38149.681317399998</v>
      </c>
    </row>
    <row r="57" spans="1:5" s="42" customFormat="1" ht="16.5" x14ac:dyDescent="0.3">
      <c r="A57" s="44">
        <f>MAX(A$4:A56)+1</f>
        <v>38</v>
      </c>
      <c r="B57" s="49" t="s">
        <v>259</v>
      </c>
      <c r="C57" s="41" t="s">
        <v>217</v>
      </c>
      <c r="D57" s="20">
        <v>160.508713</v>
      </c>
      <c r="E57" s="20">
        <v>768.0087595</v>
      </c>
    </row>
    <row r="58" spans="1:5" s="42" customFormat="1" ht="16.5" x14ac:dyDescent="0.3">
      <c r="A58" s="44">
        <f>MAX(A$4:A57)+1</f>
        <v>39</v>
      </c>
      <c r="B58" s="49" t="s">
        <v>384</v>
      </c>
      <c r="C58" s="41" t="s">
        <v>217</v>
      </c>
      <c r="D58" s="20">
        <v>272.72616699999998</v>
      </c>
      <c r="E58" s="20">
        <v>6639.9444789999998</v>
      </c>
    </row>
    <row r="59" spans="1:5" s="42" customFormat="1" ht="16.5" x14ac:dyDescent="0.3">
      <c r="A59" s="131">
        <f>MAX(A$4:A58)+1</f>
        <v>40</v>
      </c>
      <c r="B59" s="134" t="s">
        <v>453</v>
      </c>
      <c r="C59" s="41" t="s">
        <v>223</v>
      </c>
      <c r="D59" s="20"/>
      <c r="E59" s="45">
        <v>2.4643999999999998E-3</v>
      </c>
    </row>
    <row r="60" spans="1:5" s="42" customFormat="1" ht="16.5" x14ac:dyDescent="0.3">
      <c r="A60" s="132"/>
      <c r="B60" s="135"/>
      <c r="C60" s="41" t="s">
        <v>217</v>
      </c>
      <c r="D60" s="20">
        <v>188.47051200000001</v>
      </c>
      <c r="E60" s="20">
        <v>8703.5793083000008</v>
      </c>
    </row>
    <row r="61" spans="1:5" s="42" customFormat="1" ht="16.5" x14ac:dyDescent="0.3">
      <c r="A61" s="133"/>
      <c r="B61" s="136"/>
      <c r="C61" s="41" t="s">
        <v>218</v>
      </c>
      <c r="D61" s="20"/>
      <c r="E61" s="20">
        <v>7588.9258688</v>
      </c>
    </row>
    <row r="62" spans="1:5" s="42" customFormat="1" ht="16.5" x14ac:dyDescent="0.3">
      <c r="A62" s="44">
        <f>MAX(A$4:A61)+1</f>
        <v>41</v>
      </c>
      <c r="B62" s="49" t="s">
        <v>385</v>
      </c>
      <c r="C62" s="41" t="s">
        <v>217</v>
      </c>
      <c r="D62" s="20">
        <v>13.036215</v>
      </c>
      <c r="E62" s="20">
        <v>181.33152329999999</v>
      </c>
    </row>
    <row r="63" spans="1:5" s="42" customFormat="1" ht="16.5" x14ac:dyDescent="0.3">
      <c r="A63" s="131">
        <f>MAX(A$4:A62)+1</f>
        <v>42</v>
      </c>
      <c r="B63" s="134" t="s">
        <v>356</v>
      </c>
      <c r="C63" s="41" t="s">
        <v>217</v>
      </c>
      <c r="D63" s="20">
        <v>132.524936</v>
      </c>
      <c r="E63" s="20">
        <v>5643.0548362999998</v>
      </c>
    </row>
    <row r="64" spans="1:5" s="42" customFormat="1" ht="16.5" x14ac:dyDescent="0.3">
      <c r="A64" s="133"/>
      <c r="B64" s="136" t="s">
        <v>520</v>
      </c>
      <c r="C64" s="41" t="s">
        <v>218</v>
      </c>
      <c r="D64" s="20"/>
      <c r="E64" s="20">
        <v>1662.9056336000001</v>
      </c>
    </row>
    <row r="65" spans="1:5" s="42" customFormat="1" ht="16.5" x14ac:dyDescent="0.3">
      <c r="A65" s="131">
        <f>MAX(A$4:A64)+1</f>
        <v>43</v>
      </c>
      <c r="B65" s="134" t="s">
        <v>386</v>
      </c>
      <c r="C65" s="41" t="s">
        <v>217</v>
      </c>
      <c r="D65" s="20">
        <v>23.253561999999999</v>
      </c>
      <c r="E65" s="20">
        <v>2112.2882835999999</v>
      </c>
    </row>
    <row r="66" spans="1:5" s="42" customFormat="1" ht="16.5" x14ac:dyDescent="0.3">
      <c r="A66" s="133"/>
      <c r="B66" s="136" t="s">
        <v>520</v>
      </c>
      <c r="C66" s="41" t="s">
        <v>218</v>
      </c>
      <c r="D66" s="20"/>
      <c r="E66" s="20">
        <v>5835.2698784000004</v>
      </c>
    </row>
    <row r="67" spans="1:5" s="42" customFormat="1" ht="16.5" x14ac:dyDescent="0.3">
      <c r="A67" s="44">
        <f>MAX(A$4:A66)+1</f>
        <v>44</v>
      </c>
      <c r="B67" s="49" t="s">
        <v>387</v>
      </c>
      <c r="C67" s="41" t="s">
        <v>217</v>
      </c>
      <c r="D67" s="20">
        <v>3.5612870000000001</v>
      </c>
      <c r="E67" s="20">
        <v>292.49458249999998</v>
      </c>
    </row>
    <row r="68" spans="1:5" s="42" customFormat="1" ht="16.5" x14ac:dyDescent="0.3">
      <c r="A68" s="44">
        <f>MAX(A$4:A67)+1</f>
        <v>45</v>
      </c>
      <c r="B68" s="49" t="s">
        <v>524</v>
      </c>
      <c r="C68" s="41" t="s">
        <v>217</v>
      </c>
      <c r="D68" s="20">
        <v>16.578506000000001</v>
      </c>
      <c r="E68" s="20">
        <v>23.813111800000001</v>
      </c>
    </row>
    <row r="69" spans="1:5" s="42" customFormat="1" ht="16.5" x14ac:dyDescent="0.3">
      <c r="A69" s="44">
        <f>MAX(A$4:A68)+1</f>
        <v>46</v>
      </c>
      <c r="B69" s="49" t="s">
        <v>525</v>
      </c>
      <c r="C69" s="41" t="s">
        <v>217</v>
      </c>
      <c r="D69" s="20">
        <v>126.799446</v>
      </c>
      <c r="E69" s="20">
        <v>373.12388069999997</v>
      </c>
    </row>
    <row r="70" spans="1:5" s="42" customFormat="1" ht="16.5" x14ac:dyDescent="0.3">
      <c r="A70" s="44">
        <f>MAX(A$4:A69)+1</f>
        <v>47</v>
      </c>
      <c r="B70" s="49" t="s">
        <v>390</v>
      </c>
      <c r="C70" s="41" t="s">
        <v>217</v>
      </c>
      <c r="D70" s="20">
        <v>57.837634999999999</v>
      </c>
      <c r="E70" s="20">
        <v>4910.6127306999997</v>
      </c>
    </row>
    <row r="71" spans="1:5" s="42" customFormat="1" ht="16.5" x14ac:dyDescent="0.3">
      <c r="A71" s="44">
        <f>MAX(A$4:A70)+1</f>
        <v>48</v>
      </c>
      <c r="B71" s="49" t="s">
        <v>530</v>
      </c>
      <c r="C71" s="41" t="s">
        <v>220</v>
      </c>
      <c r="D71" s="20"/>
      <c r="E71" s="20">
        <v>142.0045537</v>
      </c>
    </row>
    <row r="72" spans="1:5" s="42" customFormat="1" ht="16.5" x14ac:dyDescent="0.3">
      <c r="A72" s="44">
        <f>MAX(A$4:A71)+1</f>
        <v>49</v>
      </c>
      <c r="B72" s="49" t="s">
        <v>500</v>
      </c>
      <c r="C72" s="41" t="s">
        <v>217</v>
      </c>
      <c r="D72" s="20">
        <v>14.338536</v>
      </c>
      <c r="E72" s="20">
        <v>213.56035059999999</v>
      </c>
    </row>
    <row r="73" spans="1:5" s="42" customFormat="1" ht="16.5" x14ac:dyDescent="0.3">
      <c r="A73" s="44">
        <f>MAX(A$4:A72)+1</f>
        <v>50</v>
      </c>
      <c r="B73" s="49" t="s">
        <v>531</v>
      </c>
      <c r="C73" s="41" t="s">
        <v>224</v>
      </c>
      <c r="D73" s="20"/>
      <c r="E73" s="20">
        <v>8182.4808036000004</v>
      </c>
    </row>
    <row r="74" spans="1:5" s="42" customFormat="1" ht="16.5" x14ac:dyDescent="0.3">
      <c r="A74" s="131">
        <f>MAX(A$4:A73)+1</f>
        <v>51</v>
      </c>
      <c r="B74" s="134" t="s">
        <v>532</v>
      </c>
      <c r="C74" s="41" t="s">
        <v>217</v>
      </c>
      <c r="D74" s="20">
        <v>1.1898839999999999</v>
      </c>
      <c r="E74" s="20">
        <v>47.9956028</v>
      </c>
    </row>
    <row r="75" spans="1:5" s="42" customFormat="1" ht="16.5" x14ac:dyDescent="0.3">
      <c r="A75" s="133"/>
      <c r="B75" s="136" t="s">
        <v>520</v>
      </c>
      <c r="C75" s="41" t="s">
        <v>224</v>
      </c>
      <c r="D75" s="20"/>
      <c r="E75" s="20">
        <v>334.47128759999998</v>
      </c>
    </row>
    <row r="76" spans="1:5" s="42" customFormat="1" ht="16.5" x14ac:dyDescent="0.3">
      <c r="A76" s="44">
        <f>MAX(A$4:A75)+1</f>
        <v>52</v>
      </c>
      <c r="B76" s="49" t="s">
        <v>357</v>
      </c>
      <c r="C76" s="41" t="s">
        <v>217</v>
      </c>
      <c r="D76" s="20">
        <v>372.07586099999997</v>
      </c>
      <c r="E76" s="20">
        <v>1592.6715632</v>
      </c>
    </row>
    <row r="77" spans="1:5" s="42" customFormat="1" ht="16.5" x14ac:dyDescent="0.3">
      <c r="A77" s="44">
        <f>MAX(A$4:A76)+1</f>
        <v>53</v>
      </c>
      <c r="B77" s="49" t="s">
        <v>358</v>
      </c>
      <c r="C77" s="41" t="s">
        <v>217</v>
      </c>
      <c r="D77" s="20">
        <v>1919.250264</v>
      </c>
      <c r="E77" s="20">
        <v>2638.4363023000001</v>
      </c>
    </row>
    <row r="78" spans="1:5" s="42" customFormat="1" ht="16.5" x14ac:dyDescent="0.3">
      <c r="A78" s="44">
        <f>MAX(A$4:A77)+1</f>
        <v>54</v>
      </c>
      <c r="B78" s="49" t="s">
        <v>391</v>
      </c>
      <c r="C78" s="41" t="s">
        <v>217</v>
      </c>
      <c r="D78" s="20">
        <v>15.205807999999999</v>
      </c>
      <c r="E78" s="20">
        <v>287.76350769999999</v>
      </c>
    </row>
    <row r="79" spans="1:5" s="42" customFormat="1" ht="16.5" x14ac:dyDescent="0.3">
      <c r="A79" s="131">
        <f>MAX(A$4:A78)+1</f>
        <v>55</v>
      </c>
      <c r="B79" s="134" t="s">
        <v>392</v>
      </c>
      <c r="C79" s="41" t="s">
        <v>217</v>
      </c>
      <c r="D79" s="20">
        <v>310.95793300000003</v>
      </c>
      <c r="E79" s="20">
        <v>2367.6075574000001</v>
      </c>
    </row>
    <row r="80" spans="1:5" s="42" customFormat="1" ht="16.5" x14ac:dyDescent="0.3">
      <c r="A80" s="132"/>
      <c r="B80" s="135" t="s">
        <v>520</v>
      </c>
      <c r="C80" s="41" t="s">
        <v>218</v>
      </c>
      <c r="D80" s="20"/>
      <c r="E80" s="20">
        <v>75.190040100000004</v>
      </c>
    </row>
    <row r="81" spans="1:5" s="42" customFormat="1" ht="16.5" x14ac:dyDescent="0.3">
      <c r="A81" s="133"/>
      <c r="B81" s="136" t="s">
        <v>520</v>
      </c>
      <c r="C81" s="41" t="s">
        <v>220</v>
      </c>
      <c r="D81" s="20"/>
      <c r="E81" s="20">
        <v>220.0684713</v>
      </c>
    </row>
    <row r="82" spans="1:5" s="42" customFormat="1" ht="16.5" x14ac:dyDescent="0.3">
      <c r="A82" s="44">
        <f>MAX(A$4:A81)+1</f>
        <v>56</v>
      </c>
      <c r="B82" s="49" t="s">
        <v>393</v>
      </c>
      <c r="C82" s="41" t="s">
        <v>217</v>
      </c>
      <c r="D82" s="21">
        <v>9.0334999999999999E-2</v>
      </c>
      <c r="E82" s="20">
        <v>22921.843154499998</v>
      </c>
    </row>
    <row r="83" spans="1:5" s="42" customFormat="1" ht="16.5" x14ac:dyDescent="0.3">
      <c r="A83" s="44">
        <f>MAX(A$4:A82)+1</f>
        <v>57</v>
      </c>
      <c r="B83" s="49" t="s">
        <v>455</v>
      </c>
      <c r="C83" s="41" t="s">
        <v>217</v>
      </c>
      <c r="D83" s="21">
        <v>0.42351899999999998</v>
      </c>
      <c r="E83" s="20">
        <v>62782.997092400001</v>
      </c>
    </row>
    <row r="84" spans="1:5" s="42" customFormat="1" ht="16.5" x14ac:dyDescent="0.3">
      <c r="A84" s="44">
        <f>MAX(A$4:A83)+1</f>
        <v>58</v>
      </c>
      <c r="B84" s="49" t="s">
        <v>456</v>
      </c>
      <c r="C84" s="41" t="s">
        <v>217</v>
      </c>
      <c r="D84" s="20">
        <v>7045.321387</v>
      </c>
      <c r="E84" s="20">
        <v>7995.5094706</v>
      </c>
    </row>
    <row r="85" spans="1:5" s="42" customFormat="1" ht="16.5" x14ac:dyDescent="0.3">
      <c r="A85" s="44">
        <f>MAX(A$4:A84)+1</f>
        <v>59</v>
      </c>
      <c r="B85" s="49" t="s">
        <v>457</v>
      </c>
      <c r="C85" s="41" t="s">
        <v>217</v>
      </c>
      <c r="D85" s="20">
        <v>41.127853000000002</v>
      </c>
      <c r="E85" s="20">
        <v>463.54687589999997</v>
      </c>
    </row>
    <row r="86" spans="1:5" s="42" customFormat="1" ht="16.5" x14ac:dyDescent="0.3">
      <c r="A86" s="44">
        <f>MAX(A$4:A85)+1</f>
        <v>60</v>
      </c>
      <c r="B86" s="49" t="s">
        <v>359</v>
      </c>
      <c r="C86" s="41" t="s">
        <v>217</v>
      </c>
      <c r="D86" s="20">
        <v>520.88595199999997</v>
      </c>
      <c r="E86" s="20">
        <v>14483.7422016</v>
      </c>
    </row>
    <row r="87" spans="1:5" s="42" customFormat="1" ht="16.5" x14ac:dyDescent="0.3">
      <c r="A87" s="131">
        <f>MAX(A$4:A86)+1</f>
        <v>61</v>
      </c>
      <c r="B87" s="134" t="s">
        <v>507</v>
      </c>
      <c r="C87" s="41" t="s">
        <v>217</v>
      </c>
      <c r="D87" s="20">
        <v>174.62180499999999</v>
      </c>
      <c r="E87" s="20">
        <v>4523.2817919999998</v>
      </c>
    </row>
    <row r="88" spans="1:5" s="42" customFormat="1" ht="16.5" x14ac:dyDescent="0.3">
      <c r="A88" s="132"/>
      <c r="B88" s="135" t="s">
        <v>520</v>
      </c>
      <c r="C88" s="41" t="s">
        <v>218</v>
      </c>
      <c r="D88" s="20"/>
      <c r="E88" s="20">
        <v>754.94481329999996</v>
      </c>
    </row>
    <row r="89" spans="1:5" s="42" customFormat="1" ht="16.5" x14ac:dyDescent="0.3">
      <c r="A89" s="133"/>
      <c r="B89" s="136" t="s">
        <v>520</v>
      </c>
      <c r="C89" s="41" t="s">
        <v>220</v>
      </c>
      <c r="D89" s="20"/>
      <c r="E89" s="45">
        <v>0.3156023</v>
      </c>
    </row>
    <row r="90" spans="1:5" s="42" customFormat="1" ht="16.5" x14ac:dyDescent="0.3">
      <c r="A90" s="131">
        <f>MAX(A$4:A89)+1</f>
        <v>62</v>
      </c>
      <c r="B90" s="134" t="s">
        <v>275</v>
      </c>
      <c r="C90" s="41" t="s">
        <v>217</v>
      </c>
      <c r="D90" s="20">
        <v>72.927701999999996</v>
      </c>
      <c r="E90" s="20">
        <v>1492.0844247</v>
      </c>
    </row>
    <row r="91" spans="1:5" s="42" customFormat="1" ht="16.5" x14ac:dyDescent="0.3">
      <c r="A91" s="132"/>
      <c r="B91" s="135"/>
      <c r="C91" s="41" t="s">
        <v>218</v>
      </c>
      <c r="D91" s="20"/>
      <c r="E91" s="20">
        <v>673.30913569999996</v>
      </c>
    </row>
    <row r="92" spans="1:5" s="42" customFormat="1" ht="16.5" x14ac:dyDescent="0.3">
      <c r="A92" s="132"/>
      <c r="B92" s="135"/>
      <c r="C92" s="41" t="s">
        <v>224</v>
      </c>
      <c r="D92" s="20"/>
      <c r="E92" s="20">
        <v>3.3762835</v>
      </c>
    </row>
    <row r="93" spans="1:5" s="42" customFormat="1" ht="16.5" x14ac:dyDescent="0.3">
      <c r="A93" s="133"/>
      <c r="B93" s="136"/>
      <c r="C93" s="41" t="s">
        <v>220</v>
      </c>
      <c r="D93" s="20"/>
      <c r="E93" s="20">
        <f>435.3006454+2.8821</f>
        <v>438.18274539999999</v>
      </c>
    </row>
    <row r="94" spans="1:5" s="42" customFormat="1" ht="16.5" x14ac:dyDescent="0.3">
      <c r="A94" s="44">
        <f>MAX(A$4:A93)+1</f>
        <v>63</v>
      </c>
      <c r="B94" s="49" t="s">
        <v>533</v>
      </c>
      <c r="C94" s="41" t="s">
        <v>217</v>
      </c>
      <c r="D94" s="20">
        <v>174.52590599999999</v>
      </c>
      <c r="E94" s="20">
        <v>3609.539307</v>
      </c>
    </row>
    <row r="95" spans="1:5" s="42" customFormat="1" ht="16.5" x14ac:dyDescent="0.3">
      <c r="A95" s="44">
        <f>MAX(A$4:A94)+1</f>
        <v>64</v>
      </c>
      <c r="B95" s="49" t="s">
        <v>459</v>
      </c>
      <c r="C95" s="41" t="s">
        <v>217</v>
      </c>
      <c r="D95" s="20">
        <v>3.9109720000000001</v>
      </c>
      <c r="E95" s="20">
        <v>2014.6751505</v>
      </c>
    </row>
    <row r="96" spans="1:5" ht="16.5" x14ac:dyDescent="0.3">
      <c r="A96" s="131">
        <f>MAX(A$4:A95)+1</f>
        <v>65</v>
      </c>
      <c r="B96" s="134" t="s">
        <v>522</v>
      </c>
      <c r="C96" s="43" t="s">
        <v>217</v>
      </c>
      <c r="D96" s="10">
        <v>102.005043</v>
      </c>
      <c r="E96" s="10">
        <v>4160.3419278000001</v>
      </c>
    </row>
    <row r="97" spans="1:5" s="42" customFormat="1" ht="16.5" x14ac:dyDescent="0.3">
      <c r="A97" s="133"/>
      <c r="B97" s="136" t="s">
        <v>520</v>
      </c>
      <c r="C97" s="41" t="s">
        <v>218</v>
      </c>
      <c r="D97" s="20"/>
      <c r="E97" s="20">
        <v>5846.7560783999998</v>
      </c>
    </row>
    <row r="98" spans="1:5" s="42" customFormat="1" ht="16.5" x14ac:dyDescent="0.3">
      <c r="A98" s="131">
        <f>MAX(A$4:A97)+1</f>
        <v>66</v>
      </c>
      <c r="B98" s="134" t="s">
        <v>501</v>
      </c>
      <c r="C98" s="41" t="s">
        <v>217</v>
      </c>
      <c r="D98" s="20">
        <v>164.33180400000001</v>
      </c>
      <c r="E98" s="20">
        <v>5333.3819136000002</v>
      </c>
    </row>
    <row r="99" spans="1:5" s="42" customFormat="1" ht="16.5" x14ac:dyDescent="0.3">
      <c r="A99" s="133"/>
      <c r="B99" s="136" t="s">
        <v>520</v>
      </c>
      <c r="C99" s="41" t="s">
        <v>218</v>
      </c>
      <c r="D99" s="20"/>
      <c r="E99" s="20">
        <v>9132.0993928000007</v>
      </c>
    </row>
    <row r="100" spans="1:5" s="42" customFormat="1" ht="16.5" x14ac:dyDescent="0.3">
      <c r="A100" s="44">
        <f>MAX(A$4:A99)+1</f>
        <v>67</v>
      </c>
      <c r="B100" s="49" t="s">
        <v>394</v>
      </c>
      <c r="C100" s="41" t="s">
        <v>217</v>
      </c>
      <c r="D100" s="20">
        <v>1372.013058</v>
      </c>
      <c r="E100" s="20">
        <v>5891.7017015000001</v>
      </c>
    </row>
    <row r="101" spans="1:5" s="42" customFormat="1" ht="16.5" x14ac:dyDescent="0.3">
      <c r="A101" s="44">
        <f>MAX(A$4:A100)+1</f>
        <v>68</v>
      </c>
      <c r="B101" s="49" t="s">
        <v>395</v>
      </c>
      <c r="C101" s="41" t="s">
        <v>217</v>
      </c>
      <c r="D101" s="20">
        <v>8012.5861990000003</v>
      </c>
      <c r="E101" s="20">
        <v>39759.237069700001</v>
      </c>
    </row>
    <row r="102" spans="1:5" s="42" customFormat="1" ht="16.5" x14ac:dyDescent="0.3">
      <c r="A102" s="44">
        <f>MAX(A$4:A101)+1</f>
        <v>69</v>
      </c>
      <c r="B102" s="49" t="s">
        <v>173</v>
      </c>
      <c r="C102" s="41" t="s">
        <v>222</v>
      </c>
      <c r="D102" s="20">
        <v>286.57100000000003</v>
      </c>
      <c r="E102" s="20">
        <v>170.30244880000001</v>
      </c>
    </row>
    <row r="103" spans="1:5" s="42" customFormat="1" ht="16.5" x14ac:dyDescent="0.3">
      <c r="A103" s="131">
        <f>MAX(A$4:A102)+1</f>
        <v>70</v>
      </c>
      <c r="B103" s="134" t="s">
        <v>396</v>
      </c>
      <c r="C103" s="41" t="s">
        <v>217</v>
      </c>
      <c r="D103" s="20">
        <v>70.660551999999996</v>
      </c>
      <c r="E103" s="20">
        <v>386.87396050000001</v>
      </c>
    </row>
    <row r="104" spans="1:5" s="42" customFormat="1" ht="16.5" x14ac:dyDescent="0.3">
      <c r="A104" s="133"/>
      <c r="B104" s="136" t="s">
        <v>520</v>
      </c>
      <c r="C104" s="41" t="s">
        <v>220</v>
      </c>
      <c r="D104" s="20"/>
      <c r="E104" s="20">
        <v>558.95531700000004</v>
      </c>
    </row>
    <row r="105" spans="1:5" s="42" customFormat="1" ht="16.5" x14ac:dyDescent="0.3">
      <c r="A105" s="44">
        <f>MAX(A$4:A104)+1</f>
        <v>71</v>
      </c>
      <c r="B105" s="49" t="s">
        <v>397</v>
      </c>
      <c r="C105" s="41" t="s">
        <v>217</v>
      </c>
      <c r="D105" s="20">
        <v>54.688487000000002</v>
      </c>
      <c r="E105" s="20">
        <v>282.01433709999998</v>
      </c>
    </row>
    <row r="106" spans="1:5" s="42" customFormat="1" ht="16.5" x14ac:dyDescent="0.3">
      <c r="A106" s="44">
        <f>MAX(A$4:A105)+1</f>
        <v>72</v>
      </c>
      <c r="B106" s="49" t="s">
        <v>398</v>
      </c>
      <c r="C106" s="41" t="s">
        <v>217</v>
      </c>
      <c r="D106" s="20">
        <v>28.112494000000002</v>
      </c>
      <c r="E106" s="20">
        <v>80.916488900000004</v>
      </c>
    </row>
    <row r="107" spans="1:5" s="42" customFormat="1" ht="16.5" x14ac:dyDescent="0.3">
      <c r="A107" s="44">
        <f>MAX(A$4:A106)+1</f>
        <v>73</v>
      </c>
      <c r="B107" s="49" t="s">
        <v>534</v>
      </c>
      <c r="C107" s="41" t="s">
        <v>217</v>
      </c>
      <c r="D107" s="20">
        <v>69.629181000000003</v>
      </c>
      <c r="E107" s="20">
        <v>907.43276349999996</v>
      </c>
    </row>
    <row r="108" spans="1:5" s="42" customFormat="1" ht="16.5" x14ac:dyDescent="0.3">
      <c r="A108" s="44">
        <f>MAX(A$4:A107)+1</f>
        <v>74</v>
      </c>
      <c r="B108" s="49" t="s">
        <v>461</v>
      </c>
      <c r="C108" s="41" t="s">
        <v>217</v>
      </c>
      <c r="D108" s="20">
        <v>9.3344079999999998</v>
      </c>
      <c r="E108" s="20">
        <v>1303.1736052000001</v>
      </c>
    </row>
    <row r="109" spans="1:5" s="42" customFormat="1" ht="16.5" x14ac:dyDescent="0.3">
      <c r="A109" s="44">
        <f>MAX(A$4:A108)+1</f>
        <v>75</v>
      </c>
      <c r="B109" s="49" t="s">
        <v>400</v>
      </c>
      <c r="C109" s="41" t="s">
        <v>217</v>
      </c>
      <c r="D109" s="20">
        <v>8.3639700000000001</v>
      </c>
      <c r="E109" s="20">
        <v>2743.3738202</v>
      </c>
    </row>
    <row r="110" spans="1:5" s="42" customFormat="1" ht="16.5" x14ac:dyDescent="0.3">
      <c r="A110" s="131">
        <f>MAX(A$4:A109)+1</f>
        <v>76</v>
      </c>
      <c r="B110" s="134" t="s">
        <v>401</v>
      </c>
      <c r="C110" s="41" t="s">
        <v>217</v>
      </c>
      <c r="D110" s="20">
        <v>41.448146000000001</v>
      </c>
      <c r="E110" s="20">
        <v>1615.0213051999999</v>
      </c>
    </row>
    <row r="111" spans="1:5" s="42" customFormat="1" ht="16.5" x14ac:dyDescent="0.3">
      <c r="A111" s="133"/>
      <c r="B111" s="136" t="s">
        <v>520</v>
      </c>
      <c r="C111" s="41" t="s">
        <v>218</v>
      </c>
      <c r="D111" s="20"/>
      <c r="E111" s="20">
        <v>3607.2163276000001</v>
      </c>
    </row>
    <row r="112" spans="1:5" s="42" customFormat="1" ht="16.5" x14ac:dyDescent="0.3">
      <c r="A112" s="131">
        <f>MAX(A$4:A111)+1</f>
        <v>77</v>
      </c>
      <c r="B112" s="134" t="s">
        <v>402</v>
      </c>
      <c r="C112" s="41" t="s">
        <v>217</v>
      </c>
      <c r="D112" s="20">
        <v>11.814531000000001</v>
      </c>
      <c r="E112" s="20">
        <v>825.93713560000003</v>
      </c>
    </row>
    <row r="113" spans="1:5" s="42" customFormat="1" ht="16.5" x14ac:dyDescent="0.3">
      <c r="A113" s="133"/>
      <c r="B113" s="136" t="s">
        <v>520</v>
      </c>
      <c r="C113" s="41" t="s">
        <v>218</v>
      </c>
      <c r="D113" s="20"/>
      <c r="E113" s="20">
        <v>887.12958619999995</v>
      </c>
    </row>
    <row r="114" spans="1:5" s="42" customFormat="1" ht="16.5" x14ac:dyDescent="0.3">
      <c r="A114" s="44">
        <f>MAX(A$4:A113)+1</f>
        <v>78</v>
      </c>
      <c r="B114" s="49" t="s">
        <v>360</v>
      </c>
      <c r="C114" s="41" t="s">
        <v>217</v>
      </c>
      <c r="D114" s="20">
        <v>223.988496</v>
      </c>
      <c r="E114" s="20">
        <v>1936.5490573</v>
      </c>
    </row>
    <row r="115" spans="1:5" s="42" customFormat="1" ht="16.5" x14ac:dyDescent="0.3">
      <c r="A115" s="131">
        <f>MAX(A$4:A114)+1</f>
        <v>79</v>
      </c>
      <c r="B115" s="134" t="s">
        <v>502</v>
      </c>
      <c r="C115" s="41" t="s">
        <v>217</v>
      </c>
      <c r="D115" s="20">
        <v>958.804979</v>
      </c>
      <c r="E115" s="20">
        <v>13158.547203399999</v>
      </c>
    </row>
    <row r="116" spans="1:5" s="42" customFormat="1" ht="16.5" x14ac:dyDescent="0.3">
      <c r="A116" s="132"/>
      <c r="B116" s="135" t="s">
        <v>520</v>
      </c>
      <c r="C116" s="41" t="s">
        <v>218</v>
      </c>
      <c r="D116" s="20"/>
      <c r="E116" s="20">
        <v>379.10139620000001</v>
      </c>
    </row>
    <row r="117" spans="1:5" s="42" customFormat="1" ht="16.5" x14ac:dyDescent="0.3">
      <c r="A117" s="133"/>
      <c r="B117" s="136" t="s">
        <v>520</v>
      </c>
      <c r="C117" s="41" t="s">
        <v>220</v>
      </c>
      <c r="D117" s="20"/>
      <c r="E117" s="20">
        <v>10729.300187299999</v>
      </c>
    </row>
    <row r="118" spans="1:5" s="42" customFormat="1" ht="16.5" x14ac:dyDescent="0.3">
      <c r="A118" s="44">
        <f>MAX(A$4:A117)+1</f>
        <v>80</v>
      </c>
      <c r="B118" s="49" t="s">
        <v>361</v>
      </c>
      <c r="C118" s="41" t="s">
        <v>217</v>
      </c>
      <c r="D118" s="20">
        <v>291.73279700000001</v>
      </c>
      <c r="E118" s="20">
        <v>3573.1327245000002</v>
      </c>
    </row>
    <row r="119" spans="1:5" s="42" customFormat="1" ht="16.5" x14ac:dyDescent="0.3">
      <c r="A119" s="131">
        <f>MAX(A$4:A118)+1</f>
        <v>81</v>
      </c>
      <c r="B119" s="134" t="s">
        <v>463</v>
      </c>
      <c r="C119" s="41" t="s">
        <v>217</v>
      </c>
      <c r="D119" s="20">
        <v>7.6390900000000004</v>
      </c>
      <c r="E119" s="20">
        <v>1447.9381283</v>
      </c>
    </row>
    <row r="120" spans="1:5" s="42" customFormat="1" ht="16.5" x14ac:dyDescent="0.3">
      <c r="A120" s="133"/>
      <c r="B120" s="136" t="s">
        <v>520</v>
      </c>
      <c r="C120" s="41" t="s">
        <v>218</v>
      </c>
      <c r="D120" s="20"/>
      <c r="E120" s="20">
        <v>2483.2695856</v>
      </c>
    </row>
    <row r="121" spans="1:5" s="42" customFormat="1" ht="16.5" x14ac:dyDescent="0.3">
      <c r="A121" s="44">
        <f>MAX(A$4:A120)+1</f>
        <v>82</v>
      </c>
      <c r="B121" s="49" t="s">
        <v>404</v>
      </c>
      <c r="C121" s="41" t="s">
        <v>217</v>
      </c>
      <c r="D121" s="20">
        <v>129.808842</v>
      </c>
      <c r="E121" s="20">
        <v>237.7259482</v>
      </c>
    </row>
    <row r="122" spans="1:5" s="42" customFormat="1" ht="16.5" x14ac:dyDescent="0.3">
      <c r="A122" s="44">
        <f>MAX(A$4:A121)+1</f>
        <v>83</v>
      </c>
      <c r="B122" s="49" t="s">
        <v>362</v>
      </c>
      <c r="C122" s="41" t="s">
        <v>217</v>
      </c>
      <c r="D122" s="20">
        <v>141.433402</v>
      </c>
      <c r="E122" s="20">
        <v>289.68818679999998</v>
      </c>
    </row>
    <row r="123" spans="1:5" s="42" customFormat="1" ht="16.5" x14ac:dyDescent="0.3">
      <c r="A123" s="131">
        <f>MAX(A$4:A122)+1</f>
        <v>84</v>
      </c>
      <c r="B123" s="134" t="s">
        <v>492</v>
      </c>
      <c r="C123" s="41" t="s">
        <v>217</v>
      </c>
      <c r="D123" s="20">
        <v>266.40388799999999</v>
      </c>
      <c r="E123" s="20">
        <v>1375.9675629000001</v>
      </c>
    </row>
    <row r="124" spans="1:5" s="42" customFormat="1" ht="16.5" x14ac:dyDescent="0.3">
      <c r="A124" s="133"/>
      <c r="B124" s="136" t="s">
        <v>520</v>
      </c>
      <c r="C124" s="41" t="s">
        <v>219</v>
      </c>
      <c r="D124" s="20"/>
      <c r="E124" s="20">
        <v>8.5857895000000006</v>
      </c>
    </row>
    <row r="125" spans="1:5" s="42" customFormat="1" ht="16.5" x14ac:dyDescent="0.3">
      <c r="A125" s="44">
        <f>MAX(A$4:A124)+1</f>
        <v>85</v>
      </c>
      <c r="B125" s="49" t="s">
        <v>405</v>
      </c>
      <c r="C125" s="41" t="s">
        <v>217</v>
      </c>
      <c r="D125" s="20">
        <v>384.128421</v>
      </c>
      <c r="E125" s="20">
        <v>204.33046529999999</v>
      </c>
    </row>
    <row r="126" spans="1:5" s="42" customFormat="1" ht="16.5" x14ac:dyDescent="0.3">
      <c r="A126" s="44">
        <f>MAX(A$4:A125)+1</f>
        <v>86</v>
      </c>
      <c r="B126" s="49" t="s">
        <v>406</v>
      </c>
      <c r="C126" s="41" t="s">
        <v>218</v>
      </c>
      <c r="D126" s="20"/>
      <c r="E126" s="20">
        <v>22945.536893</v>
      </c>
    </row>
    <row r="127" spans="1:5" s="42" customFormat="1" ht="16.5" x14ac:dyDescent="0.3">
      <c r="A127" s="44">
        <f>MAX(A$4:A126)+1</f>
        <v>87</v>
      </c>
      <c r="B127" s="49" t="s">
        <v>407</v>
      </c>
      <c r="C127" s="41" t="s">
        <v>217</v>
      </c>
      <c r="D127" s="20">
        <v>64.086224000000001</v>
      </c>
      <c r="E127" s="20">
        <v>1184.6971421999999</v>
      </c>
    </row>
    <row r="128" spans="1:5" s="42" customFormat="1" ht="16.5" x14ac:dyDescent="0.3">
      <c r="A128" s="131">
        <f>MAX(A$4:A127)+1</f>
        <v>88</v>
      </c>
      <c r="B128" s="134" t="s">
        <v>465</v>
      </c>
      <c r="C128" s="41" t="s">
        <v>217</v>
      </c>
      <c r="D128" s="21">
        <v>0.35069499999999998</v>
      </c>
      <c r="E128" s="20">
        <v>50.572978900000003</v>
      </c>
    </row>
    <row r="129" spans="1:5" s="42" customFormat="1" ht="16.5" x14ac:dyDescent="0.3">
      <c r="A129" s="132"/>
      <c r="B129" s="135" t="s">
        <v>520</v>
      </c>
      <c r="C129" s="41" t="s">
        <v>218</v>
      </c>
      <c r="D129" s="20"/>
      <c r="E129" s="20">
        <v>29.8644763</v>
      </c>
    </row>
    <row r="130" spans="1:5" s="42" customFormat="1" ht="16.5" x14ac:dyDescent="0.3">
      <c r="A130" s="133"/>
      <c r="B130" s="136" t="s">
        <v>520</v>
      </c>
      <c r="C130" s="41" t="s">
        <v>220</v>
      </c>
      <c r="D130" s="20"/>
      <c r="E130" s="20">
        <v>871.20341020000001</v>
      </c>
    </row>
    <row r="131" spans="1:5" s="42" customFormat="1" ht="16.5" x14ac:dyDescent="0.3">
      <c r="A131" s="44">
        <f>MAX(A$4:A130)+1</f>
        <v>89</v>
      </c>
      <c r="B131" s="49" t="s">
        <v>408</v>
      </c>
      <c r="C131" s="41" t="s">
        <v>217</v>
      </c>
      <c r="D131" s="20">
        <v>26.537606</v>
      </c>
      <c r="E131" s="20">
        <v>443.97082360000002</v>
      </c>
    </row>
    <row r="132" spans="1:5" s="42" customFormat="1" ht="16.5" x14ac:dyDescent="0.3">
      <c r="A132" s="44">
        <f>MAX(A$4:A131)+1</f>
        <v>90</v>
      </c>
      <c r="B132" s="49" t="s">
        <v>409</v>
      </c>
      <c r="C132" s="41" t="s">
        <v>217</v>
      </c>
      <c r="D132" s="20">
        <v>9.8709950000000006</v>
      </c>
      <c r="E132" s="20">
        <v>32.875861499999999</v>
      </c>
    </row>
    <row r="133" spans="1:5" s="42" customFormat="1" ht="16.5" x14ac:dyDescent="0.3">
      <c r="A133" s="44">
        <f>MAX(A$4:A132)+1</f>
        <v>91</v>
      </c>
      <c r="B133" s="49" t="s">
        <v>535</v>
      </c>
      <c r="C133" s="41" t="s">
        <v>217</v>
      </c>
      <c r="D133" s="20">
        <v>5.3406279999999997</v>
      </c>
      <c r="E133" s="20">
        <v>588.75013209999997</v>
      </c>
    </row>
    <row r="134" spans="1:5" s="42" customFormat="1" ht="16.5" x14ac:dyDescent="0.3">
      <c r="A134" s="44">
        <f>MAX(A$4:A133)+1</f>
        <v>92</v>
      </c>
      <c r="B134" s="49" t="s">
        <v>410</v>
      </c>
      <c r="C134" s="41" t="s">
        <v>217</v>
      </c>
      <c r="D134" s="20">
        <v>28.225076000000001</v>
      </c>
      <c r="E134" s="20">
        <v>117.2690661</v>
      </c>
    </row>
    <row r="135" spans="1:5" s="42" customFormat="1" ht="16.5" x14ac:dyDescent="0.3">
      <c r="A135" s="131">
        <f>MAX(A$4:A134)+1</f>
        <v>93</v>
      </c>
      <c r="B135" s="134" t="s">
        <v>466</v>
      </c>
      <c r="C135" s="41" t="s">
        <v>217</v>
      </c>
      <c r="D135" s="20">
        <v>55.240273000000002</v>
      </c>
      <c r="E135" s="20">
        <v>1503.1362366000001</v>
      </c>
    </row>
    <row r="136" spans="1:5" s="42" customFormat="1" ht="16.5" x14ac:dyDescent="0.3">
      <c r="A136" s="133"/>
      <c r="B136" s="136" t="s">
        <v>520</v>
      </c>
      <c r="C136" s="41" t="s">
        <v>218</v>
      </c>
      <c r="D136" s="20"/>
      <c r="E136" s="20">
        <v>380.05050219999998</v>
      </c>
    </row>
    <row r="137" spans="1:5" s="42" customFormat="1" ht="16.5" x14ac:dyDescent="0.3">
      <c r="A137" s="44">
        <f>MAX(A$4:A136)+1</f>
        <v>94</v>
      </c>
      <c r="B137" s="49" t="s">
        <v>536</v>
      </c>
      <c r="C137" s="41" t="s">
        <v>218</v>
      </c>
      <c r="D137" s="20"/>
      <c r="E137" s="20">
        <v>172.94419579999999</v>
      </c>
    </row>
    <row r="138" spans="1:5" s="42" customFormat="1" ht="16.5" x14ac:dyDescent="0.3">
      <c r="A138" s="44">
        <f>MAX(A$4:A137)+1</f>
        <v>95</v>
      </c>
      <c r="B138" s="49" t="s">
        <v>411</v>
      </c>
      <c r="C138" s="41" t="s">
        <v>217</v>
      </c>
      <c r="D138" s="20">
        <v>7405.191656</v>
      </c>
      <c r="E138" s="20">
        <v>11796.459027299999</v>
      </c>
    </row>
    <row r="139" spans="1:5" s="42" customFormat="1" ht="16.5" x14ac:dyDescent="0.3">
      <c r="A139" s="131">
        <f>MAX(A$4:A138)+1</f>
        <v>96</v>
      </c>
      <c r="B139" s="134" t="s">
        <v>503</v>
      </c>
      <c r="C139" s="41" t="s">
        <v>217</v>
      </c>
      <c r="D139" s="20">
        <v>6.5460079999999996</v>
      </c>
      <c r="E139" s="20">
        <v>698.59425469999996</v>
      </c>
    </row>
    <row r="140" spans="1:5" s="42" customFormat="1" ht="16.5" x14ac:dyDescent="0.3">
      <c r="A140" s="133"/>
      <c r="B140" s="136" t="s">
        <v>520</v>
      </c>
      <c r="C140" s="41" t="s">
        <v>218</v>
      </c>
      <c r="D140" s="20"/>
      <c r="E140" s="20">
        <v>605.25328790000003</v>
      </c>
    </row>
    <row r="141" spans="1:5" s="42" customFormat="1" ht="16.5" x14ac:dyDescent="0.3">
      <c r="A141" s="44">
        <f>MAX(A$4:A140)+1</f>
        <v>97</v>
      </c>
      <c r="B141" s="49" t="s">
        <v>298</v>
      </c>
      <c r="C141" s="41" t="s">
        <v>217</v>
      </c>
      <c r="D141" s="20">
        <v>2375.0672880000002</v>
      </c>
      <c r="E141" s="20">
        <v>21528.974897600001</v>
      </c>
    </row>
    <row r="142" spans="1:5" s="42" customFormat="1" ht="16.5" x14ac:dyDescent="0.3">
      <c r="A142" s="44">
        <f>MAX(A$4:A141)+1</f>
        <v>98</v>
      </c>
      <c r="B142" s="49" t="s">
        <v>468</v>
      </c>
      <c r="C142" s="41" t="s">
        <v>217</v>
      </c>
      <c r="D142" s="20">
        <v>178.89368899999999</v>
      </c>
      <c r="E142" s="20">
        <v>1834.4384315</v>
      </c>
    </row>
    <row r="143" spans="1:5" s="42" customFormat="1" ht="16.5" x14ac:dyDescent="0.3">
      <c r="A143" s="131">
        <f>MAX(A$4:A142)+1</f>
        <v>99</v>
      </c>
      <c r="B143" s="134" t="s">
        <v>469</v>
      </c>
      <c r="C143" s="41" t="s">
        <v>217</v>
      </c>
      <c r="D143" s="20">
        <v>30.280445</v>
      </c>
      <c r="E143" s="20">
        <v>849.17436199999997</v>
      </c>
    </row>
    <row r="144" spans="1:5" s="42" customFormat="1" ht="16.5" x14ac:dyDescent="0.3">
      <c r="A144" s="133"/>
      <c r="B144" s="136" t="s">
        <v>520</v>
      </c>
      <c r="C144" s="41" t="s">
        <v>220</v>
      </c>
      <c r="D144" s="20"/>
      <c r="E144" s="20">
        <v>634.29989490000003</v>
      </c>
    </row>
    <row r="145" spans="1:5" s="42" customFormat="1" ht="16.5" x14ac:dyDescent="0.3">
      <c r="A145" s="44">
        <f>MAX(A$4:A144)+1</f>
        <v>100</v>
      </c>
      <c r="B145" s="49" t="s">
        <v>12</v>
      </c>
      <c r="C145" s="41" t="s">
        <v>217</v>
      </c>
      <c r="D145" s="20">
        <v>23.933039999999998</v>
      </c>
      <c r="E145" s="20">
        <v>97.493621599999997</v>
      </c>
    </row>
    <row r="146" spans="1:5" s="42" customFormat="1" ht="16.5" x14ac:dyDescent="0.3">
      <c r="A146" s="131">
        <f>MAX(A$4:A145)+1</f>
        <v>101</v>
      </c>
      <c r="B146" s="134" t="s">
        <v>301</v>
      </c>
      <c r="C146" s="41" t="s">
        <v>217</v>
      </c>
      <c r="D146" s="20">
        <v>1502.438578</v>
      </c>
      <c r="E146" s="20">
        <v>8569.1706441000006</v>
      </c>
    </row>
    <row r="147" spans="1:5" s="42" customFormat="1" ht="16.5" x14ac:dyDescent="0.3">
      <c r="A147" s="132"/>
      <c r="B147" s="135"/>
      <c r="C147" s="41" t="s">
        <v>218</v>
      </c>
      <c r="D147" s="20"/>
      <c r="E147" s="20">
        <v>3130.0556603999999</v>
      </c>
    </row>
    <row r="148" spans="1:5" s="42" customFormat="1" ht="16.5" x14ac:dyDescent="0.3">
      <c r="A148" s="132"/>
      <c r="B148" s="135"/>
      <c r="C148" s="41" t="s">
        <v>220</v>
      </c>
      <c r="D148" s="20"/>
      <c r="E148" s="20">
        <v>123.65887379999999</v>
      </c>
    </row>
    <row r="149" spans="1:5" s="42" customFormat="1" ht="16.5" x14ac:dyDescent="0.3">
      <c r="A149" s="132"/>
      <c r="B149" s="135"/>
      <c r="C149" s="41" t="s">
        <v>225</v>
      </c>
      <c r="D149" s="20"/>
      <c r="E149" s="20">
        <v>434.99472229999998</v>
      </c>
    </row>
    <row r="150" spans="1:5" s="42" customFormat="1" ht="16.5" x14ac:dyDescent="0.3">
      <c r="A150" s="133"/>
      <c r="B150" s="136"/>
      <c r="C150" s="41" t="s">
        <v>222</v>
      </c>
      <c r="D150" s="20">
        <v>28.954000000000001</v>
      </c>
      <c r="E150" s="20">
        <v>77.166376</v>
      </c>
    </row>
    <row r="151" spans="1:5" s="42" customFormat="1" ht="16.5" x14ac:dyDescent="0.3">
      <c r="A151" s="131">
        <f>MAX(A$4:A150)+1</f>
        <v>102</v>
      </c>
      <c r="B151" s="134" t="s">
        <v>412</v>
      </c>
      <c r="C151" s="41" t="s">
        <v>217</v>
      </c>
      <c r="D151" s="20">
        <v>54.212685999999998</v>
      </c>
      <c r="E151" s="20">
        <v>2004.7361109000001</v>
      </c>
    </row>
    <row r="152" spans="1:5" s="42" customFormat="1" ht="16.5" x14ac:dyDescent="0.3">
      <c r="A152" s="133"/>
      <c r="B152" s="136" t="s">
        <v>520</v>
      </c>
      <c r="C152" s="41" t="s">
        <v>218</v>
      </c>
      <c r="D152" s="20"/>
      <c r="E152" s="20">
        <v>2312.8749004000001</v>
      </c>
    </row>
    <row r="153" spans="1:5" s="42" customFormat="1" ht="16.5" x14ac:dyDescent="0.3">
      <c r="A153" s="44">
        <f>MAX(A$4:A152)+1</f>
        <v>103</v>
      </c>
      <c r="B153" s="49" t="s">
        <v>413</v>
      </c>
      <c r="C153" s="41" t="s">
        <v>217</v>
      </c>
      <c r="D153" s="20">
        <v>2436.016799</v>
      </c>
      <c r="E153" s="20">
        <v>1005.3102011</v>
      </c>
    </row>
    <row r="154" spans="1:5" s="42" customFormat="1" ht="16.5" x14ac:dyDescent="0.3">
      <c r="A154" s="131">
        <f>MAX(A$4:A153)+1</f>
        <v>104</v>
      </c>
      <c r="B154" s="134" t="s">
        <v>414</v>
      </c>
      <c r="C154" s="41" t="s">
        <v>217</v>
      </c>
      <c r="D154" s="20">
        <v>86.378426000000005</v>
      </c>
      <c r="E154" s="20">
        <v>509.74749209999999</v>
      </c>
    </row>
    <row r="155" spans="1:5" s="42" customFormat="1" ht="16.5" x14ac:dyDescent="0.3">
      <c r="A155" s="132"/>
      <c r="B155" s="135" t="s">
        <v>520</v>
      </c>
      <c r="C155" s="41" t="s">
        <v>218</v>
      </c>
      <c r="D155" s="20"/>
      <c r="E155" s="20">
        <v>163.72682589999999</v>
      </c>
    </row>
    <row r="156" spans="1:5" s="42" customFormat="1" ht="16.5" x14ac:dyDescent="0.3">
      <c r="A156" s="133"/>
      <c r="B156" s="136" t="s">
        <v>520</v>
      </c>
      <c r="C156" s="41" t="s">
        <v>220</v>
      </c>
      <c r="D156" s="20"/>
      <c r="E156" s="20">
        <v>51.654473600000003</v>
      </c>
    </row>
    <row r="157" spans="1:5" s="42" customFormat="1" ht="16.5" x14ac:dyDescent="0.3">
      <c r="A157" s="44">
        <f>MAX(A$4:A156)+1</f>
        <v>105</v>
      </c>
      <c r="B157" s="49" t="s">
        <v>415</v>
      </c>
      <c r="C157" s="41" t="s">
        <v>217</v>
      </c>
      <c r="D157" s="21">
        <v>0.31833400000000001</v>
      </c>
      <c r="E157" s="20">
        <v>3.6433716</v>
      </c>
    </row>
    <row r="158" spans="1:5" s="42" customFormat="1" ht="16.5" x14ac:dyDescent="0.3">
      <c r="A158" s="131">
        <f>MAX(A$4:A157)+1</f>
        <v>106</v>
      </c>
      <c r="B158" s="134" t="s">
        <v>504</v>
      </c>
      <c r="C158" s="41" t="s">
        <v>217</v>
      </c>
      <c r="D158" s="20">
        <v>159.44458499999999</v>
      </c>
      <c r="E158" s="20">
        <v>4003.7724486000002</v>
      </c>
    </row>
    <row r="159" spans="1:5" s="42" customFormat="1" ht="16.5" x14ac:dyDescent="0.3">
      <c r="A159" s="133"/>
      <c r="B159" s="136"/>
      <c r="C159" s="41" t="s">
        <v>218</v>
      </c>
      <c r="D159" s="20"/>
      <c r="E159" s="20">
        <v>2321.9783622999998</v>
      </c>
    </row>
    <row r="160" spans="1:5" s="42" customFormat="1" ht="16.5" x14ac:dyDescent="0.3">
      <c r="A160" s="44">
        <f>MAX(A$4:A159)+1</f>
        <v>107</v>
      </c>
      <c r="B160" s="49" t="s">
        <v>471</v>
      </c>
      <c r="C160" s="41" t="s">
        <v>217</v>
      </c>
      <c r="D160" s="20">
        <v>158.07268199999999</v>
      </c>
      <c r="E160" s="20">
        <v>1154.9977911999999</v>
      </c>
    </row>
    <row r="161" spans="1:5" s="42" customFormat="1" ht="16.5" x14ac:dyDescent="0.3">
      <c r="A161" s="44">
        <f>MAX(A$4:A160)+1</f>
        <v>108</v>
      </c>
      <c r="B161" s="49" t="s">
        <v>416</v>
      </c>
      <c r="C161" s="41" t="s">
        <v>217</v>
      </c>
      <c r="D161" s="20">
        <v>21.042079000000001</v>
      </c>
      <c r="E161" s="20">
        <v>82.646627800000005</v>
      </c>
    </row>
    <row r="162" spans="1:5" s="42" customFormat="1" ht="16.5" x14ac:dyDescent="0.3">
      <c r="A162" s="44">
        <f>MAX(A$4:A161)+1</f>
        <v>109</v>
      </c>
      <c r="B162" s="49" t="s">
        <v>308</v>
      </c>
      <c r="C162" s="41" t="s">
        <v>217</v>
      </c>
      <c r="D162" s="20">
        <v>1.1328400000000001</v>
      </c>
      <c r="E162" s="20">
        <v>3186.7541332000001</v>
      </c>
    </row>
    <row r="163" spans="1:5" s="42" customFormat="1" ht="16.5" x14ac:dyDescent="0.3">
      <c r="A163" s="131">
        <f>MAX(A$4:A162)+1</f>
        <v>110</v>
      </c>
      <c r="B163" s="134" t="s">
        <v>417</v>
      </c>
      <c r="C163" s="41" t="s">
        <v>226</v>
      </c>
      <c r="D163" s="20"/>
      <c r="E163" s="20">
        <v>9.9932014999999996</v>
      </c>
    </row>
    <row r="164" spans="1:5" s="42" customFormat="1" ht="16.5" x14ac:dyDescent="0.3">
      <c r="A164" s="132"/>
      <c r="B164" s="135" t="s">
        <v>520</v>
      </c>
      <c r="C164" s="41" t="s">
        <v>217</v>
      </c>
      <c r="D164" s="46">
        <v>3.1999999999999999E-5</v>
      </c>
      <c r="E164" s="45">
        <v>1.3498E-3</v>
      </c>
    </row>
    <row r="165" spans="1:5" s="42" customFormat="1" ht="16.5" x14ac:dyDescent="0.3">
      <c r="A165" s="133"/>
      <c r="B165" s="136" t="s">
        <v>520</v>
      </c>
      <c r="C165" s="41" t="s">
        <v>222</v>
      </c>
      <c r="D165" s="21">
        <v>3.0000000000000001E-3</v>
      </c>
      <c r="E165" s="45">
        <v>8.9782000000000004E-3</v>
      </c>
    </row>
    <row r="166" spans="1:5" s="42" customFormat="1" ht="16.5" x14ac:dyDescent="0.3">
      <c r="A166" s="131">
        <f>MAX(A$4:A165)+1</f>
        <v>111</v>
      </c>
      <c r="B166" s="134" t="s">
        <v>472</v>
      </c>
      <c r="C166" s="41" t="s">
        <v>217</v>
      </c>
      <c r="D166" s="20">
        <v>271.401612</v>
      </c>
      <c r="E166" s="20">
        <v>3652.9608965000002</v>
      </c>
    </row>
    <row r="167" spans="1:5" s="42" customFormat="1" ht="16.5" x14ac:dyDescent="0.3">
      <c r="A167" s="132"/>
      <c r="B167" s="135" t="s">
        <v>520</v>
      </c>
      <c r="C167" s="41" t="s">
        <v>218</v>
      </c>
      <c r="D167" s="20"/>
      <c r="E167" s="20">
        <v>640.19860449999999</v>
      </c>
    </row>
    <row r="168" spans="1:5" s="42" customFormat="1" ht="16.5" x14ac:dyDescent="0.3">
      <c r="A168" s="133"/>
      <c r="B168" s="136" t="s">
        <v>520</v>
      </c>
      <c r="C168" s="41" t="s">
        <v>224</v>
      </c>
      <c r="D168" s="20"/>
      <c r="E168" s="20">
        <v>192.99104449999999</v>
      </c>
    </row>
    <row r="169" spans="1:5" s="42" customFormat="1" ht="16.5" x14ac:dyDescent="0.3">
      <c r="A169" s="44">
        <f>MAX(A$4:A168)+1</f>
        <v>112</v>
      </c>
      <c r="B169" s="49" t="s">
        <v>473</v>
      </c>
      <c r="C169" s="41" t="s">
        <v>217</v>
      </c>
      <c r="D169" s="20">
        <v>273.01542999999998</v>
      </c>
      <c r="E169" s="20">
        <v>2847.1358688</v>
      </c>
    </row>
    <row r="170" spans="1:5" s="42" customFormat="1" ht="16.5" x14ac:dyDescent="0.3">
      <c r="A170" s="131">
        <f>MAX(A$4:A169)+1</f>
        <v>113</v>
      </c>
      <c r="B170" s="134" t="s">
        <v>474</v>
      </c>
      <c r="C170" s="41" t="s">
        <v>217</v>
      </c>
      <c r="D170" s="20">
        <v>743.44537200000002</v>
      </c>
      <c r="E170" s="20">
        <v>4115.3144278999998</v>
      </c>
    </row>
    <row r="171" spans="1:5" s="42" customFormat="1" ht="16.5" x14ac:dyDescent="0.3">
      <c r="A171" s="133"/>
      <c r="B171" s="136" t="s">
        <v>520</v>
      </c>
      <c r="C171" s="41" t="s">
        <v>218</v>
      </c>
      <c r="D171" s="20"/>
      <c r="E171" s="20">
        <v>4.3605197000000002</v>
      </c>
    </row>
    <row r="172" spans="1:5" s="42" customFormat="1" ht="16.5" x14ac:dyDescent="0.3">
      <c r="A172" s="131">
        <f>MAX(A$4:A171)+1</f>
        <v>114</v>
      </c>
      <c r="B172" s="134" t="s">
        <v>475</v>
      </c>
      <c r="C172" s="41" t="s">
        <v>227</v>
      </c>
      <c r="D172" s="20"/>
      <c r="E172" s="20">
        <v>135272.93885070001</v>
      </c>
    </row>
    <row r="173" spans="1:5" s="42" customFormat="1" ht="16.5" x14ac:dyDescent="0.3">
      <c r="A173" s="133"/>
      <c r="B173" s="136" t="s">
        <v>520</v>
      </c>
      <c r="C173" s="41" t="s">
        <v>217</v>
      </c>
      <c r="D173" s="21">
        <v>2.1900000000000001E-3</v>
      </c>
      <c r="E173" s="20">
        <v>10.224272600000001</v>
      </c>
    </row>
    <row r="174" spans="1:5" s="42" customFormat="1" ht="16.5" x14ac:dyDescent="0.3">
      <c r="A174" s="131">
        <f>MAX(A$4:A173)+1</f>
        <v>115</v>
      </c>
      <c r="B174" s="134" t="s">
        <v>311</v>
      </c>
      <c r="C174" s="41" t="s">
        <v>222</v>
      </c>
      <c r="D174" s="20">
        <v>10073.995999999999</v>
      </c>
      <c r="E174" s="20">
        <v>47384.984048700004</v>
      </c>
    </row>
    <row r="175" spans="1:5" s="42" customFormat="1" ht="16.5" x14ac:dyDescent="0.3">
      <c r="A175" s="133"/>
      <c r="B175" s="136" t="s">
        <v>520</v>
      </c>
      <c r="C175" s="41" t="s">
        <v>217</v>
      </c>
      <c r="D175" s="20">
        <v>89.809645000000003</v>
      </c>
      <c r="E175" s="20">
        <v>589.89319860000001</v>
      </c>
    </row>
    <row r="176" spans="1:5" s="42" customFormat="1" ht="16.5" x14ac:dyDescent="0.3">
      <c r="A176" s="131">
        <f>MAX(A$4:A175)+1</f>
        <v>116</v>
      </c>
      <c r="B176" s="134" t="s">
        <v>313</v>
      </c>
      <c r="C176" s="41" t="s">
        <v>217</v>
      </c>
      <c r="D176" s="20">
        <v>41.317883999999999</v>
      </c>
      <c r="E176" s="20">
        <v>388.7210546</v>
      </c>
    </row>
    <row r="177" spans="1:5" s="42" customFormat="1" ht="16.5" x14ac:dyDescent="0.3">
      <c r="A177" s="132"/>
      <c r="B177" s="135" t="s">
        <v>520</v>
      </c>
      <c r="C177" s="41" t="s">
        <v>226</v>
      </c>
      <c r="D177" s="20"/>
      <c r="E177" s="20">
        <v>194.40671620000001</v>
      </c>
    </row>
    <row r="178" spans="1:5" s="42" customFormat="1" ht="16.5" x14ac:dyDescent="0.3">
      <c r="A178" s="133"/>
      <c r="B178" s="136" t="s">
        <v>520</v>
      </c>
      <c r="C178" s="41" t="s">
        <v>218</v>
      </c>
      <c r="D178" s="20"/>
      <c r="E178" s="20">
        <v>1642.6999845</v>
      </c>
    </row>
    <row r="179" spans="1:5" s="42" customFormat="1" ht="16.5" x14ac:dyDescent="0.3">
      <c r="A179" s="131">
        <f>MAX(A$4:A178)+1</f>
        <v>117</v>
      </c>
      <c r="B179" s="134" t="s">
        <v>419</v>
      </c>
      <c r="C179" s="41" t="s">
        <v>217</v>
      </c>
      <c r="D179" s="20">
        <v>15.680752999999999</v>
      </c>
      <c r="E179" s="20">
        <v>218.04598540000001</v>
      </c>
    </row>
    <row r="180" spans="1:5" s="42" customFormat="1" ht="16.5" x14ac:dyDescent="0.3">
      <c r="A180" s="133"/>
      <c r="B180" s="136" t="s">
        <v>520</v>
      </c>
      <c r="C180" s="41" t="s">
        <v>218</v>
      </c>
      <c r="D180" s="20"/>
      <c r="E180" s="20">
        <v>0.66648200000000002</v>
      </c>
    </row>
    <row r="181" spans="1:5" s="42" customFormat="1" ht="16.5" x14ac:dyDescent="0.3">
      <c r="A181" s="44">
        <f>MAX(A$4:A180)+1</f>
        <v>118</v>
      </c>
      <c r="B181" s="49" t="s">
        <v>420</v>
      </c>
      <c r="C181" s="41" t="s">
        <v>217</v>
      </c>
      <c r="D181" s="20">
        <v>1.2369209999999999</v>
      </c>
      <c r="E181" s="20">
        <v>100.733458</v>
      </c>
    </row>
    <row r="182" spans="1:5" s="42" customFormat="1" ht="16.5" x14ac:dyDescent="0.3">
      <c r="A182" s="44">
        <f>MAX(A$4:A181)+1</f>
        <v>119</v>
      </c>
      <c r="B182" s="49" t="s">
        <v>421</v>
      </c>
      <c r="C182" s="41" t="s">
        <v>217</v>
      </c>
      <c r="D182" s="20">
        <v>511.38341100000002</v>
      </c>
      <c r="E182" s="20">
        <v>2175.0511488000002</v>
      </c>
    </row>
    <row r="183" spans="1:5" s="42" customFormat="1" ht="16.5" x14ac:dyDescent="0.3">
      <c r="A183" s="44">
        <f>MAX(A$4:A182)+1</f>
        <v>120</v>
      </c>
      <c r="B183" s="49" t="s">
        <v>422</v>
      </c>
      <c r="C183" s="41" t="s">
        <v>217</v>
      </c>
      <c r="D183" s="20">
        <v>0.60058500000000004</v>
      </c>
      <c r="E183" s="20">
        <v>9.7896610000000006</v>
      </c>
    </row>
    <row r="184" spans="1:5" s="42" customFormat="1" ht="16.5" x14ac:dyDescent="0.3">
      <c r="A184" s="44">
        <f>MAX(A$4:A183)+1</f>
        <v>121</v>
      </c>
      <c r="B184" s="49" t="s">
        <v>423</v>
      </c>
      <c r="C184" s="41" t="s">
        <v>217</v>
      </c>
      <c r="D184" s="20">
        <v>5263.7610119999999</v>
      </c>
      <c r="E184" s="20">
        <v>4338.1719870999996</v>
      </c>
    </row>
    <row r="185" spans="1:5" s="42" customFormat="1" ht="16.5" x14ac:dyDescent="0.3">
      <c r="A185" s="44">
        <f>MAX(A$4:A184)+1</f>
        <v>122</v>
      </c>
      <c r="B185" s="49" t="s">
        <v>424</v>
      </c>
      <c r="C185" s="41" t="s">
        <v>217</v>
      </c>
      <c r="D185" s="20">
        <v>175.08207899999999</v>
      </c>
      <c r="E185" s="20">
        <v>1042.840745</v>
      </c>
    </row>
    <row r="186" spans="1:5" s="42" customFormat="1" ht="16.5" x14ac:dyDescent="0.3">
      <c r="A186" s="131">
        <f>MAX(A$4:A185)+1</f>
        <v>123</v>
      </c>
      <c r="B186" s="134" t="s">
        <v>537</v>
      </c>
      <c r="C186" s="41" t="s">
        <v>217</v>
      </c>
      <c r="D186" s="20">
        <v>3832.112701</v>
      </c>
      <c r="E186" s="20">
        <v>33799.001181</v>
      </c>
    </row>
    <row r="187" spans="1:5" s="42" customFormat="1" ht="16.5" x14ac:dyDescent="0.3">
      <c r="A187" s="133"/>
      <c r="B187" s="136" t="s">
        <v>520</v>
      </c>
      <c r="C187" s="41" t="s">
        <v>218</v>
      </c>
      <c r="D187" s="20"/>
      <c r="E187" s="20">
        <v>32.060060399999998</v>
      </c>
    </row>
    <row r="188" spans="1:5" s="42" customFormat="1" ht="16.5" x14ac:dyDescent="0.3">
      <c r="A188" s="44">
        <f>MAX(A$4:A187)+1</f>
        <v>124</v>
      </c>
      <c r="B188" s="49" t="s">
        <v>425</v>
      </c>
      <c r="C188" s="41" t="s">
        <v>217</v>
      </c>
      <c r="D188" s="20">
        <v>12.078507999999999</v>
      </c>
      <c r="E188" s="20">
        <v>396.31240650000001</v>
      </c>
    </row>
    <row r="189" spans="1:5" s="42" customFormat="1" ht="16.5" x14ac:dyDescent="0.3">
      <c r="A189" s="44">
        <f>MAX(A$4:A188)+1</f>
        <v>125</v>
      </c>
      <c r="B189" s="49" t="s">
        <v>426</v>
      </c>
      <c r="C189" s="41" t="s">
        <v>217</v>
      </c>
      <c r="D189" s="20">
        <v>0.56854800000000005</v>
      </c>
      <c r="E189" s="20">
        <v>9.4984864000000009</v>
      </c>
    </row>
    <row r="190" spans="1:5" s="42" customFormat="1" ht="16.5" x14ac:dyDescent="0.3">
      <c r="A190" s="44">
        <f>MAX(A$4:A189)+1</f>
        <v>126</v>
      </c>
      <c r="B190" s="49" t="s">
        <v>13</v>
      </c>
      <c r="C190" s="41" t="s">
        <v>217</v>
      </c>
      <c r="D190" s="20">
        <v>1.640673</v>
      </c>
      <c r="E190" s="20">
        <v>9.9009429000000004</v>
      </c>
    </row>
    <row r="191" spans="1:5" s="42" customFormat="1" ht="16.5" x14ac:dyDescent="0.3">
      <c r="A191" s="131">
        <f>MAX(A$4:A190)+1</f>
        <v>127</v>
      </c>
      <c r="B191" s="134" t="s">
        <v>538</v>
      </c>
      <c r="C191" s="41" t="s">
        <v>217</v>
      </c>
      <c r="D191" s="20">
        <v>20.31607</v>
      </c>
      <c r="E191" s="20">
        <v>949.47810600000003</v>
      </c>
    </row>
    <row r="192" spans="1:5" s="42" customFormat="1" ht="16.5" x14ac:dyDescent="0.3">
      <c r="A192" s="133"/>
      <c r="B192" s="136" t="s">
        <v>520</v>
      </c>
      <c r="C192" s="41" t="s">
        <v>218</v>
      </c>
      <c r="D192" s="20"/>
      <c r="E192" s="20">
        <v>1747.0963888000001</v>
      </c>
    </row>
    <row r="193" spans="1:5" s="42" customFormat="1" ht="16.5" x14ac:dyDescent="0.3">
      <c r="A193" s="131">
        <f>MAX(A$4:A192)+1</f>
        <v>128</v>
      </c>
      <c r="B193" s="134" t="s">
        <v>476</v>
      </c>
      <c r="C193" s="41" t="s">
        <v>217</v>
      </c>
      <c r="D193" s="20">
        <v>6.9279029999999997</v>
      </c>
      <c r="E193" s="20">
        <v>259.5003395</v>
      </c>
    </row>
    <row r="194" spans="1:5" s="42" customFormat="1" ht="16.5" x14ac:dyDescent="0.3">
      <c r="A194" s="133"/>
      <c r="B194" s="136" t="s">
        <v>520</v>
      </c>
      <c r="C194" s="41" t="s">
        <v>218</v>
      </c>
      <c r="D194" s="20"/>
      <c r="E194" s="20">
        <v>249.8351931</v>
      </c>
    </row>
    <row r="195" spans="1:5" s="42" customFormat="1" ht="16.5" x14ac:dyDescent="0.3">
      <c r="A195" s="131">
        <f>MAX(A$4:A194)+1</f>
        <v>129</v>
      </c>
      <c r="B195" s="134" t="s">
        <v>427</v>
      </c>
      <c r="C195" s="41" t="s">
        <v>217</v>
      </c>
      <c r="D195" s="20">
        <v>1.532564</v>
      </c>
      <c r="E195" s="20">
        <v>15.486346299999999</v>
      </c>
    </row>
    <row r="196" spans="1:5" s="42" customFormat="1" ht="16.5" x14ac:dyDescent="0.3">
      <c r="A196" s="133"/>
      <c r="B196" s="136" t="s">
        <v>520</v>
      </c>
      <c r="C196" s="41" t="s">
        <v>218</v>
      </c>
      <c r="D196" s="20"/>
      <c r="E196" s="45">
        <v>0.37376609999999999</v>
      </c>
    </row>
    <row r="197" spans="1:5" s="42" customFormat="1" ht="16.5" x14ac:dyDescent="0.3">
      <c r="A197" s="131">
        <f>MAX(A$4:A196)+1</f>
        <v>130</v>
      </c>
      <c r="B197" s="134" t="s">
        <v>477</v>
      </c>
      <c r="C197" s="41" t="s">
        <v>217</v>
      </c>
      <c r="D197" s="20">
        <v>667.59676999999999</v>
      </c>
      <c r="E197" s="20">
        <v>9822.8695642999992</v>
      </c>
    </row>
    <row r="198" spans="1:5" s="42" customFormat="1" ht="16.5" x14ac:dyDescent="0.3">
      <c r="A198" s="132"/>
      <c r="B198" s="135" t="s">
        <v>520</v>
      </c>
      <c r="C198" s="41" t="s">
        <v>228</v>
      </c>
      <c r="D198" s="20"/>
      <c r="E198" s="20">
        <v>115.0872468</v>
      </c>
    </row>
    <row r="199" spans="1:5" s="42" customFormat="1" ht="16.5" x14ac:dyDescent="0.3">
      <c r="A199" s="133"/>
      <c r="B199" s="136" t="s">
        <v>520</v>
      </c>
      <c r="C199" s="41" t="s">
        <v>220</v>
      </c>
      <c r="D199" s="20"/>
      <c r="E199" s="20">
        <v>5.3251439999999999</v>
      </c>
    </row>
    <row r="200" spans="1:5" s="42" customFormat="1" ht="16.5" x14ac:dyDescent="0.3">
      <c r="A200" s="44">
        <f>MAX(A$4:A199)+1</f>
        <v>131</v>
      </c>
      <c r="B200" s="49" t="s">
        <v>428</v>
      </c>
      <c r="C200" s="41" t="s">
        <v>217</v>
      </c>
      <c r="D200" s="20">
        <v>3169.4074139999998</v>
      </c>
      <c r="E200" s="20">
        <v>15449.596219900001</v>
      </c>
    </row>
    <row r="201" spans="1:5" s="42" customFormat="1" ht="16.5" x14ac:dyDescent="0.3">
      <c r="A201" s="44">
        <f>MAX(A$4:A200)+1</f>
        <v>132</v>
      </c>
      <c r="B201" s="49" t="s">
        <v>505</v>
      </c>
      <c r="C201" s="41" t="s">
        <v>217</v>
      </c>
      <c r="D201" s="20">
        <v>3991.7537339999999</v>
      </c>
      <c r="E201" s="20">
        <v>8659.1260827999995</v>
      </c>
    </row>
    <row r="202" spans="1:5" s="42" customFormat="1" ht="16.5" x14ac:dyDescent="0.3">
      <c r="A202" s="131">
        <f>MAX(A$4:A201)+1</f>
        <v>133</v>
      </c>
      <c r="B202" s="134" t="s">
        <v>479</v>
      </c>
      <c r="C202" s="41" t="s">
        <v>218</v>
      </c>
      <c r="D202" s="20"/>
      <c r="E202" s="20">
        <v>27986.0276739</v>
      </c>
    </row>
    <row r="203" spans="1:5" s="42" customFormat="1" ht="16.5" x14ac:dyDescent="0.3">
      <c r="A203" s="132"/>
      <c r="B203" s="135"/>
      <c r="C203" s="41" t="s">
        <v>217</v>
      </c>
      <c r="D203" s="20">
        <v>103.041507</v>
      </c>
      <c r="E203" s="20">
        <v>3001.0531801000002</v>
      </c>
    </row>
    <row r="204" spans="1:5" s="42" customFormat="1" ht="16.5" x14ac:dyDescent="0.3">
      <c r="A204" s="133"/>
      <c r="B204" s="136" t="s">
        <v>520</v>
      </c>
      <c r="C204" s="41" t="s">
        <v>224</v>
      </c>
      <c r="D204" s="20"/>
      <c r="E204" s="20">
        <v>189.68388400000001</v>
      </c>
    </row>
    <row r="205" spans="1:5" s="42" customFormat="1" ht="16.5" x14ac:dyDescent="0.3">
      <c r="A205" s="131">
        <f>MAX(A$4:A204)+1</f>
        <v>134</v>
      </c>
      <c r="B205" s="134" t="s">
        <v>481</v>
      </c>
      <c r="C205" s="41" t="s">
        <v>218</v>
      </c>
      <c r="D205" s="20"/>
      <c r="E205" s="20">
        <v>10327.665924299999</v>
      </c>
    </row>
    <row r="206" spans="1:5" s="42" customFormat="1" ht="16.5" x14ac:dyDescent="0.3">
      <c r="A206" s="132"/>
      <c r="B206" s="135"/>
      <c r="C206" s="41" t="s">
        <v>217</v>
      </c>
      <c r="D206" s="20">
        <v>6.8081430000000003</v>
      </c>
      <c r="E206" s="20">
        <v>244.64705140000001</v>
      </c>
    </row>
    <row r="207" spans="1:5" s="42" customFormat="1" ht="16.5" x14ac:dyDescent="0.3">
      <c r="A207" s="133"/>
      <c r="B207" s="136" t="s">
        <v>520</v>
      </c>
      <c r="C207" s="41" t="s">
        <v>224</v>
      </c>
      <c r="D207" s="20"/>
      <c r="E207" s="20">
        <v>47.320550400000002</v>
      </c>
    </row>
    <row r="208" spans="1:5" s="42" customFormat="1" ht="16.5" x14ac:dyDescent="0.3">
      <c r="A208" s="131">
        <f>MAX(A$4:A207)+1</f>
        <v>135</v>
      </c>
      <c r="B208" s="134" t="s">
        <v>553</v>
      </c>
      <c r="C208" s="41" t="s">
        <v>218</v>
      </c>
      <c r="D208" s="20"/>
      <c r="E208" s="20">
        <v>5105.9196235999998</v>
      </c>
    </row>
    <row r="209" spans="1:5" s="42" customFormat="1" ht="16.5" x14ac:dyDescent="0.3">
      <c r="A209" s="132"/>
      <c r="B209" s="135"/>
      <c r="C209" s="41" t="s">
        <v>217</v>
      </c>
      <c r="D209" s="20">
        <v>19.017482999999999</v>
      </c>
      <c r="E209" s="20">
        <v>530.97324549999996</v>
      </c>
    </row>
    <row r="210" spans="1:5" s="42" customFormat="1" ht="16.5" x14ac:dyDescent="0.3">
      <c r="A210" s="133"/>
      <c r="B210" s="136" t="s">
        <v>520</v>
      </c>
      <c r="C210" s="41" t="s">
        <v>224</v>
      </c>
      <c r="D210" s="20"/>
      <c r="E210" s="20">
        <v>145.45257860000001</v>
      </c>
    </row>
    <row r="211" spans="1:5" s="42" customFormat="1" ht="16.5" x14ac:dyDescent="0.3">
      <c r="A211" s="131">
        <f>MAX(A$4:A210)+1</f>
        <v>136</v>
      </c>
      <c r="B211" s="134" t="s">
        <v>493</v>
      </c>
      <c r="C211" s="41" t="s">
        <v>217</v>
      </c>
      <c r="D211" s="21">
        <v>7.8555E-2</v>
      </c>
      <c r="E211" s="20">
        <v>16.876627899999999</v>
      </c>
    </row>
    <row r="212" spans="1:5" s="42" customFormat="1" ht="16.5" x14ac:dyDescent="0.3">
      <c r="A212" s="133"/>
      <c r="B212" s="136" t="s">
        <v>520</v>
      </c>
      <c r="C212" s="41" t="s">
        <v>218</v>
      </c>
      <c r="D212" s="20"/>
      <c r="E212" s="20">
        <v>1191.3660749000001</v>
      </c>
    </row>
    <row r="213" spans="1:5" s="42" customFormat="1" ht="16.5" x14ac:dyDescent="0.3">
      <c r="A213" s="131">
        <f>MAX(A$4:A212)+1</f>
        <v>137</v>
      </c>
      <c r="B213" s="134" t="s">
        <v>494</v>
      </c>
      <c r="C213" s="41" t="s">
        <v>217</v>
      </c>
      <c r="D213" s="21">
        <v>4.5503000000000002E-2</v>
      </c>
      <c r="E213" s="20">
        <v>1.8295326000000001</v>
      </c>
    </row>
    <row r="214" spans="1:5" s="42" customFormat="1" ht="16.5" x14ac:dyDescent="0.3">
      <c r="A214" s="132"/>
      <c r="B214" s="135" t="s">
        <v>520</v>
      </c>
      <c r="C214" s="41" t="s">
        <v>218</v>
      </c>
      <c r="D214" s="20"/>
      <c r="E214" s="20">
        <v>1127.7518258</v>
      </c>
    </row>
    <row r="215" spans="1:5" s="42" customFormat="1" ht="16.5" x14ac:dyDescent="0.3">
      <c r="A215" s="133"/>
      <c r="B215" s="136" t="s">
        <v>520</v>
      </c>
      <c r="C215" s="41" t="s">
        <v>224</v>
      </c>
      <c r="D215" s="20"/>
      <c r="E215" s="45">
        <v>0.1195041</v>
      </c>
    </row>
    <row r="216" spans="1:5" s="42" customFormat="1" ht="16.5" x14ac:dyDescent="0.3">
      <c r="A216" s="44">
        <f>MAX(A$4:A215)+1</f>
        <v>138</v>
      </c>
      <c r="B216" s="49" t="s">
        <v>430</v>
      </c>
      <c r="C216" s="41" t="s">
        <v>217</v>
      </c>
      <c r="D216" s="20">
        <v>10.873120999999999</v>
      </c>
      <c r="E216" s="20">
        <v>515.35856779999995</v>
      </c>
    </row>
    <row r="217" spans="1:5" s="42" customFormat="1" ht="16.5" x14ac:dyDescent="0.3">
      <c r="A217" s="44">
        <f>MAX(A$4:A216)+1</f>
        <v>139</v>
      </c>
      <c r="B217" s="49" t="s">
        <v>431</v>
      </c>
      <c r="C217" s="41" t="s">
        <v>217</v>
      </c>
      <c r="D217" s="20">
        <v>388.22548599999999</v>
      </c>
      <c r="E217" s="20">
        <v>2641.6570849</v>
      </c>
    </row>
    <row r="218" spans="1:5" s="42" customFormat="1" ht="16.5" x14ac:dyDescent="0.3">
      <c r="A218" s="44">
        <f>MAX(A$4:A217)+1</f>
        <v>140</v>
      </c>
      <c r="B218" s="49" t="s">
        <v>432</v>
      </c>
      <c r="C218" s="41" t="s">
        <v>217</v>
      </c>
      <c r="D218" s="20">
        <v>10.941938</v>
      </c>
      <c r="E218" s="20">
        <v>252.83221019999999</v>
      </c>
    </row>
    <row r="219" spans="1:5" s="42" customFormat="1" ht="16.5" x14ac:dyDescent="0.3">
      <c r="A219" s="44">
        <f>MAX(A$4:A218)+1</f>
        <v>141</v>
      </c>
      <c r="B219" s="49" t="s">
        <v>433</v>
      </c>
      <c r="C219" s="41" t="s">
        <v>217</v>
      </c>
      <c r="D219" s="20">
        <v>4.3377629999999998</v>
      </c>
      <c r="E219" s="20">
        <v>256.78624839999998</v>
      </c>
    </row>
    <row r="220" spans="1:5" s="42" customFormat="1" ht="16.5" x14ac:dyDescent="0.3">
      <c r="A220" s="44">
        <f>MAX(A$4:A219)+1</f>
        <v>142</v>
      </c>
      <c r="B220" s="49" t="s">
        <v>485</v>
      </c>
      <c r="C220" s="41" t="s">
        <v>218</v>
      </c>
      <c r="D220" s="20"/>
      <c r="E220" s="20">
        <v>37547.612367900001</v>
      </c>
    </row>
    <row r="221" spans="1:5" s="42" customFormat="1" ht="16.5" x14ac:dyDescent="0.3">
      <c r="A221" s="44">
        <f>MAX(A$4:A220)+1</f>
        <v>143</v>
      </c>
      <c r="B221" s="49" t="s">
        <v>363</v>
      </c>
      <c r="C221" s="41" t="s">
        <v>220</v>
      </c>
      <c r="D221" s="20"/>
      <c r="E221" s="20">
        <v>19.889627699999998</v>
      </c>
    </row>
    <row r="222" spans="1:5" s="42" customFormat="1" ht="16.5" x14ac:dyDescent="0.3">
      <c r="A222" s="44">
        <f>MAX(A$4:A221)+1</f>
        <v>144</v>
      </c>
      <c r="B222" s="49" t="s">
        <v>434</v>
      </c>
      <c r="C222" s="41" t="s">
        <v>217</v>
      </c>
      <c r="D222" s="20">
        <v>1.6678440000000001</v>
      </c>
      <c r="E222" s="20">
        <v>46.805165299999999</v>
      </c>
    </row>
    <row r="223" spans="1:5" s="42" customFormat="1" ht="16.5" x14ac:dyDescent="0.3">
      <c r="A223" s="44">
        <f>MAX(A$4:A222)+1</f>
        <v>145</v>
      </c>
      <c r="B223" s="49" t="s">
        <v>506</v>
      </c>
      <c r="C223" s="41" t="s">
        <v>217</v>
      </c>
      <c r="D223" s="46">
        <v>1.0000000000000001E-5</v>
      </c>
      <c r="E223" s="45">
        <v>4.305E-4</v>
      </c>
    </row>
    <row r="224" spans="1:5" s="42" customFormat="1" ht="16.5" x14ac:dyDescent="0.3">
      <c r="A224" s="44">
        <f>MAX(A$4:A223)+1</f>
        <v>146</v>
      </c>
      <c r="B224" s="49" t="s">
        <v>201</v>
      </c>
      <c r="C224" s="41" t="s">
        <v>217</v>
      </c>
      <c r="D224" s="21">
        <v>3.3445000000000003E-2</v>
      </c>
      <c r="E224" s="20">
        <v>106.2409151</v>
      </c>
    </row>
    <row r="225" spans="1:5" s="42" customFormat="1" ht="16.5" x14ac:dyDescent="0.3">
      <c r="A225" s="44">
        <f>MAX(A$4:A224)+1</f>
        <v>147</v>
      </c>
      <c r="B225" s="49" t="s">
        <v>364</v>
      </c>
      <c r="C225" s="41" t="s">
        <v>217</v>
      </c>
      <c r="D225" s="20">
        <v>400.17009999999999</v>
      </c>
      <c r="E225" s="20">
        <v>8203.2075351999993</v>
      </c>
    </row>
    <row r="226" spans="1:5" s="42" customFormat="1" ht="16.5" x14ac:dyDescent="0.3">
      <c r="A226" s="131">
        <f>MAX(A$4:A225)+1</f>
        <v>148</v>
      </c>
      <c r="B226" s="134" t="s">
        <v>436</v>
      </c>
      <c r="C226" s="41" t="s">
        <v>217</v>
      </c>
      <c r="D226" s="20">
        <v>11.942140999999999</v>
      </c>
      <c r="E226" s="20">
        <v>257.44270519999998</v>
      </c>
    </row>
    <row r="227" spans="1:5" s="42" customFormat="1" ht="16.5" x14ac:dyDescent="0.3">
      <c r="A227" s="133"/>
      <c r="B227" s="136" t="s">
        <v>520</v>
      </c>
      <c r="C227" s="41" t="s">
        <v>218</v>
      </c>
      <c r="D227" s="20"/>
      <c r="E227" s="20">
        <v>727.65363449999995</v>
      </c>
    </row>
    <row r="228" spans="1:5" s="42" customFormat="1" ht="16.5" x14ac:dyDescent="0.3">
      <c r="A228" s="131">
        <f>MAX(A$4:A227)+1</f>
        <v>149</v>
      </c>
      <c r="B228" s="134" t="s">
        <v>540</v>
      </c>
      <c r="C228" s="41" t="s">
        <v>217</v>
      </c>
      <c r="D228" s="20">
        <v>8.4626260000000002</v>
      </c>
      <c r="E228" s="20">
        <v>132.2683859</v>
      </c>
    </row>
    <row r="229" spans="1:5" s="42" customFormat="1" ht="16.5" x14ac:dyDescent="0.3">
      <c r="A229" s="133"/>
      <c r="B229" s="136" t="s">
        <v>520</v>
      </c>
      <c r="C229" s="41" t="s">
        <v>218</v>
      </c>
      <c r="D229" s="20"/>
      <c r="E229" s="20">
        <v>212.9491658</v>
      </c>
    </row>
    <row r="230" spans="1:5" s="42" customFormat="1" ht="16.5" x14ac:dyDescent="0.3">
      <c r="A230" s="44">
        <f>MAX(A$4:A229)+1</f>
        <v>150</v>
      </c>
      <c r="B230" s="49" t="s">
        <v>437</v>
      </c>
      <c r="C230" s="41" t="s">
        <v>217</v>
      </c>
      <c r="D230" s="20">
        <v>1727.6203350000001</v>
      </c>
      <c r="E230" s="20">
        <v>5620.7468325</v>
      </c>
    </row>
    <row r="231" spans="1:5" s="42" customFormat="1" ht="16.5" x14ac:dyDescent="0.3">
      <c r="A231" s="44">
        <f>MAX(A$4:A230)+1</f>
        <v>151</v>
      </c>
      <c r="B231" s="49" t="s">
        <v>526</v>
      </c>
      <c r="C231" s="41" t="s">
        <v>217</v>
      </c>
      <c r="D231" s="20">
        <v>188.63524799999999</v>
      </c>
      <c r="E231" s="20">
        <v>190.15480869999999</v>
      </c>
    </row>
    <row r="232" spans="1:5" s="42" customFormat="1" ht="16.5" x14ac:dyDescent="0.3">
      <c r="A232" s="131">
        <f>MAX(A$4:A231)+1</f>
        <v>152</v>
      </c>
      <c r="B232" s="134" t="s">
        <v>337</v>
      </c>
      <c r="C232" s="41" t="s">
        <v>218</v>
      </c>
      <c r="D232" s="20"/>
      <c r="E232" s="20">
        <v>735.99154290000001</v>
      </c>
    </row>
    <row r="233" spans="1:5" s="42" customFormat="1" ht="16.5" x14ac:dyDescent="0.3">
      <c r="A233" s="133"/>
      <c r="B233" s="136"/>
      <c r="C233" s="41" t="s">
        <v>217</v>
      </c>
      <c r="D233" s="20">
        <v>20.714746999999999</v>
      </c>
      <c r="E233" s="20">
        <v>691.9037687</v>
      </c>
    </row>
    <row r="234" spans="1:5" s="42" customFormat="1" ht="16.5" x14ac:dyDescent="0.3">
      <c r="A234" s="44">
        <f>MAX(A$4:A233)+1</f>
        <v>153</v>
      </c>
      <c r="B234" s="49" t="s">
        <v>46</v>
      </c>
      <c r="C234" s="41" t="s">
        <v>217</v>
      </c>
      <c r="D234" s="20">
        <v>271.98355900000001</v>
      </c>
      <c r="E234" s="20">
        <v>4078.5268119000002</v>
      </c>
    </row>
    <row r="235" spans="1:5" s="42" customFormat="1" ht="16.5" x14ac:dyDescent="0.3">
      <c r="A235" s="131">
        <f>MAX(A$4:A234)+1</f>
        <v>154</v>
      </c>
      <c r="B235" s="134" t="s">
        <v>340</v>
      </c>
      <c r="C235" s="41" t="s">
        <v>218</v>
      </c>
      <c r="D235" s="20"/>
      <c r="E235" s="20">
        <v>15201.737210900001</v>
      </c>
    </row>
    <row r="236" spans="1:5" s="42" customFormat="1" ht="16.5" x14ac:dyDescent="0.3">
      <c r="A236" s="133"/>
      <c r="B236" s="136"/>
      <c r="C236" s="41" t="s">
        <v>217</v>
      </c>
      <c r="D236" s="20">
        <v>13.387022999999999</v>
      </c>
      <c r="E236" s="20">
        <v>3792.8127021999999</v>
      </c>
    </row>
    <row r="237" spans="1:5" s="42" customFormat="1" ht="16.5" x14ac:dyDescent="0.3">
      <c r="A237" s="44">
        <f>MAX(A$4:A236)+1</f>
        <v>155</v>
      </c>
      <c r="B237" s="49" t="s">
        <v>528</v>
      </c>
      <c r="C237" s="41" t="s">
        <v>217</v>
      </c>
      <c r="D237" s="21">
        <v>0.35938700000000001</v>
      </c>
      <c r="E237" s="20">
        <v>28.357541999999999</v>
      </c>
    </row>
    <row r="238" spans="1:5" s="42" customFormat="1" ht="16.5" x14ac:dyDescent="0.3">
      <c r="A238" s="131">
        <f>MAX(A$4:A237)+1</f>
        <v>156</v>
      </c>
      <c r="B238" s="134" t="s">
        <v>438</v>
      </c>
      <c r="C238" s="41" t="s">
        <v>217</v>
      </c>
      <c r="D238" s="20">
        <v>22.36346</v>
      </c>
      <c r="E238" s="20">
        <v>633.34327889999997</v>
      </c>
    </row>
    <row r="239" spans="1:5" s="42" customFormat="1" ht="16.5" x14ac:dyDescent="0.3">
      <c r="A239" s="133"/>
      <c r="B239" s="136" t="s">
        <v>520</v>
      </c>
      <c r="C239" s="41" t="s">
        <v>221</v>
      </c>
      <c r="D239" s="20"/>
      <c r="E239" s="20">
        <v>369.0606358</v>
      </c>
    </row>
    <row r="240" spans="1:5" s="42" customFormat="1" ht="16.5" x14ac:dyDescent="0.3">
      <c r="A240" s="44">
        <f>MAX(A$4:A239)+1</f>
        <v>157</v>
      </c>
      <c r="B240" s="49" t="s">
        <v>439</v>
      </c>
      <c r="C240" s="41" t="s">
        <v>217</v>
      </c>
      <c r="D240" s="20">
        <v>197.165223</v>
      </c>
      <c r="E240" s="20">
        <v>2899.4628053000001</v>
      </c>
    </row>
    <row r="241" spans="1:5" s="42" customFormat="1" ht="16.5" x14ac:dyDescent="0.3">
      <c r="A241" s="44">
        <f>MAX(A$4:A240)+1</f>
        <v>158</v>
      </c>
      <c r="B241" s="49" t="s">
        <v>440</v>
      </c>
      <c r="C241" s="41" t="s">
        <v>218</v>
      </c>
      <c r="D241" s="20"/>
      <c r="E241" s="20">
        <v>6309.0906180000002</v>
      </c>
    </row>
    <row r="242" spans="1:5" s="42" customFormat="1" ht="16.5" x14ac:dyDescent="0.3">
      <c r="A242" s="44">
        <f>MAX(A$4:A241)+1</f>
        <v>159</v>
      </c>
      <c r="B242" s="49" t="s">
        <v>365</v>
      </c>
      <c r="C242" s="41" t="s">
        <v>217</v>
      </c>
      <c r="D242" s="20">
        <v>31.979519</v>
      </c>
      <c r="E242" s="20">
        <v>276.78931230000001</v>
      </c>
    </row>
    <row r="243" spans="1:5" s="42" customFormat="1" ht="16.5" x14ac:dyDescent="0.3">
      <c r="A243" s="131">
        <f>MAX(A$4:A242)+1</f>
        <v>160</v>
      </c>
      <c r="B243" s="134" t="s">
        <v>487</v>
      </c>
      <c r="C243" s="41" t="s">
        <v>217</v>
      </c>
      <c r="D243" s="20">
        <v>19.114170000000001</v>
      </c>
      <c r="E243" s="20">
        <v>902.25512560000004</v>
      </c>
    </row>
    <row r="244" spans="1:5" s="42" customFormat="1" ht="16.5" x14ac:dyDescent="0.3">
      <c r="A244" s="132"/>
      <c r="B244" s="135" t="s">
        <v>520</v>
      </c>
      <c r="C244" s="41" t="s">
        <v>218</v>
      </c>
      <c r="D244" s="20"/>
      <c r="E244" s="20">
        <v>49.189241600000003</v>
      </c>
    </row>
    <row r="245" spans="1:5" s="42" customFormat="1" ht="16.5" x14ac:dyDescent="0.3">
      <c r="A245" s="133"/>
      <c r="B245" s="136" t="s">
        <v>520</v>
      </c>
      <c r="C245" s="41" t="s">
        <v>220</v>
      </c>
      <c r="D245" s="20"/>
      <c r="E245" s="20">
        <v>209.0596913</v>
      </c>
    </row>
    <row r="246" spans="1:5" s="42" customFormat="1" ht="16.5" x14ac:dyDescent="0.3">
      <c r="A246" s="44">
        <f>MAX(A$4:A245)+1</f>
        <v>161</v>
      </c>
      <c r="B246" s="49" t="s">
        <v>441</v>
      </c>
      <c r="C246" s="41" t="s">
        <v>217</v>
      </c>
      <c r="D246" s="21">
        <v>0.40178900000000001</v>
      </c>
      <c r="E246" s="20">
        <v>6.1067005999999999</v>
      </c>
    </row>
    <row r="247" spans="1:5" s="42" customFormat="1" ht="16.5" x14ac:dyDescent="0.3">
      <c r="A247" s="44">
        <f>MAX(A$4:A246)+1</f>
        <v>162</v>
      </c>
      <c r="B247" s="49" t="s">
        <v>543</v>
      </c>
      <c r="C247" s="41" t="s">
        <v>217</v>
      </c>
      <c r="D247" s="20">
        <v>295.075197</v>
      </c>
      <c r="E247" s="20">
        <v>3626.6216402999999</v>
      </c>
    </row>
    <row r="248" spans="1:5" s="42" customFormat="1" ht="16.5" x14ac:dyDescent="0.3">
      <c r="A248" s="131">
        <f>MAX(A$4:A247)+1</f>
        <v>163</v>
      </c>
      <c r="B248" s="134" t="s">
        <v>517</v>
      </c>
      <c r="C248" s="41" t="s">
        <v>227</v>
      </c>
      <c r="D248" s="20"/>
      <c r="E248" s="20">
        <v>554.55994339999995</v>
      </c>
    </row>
    <row r="249" spans="1:5" s="42" customFormat="1" ht="16.5" x14ac:dyDescent="0.3">
      <c r="A249" s="132"/>
      <c r="B249" s="135"/>
      <c r="C249" s="41" t="s">
        <v>226</v>
      </c>
      <c r="D249" s="20"/>
      <c r="E249" s="20">
        <v>5.9863602</v>
      </c>
    </row>
    <row r="250" spans="1:5" s="42" customFormat="1" ht="16.5" x14ac:dyDescent="0.3">
      <c r="A250" s="132"/>
      <c r="B250" s="135"/>
      <c r="C250" s="41" t="s">
        <v>229</v>
      </c>
      <c r="D250" s="21">
        <v>9.6469999999999993E-3</v>
      </c>
      <c r="E250" s="20">
        <v>16.821672</v>
      </c>
    </row>
    <row r="251" spans="1:5" s="42" customFormat="1" ht="16.5" x14ac:dyDescent="0.3">
      <c r="A251" s="132"/>
      <c r="B251" s="135"/>
      <c r="C251" s="41" t="s">
        <v>217</v>
      </c>
      <c r="D251" s="20">
        <v>10304.300182999999</v>
      </c>
      <c r="E251" s="20">
        <v>53666.534021200001</v>
      </c>
    </row>
    <row r="252" spans="1:5" s="42" customFormat="1" ht="16.5" x14ac:dyDescent="0.3">
      <c r="A252" s="132"/>
      <c r="B252" s="135"/>
      <c r="C252" s="41" t="s">
        <v>219</v>
      </c>
      <c r="D252" s="20"/>
      <c r="E252" s="20">
        <v>44.488552800000001</v>
      </c>
    </row>
    <row r="253" spans="1:5" s="42" customFormat="1" ht="16.5" x14ac:dyDescent="0.3">
      <c r="A253" s="132"/>
      <c r="B253" s="135"/>
      <c r="C253" s="41" t="s">
        <v>228</v>
      </c>
      <c r="D253" s="20"/>
      <c r="E253" s="20">
        <v>2.0295535</v>
      </c>
    </row>
    <row r="254" spans="1:5" s="42" customFormat="1" ht="16.5" x14ac:dyDescent="0.3">
      <c r="A254" s="132"/>
      <c r="B254" s="135"/>
      <c r="C254" s="41" t="s">
        <v>218</v>
      </c>
      <c r="D254" s="20"/>
      <c r="E254" s="20">
        <v>27688.031345700001</v>
      </c>
    </row>
    <row r="255" spans="1:5" s="42" customFormat="1" ht="16.5" x14ac:dyDescent="0.3">
      <c r="A255" s="132"/>
      <c r="B255" s="135"/>
      <c r="C255" s="41" t="s">
        <v>220</v>
      </c>
      <c r="D255" s="20"/>
      <c r="E255" s="20">
        <v>2350.0611852000002</v>
      </c>
    </row>
    <row r="256" spans="1:5" s="42" customFormat="1" ht="16.5" x14ac:dyDescent="0.3">
      <c r="A256" s="132"/>
      <c r="B256" s="135"/>
      <c r="C256" s="41" t="s">
        <v>221</v>
      </c>
      <c r="D256" s="20"/>
      <c r="E256" s="20">
        <v>24.052466800000001</v>
      </c>
    </row>
    <row r="257" spans="1:5" s="42" customFormat="1" ht="16.5" x14ac:dyDescent="0.3">
      <c r="A257" s="133"/>
      <c r="B257" s="136"/>
      <c r="C257" s="41" t="s">
        <v>222</v>
      </c>
      <c r="D257" s="20">
        <v>97713.49</v>
      </c>
      <c r="E257" s="20">
        <v>243128.6895033</v>
      </c>
    </row>
    <row r="258" spans="1:5" s="42" customFormat="1" ht="17.25" x14ac:dyDescent="0.35">
      <c r="A258" s="127" t="s">
        <v>443</v>
      </c>
      <c r="B258" s="128"/>
      <c r="C258" s="47"/>
      <c r="D258" s="23">
        <f>SUM(D5:D257)</f>
        <v>202838.52203300002</v>
      </c>
      <c r="E258" s="23">
        <v>1387455.8431479</v>
      </c>
    </row>
    <row r="259" spans="1:5" ht="52.5" customHeight="1" x14ac:dyDescent="0.25">
      <c r="A259" s="137" t="s">
        <v>609</v>
      </c>
      <c r="B259" s="137"/>
      <c r="C259" s="137"/>
      <c r="D259" s="137"/>
      <c r="E259" s="137"/>
    </row>
  </sheetData>
  <mergeCells count="122">
    <mergeCell ref="A1:E1"/>
    <mergeCell ref="A2:E2"/>
    <mergeCell ref="A258:B258"/>
    <mergeCell ref="B243:B245"/>
    <mergeCell ref="A243:A245"/>
    <mergeCell ref="B154:B156"/>
    <mergeCell ref="A154:A156"/>
    <mergeCell ref="B158:B159"/>
    <mergeCell ref="A158:A159"/>
    <mergeCell ref="B163:B165"/>
    <mergeCell ref="A163:A165"/>
    <mergeCell ref="B166:B168"/>
    <mergeCell ref="A166:A168"/>
    <mergeCell ref="B176:B178"/>
    <mergeCell ref="A176:A178"/>
    <mergeCell ref="A238:A239"/>
    <mergeCell ref="B238:B239"/>
    <mergeCell ref="B174:B175"/>
    <mergeCell ref="B248:B257"/>
    <mergeCell ref="A248:A257"/>
    <mergeCell ref="A226:A227"/>
    <mergeCell ref="B226:B227"/>
    <mergeCell ref="A228:A229"/>
    <mergeCell ref="B228:B229"/>
    <mergeCell ref="A232:A233"/>
    <mergeCell ref="B232:B233"/>
    <mergeCell ref="A139:A140"/>
    <mergeCell ref="B139:B140"/>
    <mergeCell ref="A143:A144"/>
    <mergeCell ref="A115:A117"/>
    <mergeCell ref="B90:B93"/>
    <mergeCell ref="A90:A93"/>
    <mergeCell ref="B213:B215"/>
    <mergeCell ref="A213:A215"/>
    <mergeCell ref="B143:B144"/>
    <mergeCell ref="A151:A152"/>
    <mergeCell ref="B151:B152"/>
    <mergeCell ref="B146:B150"/>
    <mergeCell ref="A146:A150"/>
    <mergeCell ref="A179:A180"/>
    <mergeCell ref="B179:B180"/>
    <mergeCell ref="A186:A187"/>
    <mergeCell ref="B186:B187"/>
    <mergeCell ref="A191:A192"/>
    <mergeCell ref="B191:B192"/>
    <mergeCell ref="A170:A171"/>
    <mergeCell ref="B170:B171"/>
    <mergeCell ref="A172:A173"/>
    <mergeCell ref="A135:A136"/>
    <mergeCell ref="B135:B136"/>
    <mergeCell ref="B128:B130"/>
    <mergeCell ref="A128:A130"/>
    <mergeCell ref="A193:A194"/>
    <mergeCell ref="B193:B194"/>
    <mergeCell ref="A195:A196"/>
    <mergeCell ref="B195:B196"/>
    <mergeCell ref="A211:A212"/>
    <mergeCell ref="B211:B212"/>
    <mergeCell ref="B197:B199"/>
    <mergeCell ref="A197:A199"/>
    <mergeCell ref="B202:B204"/>
    <mergeCell ref="A202:A204"/>
    <mergeCell ref="B205:B207"/>
    <mergeCell ref="A205:A207"/>
    <mergeCell ref="A21:A22"/>
    <mergeCell ref="B21:B22"/>
    <mergeCell ref="A44:A45"/>
    <mergeCell ref="B44:B45"/>
    <mergeCell ref="A53:A54"/>
    <mergeCell ref="B53:B54"/>
    <mergeCell ref="B48:B50"/>
    <mergeCell ref="B208:B210"/>
    <mergeCell ref="A208:A210"/>
    <mergeCell ref="B110:B111"/>
    <mergeCell ref="A110:A111"/>
    <mergeCell ref="A112:A113"/>
    <mergeCell ref="B112:B113"/>
    <mergeCell ref="B115:B117"/>
    <mergeCell ref="A59:A61"/>
    <mergeCell ref="A42:A43"/>
    <mergeCell ref="B42:B43"/>
    <mergeCell ref="B96:B97"/>
    <mergeCell ref="A96:A97"/>
    <mergeCell ref="B98:B99"/>
    <mergeCell ref="A98:A99"/>
    <mergeCell ref="B103:B104"/>
    <mergeCell ref="A103:A104"/>
    <mergeCell ref="B63:B64"/>
    <mergeCell ref="B5:B6"/>
    <mergeCell ref="A5:A6"/>
    <mergeCell ref="B7:B8"/>
    <mergeCell ref="A7:A8"/>
    <mergeCell ref="A10:A11"/>
    <mergeCell ref="B10:B11"/>
    <mergeCell ref="B16:B17"/>
    <mergeCell ref="A16:A17"/>
    <mergeCell ref="A18:A19"/>
    <mergeCell ref="B18:B19"/>
    <mergeCell ref="A48:A50"/>
    <mergeCell ref="B59:B61"/>
    <mergeCell ref="B87:B89"/>
    <mergeCell ref="A87:A89"/>
    <mergeCell ref="A39:A41"/>
    <mergeCell ref="B39:B41"/>
    <mergeCell ref="B31:B33"/>
    <mergeCell ref="A31:A33"/>
    <mergeCell ref="A259:E259"/>
    <mergeCell ref="B65:B66"/>
    <mergeCell ref="B74:B75"/>
    <mergeCell ref="A74:A75"/>
    <mergeCell ref="A65:A66"/>
    <mergeCell ref="A63:A64"/>
    <mergeCell ref="B79:B81"/>
    <mergeCell ref="A79:A81"/>
    <mergeCell ref="B172:B173"/>
    <mergeCell ref="A174:A175"/>
    <mergeCell ref="A235:A236"/>
    <mergeCell ref="B235:B236"/>
    <mergeCell ref="A119:A120"/>
    <mergeCell ref="B119:B120"/>
    <mergeCell ref="A123:A124"/>
    <mergeCell ref="B123:B124"/>
  </mergeCells>
  <conditionalFormatting sqref="C5:E257">
    <cfRule type="expression" dxfId="131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93" firstPageNumber="7" fitToHeight="0" orientation="portrait" useFirstPageNumber="1" r:id="rId1"/>
  <headerFooter>
    <oddFooter>&amp;CA &amp;P</oddFooter>
  </headerFooter>
  <rowBreaks count="5" manualBreakCount="5">
    <brk id="46" max="16383" man="1"/>
    <brk id="89" max="16383" man="1"/>
    <brk id="133" max="4" man="1"/>
    <brk id="175" max="16383" man="1"/>
    <brk id="2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3EA2-ECDC-48E9-A9E9-19D7A34211BD}">
  <dimension ref="A1:E253"/>
  <sheetViews>
    <sheetView showZeros="0" view="pageBreakPreview" topLeftCell="A241" zoomScale="130" zoomScaleNormal="110" zoomScaleSheetLayoutView="130" zoomScalePageLayoutView="40" workbookViewId="0">
      <selection sqref="A1:E1"/>
    </sheetView>
  </sheetViews>
  <sheetFormatPr defaultColWidth="9.140625" defaultRowHeight="12.75" x14ac:dyDescent="0.2"/>
  <cols>
    <col min="1" max="1" width="9.140625" style="70"/>
    <col min="2" max="2" width="45.42578125" style="71" customWidth="1"/>
    <col min="3" max="3" width="9.140625" style="52" customWidth="1"/>
    <col min="4" max="4" width="16.42578125" style="52" customWidth="1"/>
    <col min="5" max="5" width="12.85546875" style="52" customWidth="1"/>
    <col min="6" max="6" width="9.140625" style="52" customWidth="1"/>
    <col min="7" max="16384" width="9.140625" style="52"/>
  </cols>
  <sheetData>
    <row r="1" spans="1:5" ht="15" x14ac:dyDescent="0.2">
      <c r="A1" s="146" t="s">
        <v>562</v>
      </c>
      <c r="B1" s="146"/>
      <c r="C1" s="146"/>
      <c r="D1" s="146"/>
      <c r="E1" s="146"/>
    </row>
    <row r="2" spans="1:5" ht="15" x14ac:dyDescent="0.2">
      <c r="A2" s="147" t="s">
        <v>598</v>
      </c>
      <c r="B2" s="147"/>
      <c r="C2" s="147"/>
      <c r="D2" s="147"/>
      <c r="E2" s="147"/>
    </row>
    <row r="3" spans="1:5" ht="15" x14ac:dyDescent="0.3">
      <c r="A3" s="115"/>
      <c r="B3" s="116"/>
      <c r="C3" s="117"/>
      <c r="D3" s="117"/>
      <c r="E3" s="118" t="s">
        <v>594</v>
      </c>
    </row>
    <row r="4" spans="1:5" ht="30" x14ac:dyDescent="0.2">
      <c r="A4" s="91" t="s">
        <v>591</v>
      </c>
      <c r="B4" s="56" t="s">
        <v>215</v>
      </c>
      <c r="C4" s="56" t="s">
        <v>216</v>
      </c>
      <c r="D4" s="56" t="s">
        <v>348</v>
      </c>
      <c r="E4" s="56" t="s">
        <v>589</v>
      </c>
    </row>
    <row r="5" spans="1:5" ht="15" x14ac:dyDescent="0.3">
      <c r="A5" s="141">
        <f>MAX(A$4:A4)+1</f>
        <v>1</v>
      </c>
      <c r="B5" s="144" t="s">
        <v>495</v>
      </c>
      <c r="C5" s="57" t="s">
        <v>217</v>
      </c>
      <c r="D5" s="58">
        <v>83.832571000000002</v>
      </c>
      <c r="E5" s="58">
        <v>7480.7724617000003</v>
      </c>
    </row>
    <row r="6" spans="1:5" ht="15" x14ac:dyDescent="0.3">
      <c r="A6" s="141"/>
      <c r="B6" s="144"/>
      <c r="C6" s="57" t="s">
        <v>218</v>
      </c>
      <c r="D6" s="58"/>
      <c r="E6" s="58">
        <v>8528.0588246000007</v>
      </c>
    </row>
    <row r="7" spans="1:5" ht="15" x14ac:dyDescent="0.3">
      <c r="A7" s="141">
        <f>MAX(A$4:A6)+1</f>
        <v>2</v>
      </c>
      <c r="B7" s="144" t="s">
        <v>366</v>
      </c>
      <c r="C7" s="57" t="s">
        <v>217</v>
      </c>
      <c r="D7" s="58">
        <v>17.884487</v>
      </c>
      <c r="E7" s="58">
        <v>462.04682889999998</v>
      </c>
    </row>
    <row r="8" spans="1:5" ht="15" x14ac:dyDescent="0.3">
      <c r="A8" s="141"/>
      <c r="B8" s="144"/>
      <c r="C8" s="57" t="s">
        <v>218</v>
      </c>
      <c r="D8" s="58"/>
      <c r="E8" s="58">
        <v>2552.0513685000001</v>
      </c>
    </row>
    <row r="9" spans="1:5" ht="15" x14ac:dyDescent="0.3">
      <c r="A9" s="59">
        <f>MAX(A$4:A8)+1</f>
        <v>3</v>
      </c>
      <c r="B9" s="60" t="s">
        <v>367</v>
      </c>
      <c r="C9" s="57" t="s">
        <v>217</v>
      </c>
      <c r="D9" s="58">
        <v>57.613801000000002</v>
      </c>
      <c r="E9" s="58">
        <v>3345.5425553999999</v>
      </c>
    </row>
    <row r="10" spans="1:5" ht="15" x14ac:dyDescent="0.3">
      <c r="A10" s="141">
        <f>MAX(A$4:A9)+1</f>
        <v>4</v>
      </c>
      <c r="B10" s="144" t="s">
        <v>232</v>
      </c>
      <c r="C10" s="57" t="s">
        <v>217</v>
      </c>
      <c r="D10" s="58">
        <v>2.4914610000000001</v>
      </c>
      <c r="E10" s="58">
        <v>5184.0080089000003</v>
      </c>
    </row>
    <row r="11" spans="1:5" ht="15" x14ac:dyDescent="0.3">
      <c r="A11" s="141"/>
      <c r="B11" s="144"/>
      <c r="C11" s="57" t="s">
        <v>218</v>
      </c>
      <c r="D11" s="58"/>
      <c r="E11" s="58">
        <v>14619.4067301</v>
      </c>
    </row>
    <row r="12" spans="1:5" ht="15" x14ac:dyDescent="0.3">
      <c r="A12" s="59">
        <f>MAX(A$4:A11)+1</f>
        <v>5</v>
      </c>
      <c r="B12" s="60" t="s">
        <v>352</v>
      </c>
      <c r="C12" s="57" t="s">
        <v>219</v>
      </c>
      <c r="D12" s="58"/>
      <c r="E12" s="58">
        <v>1202.5251722999999</v>
      </c>
    </row>
    <row r="13" spans="1:5" ht="15" x14ac:dyDescent="0.3">
      <c r="A13" s="59">
        <f>MAX(A$4:A12)+1</f>
        <v>6</v>
      </c>
      <c r="B13" s="60" t="s">
        <v>544</v>
      </c>
      <c r="C13" s="57" t="s">
        <v>217</v>
      </c>
      <c r="D13" s="58">
        <v>1111.5782119999999</v>
      </c>
      <c r="E13" s="58">
        <v>14306.090197400001</v>
      </c>
    </row>
    <row r="14" spans="1:5" ht="15" x14ac:dyDescent="0.3">
      <c r="A14" s="59">
        <f>MAX(A$4:A13)+1</f>
        <v>7</v>
      </c>
      <c r="B14" s="60" t="s">
        <v>516</v>
      </c>
      <c r="C14" s="57" t="s">
        <v>217</v>
      </c>
      <c r="D14" s="58">
        <v>47.652371000000002</v>
      </c>
      <c r="E14" s="58">
        <v>4946.7467118000004</v>
      </c>
    </row>
    <row r="15" spans="1:5" ht="15" x14ac:dyDescent="0.3">
      <c r="A15" s="141">
        <f>MAX(A$4:A14)+1</f>
        <v>8</v>
      </c>
      <c r="B15" s="144" t="s">
        <v>368</v>
      </c>
      <c r="C15" s="57" t="s">
        <v>217</v>
      </c>
      <c r="D15" s="58">
        <v>286.21136200000001</v>
      </c>
      <c r="E15" s="58">
        <v>16158.265411799999</v>
      </c>
    </row>
    <row r="16" spans="1:5" ht="15" x14ac:dyDescent="0.3">
      <c r="A16" s="141"/>
      <c r="B16" s="144"/>
      <c r="C16" s="57" t="s">
        <v>218</v>
      </c>
      <c r="D16" s="58"/>
      <c r="E16" s="58">
        <v>1080.0756635</v>
      </c>
    </row>
    <row r="17" spans="1:5" ht="15" x14ac:dyDescent="0.3">
      <c r="A17" s="141">
        <f>MAX(A$4:A16)+1</f>
        <v>9</v>
      </c>
      <c r="B17" s="144" t="s">
        <v>369</v>
      </c>
      <c r="C17" s="57" t="s">
        <v>217</v>
      </c>
      <c r="D17" s="58">
        <v>0.92495300000000003</v>
      </c>
      <c r="E17" s="58">
        <v>22.772751100000001</v>
      </c>
    </row>
    <row r="18" spans="1:5" ht="15" x14ac:dyDescent="0.3">
      <c r="A18" s="141"/>
      <c r="B18" s="144"/>
      <c r="C18" s="57" t="s">
        <v>218</v>
      </c>
      <c r="D18" s="58"/>
      <c r="E18" s="58">
        <v>1862.9413173</v>
      </c>
    </row>
    <row r="19" spans="1:5" ht="15" x14ac:dyDescent="0.3">
      <c r="A19" s="59">
        <f>MAX(A$4:A18)+1</f>
        <v>10</v>
      </c>
      <c r="B19" s="60" t="s">
        <v>370</v>
      </c>
      <c r="C19" s="57" t="s">
        <v>217</v>
      </c>
      <c r="D19" s="58">
        <v>8.8974250000000001</v>
      </c>
      <c r="E19" s="58">
        <v>184.74772759999999</v>
      </c>
    </row>
    <row r="20" spans="1:5" ht="15" x14ac:dyDescent="0.3">
      <c r="A20" s="141">
        <f>MAX(A$4:A19)+1</f>
        <v>11</v>
      </c>
      <c r="B20" s="144" t="s">
        <v>371</v>
      </c>
      <c r="C20" s="57" t="s">
        <v>217</v>
      </c>
      <c r="D20" s="58">
        <v>20.251888999999998</v>
      </c>
      <c r="E20" s="58">
        <v>935.89692809999997</v>
      </c>
    </row>
    <row r="21" spans="1:5" ht="15" x14ac:dyDescent="0.3">
      <c r="A21" s="141"/>
      <c r="B21" s="144"/>
      <c r="C21" s="57" t="s">
        <v>218</v>
      </c>
      <c r="D21" s="58"/>
      <c r="E21" s="58">
        <v>915.17472540000006</v>
      </c>
    </row>
    <row r="22" spans="1:5" ht="15" x14ac:dyDescent="0.3">
      <c r="A22" s="59">
        <f>MAX(A$4:A21)+1</f>
        <v>12</v>
      </c>
      <c r="B22" s="60" t="s">
        <v>239</v>
      </c>
      <c r="C22" s="57" t="s">
        <v>217</v>
      </c>
      <c r="D22" s="58">
        <v>25.862978999999999</v>
      </c>
      <c r="E22" s="58">
        <v>2919.7825194000002</v>
      </c>
    </row>
    <row r="23" spans="1:5" ht="15" x14ac:dyDescent="0.3">
      <c r="A23" s="59">
        <f>MAX(A$4:A22)+1</f>
        <v>13</v>
      </c>
      <c r="B23" s="60" t="s">
        <v>241</v>
      </c>
      <c r="C23" s="57" t="s">
        <v>217</v>
      </c>
      <c r="D23" s="58">
        <v>197.677933</v>
      </c>
      <c r="E23" s="58">
        <v>13081.8584962</v>
      </c>
    </row>
    <row r="24" spans="1:5" ht="15" x14ac:dyDescent="0.3">
      <c r="A24" s="59">
        <f>MAX(A$4:A23)+1</f>
        <v>14</v>
      </c>
      <c r="B24" s="60" t="s">
        <v>353</v>
      </c>
      <c r="C24" s="57" t="s">
        <v>217</v>
      </c>
      <c r="D24" s="58">
        <v>13057.517690999999</v>
      </c>
      <c r="E24" s="58">
        <v>32087.300014299999</v>
      </c>
    </row>
    <row r="25" spans="1:5" ht="15" x14ac:dyDescent="0.3">
      <c r="A25" s="59">
        <f>MAX(A$4:A24)+1</f>
        <v>15</v>
      </c>
      <c r="B25" s="60" t="s">
        <v>448</v>
      </c>
      <c r="C25" s="57" t="s">
        <v>220</v>
      </c>
      <c r="D25" s="58"/>
      <c r="E25" s="58">
        <v>277.67095949999998</v>
      </c>
    </row>
    <row r="26" spans="1:5" ht="15" x14ac:dyDescent="0.3">
      <c r="A26" s="59">
        <f>MAX(A$4:A25)+1</f>
        <v>16</v>
      </c>
      <c r="B26" s="60" t="s">
        <v>372</v>
      </c>
      <c r="C26" s="57" t="s">
        <v>217</v>
      </c>
      <c r="D26" s="58">
        <v>811.90422599999999</v>
      </c>
      <c r="E26" s="58">
        <v>5381.4291458999996</v>
      </c>
    </row>
    <row r="27" spans="1:5" ht="15" x14ac:dyDescent="0.3">
      <c r="A27" s="59">
        <f>MAX(A$4:A26)+1</f>
        <v>17</v>
      </c>
      <c r="B27" s="60" t="s">
        <v>373</v>
      </c>
      <c r="C27" s="57" t="s">
        <v>217</v>
      </c>
      <c r="D27" s="61">
        <v>0.195045</v>
      </c>
      <c r="E27" s="62">
        <v>0.34332000000000001</v>
      </c>
    </row>
    <row r="28" spans="1:5" ht="15" x14ac:dyDescent="0.3">
      <c r="A28" s="59">
        <f>MAX(A$4:A27)+1</f>
        <v>18</v>
      </c>
      <c r="B28" s="60" t="s">
        <v>374</v>
      </c>
      <c r="C28" s="57" t="s">
        <v>217</v>
      </c>
      <c r="D28" s="63">
        <v>5.5335000000000002E-2</v>
      </c>
      <c r="E28" s="58">
        <v>1.2898794</v>
      </c>
    </row>
    <row r="29" spans="1:5" ht="15" x14ac:dyDescent="0.3">
      <c r="A29" s="141">
        <f>MAX(A$4:A28)+1</f>
        <v>19</v>
      </c>
      <c r="B29" s="144" t="s">
        <v>375</v>
      </c>
      <c r="C29" s="57" t="s">
        <v>217</v>
      </c>
      <c r="D29" s="58">
        <v>77.774378999999996</v>
      </c>
      <c r="E29" s="58">
        <v>1725.3074958</v>
      </c>
    </row>
    <row r="30" spans="1:5" ht="15" x14ac:dyDescent="0.3">
      <c r="A30" s="141"/>
      <c r="B30" s="144"/>
      <c r="C30" s="57" t="s">
        <v>222</v>
      </c>
      <c r="D30" s="58">
        <v>717.64700000000005</v>
      </c>
      <c r="E30" s="58">
        <v>1847.1023392</v>
      </c>
    </row>
    <row r="31" spans="1:5" ht="15" x14ac:dyDescent="0.3">
      <c r="A31" s="59">
        <f>MAX(A$4:A30)+1</f>
        <v>20</v>
      </c>
      <c r="B31" s="60" t="s">
        <v>376</v>
      </c>
      <c r="C31" s="57" t="s">
        <v>217</v>
      </c>
      <c r="D31" s="58">
        <v>45.829281000000002</v>
      </c>
      <c r="E31" s="58">
        <v>316.38595040000001</v>
      </c>
    </row>
    <row r="32" spans="1:5" ht="15" x14ac:dyDescent="0.3">
      <c r="A32" s="59">
        <f>MAX(A$4:A31)+1</f>
        <v>21</v>
      </c>
      <c r="B32" s="64" t="s">
        <v>496</v>
      </c>
      <c r="C32" s="57" t="s">
        <v>217</v>
      </c>
      <c r="D32" s="58">
        <v>1019.521309</v>
      </c>
      <c r="E32" s="58">
        <v>428.47181490000003</v>
      </c>
    </row>
    <row r="33" spans="1:5" ht="15" x14ac:dyDescent="0.3">
      <c r="A33" s="59">
        <f>MAX(A$4:A32)+1</f>
        <v>22</v>
      </c>
      <c r="B33" s="60" t="s">
        <v>377</v>
      </c>
      <c r="C33" s="57" t="s">
        <v>222</v>
      </c>
      <c r="D33" s="58">
        <v>105217.314</v>
      </c>
      <c r="E33" s="58">
        <v>83596.036539599998</v>
      </c>
    </row>
    <row r="34" spans="1:5" ht="15" x14ac:dyDescent="0.3">
      <c r="A34" s="59">
        <f>MAX(A$4:A33)+1</f>
        <v>23</v>
      </c>
      <c r="B34" s="60" t="s">
        <v>378</v>
      </c>
      <c r="C34" s="57" t="s">
        <v>217</v>
      </c>
      <c r="D34" s="58">
        <v>50.759951999999998</v>
      </c>
      <c r="E34" s="58">
        <v>934.32182899999998</v>
      </c>
    </row>
    <row r="35" spans="1:5" ht="15" x14ac:dyDescent="0.3">
      <c r="A35" s="59">
        <f>MAX(A$4:A34)+1</f>
        <v>24</v>
      </c>
      <c r="B35" s="60" t="s">
        <v>47</v>
      </c>
      <c r="C35" s="57" t="s">
        <v>217</v>
      </c>
      <c r="D35" s="58">
        <v>46.055692000000001</v>
      </c>
      <c r="E35" s="58">
        <v>469.51665919999999</v>
      </c>
    </row>
    <row r="36" spans="1:5" ht="15" x14ac:dyDescent="0.3">
      <c r="A36" s="141">
        <f>MAX(A$4:A35)+1</f>
        <v>25</v>
      </c>
      <c r="B36" s="140" t="s">
        <v>250</v>
      </c>
      <c r="C36" s="57" t="s">
        <v>217</v>
      </c>
      <c r="D36" s="58">
        <v>0.50850399999999996</v>
      </c>
      <c r="E36" s="58">
        <v>8.5086744999999997</v>
      </c>
    </row>
    <row r="37" spans="1:5" ht="15" x14ac:dyDescent="0.3">
      <c r="A37" s="141"/>
      <c r="B37" s="140"/>
      <c r="C37" s="57" t="s">
        <v>218</v>
      </c>
      <c r="D37" s="58"/>
      <c r="E37" s="58">
        <v>0.88847129999999996</v>
      </c>
    </row>
    <row r="38" spans="1:5" ht="15" x14ac:dyDescent="0.3">
      <c r="A38" s="141"/>
      <c r="B38" s="140"/>
      <c r="C38" s="57" t="s">
        <v>220</v>
      </c>
      <c r="D38" s="58"/>
      <c r="E38" s="58">
        <v>58.072778599999999</v>
      </c>
    </row>
    <row r="39" spans="1:5" ht="15" x14ac:dyDescent="0.3">
      <c r="A39" s="141">
        <f>MAX(A$4:A38)+1</f>
        <v>26</v>
      </c>
      <c r="B39" s="144" t="s">
        <v>252</v>
      </c>
      <c r="C39" s="57" t="s">
        <v>217</v>
      </c>
      <c r="D39" s="58">
        <v>31.087334999999999</v>
      </c>
      <c r="E39" s="58">
        <v>8609.9543666000009</v>
      </c>
    </row>
    <row r="40" spans="1:5" ht="15" x14ac:dyDescent="0.3">
      <c r="A40" s="141"/>
      <c r="B40" s="144"/>
      <c r="C40" s="57" t="s">
        <v>218</v>
      </c>
      <c r="D40" s="58"/>
      <c r="E40" s="58">
        <v>21467.419511700002</v>
      </c>
    </row>
    <row r="41" spans="1:5" ht="15" x14ac:dyDescent="0.3">
      <c r="A41" s="141">
        <f>MAX(A$4:A40)+1</f>
        <v>27</v>
      </c>
      <c r="B41" s="144" t="s">
        <v>354</v>
      </c>
      <c r="C41" s="57" t="s">
        <v>217</v>
      </c>
      <c r="D41" s="58">
        <v>55.965510999999999</v>
      </c>
      <c r="E41" s="58">
        <v>5244.1361483000001</v>
      </c>
    </row>
    <row r="42" spans="1:5" ht="15" x14ac:dyDescent="0.3">
      <c r="A42" s="141"/>
      <c r="B42" s="144"/>
      <c r="C42" s="57" t="s">
        <v>218</v>
      </c>
      <c r="D42" s="58"/>
      <c r="E42" s="58">
        <v>11017.1858496</v>
      </c>
    </row>
    <row r="43" spans="1:5" ht="15" x14ac:dyDescent="0.3">
      <c r="A43" s="59">
        <f>MAX(A$4:A42)+1</f>
        <v>28</v>
      </c>
      <c r="B43" s="60" t="s">
        <v>529</v>
      </c>
      <c r="C43" s="57" t="s">
        <v>217</v>
      </c>
      <c r="D43" s="58">
        <v>363.05965900000001</v>
      </c>
      <c r="E43" s="58">
        <v>13418.329232599999</v>
      </c>
    </row>
    <row r="44" spans="1:5" ht="15" x14ac:dyDescent="0.3">
      <c r="A44" s="59">
        <f>MAX(A$4:A43)+1</f>
        <v>29</v>
      </c>
      <c r="B44" s="60" t="s">
        <v>355</v>
      </c>
      <c r="C44" s="57" t="s">
        <v>217</v>
      </c>
      <c r="D44" s="58">
        <v>405.89298200000002</v>
      </c>
      <c r="E44" s="58">
        <v>4321.4106430000002</v>
      </c>
    </row>
    <row r="45" spans="1:5" ht="15" x14ac:dyDescent="0.3">
      <c r="A45" s="141">
        <f>MAX(A$4:A44)+1</f>
        <v>30</v>
      </c>
      <c r="B45" s="140" t="s">
        <v>379</v>
      </c>
      <c r="C45" s="57" t="s">
        <v>217</v>
      </c>
      <c r="D45" s="58">
        <v>298.84077400000001</v>
      </c>
      <c r="E45" s="58">
        <v>749.26894849999996</v>
      </c>
    </row>
    <row r="46" spans="1:5" ht="15" x14ac:dyDescent="0.3">
      <c r="A46" s="141"/>
      <c r="B46" s="140"/>
      <c r="C46" s="57" t="s">
        <v>218</v>
      </c>
      <c r="D46" s="58"/>
      <c r="E46" s="58">
        <v>395.96341219999999</v>
      </c>
    </row>
    <row r="47" spans="1:5" ht="15" x14ac:dyDescent="0.3">
      <c r="A47" s="141"/>
      <c r="B47" s="140"/>
      <c r="C47" s="57" t="s">
        <v>220</v>
      </c>
      <c r="D47" s="58"/>
      <c r="E47" s="58">
        <v>1214.6563954000001</v>
      </c>
    </row>
    <row r="48" spans="1:5" ht="15" x14ac:dyDescent="0.3">
      <c r="A48" s="59">
        <f>MAX(A$4:A47)+1</f>
        <v>31</v>
      </c>
      <c r="B48" s="60" t="s">
        <v>380</v>
      </c>
      <c r="C48" s="57" t="s">
        <v>217</v>
      </c>
      <c r="D48" s="58">
        <v>77.425088000000002</v>
      </c>
      <c r="E48" s="58">
        <v>1059.1917103000001</v>
      </c>
    </row>
    <row r="49" spans="1:5" ht="15" x14ac:dyDescent="0.3">
      <c r="A49" s="59">
        <f>MAX(A$4:A48)+1</f>
        <v>32</v>
      </c>
      <c r="B49" s="60" t="s">
        <v>381</v>
      </c>
      <c r="C49" s="57" t="s">
        <v>217</v>
      </c>
      <c r="D49" s="58">
        <v>4.9528059999999998</v>
      </c>
      <c r="E49" s="58">
        <v>137.4304994</v>
      </c>
    </row>
    <row r="50" spans="1:5" ht="15" x14ac:dyDescent="0.3">
      <c r="A50" s="141">
        <f>MAX(A$4:A49)+1</f>
        <v>33</v>
      </c>
      <c r="B50" s="144" t="s">
        <v>382</v>
      </c>
      <c r="C50" s="57" t="s">
        <v>217</v>
      </c>
      <c r="D50" s="58">
        <v>12.490537</v>
      </c>
      <c r="E50" s="58">
        <v>1315.9415924</v>
      </c>
    </row>
    <row r="51" spans="1:5" ht="15" x14ac:dyDescent="0.3">
      <c r="A51" s="141"/>
      <c r="B51" s="144"/>
      <c r="C51" s="57" t="s">
        <v>218</v>
      </c>
      <c r="D51" s="58"/>
      <c r="E51" s="58">
        <v>7014.2393147000003</v>
      </c>
    </row>
    <row r="52" spans="1:5" ht="15" x14ac:dyDescent="0.3">
      <c r="A52" s="59">
        <f>MAX(A$4:A51)+1</f>
        <v>34</v>
      </c>
      <c r="B52" s="60" t="s">
        <v>383</v>
      </c>
      <c r="C52" s="57" t="s">
        <v>217</v>
      </c>
      <c r="D52" s="58">
        <v>71.825774999999993</v>
      </c>
      <c r="E52" s="58">
        <v>1218.1783077</v>
      </c>
    </row>
    <row r="53" spans="1:5" ht="15" x14ac:dyDescent="0.3">
      <c r="A53" s="59">
        <f>MAX(A$4:A52)+1</f>
        <v>35</v>
      </c>
      <c r="B53" s="60" t="s">
        <v>258</v>
      </c>
      <c r="C53" s="57" t="s">
        <v>217</v>
      </c>
      <c r="D53" s="58">
        <v>1.6723030000000001</v>
      </c>
      <c r="E53" s="58">
        <v>6777.3151730999998</v>
      </c>
    </row>
    <row r="54" spans="1:5" ht="15" x14ac:dyDescent="0.3">
      <c r="A54" s="59">
        <f>MAX(A$4:A53)+1</f>
        <v>36</v>
      </c>
      <c r="B54" s="60" t="s">
        <v>259</v>
      </c>
      <c r="C54" s="57" t="s">
        <v>217</v>
      </c>
      <c r="D54" s="58">
        <v>1238.5075569999999</v>
      </c>
      <c r="E54" s="58">
        <v>2456.8271516</v>
      </c>
    </row>
    <row r="55" spans="1:5" ht="15" x14ac:dyDescent="0.3">
      <c r="A55" s="59">
        <f>MAX(A$4:A54)+1</f>
        <v>37</v>
      </c>
      <c r="B55" s="60" t="s">
        <v>384</v>
      </c>
      <c r="C55" s="57" t="s">
        <v>217</v>
      </c>
      <c r="D55" s="58">
        <v>40.28931</v>
      </c>
      <c r="E55" s="58">
        <v>1315.4893322999999</v>
      </c>
    </row>
    <row r="56" spans="1:5" ht="15" x14ac:dyDescent="0.3">
      <c r="A56" s="141">
        <f>MAX(A$4:A55)+1</f>
        <v>38</v>
      </c>
      <c r="B56" s="144" t="s">
        <v>453</v>
      </c>
      <c r="C56" s="57" t="s">
        <v>217</v>
      </c>
      <c r="D56" s="58">
        <v>211.957886</v>
      </c>
      <c r="E56" s="58">
        <v>20545.201023000001</v>
      </c>
    </row>
    <row r="57" spans="1:5" ht="15" x14ac:dyDescent="0.3">
      <c r="A57" s="141"/>
      <c r="B57" s="144"/>
      <c r="C57" s="57" t="s">
        <v>218</v>
      </c>
      <c r="D57" s="58"/>
      <c r="E57" s="58">
        <v>14385.4304947</v>
      </c>
    </row>
    <row r="58" spans="1:5" ht="15" x14ac:dyDescent="0.3">
      <c r="A58" s="59">
        <f>MAX(A$4:A57)+1</f>
        <v>39</v>
      </c>
      <c r="B58" s="60" t="s">
        <v>385</v>
      </c>
      <c r="C58" s="57" t="s">
        <v>217</v>
      </c>
      <c r="D58" s="58">
        <v>21.001747999999999</v>
      </c>
      <c r="E58" s="58">
        <v>505.92059979999999</v>
      </c>
    </row>
    <row r="59" spans="1:5" ht="15" x14ac:dyDescent="0.3">
      <c r="A59" s="141">
        <f>MAX(A$4:A58)+1</f>
        <v>40</v>
      </c>
      <c r="B59" s="144" t="s">
        <v>356</v>
      </c>
      <c r="C59" s="57" t="s">
        <v>217</v>
      </c>
      <c r="D59" s="58">
        <v>91.098838999999998</v>
      </c>
      <c r="E59" s="58">
        <v>11837.495717199999</v>
      </c>
    </row>
    <row r="60" spans="1:5" ht="15" x14ac:dyDescent="0.3">
      <c r="A60" s="141"/>
      <c r="B60" s="144"/>
      <c r="C60" s="57" t="s">
        <v>218</v>
      </c>
      <c r="D60" s="58"/>
      <c r="E60" s="58">
        <v>20964.709573799999</v>
      </c>
    </row>
    <row r="61" spans="1:5" ht="15" x14ac:dyDescent="0.3">
      <c r="A61" s="141">
        <f>MAX(A$4:A60)+1</f>
        <v>41</v>
      </c>
      <c r="B61" s="144" t="s">
        <v>386</v>
      </c>
      <c r="C61" s="57" t="s">
        <v>217</v>
      </c>
      <c r="D61" s="58">
        <v>49.210160000000002</v>
      </c>
      <c r="E61" s="58">
        <v>4939.9889712000004</v>
      </c>
    </row>
    <row r="62" spans="1:5" ht="15" x14ac:dyDescent="0.3">
      <c r="A62" s="141"/>
      <c r="B62" s="144"/>
      <c r="C62" s="57" t="s">
        <v>218</v>
      </c>
      <c r="D62" s="58"/>
      <c r="E62" s="58">
        <v>21430.529573200001</v>
      </c>
    </row>
    <row r="63" spans="1:5" ht="15" x14ac:dyDescent="0.3">
      <c r="A63" s="59">
        <f>MAX(A$4:A62)+1</f>
        <v>42</v>
      </c>
      <c r="B63" s="60" t="s">
        <v>387</v>
      </c>
      <c r="C63" s="57" t="s">
        <v>217</v>
      </c>
      <c r="D63" s="58">
        <v>3.261368</v>
      </c>
      <c r="E63" s="58">
        <v>390.27809409999998</v>
      </c>
    </row>
    <row r="64" spans="1:5" ht="15" x14ac:dyDescent="0.3">
      <c r="A64" s="59">
        <f>MAX(A$4:A63)+1</f>
        <v>43</v>
      </c>
      <c r="B64" s="60" t="s">
        <v>524</v>
      </c>
      <c r="C64" s="57" t="s">
        <v>217</v>
      </c>
      <c r="D64" s="58">
        <v>9744.9575719999993</v>
      </c>
      <c r="E64" s="58">
        <v>8381.6797838999992</v>
      </c>
    </row>
    <row r="65" spans="1:5" ht="15" x14ac:dyDescent="0.3">
      <c r="A65" s="59">
        <f>MAX(A$4:A64)+1</f>
        <v>44</v>
      </c>
      <c r="B65" s="60" t="s">
        <v>525</v>
      </c>
      <c r="C65" s="57" t="s">
        <v>217</v>
      </c>
      <c r="D65" s="58">
        <v>17984.442404000001</v>
      </c>
      <c r="E65" s="58">
        <v>44639.178619999999</v>
      </c>
    </row>
    <row r="66" spans="1:5" ht="15" x14ac:dyDescent="0.3">
      <c r="A66" s="59">
        <f>MAX(A$4:A65)+1</f>
        <v>45</v>
      </c>
      <c r="B66" s="60" t="s">
        <v>390</v>
      </c>
      <c r="C66" s="57" t="s">
        <v>217</v>
      </c>
      <c r="D66" s="58">
        <v>44.048074</v>
      </c>
      <c r="E66" s="58">
        <v>2147.7860627</v>
      </c>
    </row>
    <row r="67" spans="1:5" ht="15" x14ac:dyDescent="0.3">
      <c r="A67" s="59">
        <f>MAX(A$4:A66)+1</f>
        <v>46</v>
      </c>
      <c r="B67" s="60" t="s">
        <v>530</v>
      </c>
      <c r="C67" s="57" t="s">
        <v>220</v>
      </c>
      <c r="D67" s="58"/>
      <c r="E67" s="58">
        <v>1.2462232</v>
      </c>
    </row>
    <row r="68" spans="1:5" ht="15" x14ac:dyDescent="0.3">
      <c r="A68" s="59">
        <f>MAX(A$4:A67)+1</f>
        <v>47</v>
      </c>
      <c r="B68" s="60" t="s">
        <v>500</v>
      </c>
      <c r="C68" s="57" t="s">
        <v>217</v>
      </c>
      <c r="D68" s="58">
        <v>2.8481740000000002</v>
      </c>
      <c r="E68" s="58">
        <v>64.245463999999998</v>
      </c>
    </row>
    <row r="69" spans="1:5" ht="15" x14ac:dyDescent="0.3">
      <c r="A69" s="59">
        <f>MAX(A$4:A68)+1</f>
        <v>48</v>
      </c>
      <c r="B69" s="60" t="s">
        <v>531</v>
      </c>
      <c r="C69" s="57" t="s">
        <v>224</v>
      </c>
      <c r="D69" s="58"/>
      <c r="E69" s="58">
        <v>787.00813519999997</v>
      </c>
    </row>
    <row r="70" spans="1:5" ht="15" x14ac:dyDescent="0.3">
      <c r="A70" s="141">
        <f>MAX(A$4:A69)+1</f>
        <v>49</v>
      </c>
      <c r="B70" s="144" t="s">
        <v>541</v>
      </c>
      <c r="C70" s="57" t="s">
        <v>217</v>
      </c>
      <c r="D70" s="58">
        <v>7.1933689999999997</v>
      </c>
      <c r="E70" s="58">
        <v>183.743584</v>
      </c>
    </row>
    <row r="71" spans="1:5" ht="15" x14ac:dyDescent="0.3">
      <c r="A71" s="141"/>
      <c r="B71" s="144"/>
      <c r="C71" s="57" t="s">
        <v>224</v>
      </c>
      <c r="D71" s="58"/>
      <c r="E71" s="58">
        <v>363.60649790000002</v>
      </c>
    </row>
    <row r="72" spans="1:5" ht="15" x14ac:dyDescent="0.3">
      <c r="A72" s="59">
        <f>MAX(A$4:A71)+1</f>
        <v>50</v>
      </c>
      <c r="B72" s="60" t="s">
        <v>357</v>
      </c>
      <c r="C72" s="57" t="s">
        <v>217</v>
      </c>
      <c r="D72" s="58">
        <v>620.08600200000001</v>
      </c>
      <c r="E72" s="58">
        <v>3944.9260915</v>
      </c>
    </row>
    <row r="73" spans="1:5" ht="15" x14ac:dyDescent="0.3">
      <c r="A73" s="59">
        <f>MAX(A$4:A72)+1</f>
        <v>51</v>
      </c>
      <c r="B73" s="60" t="s">
        <v>358</v>
      </c>
      <c r="C73" s="57" t="s">
        <v>217</v>
      </c>
      <c r="D73" s="58">
        <v>4.8120669999999999</v>
      </c>
      <c r="E73" s="58">
        <v>5.7389134999999998</v>
      </c>
    </row>
    <row r="74" spans="1:5" ht="15" x14ac:dyDescent="0.3">
      <c r="A74" s="59">
        <f>MAX(A$4:A73)+1</f>
        <v>52</v>
      </c>
      <c r="B74" s="60" t="s">
        <v>391</v>
      </c>
      <c r="C74" s="57" t="s">
        <v>217</v>
      </c>
      <c r="D74" s="58">
        <v>13.180918</v>
      </c>
      <c r="E74" s="58">
        <v>380.14597959999998</v>
      </c>
    </row>
    <row r="75" spans="1:5" ht="15" x14ac:dyDescent="0.3">
      <c r="A75" s="141">
        <f>MAX(A$4:A74)+1</f>
        <v>53</v>
      </c>
      <c r="B75" s="140" t="s">
        <v>392</v>
      </c>
      <c r="C75" s="57" t="s">
        <v>217</v>
      </c>
      <c r="D75" s="58">
        <v>343.129277</v>
      </c>
      <c r="E75" s="58">
        <v>2957.4032576999998</v>
      </c>
    </row>
    <row r="76" spans="1:5" ht="15" x14ac:dyDescent="0.3">
      <c r="A76" s="141"/>
      <c r="B76" s="140"/>
      <c r="C76" s="57" t="s">
        <v>218</v>
      </c>
      <c r="D76" s="58"/>
      <c r="E76" s="58">
        <v>49.898294800000002</v>
      </c>
    </row>
    <row r="77" spans="1:5" ht="15" x14ac:dyDescent="0.3">
      <c r="A77" s="141"/>
      <c r="B77" s="140"/>
      <c r="C77" s="57" t="s">
        <v>220</v>
      </c>
      <c r="D77" s="58"/>
      <c r="E77" s="58">
        <v>554.13306420000004</v>
      </c>
    </row>
    <row r="78" spans="1:5" ht="15" x14ac:dyDescent="0.3">
      <c r="A78" s="59">
        <f>MAX(A$4:A77)+1</f>
        <v>54</v>
      </c>
      <c r="B78" s="60" t="s">
        <v>393</v>
      </c>
      <c r="C78" s="57" t="s">
        <v>217</v>
      </c>
      <c r="D78" s="58">
        <v>1.170339</v>
      </c>
      <c r="E78" s="58">
        <v>269901.7638358</v>
      </c>
    </row>
    <row r="79" spans="1:5" ht="15" x14ac:dyDescent="0.3">
      <c r="A79" s="59">
        <f>MAX(A$4:A78)+1</f>
        <v>55</v>
      </c>
      <c r="B79" s="60" t="s">
        <v>455</v>
      </c>
      <c r="C79" s="57" t="s">
        <v>217</v>
      </c>
      <c r="D79" s="63">
        <v>5.8390999999999998E-2</v>
      </c>
      <c r="E79" s="58">
        <v>4290.3076626000002</v>
      </c>
    </row>
    <row r="80" spans="1:5" ht="15" x14ac:dyDescent="0.3">
      <c r="A80" s="59">
        <f>MAX(A$4:A79)+1</f>
        <v>56</v>
      </c>
      <c r="B80" s="60" t="s">
        <v>491</v>
      </c>
      <c r="C80" s="57" t="s">
        <v>217</v>
      </c>
      <c r="D80" s="58">
        <v>1846.768562</v>
      </c>
      <c r="E80" s="58">
        <v>1837.9892811</v>
      </c>
    </row>
    <row r="81" spans="1:5" ht="15" x14ac:dyDescent="0.3">
      <c r="A81" s="59">
        <f>MAX(A$4:A80)+1</f>
        <v>57</v>
      </c>
      <c r="B81" s="60" t="s">
        <v>457</v>
      </c>
      <c r="C81" s="57" t="s">
        <v>217</v>
      </c>
      <c r="D81" s="58">
        <v>106.084247</v>
      </c>
      <c r="E81" s="58">
        <v>1047.2254645999999</v>
      </c>
    </row>
    <row r="82" spans="1:5" ht="15" x14ac:dyDescent="0.3">
      <c r="A82" s="59">
        <f>MAX(A$4:A81)+1</f>
        <v>58</v>
      </c>
      <c r="B82" s="60" t="s">
        <v>359</v>
      </c>
      <c r="C82" s="57" t="s">
        <v>217</v>
      </c>
      <c r="D82" s="63">
        <v>4.0500000000000001E-2</v>
      </c>
      <c r="E82" s="58">
        <v>0.66669659999999997</v>
      </c>
    </row>
    <row r="83" spans="1:5" ht="15" x14ac:dyDescent="0.3">
      <c r="A83" s="141">
        <f>MAX(A$4:A82)+1</f>
        <v>59</v>
      </c>
      <c r="B83" s="140" t="s">
        <v>507</v>
      </c>
      <c r="C83" s="57" t="s">
        <v>217</v>
      </c>
      <c r="D83" s="58">
        <v>49.155461000000003</v>
      </c>
      <c r="E83" s="58">
        <v>1009.6550837</v>
      </c>
    </row>
    <row r="84" spans="1:5" ht="15" x14ac:dyDescent="0.3">
      <c r="A84" s="141"/>
      <c r="B84" s="140"/>
      <c r="C84" s="57" t="s">
        <v>218</v>
      </c>
      <c r="D84" s="58"/>
      <c r="E84" s="58">
        <v>1174.2070558999999</v>
      </c>
    </row>
    <row r="85" spans="1:5" ht="15" x14ac:dyDescent="0.3">
      <c r="A85" s="141"/>
      <c r="B85" s="140"/>
      <c r="C85" s="57" t="s">
        <v>220</v>
      </c>
      <c r="D85" s="58"/>
      <c r="E85" s="58">
        <v>3.3256006</v>
      </c>
    </row>
    <row r="86" spans="1:5" ht="15" x14ac:dyDescent="0.3">
      <c r="A86" s="141">
        <f>MAX(A$4:A85)+1</f>
        <v>60</v>
      </c>
      <c r="B86" s="140" t="s">
        <v>275</v>
      </c>
      <c r="C86" s="57" t="s">
        <v>217</v>
      </c>
      <c r="D86" s="63">
        <v>2.1342E-2</v>
      </c>
      <c r="E86" s="58">
        <v>0.64671029999999996</v>
      </c>
    </row>
    <row r="87" spans="1:5" ht="15" x14ac:dyDescent="0.3">
      <c r="A87" s="141"/>
      <c r="B87" s="140"/>
      <c r="C87" s="57" t="s">
        <v>218</v>
      </c>
      <c r="D87" s="58"/>
      <c r="E87" s="58">
        <v>7.3668201</v>
      </c>
    </row>
    <row r="88" spans="1:5" ht="15" x14ac:dyDescent="0.3">
      <c r="A88" s="141"/>
      <c r="B88" s="140"/>
      <c r="C88" s="57" t="s">
        <v>220</v>
      </c>
      <c r="D88" s="58"/>
      <c r="E88" s="58">
        <v>27.787338399999999</v>
      </c>
    </row>
    <row r="89" spans="1:5" ht="15" x14ac:dyDescent="0.3">
      <c r="A89" s="59">
        <f>MAX(A$4:A88)+1</f>
        <v>61</v>
      </c>
      <c r="B89" s="60" t="s">
        <v>533</v>
      </c>
      <c r="C89" s="57" t="s">
        <v>217</v>
      </c>
      <c r="D89" s="58">
        <v>60.212513000000001</v>
      </c>
      <c r="E89" s="58">
        <v>3956.9844293000001</v>
      </c>
    </row>
    <row r="90" spans="1:5" ht="15" x14ac:dyDescent="0.3">
      <c r="A90" s="59">
        <f>MAX(A$4:A89)+1</f>
        <v>62</v>
      </c>
      <c r="B90" s="60" t="s">
        <v>459</v>
      </c>
      <c r="C90" s="57" t="s">
        <v>217</v>
      </c>
      <c r="D90" s="63">
        <v>0.23608799999999999</v>
      </c>
      <c r="E90" s="58">
        <v>165.7486246</v>
      </c>
    </row>
    <row r="91" spans="1:5" ht="15" x14ac:dyDescent="0.3">
      <c r="A91" s="141">
        <f>MAX(A$4:A90)+1</f>
        <v>63</v>
      </c>
      <c r="B91" s="144" t="s">
        <v>515</v>
      </c>
      <c r="C91" s="57" t="s">
        <v>217</v>
      </c>
      <c r="D91" s="58">
        <v>46.777833000000001</v>
      </c>
      <c r="E91" s="58">
        <v>4950.3465927999996</v>
      </c>
    </row>
    <row r="92" spans="1:5" ht="15" x14ac:dyDescent="0.3">
      <c r="A92" s="141"/>
      <c r="B92" s="144"/>
      <c r="C92" s="57" t="s">
        <v>218</v>
      </c>
      <c r="D92" s="58"/>
      <c r="E92" s="58">
        <v>7627.3597412999998</v>
      </c>
    </row>
    <row r="93" spans="1:5" ht="15" x14ac:dyDescent="0.3">
      <c r="A93" s="141">
        <f>MAX(A$4:A92)+1</f>
        <v>64</v>
      </c>
      <c r="B93" s="144" t="s">
        <v>508</v>
      </c>
      <c r="C93" s="57" t="s">
        <v>217</v>
      </c>
      <c r="D93" s="58">
        <v>119.60293</v>
      </c>
      <c r="E93" s="58">
        <v>13898.804835700001</v>
      </c>
    </row>
    <row r="94" spans="1:5" ht="15" x14ac:dyDescent="0.3">
      <c r="A94" s="141"/>
      <c r="B94" s="144"/>
      <c r="C94" s="57" t="s">
        <v>218</v>
      </c>
      <c r="D94" s="58"/>
      <c r="E94" s="58">
        <v>37513.8560927</v>
      </c>
    </row>
    <row r="95" spans="1:5" ht="15" x14ac:dyDescent="0.3">
      <c r="A95" s="59">
        <f>MAX(A$4:A94)+1</f>
        <v>65</v>
      </c>
      <c r="B95" s="60" t="s">
        <v>394</v>
      </c>
      <c r="C95" s="57" t="s">
        <v>217</v>
      </c>
      <c r="D95" s="58">
        <v>8511.8700549999994</v>
      </c>
      <c r="E95" s="58">
        <v>24773.956122899999</v>
      </c>
    </row>
    <row r="96" spans="1:5" ht="15" x14ac:dyDescent="0.3">
      <c r="A96" s="59">
        <f>MAX(A$4:A95)+1</f>
        <v>66</v>
      </c>
      <c r="B96" s="60" t="s">
        <v>395</v>
      </c>
      <c r="C96" s="57" t="s">
        <v>217</v>
      </c>
      <c r="D96" s="58">
        <v>16663.817928</v>
      </c>
      <c r="E96" s="58">
        <v>65749.251760500003</v>
      </c>
    </row>
    <row r="97" spans="1:5" ht="15" x14ac:dyDescent="0.3">
      <c r="A97" s="59">
        <f>MAX(A$4:A96)+1</f>
        <v>67</v>
      </c>
      <c r="B97" s="60" t="s">
        <v>173</v>
      </c>
      <c r="C97" s="57" t="s">
        <v>222</v>
      </c>
      <c r="D97" s="58">
        <v>799.529</v>
      </c>
      <c r="E97" s="58">
        <v>562.29333050000002</v>
      </c>
    </row>
    <row r="98" spans="1:5" ht="15" x14ac:dyDescent="0.3">
      <c r="A98" s="141">
        <f>MAX(A$4:A97)+1</f>
        <v>68</v>
      </c>
      <c r="B98" s="144" t="s">
        <v>396</v>
      </c>
      <c r="C98" s="57" t="s">
        <v>217</v>
      </c>
      <c r="D98" s="58">
        <v>87.852545000000006</v>
      </c>
      <c r="E98" s="58">
        <v>122.0095152</v>
      </c>
    </row>
    <row r="99" spans="1:5" ht="15" x14ac:dyDescent="0.3">
      <c r="A99" s="141"/>
      <c r="B99" s="144"/>
      <c r="C99" s="57" t="s">
        <v>220</v>
      </c>
      <c r="D99" s="58"/>
      <c r="E99" s="58">
        <v>55.3304069</v>
      </c>
    </row>
    <row r="100" spans="1:5" ht="15" x14ac:dyDescent="0.3">
      <c r="A100" s="59">
        <f>MAX(A$4:A99)+1</f>
        <v>69</v>
      </c>
      <c r="B100" s="60" t="s">
        <v>397</v>
      </c>
      <c r="C100" s="57" t="s">
        <v>217</v>
      </c>
      <c r="D100" s="58">
        <v>50.039960000000001</v>
      </c>
      <c r="E100" s="58">
        <v>199.05438359999999</v>
      </c>
    </row>
    <row r="101" spans="1:5" ht="15" x14ac:dyDescent="0.3">
      <c r="A101" s="59">
        <f>MAX(A$4:A100)+1</f>
        <v>70</v>
      </c>
      <c r="B101" s="60" t="s">
        <v>398</v>
      </c>
      <c r="C101" s="57" t="s">
        <v>217</v>
      </c>
      <c r="D101" s="58">
        <v>181.26266000000001</v>
      </c>
      <c r="E101" s="58">
        <v>449.16983060000001</v>
      </c>
    </row>
    <row r="102" spans="1:5" ht="15" x14ac:dyDescent="0.3">
      <c r="A102" s="59">
        <f>MAX(A$4:A101)+1</f>
        <v>71</v>
      </c>
      <c r="B102" s="60" t="s">
        <v>534</v>
      </c>
      <c r="C102" s="57" t="s">
        <v>217</v>
      </c>
      <c r="D102" s="58">
        <v>240.699309</v>
      </c>
      <c r="E102" s="58">
        <v>2710.0104062999999</v>
      </c>
    </row>
    <row r="103" spans="1:5" ht="15" x14ac:dyDescent="0.3">
      <c r="A103" s="59">
        <f>MAX(A$4:A102)+1</f>
        <v>72</v>
      </c>
      <c r="B103" s="60" t="s">
        <v>399</v>
      </c>
      <c r="C103" s="57" t="s">
        <v>217</v>
      </c>
      <c r="D103" s="58">
        <v>1.3045629999999999</v>
      </c>
      <c r="E103" s="58">
        <v>40.842239599999999</v>
      </c>
    </row>
    <row r="104" spans="1:5" ht="15" x14ac:dyDescent="0.3">
      <c r="A104" s="59">
        <f>MAX(A$4:A103)+1</f>
        <v>73</v>
      </c>
      <c r="B104" s="60" t="s">
        <v>400</v>
      </c>
      <c r="C104" s="57" t="s">
        <v>217</v>
      </c>
      <c r="D104" s="63">
        <v>0.13667000000000001</v>
      </c>
      <c r="E104" s="58">
        <v>12.112500600000001</v>
      </c>
    </row>
    <row r="105" spans="1:5" ht="15" x14ac:dyDescent="0.3">
      <c r="A105" s="141">
        <f>MAX(A$4:A104)+1</f>
        <v>74</v>
      </c>
      <c r="B105" s="144" t="s">
        <v>401</v>
      </c>
      <c r="C105" s="57" t="s">
        <v>217</v>
      </c>
      <c r="D105" s="58">
        <v>3.279598</v>
      </c>
      <c r="E105" s="58">
        <v>140.12510030000001</v>
      </c>
    </row>
    <row r="106" spans="1:5" ht="15" x14ac:dyDescent="0.3">
      <c r="A106" s="141"/>
      <c r="B106" s="144"/>
      <c r="C106" s="57" t="s">
        <v>218</v>
      </c>
      <c r="D106" s="58"/>
      <c r="E106" s="58">
        <v>133.41066079999999</v>
      </c>
    </row>
    <row r="107" spans="1:5" ht="15" x14ac:dyDescent="0.3">
      <c r="A107" s="141">
        <f>MAX(A$4:A106)+1</f>
        <v>75</v>
      </c>
      <c r="B107" s="144" t="s">
        <v>402</v>
      </c>
      <c r="C107" s="57" t="s">
        <v>217</v>
      </c>
      <c r="D107" s="58">
        <v>16.071431</v>
      </c>
      <c r="E107" s="58">
        <v>2540.4826029000001</v>
      </c>
    </row>
    <row r="108" spans="1:5" ht="15" x14ac:dyDescent="0.3">
      <c r="A108" s="141"/>
      <c r="B108" s="144"/>
      <c r="C108" s="57" t="s">
        <v>218</v>
      </c>
      <c r="D108" s="58"/>
      <c r="E108" s="58">
        <v>12042.7577996</v>
      </c>
    </row>
    <row r="109" spans="1:5" ht="15" x14ac:dyDescent="0.3">
      <c r="A109" s="59">
        <f>MAX(A$4:A108)+1</f>
        <v>76</v>
      </c>
      <c r="B109" s="60" t="s">
        <v>360</v>
      </c>
      <c r="C109" s="57" t="s">
        <v>217</v>
      </c>
      <c r="D109" s="58">
        <v>95.63964</v>
      </c>
      <c r="E109" s="58">
        <v>918.91364380000005</v>
      </c>
    </row>
    <row r="110" spans="1:5" ht="15" x14ac:dyDescent="0.3">
      <c r="A110" s="141">
        <f>MAX(A$4:A109)+1</f>
        <v>77</v>
      </c>
      <c r="B110" s="140" t="s">
        <v>403</v>
      </c>
      <c r="C110" s="57" t="s">
        <v>217</v>
      </c>
      <c r="D110" s="58">
        <v>235.639173</v>
      </c>
      <c r="E110" s="58">
        <v>4503.2063478</v>
      </c>
    </row>
    <row r="111" spans="1:5" ht="15" x14ac:dyDescent="0.3">
      <c r="A111" s="141"/>
      <c r="B111" s="140"/>
      <c r="C111" s="57" t="s">
        <v>218</v>
      </c>
      <c r="D111" s="58"/>
      <c r="E111" s="58">
        <v>204.99884059999999</v>
      </c>
    </row>
    <row r="112" spans="1:5" ht="15" x14ac:dyDescent="0.3">
      <c r="A112" s="141"/>
      <c r="B112" s="140"/>
      <c r="C112" s="57" t="s">
        <v>220</v>
      </c>
      <c r="D112" s="58"/>
      <c r="E112" s="58">
        <v>2661.7422369999999</v>
      </c>
    </row>
    <row r="113" spans="1:5" ht="15" x14ac:dyDescent="0.3">
      <c r="A113" s="59">
        <f>MAX(A$4:A112)+1</f>
        <v>78</v>
      </c>
      <c r="B113" s="60" t="s">
        <v>361</v>
      </c>
      <c r="C113" s="57" t="s">
        <v>217</v>
      </c>
      <c r="D113" s="58">
        <v>10.489858</v>
      </c>
      <c r="E113" s="58">
        <v>125.7914044</v>
      </c>
    </row>
    <row r="114" spans="1:5" ht="15" x14ac:dyDescent="0.3">
      <c r="A114" s="141">
        <f>MAX(A$4:A113)+1</f>
        <v>79</v>
      </c>
      <c r="B114" s="144" t="s">
        <v>463</v>
      </c>
      <c r="C114" s="57" t="s">
        <v>217</v>
      </c>
      <c r="D114" s="58">
        <v>16.784569000000001</v>
      </c>
      <c r="E114" s="58">
        <v>5460.1809290000001</v>
      </c>
    </row>
    <row r="115" spans="1:5" ht="15" x14ac:dyDescent="0.3">
      <c r="A115" s="141"/>
      <c r="B115" s="144"/>
      <c r="C115" s="57" t="s">
        <v>218</v>
      </c>
      <c r="D115" s="58"/>
      <c r="E115" s="58">
        <v>10500.822854399999</v>
      </c>
    </row>
    <row r="116" spans="1:5" ht="15" x14ac:dyDescent="0.3">
      <c r="A116" s="59">
        <f>MAX(A$4:A115)+1</f>
        <v>80</v>
      </c>
      <c r="B116" s="60" t="s">
        <v>404</v>
      </c>
      <c r="C116" s="57" t="s">
        <v>217</v>
      </c>
      <c r="D116" s="58">
        <v>0.89482200000000001</v>
      </c>
      <c r="E116" s="58">
        <v>2.8003439999999999</v>
      </c>
    </row>
    <row r="117" spans="1:5" ht="15" x14ac:dyDescent="0.3">
      <c r="A117" s="59">
        <f>MAX(A$4:A116)+1</f>
        <v>81</v>
      </c>
      <c r="B117" s="60" t="s">
        <v>362</v>
      </c>
      <c r="C117" s="57" t="s">
        <v>217</v>
      </c>
      <c r="D117" s="58">
        <v>2.7698019999999999</v>
      </c>
      <c r="E117" s="58">
        <v>10.476305699999999</v>
      </c>
    </row>
    <row r="118" spans="1:5" ht="15" x14ac:dyDescent="0.3">
      <c r="A118" s="141">
        <f>MAX(A$4:A117)+1</f>
        <v>82</v>
      </c>
      <c r="B118" s="144" t="s">
        <v>492</v>
      </c>
      <c r="C118" s="57" t="s">
        <v>217</v>
      </c>
      <c r="D118" s="58">
        <v>114.77075600000001</v>
      </c>
      <c r="E118" s="58">
        <v>711.10601569999994</v>
      </c>
    </row>
    <row r="119" spans="1:5" ht="15" x14ac:dyDescent="0.3">
      <c r="A119" s="141"/>
      <c r="B119" s="144"/>
      <c r="C119" s="57" t="s">
        <v>219</v>
      </c>
      <c r="D119" s="58"/>
      <c r="E119" s="58">
        <v>45.9627968</v>
      </c>
    </row>
    <row r="120" spans="1:5" ht="15" x14ac:dyDescent="0.3">
      <c r="A120" s="59">
        <f>MAX(A$4:A119)+1</f>
        <v>83</v>
      </c>
      <c r="B120" s="60" t="s">
        <v>405</v>
      </c>
      <c r="C120" s="57" t="s">
        <v>217</v>
      </c>
      <c r="D120" s="58">
        <v>12.400912</v>
      </c>
      <c r="E120" s="58">
        <v>4.3487613999999999</v>
      </c>
    </row>
    <row r="121" spans="1:5" ht="15" x14ac:dyDescent="0.3">
      <c r="A121" s="59">
        <f>MAX(A$4:A120)+1</f>
        <v>84</v>
      </c>
      <c r="B121" s="60" t="s">
        <v>406</v>
      </c>
      <c r="C121" s="57" t="s">
        <v>218</v>
      </c>
      <c r="D121" s="58"/>
      <c r="E121" s="58">
        <v>2846.1037199000002</v>
      </c>
    </row>
    <row r="122" spans="1:5" ht="15" x14ac:dyDescent="0.3">
      <c r="A122" s="59">
        <f>MAX(A$4:A121)+1</f>
        <v>85</v>
      </c>
      <c r="B122" s="60" t="s">
        <v>407</v>
      </c>
      <c r="C122" s="57" t="s">
        <v>217</v>
      </c>
      <c r="D122" s="58">
        <v>31.801936999999999</v>
      </c>
      <c r="E122" s="58">
        <v>860.27060119999999</v>
      </c>
    </row>
    <row r="123" spans="1:5" ht="15" x14ac:dyDescent="0.3">
      <c r="A123" s="141">
        <f>MAX(A$4:A122)+1</f>
        <v>86</v>
      </c>
      <c r="B123" s="140" t="s">
        <v>465</v>
      </c>
      <c r="C123" s="57" t="s">
        <v>217</v>
      </c>
      <c r="D123" s="58">
        <v>0.70318899999999995</v>
      </c>
      <c r="E123" s="58">
        <v>106.166307</v>
      </c>
    </row>
    <row r="124" spans="1:5" ht="15" x14ac:dyDescent="0.3">
      <c r="A124" s="141"/>
      <c r="B124" s="140"/>
      <c r="C124" s="57" t="s">
        <v>218</v>
      </c>
      <c r="D124" s="58"/>
      <c r="E124" s="58">
        <v>0.79169869999999998</v>
      </c>
    </row>
    <row r="125" spans="1:5" ht="15" x14ac:dyDescent="0.3">
      <c r="A125" s="141"/>
      <c r="B125" s="140"/>
      <c r="C125" s="57" t="s">
        <v>220</v>
      </c>
      <c r="D125" s="58"/>
      <c r="E125" s="58">
        <v>412.76190580000002</v>
      </c>
    </row>
    <row r="126" spans="1:5" ht="15" x14ac:dyDescent="0.3">
      <c r="A126" s="59">
        <f>MAX(A$4:A125)+1</f>
        <v>87</v>
      </c>
      <c r="B126" s="60" t="s">
        <v>408</v>
      </c>
      <c r="C126" s="57" t="s">
        <v>217</v>
      </c>
      <c r="D126" s="58">
        <v>214.432399</v>
      </c>
      <c r="E126" s="58">
        <v>4248.1834491</v>
      </c>
    </row>
    <row r="127" spans="1:5" ht="15" x14ac:dyDescent="0.3">
      <c r="A127" s="59">
        <f>MAX(A$4:A126)+1</f>
        <v>88</v>
      </c>
      <c r="B127" s="60" t="s">
        <v>409</v>
      </c>
      <c r="C127" s="57" t="s">
        <v>217</v>
      </c>
      <c r="D127" s="58">
        <v>1431.6933899999999</v>
      </c>
      <c r="E127" s="58">
        <v>4938.1484972999997</v>
      </c>
    </row>
    <row r="128" spans="1:5" ht="15" x14ac:dyDescent="0.3">
      <c r="A128" s="59">
        <f>MAX(A$4:A127)+1</f>
        <v>89</v>
      </c>
      <c r="B128" s="60" t="s">
        <v>535</v>
      </c>
      <c r="C128" s="57" t="s">
        <v>217</v>
      </c>
      <c r="D128" s="58">
        <v>34.792617999999997</v>
      </c>
      <c r="E128" s="58">
        <v>3912.3141110000001</v>
      </c>
    </row>
    <row r="129" spans="1:5" ht="15" x14ac:dyDescent="0.3">
      <c r="A129" s="59">
        <f>MAX(A$4:A128)+1</f>
        <v>90</v>
      </c>
      <c r="B129" s="60" t="s">
        <v>410</v>
      </c>
      <c r="C129" s="57" t="s">
        <v>217</v>
      </c>
      <c r="D129" s="61">
        <v>0.117234</v>
      </c>
      <c r="E129" s="62">
        <v>0.3871695</v>
      </c>
    </row>
    <row r="130" spans="1:5" ht="15" x14ac:dyDescent="0.3">
      <c r="A130" s="141">
        <f>MAX(A$4:A129)+1</f>
        <v>91</v>
      </c>
      <c r="B130" s="144" t="s">
        <v>466</v>
      </c>
      <c r="C130" s="57" t="s">
        <v>217</v>
      </c>
      <c r="D130" s="58">
        <v>41.514690999999999</v>
      </c>
      <c r="E130" s="58">
        <v>2846.3093760000002</v>
      </c>
    </row>
    <row r="131" spans="1:5" ht="15" x14ac:dyDescent="0.3">
      <c r="A131" s="141"/>
      <c r="B131" s="144"/>
      <c r="C131" s="57" t="s">
        <v>218</v>
      </c>
      <c r="D131" s="58"/>
      <c r="E131" s="58">
        <v>700.4598661</v>
      </c>
    </row>
    <row r="132" spans="1:5" ht="15" x14ac:dyDescent="0.3">
      <c r="A132" s="59">
        <f>MAX(A$4:A131)+1</f>
        <v>92</v>
      </c>
      <c r="B132" s="60" t="s">
        <v>558</v>
      </c>
      <c r="C132" s="57" t="s">
        <v>218</v>
      </c>
      <c r="D132" s="58"/>
      <c r="E132" s="58">
        <v>124.2887143</v>
      </c>
    </row>
    <row r="133" spans="1:5" ht="15" x14ac:dyDescent="0.3">
      <c r="A133" s="59">
        <f>MAX(A$4:A132)+1</f>
        <v>93</v>
      </c>
      <c r="B133" s="60" t="s">
        <v>411</v>
      </c>
      <c r="C133" s="57" t="s">
        <v>217</v>
      </c>
      <c r="D133" s="58">
        <v>86.126455000000007</v>
      </c>
      <c r="E133" s="58">
        <v>98.724803199999997</v>
      </c>
    </row>
    <row r="134" spans="1:5" ht="15" x14ac:dyDescent="0.3">
      <c r="A134" s="141">
        <f>MAX(A$4:A133)+1</f>
        <v>94</v>
      </c>
      <c r="B134" s="144" t="s">
        <v>503</v>
      </c>
      <c r="C134" s="57" t="s">
        <v>217</v>
      </c>
      <c r="D134" s="58">
        <v>3.5298889999999998</v>
      </c>
      <c r="E134" s="58">
        <v>447.61497600000001</v>
      </c>
    </row>
    <row r="135" spans="1:5" ht="15" x14ac:dyDescent="0.3">
      <c r="A135" s="141"/>
      <c r="B135" s="144"/>
      <c r="C135" s="57" t="s">
        <v>218</v>
      </c>
      <c r="D135" s="58"/>
      <c r="E135" s="58">
        <v>804.6665203</v>
      </c>
    </row>
    <row r="136" spans="1:5" ht="15" x14ac:dyDescent="0.3">
      <c r="A136" s="59">
        <f>MAX(A$4:A135)+1</f>
        <v>95</v>
      </c>
      <c r="B136" s="60" t="s">
        <v>298</v>
      </c>
      <c r="C136" s="57" t="s">
        <v>217</v>
      </c>
      <c r="D136" s="58">
        <v>5854.9279550000001</v>
      </c>
      <c r="E136" s="58">
        <v>41578.594984399999</v>
      </c>
    </row>
    <row r="137" spans="1:5" ht="15" x14ac:dyDescent="0.3">
      <c r="A137" s="59">
        <f>MAX(A$4:A136)+1</f>
        <v>96</v>
      </c>
      <c r="B137" s="60" t="s">
        <v>468</v>
      </c>
      <c r="C137" s="57" t="s">
        <v>217</v>
      </c>
      <c r="D137" s="58">
        <v>99.841930000000005</v>
      </c>
      <c r="E137" s="58">
        <v>3527.2903225</v>
      </c>
    </row>
    <row r="138" spans="1:5" ht="15" x14ac:dyDescent="0.3">
      <c r="A138" s="141">
        <f>MAX(A$4:A137)+1</f>
        <v>97</v>
      </c>
      <c r="B138" s="144" t="s">
        <v>469</v>
      </c>
      <c r="C138" s="57" t="s">
        <v>217</v>
      </c>
      <c r="D138" s="58">
        <v>105.21425499999999</v>
      </c>
      <c r="E138" s="58">
        <v>2391.4512146000002</v>
      </c>
    </row>
    <row r="139" spans="1:5" ht="15" x14ac:dyDescent="0.3">
      <c r="A139" s="141"/>
      <c r="B139" s="144"/>
      <c r="C139" s="57" t="s">
        <v>220</v>
      </c>
      <c r="D139" s="58"/>
      <c r="E139" s="58">
        <v>457.55934350000001</v>
      </c>
    </row>
    <row r="140" spans="1:5" ht="15" x14ac:dyDescent="0.3">
      <c r="A140" s="59">
        <f>MAX(A$4:A139)+1</f>
        <v>98</v>
      </c>
      <c r="B140" s="60" t="s">
        <v>12</v>
      </c>
      <c r="C140" s="57" t="s">
        <v>217</v>
      </c>
      <c r="D140" s="58">
        <v>2.342873</v>
      </c>
      <c r="E140" s="58">
        <v>3.7386644000000002</v>
      </c>
    </row>
    <row r="141" spans="1:5" ht="15" x14ac:dyDescent="0.3">
      <c r="A141" s="141">
        <f>MAX(A$4:A140)+1</f>
        <v>99</v>
      </c>
      <c r="B141" s="140" t="s">
        <v>301</v>
      </c>
      <c r="C141" s="57" t="s">
        <v>217</v>
      </c>
      <c r="D141" s="58">
        <v>890.12874899999997</v>
      </c>
      <c r="E141" s="58">
        <v>5666.4122791</v>
      </c>
    </row>
    <row r="142" spans="1:5" ht="15" x14ac:dyDescent="0.3">
      <c r="A142" s="141"/>
      <c r="B142" s="140"/>
      <c r="C142" s="57" t="s">
        <v>218</v>
      </c>
      <c r="D142" s="58"/>
      <c r="E142" s="58">
        <v>8397.7736822000006</v>
      </c>
    </row>
    <row r="143" spans="1:5" ht="15" x14ac:dyDescent="0.3">
      <c r="A143" s="141"/>
      <c r="B143" s="140"/>
      <c r="C143" s="57" t="s">
        <v>220</v>
      </c>
      <c r="D143" s="58"/>
      <c r="E143" s="58">
        <v>2.2680905999999998</v>
      </c>
    </row>
    <row r="144" spans="1:5" ht="15" x14ac:dyDescent="0.3">
      <c r="A144" s="141"/>
      <c r="B144" s="140"/>
      <c r="C144" s="57" t="s">
        <v>222</v>
      </c>
      <c r="D144" s="58">
        <v>1.1080000000000001</v>
      </c>
      <c r="E144" s="58">
        <v>2.0207228000000002</v>
      </c>
    </row>
    <row r="145" spans="1:5" ht="15" x14ac:dyDescent="0.3">
      <c r="A145" s="141">
        <f>MAX(A$4:A144)+1</f>
        <v>100</v>
      </c>
      <c r="B145" s="144" t="s">
        <v>412</v>
      </c>
      <c r="C145" s="57" t="s">
        <v>217</v>
      </c>
      <c r="D145" s="58">
        <v>37.180391999999998</v>
      </c>
      <c r="E145" s="58">
        <v>4536.576333</v>
      </c>
    </row>
    <row r="146" spans="1:5" ht="15" x14ac:dyDescent="0.3">
      <c r="A146" s="141"/>
      <c r="B146" s="144"/>
      <c r="C146" s="57" t="s">
        <v>218</v>
      </c>
      <c r="D146" s="58"/>
      <c r="E146" s="58">
        <v>6727.5855616999997</v>
      </c>
    </row>
    <row r="147" spans="1:5" ht="15" x14ac:dyDescent="0.3">
      <c r="A147" s="59">
        <f>MAX(A$4:A146)+1</f>
        <v>101</v>
      </c>
      <c r="B147" s="60" t="s">
        <v>413</v>
      </c>
      <c r="C147" s="57" t="s">
        <v>217</v>
      </c>
      <c r="D147" s="58">
        <v>665.38607200000001</v>
      </c>
      <c r="E147" s="58">
        <v>1807.1497611</v>
      </c>
    </row>
    <row r="148" spans="1:5" ht="15" x14ac:dyDescent="0.3">
      <c r="A148" s="145">
        <f>MAX(A$4:A147)+1</f>
        <v>102</v>
      </c>
      <c r="B148" s="140" t="s">
        <v>414</v>
      </c>
      <c r="C148" s="57" t="s">
        <v>217</v>
      </c>
      <c r="D148" s="58">
        <v>45.686159000000004</v>
      </c>
      <c r="E148" s="58">
        <v>288.00594230000002</v>
      </c>
    </row>
    <row r="149" spans="1:5" ht="15" x14ac:dyDescent="0.3">
      <c r="A149" s="145"/>
      <c r="B149" s="140"/>
      <c r="C149" s="57" t="s">
        <v>218</v>
      </c>
      <c r="D149" s="58"/>
      <c r="E149" s="58">
        <v>0.82845820000000003</v>
      </c>
    </row>
    <row r="150" spans="1:5" ht="15" x14ac:dyDescent="0.3">
      <c r="A150" s="145"/>
      <c r="B150" s="140"/>
      <c r="C150" s="57" t="s">
        <v>220</v>
      </c>
      <c r="D150" s="58"/>
      <c r="E150" s="58">
        <v>52.646131099999998</v>
      </c>
    </row>
    <row r="151" spans="1:5" ht="15" x14ac:dyDescent="0.3">
      <c r="A151" s="59">
        <f>MAX(A$4:A150)+1</f>
        <v>103</v>
      </c>
      <c r="B151" s="60" t="s">
        <v>415</v>
      </c>
      <c r="C151" s="57" t="s">
        <v>217</v>
      </c>
      <c r="D151" s="58">
        <v>0.54006100000000001</v>
      </c>
      <c r="E151" s="58">
        <v>12.3613421</v>
      </c>
    </row>
    <row r="152" spans="1:5" ht="15" x14ac:dyDescent="0.3">
      <c r="A152" s="141">
        <f>MAX(A$4:A151)+1</f>
        <v>104</v>
      </c>
      <c r="B152" s="144" t="s">
        <v>504</v>
      </c>
      <c r="C152" s="57" t="s">
        <v>217</v>
      </c>
      <c r="D152" s="58">
        <v>122.287255</v>
      </c>
      <c r="E152" s="58">
        <v>7344.2453149000003</v>
      </c>
    </row>
    <row r="153" spans="1:5" ht="15" x14ac:dyDescent="0.3">
      <c r="A153" s="141"/>
      <c r="B153" s="144"/>
      <c r="C153" s="57" t="s">
        <v>218</v>
      </c>
      <c r="D153" s="58"/>
      <c r="E153" s="58">
        <v>6164.8970977999998</v>
      </c>
    </row>
    <row r="154" spans="1:5" ht="15" x14ac:dyDescent="0.3">
      <c r="A154" s="59">
        <f>MAX(A$4:A153)+1</f>
        <v>105</v>
      </c>
      <c r="B154" s="60" t="s">
        <v>306</v>
      </c>
      <c r="C154" s="57" t="s">
        <v>217</v>
      </c>
      <c r="D154" s="58">
        <v>66.556871000000001</v>
      </c>
      <c r="E154" s="58">
        <v>1335.9092444</v>
      </c>
    </row>
    <row r="155" spans="1:5" ht="15" x14ac:dyDescent="0.3">
      <c r="A155" s="59">
        <f>MAX(A$4:A154)+1</f>
        <v>106</v>
      </c>
      <c r="B155" s="60" t="s">
        <v>416</v>
      </c>
      <c r="C155" s="57" t="s">
        <v>217</v>
      </c>
      <c r="D155" s="58">
        <v>40.548316999999997</v>
      </c>
      <c r="E155" s="58">
        <v>87.720489599999993</v>
      </c>
    </row>
    <row r="156" spans="1:5" ht="15" x14ac:dyDescent="0.3">
      <c r="A156" s="59">
        <f>MAX(A$4:A155)+1</f>
        <v>107</v>
      </c>
      <c r="B156" s="60" t="s">
        <v>308</v>
      </c>
      <c r="C156" s="57" t="s">
        <v>217</v>
      </c>
      <c r="D156" s="63">
        <v>7.62E-3</v>
      </c>
      <c r="E156" s="58">
        <v>1197.7747758</v>
      </c>
    </row>
    <row r="157" spans="1:5" ht="15" x14ac:dyDescent="0.3">
      <c r="A157" s="145">
        <f>MAX(A$4:A156)+1</f>
        <v>108</v>
      </c>
      <c r="B157" s="140" t="s">
        <v>417</v>
      </c>
      <c r="C157" s="57" t="s">
        <v>226</v>
      </c>
      <c r="D157" s="58"/>
      <c r="E157" s="58">
        <v>4630.7772269999996</v>
      </c>
    </row>
    <row r="158" spans="1:5" ht="15" x14ac:dyDescent="0.3">
      <c r="A158" s="145"/>
      <c r="B158" s="140"/>
      <c r="C158" s="57" t="s">
        <v>217</v>
      </c>
      <c r="D158" s="58">
        <v>1.1427160000000001</v>
      </c>
      <c r="E158" s="58">
        <v>4.0148023999999998</v>
      </c>
    </row>
    <row r="159" spans="1:5" ht="15" x14ac:dyDescent="0.3">
      <c r="A159" s="145"/>
      <c r="B159" s="140"/>
      <c r="C159" s="57" t="s">
        <v>222</v>
      </c>
      <c r="D159" s="61">
        <v>2.1999999999999999E-2</v>
      </c>
      <c r="E159" s="62">
        <v>0.20261789999999999</v>
      </c>
    </row>
    <row r="160" spans="1:5" ht="15" x14ac:dyDescent="0.3">
      <c r="A160" s="141">
        <f>MAX(A$4:A159)+1</f>
        <v>109</v>
      </c>
      <c r="B160" s="140" t="s">
        <v>472</v>
      </c>
      <c r="C160" s="57" t="s">
        <v>217</v>
      </c>
      <c r="D160" s="58">
        <v>588.96438599999999</v>
      </c>
      <c r="E160" s="58">
        <v>11661.7439823</v>
      </c>
    </row>
    <row r="161" spans="1:5" ht="15" x14ac:dyDescent="0.3">
      <c r="A161" s="141"/>
      <c r="B161" s="140"/>
      <c r="C161" s="57" t="s">
        <v>218</v>
      </c>
      <c r="D161" s="58"/>
      <c r="E161" s="58">
        <v>21.476633700000001</v>
      </c>
    </row>
    <row r="162" spans="1:5" ht="15" x14ac:dyDescent="0.3">
      <c r="A162" s="141"/>
      <c r="B162" s="140"/>
      <c r="C162" s="57" t="s">
        <v>224</v>
      </c>
      <c r="D162" s="58"/>
      <c r="E162" s="58">
        <v>162.10009779999999</v>
      </c>
    </row>
    <row r="163" spans="1:5" ht="15" x14ac:dyDescent="0.3">
      <c r="A163" s="59">
        <f>MAX(A$4:A162)+1</f>
        <v>110</v>
      </c>
      <c r="B163" s="60" t="s">
        <v>473</v>
      </c>
      <c r="C163" s="57" t="s">
        <v>217</v>
      </c>
      <c r="D163" s="58">
        <v>326.07335399999999</v>
      </c>
      <c r="E163" s="58">
        <v>6314.7507009000001</v>
      </c>
    </row>
    <row r="164" spans="1:5" ht="15" x14ac:dyDescent="0.3">
      <c r="A164" s="141">
        <f>MAX(A$4:A163)+1</f>
        <v>111</v>
      </c>
      <c r="B164" s="144" t="s">
        <v>310</v>
      </c>
      <c r="C164" s="57" t="s">
        <v>217</v>
      </c>
      <c r="D164" s="58">
        <v>3184.1607049999998</v>
      </c>
      <c r="E164" s="58">
        <v>9412.5454086000009</v>
      </c>
    </row>
    <row r="165" spans="1:5" ht="15" x14ac:dyDescent="0.3">
      <c r="A165" s="141"/>
      <c r="B165" s="144"/>
      <c r="C165" s="57" t="s">
        <v>218</v>
      </c>
      <c r="D165" s="58"/>
      <c r="E165" s="58">
        <v>93.0242121</v>
      </c>
    </row>
    <row r="166" spans="1:5" ht="15" x14ac:dyDescent="0.3">
      <c r="A166" s="141">
        <f>MAX(A$4:A165)+1</f>
        <v>112</v>
      </c>
      <c r="B166" s="144" t="s">
        <v>475</v>
      </c>
      <c r="C166" s="57" t="s">
        <v>227</v>
      </c>
      <c r="D166" s="58"/>
      <c r="E166" s="58">
        <v>132536.1333202</v>
      </c>
    </row>
    <row r="167" spans="1:5" ht="15" x14ac:dyDescent="0.3">
      <c r="A167" s="141"/>
      <c r="B167" s="144"/>
      <c r="C167" s="57" t="s">
        <v>217</v>
      </c>
      <c r="D167" s="63">
        <v>9.3020000000000005E-2</v>
      </c>
      <c r="E167" s="58">
        <v>53.975770699999998</v>
      </c>
    </row>
    <row r="168" spans="1:5" ht="15" x14ac:dyDescent="0.3">
      <c r="A168" s="141">
        <f>MAX(A$4:A167)+1</f>
        <v>113</v>
      </c>
      <c r="B168" s="144" t="s">
        <v>311</v>
      </c>
      <c r="C168" s="57" t="s">
        <v>217</v>
      </c>
      <c r="D168" s="58">
        <v>19156.559207999999</v>
      </c>
      <c r="E168" s="58">
        <v>57037.1200685</v>
      </c>
    </row>
    <row r="169" spans="1:5" ht="15" x14ac:dyDescent="0.3">
      <c r="A169" s="141"/>
      <c r="B169" s="144"/>
      <c r="C169" s="57" t="s">
        <v>222</v>
      </c>
      <c r="D169" s="58">
        <v>365.15199999999999</v>
      </c>
      <c r="E169" s="58">
        <v>1613.7354771</v>
      </c>
    </row>
    <row r="170" spans="1:5" ht="15" x14ac:dyDescent="0.3">
      <c r="A170" s="59">
        <f>MAX(A$4:A169)+1</f>
        <v>114</v>
      </c>
      <c r="B170" s="60" t="s">
        <v>418</v>
      </c>
      <c r="C170" s="57" t="s">
        <v>222</v>
      </c>
      <c r="D170" s="58">
        <v>165711.53700000001</v>
      </c>
      <c r="E170" s="58">
        <v>643688.54309559998</v>
      </c>
    </row>
    <row r="171" spans="1:5" ht="15" x14ac:dyDescent="0.3">
      <c r="A171" s="141">
        <f>MAX(A$4:A170)+1</f>
        <v>115</v>
      </c>
      <c r="B171" s="140" t="s">
        <v>313</v>
      </c>
      <c r="C171" s="57" t="s">
        <v>226</v>
      </c>
      <c r="D171" s="58"/>
      <c r="E171" s="58">
        <v>978.83378789999995</v>
      </c>
    </row>
    <row r="172" spans="1:5" ht="15" x14ac:dyDescent="0.3">
      <c r="A172" s="141"/>
      <c r="B172" s="140"/>
      <c r="C172" s="57" t="s">
        <v>217</v>
      </c>
      <c r="D172" s="58">
        <v>533.52380300000004</v>
      </c>
      <c r="E172" s="58">
        <v>1856.8174501999999</v>
      </c>
    </row>
    <row r="173" spans="1:5" ht="15" x14ac:dyDescent="0.3">
      <c r="A173" s="141"/>
      <c r="B173" s="140"/>
      <c r="C173" s="57" t="s">
        <v>218</v>
      </c>
      <c r="D173" s="58"/>
      <c r="E173" s="58">
        <v>1205.7408333000001</v>
      </c>
    </row>
    <row r="174" spans="1:5" ht="15" x14ac:dyDescent="0.3">
      <c r="A174" s="141">
        <f>MAX(A$4:A173)+1</f>
        <v>116</v>
      </c>
      <c r="B174" s="144" t="s">
        <v>419</v>
      </c>
      <c r="C174" s="57" t="s">
        <v>217</v>
      </c>
      <c r="D174" s="63">
        <v>1.1381E-2</v>
      </c>
      <c r="E174" s="58">
        <v>0.53329320000000002</v>
      </c>
    </row>
    <row r="175" spans="1:5" ht="15" x14ac:dyDescent="0.3">
      <c r="A175" s="141"/>
      <c r="B175" s="144"/>
      <c r="C175" s="57" t="s">
        <v>218</v>
      </c>
      <c r="D175" s="58"/>
      <c r="E175" s="58">
        <v>7.9763970999999998</v>
      </c>
    </row>
    <row r="176" spans="1:5" ht="15" x14ac:dyDescent="0.3">
      <c r="A176" s="59">
        <f>MAX(A$4:A175)+1</f>
        <v>117</v>
      </c>
      <c r="B176" s="60" t="s">
        <v>420</v>
      </c>
      <c r="C176" s="57" t="s">
        <v>217</v>
      </c>
      <c r="D176" s="58">
        <v>31.693968999999999</v>
      </c>
      <c r="E176" s="58">
        <v>987.72991500000001</v>
      </c>
    </row>
    <row r="177" spans="1:5" ht="15" x14ac:dyDescent="0.3">
      <c r="A177" s="59">
        <f>MAX(A$4:A176)+1</f>
        <v>118</v>
      </c>
      <c r="B177" s="60" t="s">
        <v>421</v>
      </c>
      <c r="C177" s="57" t="s">
        <v>217</v>
      </c>
      <c r="D177" s="58">
        <v>24.442876999999999</v>
      </c>
      <c r="E177" s="58">
        <v>270.55669339999997</v>
      </c>
    </row>
    <row r="178" spans="1:5" ht="15" x14ac:dyDescent="0.3">
      <c r="A178" s="59">
        <f>MAX(A$4:A177)+1</f>
        <v>119</v>
      </c>
      <c r="B178" s="60" t="s">
        <v>422</v>
      </c>
      <c r="C178" s="57" t="s">
        <v>217</v>
      </c>
      <c r="D178" s="58">
        <v>0.96282400000000001</v>
      </c>
      <c r="E178" s="58">
        <v>9.8575210000000002</v>
      </c>
    </row>
    <row r="179" spans="1:5" ht="15" x14ac:dyDescent="0.3">
      <c r="A179" s="59">
        <f>MAX(A$4:A178)+1</f>
        <v>120</v>
      </c>
      <c r="B179" s="60" t="s">
        <v>423</v>
      </c>
      <c r="C179" s="57" t="s">
        <v>217</v>
      </c>
      <c r="D179" s="58">
        <v>5931.8004709999996</v>
      </c>
      <c r="E179" s="58">
        <v>3197.9566795000001</v>
      </c>
    </row>
    <row r="180" spans="1:5" ht="15" x14ac:dyDescent="0.3">
      <c r="A180" s="59">
        <f>MAX(A$4:A179)+1</f>
        <v>121</v>
      </c>
      <c r="B180" s="60" t="s">
        <v>424</v>
      </c>
      <c r="C180" s="57" t="s">
        <v>217</v>
      </c>
      <c r="D180" s="58">
        <v>20.394600000000001</v>
      </c>
      <c r="E180" s="58">
        <v>118.5914235</v>
      </c>
    </row>
    <row r="181" spans="1:5" ht="15" x14ac:dyDescent="0.3">
      <c r="A181" s="141">
        <f>MAX(A$4:A180)+1</f>
        <v>122</v>
      </c>
      <c r="B181" s="144" t="s">
        <v>537</v>
      </c>
      <c r="C181" s="57" t="s">
        <v>217</v>
      </c>
      <c r="D181" s="58">
        <v>1416.9591869999999</v>
      </c>
      <c r="E181" s="58">
        <v>21633.073616599999</v>
      </c>
    </row>
    <row r="182" spans="1:5" ht="15" x14ac:dyDescent="0.3">
      <c r="A182" s="141"/>
      <c r="B182" s="144"/>
      <c r="C182" s="57" t="s">
        <v>218</v>
      </c>
      <c r="D182" s="58"/>
      <c r="E182" s="58">
        <v>73.971999999999994</v>
      </c>
    </row>
    <row r="183" spans="1:5" ht="15" x14ac:dyDescent="0.3">
      <c r="A183" s="59">
        <f>MAX(A$4:A182)+1</f>
        <v>123</v>
      </c>
      <c r="B183" s="60" t="s">
        <v>425</v>
      </c>
      <c r="C183" s="57" t="s">
        <v>217</v>
      </c>
      <c r="D183" s="58">
        <v>1133.768399</v>
      </c>
      <c r="E183" s="58">
        <v>42221.136438499998</v>
      </c>
    </row>
    <row r="184" spans="1:5" ht="15" x14ac:dyDescent="0.3">
      <c r="A184" s="59">
        <f>MAX(A$4:A183)+1</f>
        <v>124</v>
      </c>
      <c r="B184" s="60" t="s">
        <v>426</v>
      </c>
      <c r="C184" s="57" t="s">
        <v>217</v>
      </c>
      <c r="D184" s="58">
        <v>915.77122299999996</v>
      </c>
      <c r="E184" s="58">
        <v>3451.8180785</v>
      </c>
    </row>
    <row r="185" spans="1:5" ht="15" x14ac:dyDescent="0.3">
      <c r="A185" s="59">
        <f>MAX(A$4:A184)+1</f>
        <v>125</v>
      </c>
      <c r="B185" s="60" t="s">
        <v>13</v>
      </c>
      <c r="C185" s="57" t="s">
        <v>217</v>
      </c>
      <c r="D185" s="58">
        <v>783.22060699999997</v>
      </c>
      <c r="E185" s="58">
        <v>2596.3070001999999</v>
      </c>
    </row>
    <row r="186" spans="1:5" ht="15" x14ac:dyDescent="0.3">
      <c r="A186" s="141">
        <f>MAX(A$4:A185)+1</f>
        <v>126</v>
      </c>
      <c r="B186" s="144" t="s">
        <v>538</v>
      </c>
      <c r="C186" s="57" t="s">
        <v>217</v>
      </c>
      <c r="D186" s="58">
        <v>12.941668999999999</v>
      </c>
      <c r="E186" s="58">
        <v>1589.2847076999999</v>
      </c>
    </row>
    <row r="187" spans="1:5" ht="15" x14ac:dyDescent="0.3">
      <c r="A187" s="141"/>
      <c r="B187" s="144"/>
      <c r="C187" s="57" t="s">
        <v>218</v>
      </c>
      <c r="D187" s="58"/>
      <c r="E187" s="58">
        <v>3614.4713087999999</v>
      </c>
    </row>
    <row r="188" spans="1:5" ht="15" x14ac:dyDescent="0.3">
      <c r="A188" s="141">
        <f>MAX(A$4:A187)+1</f>
        <v>127</v>
      </c>
      <c r="B188" s="144" t="s">
        <v>476</v>
      </c>
      <c r="C188" s="57" t="s">
        <v>217</v>
      </c>
      <c r="D188" s="58">
        <v>14.621796</v>
      </c>
      <c r="E188" s="58">
        <v>1203.6827403</v>
      </c>
    </row>
    <row r="189" spans="1:5" ht="15" x14ac:dyDescent="0.3">
      <c r="A189" s="141"/>
      <c r="B189" s="144"/>
      <c r="C189" s="57" t="s">
        <v>218</v>
      </c>
      <c r="D189" s="58"/>
      <c r="E189" s="58">
        <v>287.6566176</v>
      </c>
    </row>
    <row r="190" spans="1:5" ht="15" x14ac:dyDescent="0.3">
      <c r="A190" s="141">
        <f>MAX(A$4:A189)+1</f>
        <v>128</v>
      </c>
      <c r="B190" s="144" t="s">
        <v>427</v>
      </c>
      <c r="C190" s="57" t="s">
        <v>217</v>
      </c>
      <c r="D190" s="58">
        <v>17.817319000000001</v>
      </c>
      <c r="E190" s="58">
        <v>283.82729</v>
      </c>
    </row>
    <row r="191" spans="1:5" ht="15" x14ac:dyDescent="0.3">
      <c r="A191" s="141"/>
      <c r="B191" s="144"/>
      <c r="C191" s="57" t="s">
        <v>218</v>
      </c>
      <c r="D191" s="58"/>
      <c r="E191" s="58">
        <v>157.23841300000001</v>
      </c>
    </row>
    <row r="192" spans="1:5" ht="15" x14ac:dyDescent="0.3">
      <c r="A192" s="141">
        <f>MAX(A$4:A191)+1</f>
        <v>129</v>
      </c>
      <c r="B192" s="140" t="s">
        <v>477</v>
      </c>
      <c r="C192" s="57" t="s">
        <v>217</v>
      </c>
      <c r="D192" s="58">
        <v>940.64480400000002</v>
      </c>
      <c r="E192" s="58">
        <v>16787.4100058</v>
      </c>
    </row>
    <row r="193" spans="1:5" ht="15" x14ac:dyDescent="0.3">
      <c r="A193" s="141"/>
      <c r="B193" s="140"/>
      <c r="C193" s="57" t="s">
        <v>228</v>
      </c>
      <c r="D193" s="58"/>
      <c r="E193" s="58">
        <v>25.3001763</v>
      </c>
    </row>
    <row r="194" spans="1:5" ht="15" x14ac:dyDescent="0.3">
      <c r="A194" s="141"/>
      <c r="B194" s="140"/>
      <c r="C194" s="57" t="s">
        <v>220</v>
      </c>
      <c r="D194" s="58"/>
      <c r="E194" s="58">
        <v>214.2287681</v>
      </c>
    </row>
    <row r="195" spans="1:5" ht="15" x14ac:dyDescent="0.3">
      <c r="A195" s="59">
        <f>MAX(A$4:A194)+1</f>
        <v>130</v>
      </c>
      <c r="B195" s="60" t="s">
        <v>428</v>
      </c>
      <c r="C195" s="57" t="s">
        <v>217</v>
      </c>
      <c r="D195" s="63">
        <v>0.46150000000000002</v>
      </c>
      <c r="E195" s="58">
        <v>2.4749205000000001</v>
      </c>
    </row>
    <row r="196" spans="1:5" ht="15" x14ac:dyDescent="0.3">
      <c r="A196" s="59">
        <f>MAX(A$4:A195)+1</f>
        <v>131</v>
      </c>
      <c r="B196" s="60" t="s">
        <v>429</v>
      </c>
      <c r="C196" s="57" t="s">
        <v>217</v>
      </c>
      <c r="D196" s="58">
        <v>0.59848599999999996</v>
      </c>
      <c r="E196" s="58">
        <v>3.0026684000000001</v>
      </c>
    </row>
    <row r="197" spans="1:5" ht="15" x14ac:dyDescent="0.3">
      <c r="A197" s="141">
        <f>MAX(A$4:A196)+1</f>
        <v>132</v>
      </c>
      <c r="B197" s="140" t="s">
        <v>509</v>
      </c>
      <c r="C197" s="57" t="s">
        <v>217</v>
      </c>
      <c r="D197" s="58">
        <v>0.86597199999999996</v>
      </c>
      <c r="E197" s="58">
        <v>20.255755000000001</v>
      </c>
    </row>
    <row r="198" spans="1:5" ht="15" x14ac:dyDescent="0.3">
      <c r="A198" s="141"/>
      <c r="B198" s="140"/>
      <c r="C198" s="57" t="s">
        <v>218</v>
      </c>
      <c r="D198" s="58"/>
      <c r="E198" s="58">
        <v>317.93478270000003</v>
      </c>
    </row>
    <row r="199" spans="1:5" ht="15" x14ac:dyDescent="0.3">
      <c r="A199" s="141"/>
      <c r="B199" s="140"/>
      <c r="C199" s="57" t="s">
        <v>224</v>
      </c>
      <c r="D199" s="58"/>
      <c r="E199" s="58">
        <v>30.995764300000001</v>
      </c>
    </row>
    <row r="200" spans="1:5" ht="15" x14ac:dyDescent="0.3">
      <c r="A200" s="141">
        <f>MAX(A$4:A199)+1</f>
        <v>133</v>
      </c>
      <c r="B200" s="140" t="s">
        <v>510</v>
      </c>
      <c r="C200" s="57" t="s">
        <v>217</v>
      </c>
      <c r="D200" s="63">
        <v>0.32420199999999999</v>
      </c>
      <c r="E200" s="58">
        <v>7.3845616999999999</v>
      </c>
    </row>
    <row r="201" spans="1:5" ht="15" x14ac:dyDescent="0.3">
      <c r="A201" s="141"/>
      <c r="B201" s="140"/>
      <c r="C201" s="57" t="s">
        <v>218</v>
      </c>
      <c r="D201" s="58"/>
      <c r="E201" s="58">
        <v>248.7407374</v>
      </c>
    </row>
    <row r="202" spans="1:5" ht="15" x14ac:dyDescent="0.3">
      <c r="A202" s="141"/>
      <c r="B202" s="140"/>
      <c r="C202" s="57" t="s">
        <v>224</v>
      </c>
      <c r="D202" s="58"/>
      <c r="E202" s="58">
        <v>3.8613833999999998</v>
      </c>
    </row>
    <row r="203" spans="1:5" ht="15" x14ac:dyDescent="0.3">
      <c r="A203" s="141">
        <f>MAX(A$4:A202)+1</f>
        <v>134</v>
      </c>
      <c r="B203" s="140" t="s">
        <v>542</v>
      </c>
      <c r="C203" s="57" t="s">
        <v>217</v>
      </c>
      <c r="D203" s="58">
        <v>2.3328540000000002</v>
      </c>
      <c r="E203" s="58">
        <v>51.723649399999999</v>
      </c>
    </row>
    <row r="204" spans="1:5" ht="15" x14ac:dyDescent="0.3">
      <c r="A204" s="141"/>
      <c r="B204" s="140"/>
      <c r="C204" s="57" t="s">
        <v>218</v>
      </c>
      <c r="D204" s="58"/>
      <c r="E204" s="58">
        <v>205.39847979999999</v>
      </c>
    </row>
    <row r="205" spans="1:5" ht="15" x14ac:dyDescent="0.3">
      <c r="A205" s="141"/>
      <c r="B205" s="140"/>
      <c r="C205" s="57" t="s">
        <v>224</v>
      </c>
      <c r="D205" s="58"/>
      <c r="E205" s="58">
        <v>80.491354000000001</v>
      </c>
    </row>
    <row r="206" spans="1:5" ht="15" x14ac:dyDescent="0.3">
      <c r="A206" s="141">
        <f>MAX(A$4:A205)+1</f>
        <v>135</v>
      </c>
      <c r="B206" s="144" t="s">
        <v>511</v>
      </c>
      <c r="C206" s="57" t="s">
        <v>217</v>
      </c>
      <c r="D206" s="61">
        <v>1.918E-3</v>
      </c>
      <c r="E206" s="62">
        <v>5.9151099999999998E-2</v>
      </c>
    </row>
    <row r="207" spans="1:5" ht="15" x14ac:dyDescent="0.3">
      <c r="A207" s="141"/>
      <c r="B207" s="144"/>
      <c r="C207" s="57" t="s">
        <v>218</v>
      </c>
      <c r="D207" s="58"/>
      <c r="E207" s="58">
        <v>12.7771992</v>
      </c>
    </row>
    <row r="208" spans="1:5" ht="15" x14ac:dyDescent="0.3">
      <c r="A208" s="141">
        <f>MAX(A$4:A207)+1</f>
        <v>136</v>
      </c>
      <c r="B208" s="140" t="s">
        <v>512</v>
      </c>
      <c r="C208" s="57" t="s">
        <v>217</v>
      </c>
      <c r="D208" s="61">
        <v>2.0599999999999999E-4</v>
      </c>
      <c r="E208" s="62">
        <v>1.5166199999999999E-2</v>
      </c>
    </row>
    <row r="209" spans="1:5" ht="15" x14ac:dyDescent="0.3">
      <c r="A209" s="141"/>
      <c r="B209" s="140"/>
      <c r="C209" s="57" t="s">
        <v>218</v>
      </c>
      <c r="D209" s="58"/>
      <c r="E209" s="58">
        <v>74.725031700000002</v>
      </c>
    </row>
    <row r="210" spans="1:5" ht="15" x14ac:dyDescent="0.3">
      <c r="A210" s="141"/>
      <c r="B210" s="140"/>
      <c r="C210" s="57" t="s">
        <v>224</v>
      </c>
      <c r="D210" s="65"/>
      <c r="E210" s="62">
        <v>0.16256979999999999</v>
      </c>
    </row>
    <row r="211" spans="1:5" ht="15" x14ac:dyDescent="0.3">
      <c r="A211" s="59">
        <f>MAX(A$4:A210)+1</f>
        <v>137</v>
      </c>
      <c r="B211" s="60" t="s">
        <v>430</v>
      </c>
      <c r="C211" s="57" t="s">
        <v>217</v>
      </c>
      <c r="D211" s="63">
        <v>1.5598000000000001E-2</v>
      </c>
      <c r="E211" s="58">
        <v>0.8534484</v>
      </c>
    </row>
    <row r="212" spans="1:5" ht="15" x14ac:dyDescent="0.3">
      <c r="A212" s="59">
        <f>MAX(A$4:A211)+1</f>
        <v>138</v>
      </c>
      <c r="B212" s="60" t="s">
        <v>431</v>
      </c>
      <c r="C212" s="57" t="s">
        <v>217</v>
      </c>
      <c r="D212" s="58">
        <v>0.60927600000000004</v>
      </c>
      <c r="E212" s="58">
        <v>3.9272179999999999</v>
      </c>
    </row>
    <row r="213" spans="1:5" ht="15" x14ac:dyDescent="0.3">
      <c r="A213" s="59">
        <f>MAX(A$4:A212)+1</f>
        <v>139</v>
      </c>
      <c r="B213" s="60" t="s">
        <v>432</v>
      </c>
      <c r="C213" s="57" t="s">
        <v>217</v>
      </c>
      <c r="D213" s="61">
        <v>4.627E-3</v>
      </c>
      <c r="E213" s="62">
        <v>0.21497520000000001</v>
      </c>
    </row>
    <row r="214" spans="1:5" ht="15" x14ac:dyDescent="0.3">
      <c r="A214" s="59">
        <f>MAX(A$4:A213)+1</f>
        <v>140</v>
      </c>
      <c r="B214" s="60" t="s">
        <v>433</v>
      </c>
      <c r="C214" s="57" t="s">
        <v>217</v>
      </c>
      <c r="D214" s="58">
        <v>0.54205999999999999</v>
      </c>
      <c r="E214" s="58">
        <v>22.148269800000001</v>
      </c>
    </row>
    <row r="215" spans="1:5" ht="15" x14ac:dyDescent="0.3">
      <c r="A215" s="59">
        <f>MAX(A$4:A214)+1</f>
        <v>141</v>
      </c>
      <c r="B215" s="66" t="s">
        <v>485</v>
      </c>
      <c r="C215" s="57" t="s">
        <v>218</v>
      </c>
      <c r="D215" s="58"/>
      <c r="E215" s="58">
        <v>21573.880190799999</v>
      </c>
    </row>
    <row r="216" spans="1:5" ht="15" x14ac:dyDescent="0.3">
      <c r="A216" s="59">
        <f>MAX(A$4:A215)+1</f>
        <v>142</v>
      </c>
      <c r="B216" s="60" t="s">
        <v>363</v>
      </c>
      <c r="C216" s="57" t="s">
        <v>220</v>
      </c>
      <c r="D216" s="58"/>
      <c r="E216" s="58">
        <v>1.5728757</v>
      </c>
    </row>
    <row r="217" spans="1:5" ht="15" x14ac:dyDescent="0.3">
      <c r="A217" s="59">
        <f>MAX(A$4:A216)+1</f>
        <v>143</v>
      </c>
      <c r="B217" s="60" t="s">
        <v>434</v>
      </c>
      <c r="C217" s="57" t="s">
        <v>217</v>
      </c>
      <c r="D217" s="63">
        <v>7.5638999999999998E-2</v>
      </c>
      <c r="E217" s="58">
        <v>8.8749868000000003</v>
      </c>
    </row>
    <row r="218" spans="1:5" ht="15" x14ac:dyDescent="0.3">
      <c r="A218" s="59">
        <f>MAX(A$4:A217)+1</f>
        <v>144</v>
      </c>
      <c r="B218" s="60" t="s">
        <v>435</v>
      </c>
      <c r="C218" s="57" t="s">
        <v>217</v>
      </c>
      <c r="D218" s="58">
        <v>5.6832820000000002</v>
      </c>
      <c r="E218" s="58">
        <v>1111.526934</v>
      </c>
    </row>
    <row r="219" spans="1:5" ht="15" x14ac:dyDescent="0.3">
      <c r="A219" s="59">
        <f>MAX(A$4:A218)+1</f>
        <v>145</v>
      </c>
      <c r="B219" s="60" t="s">
        <v>201</v>
      </c>
      <c r="C219" s="57" t="s">
        <v>217</v>
      </c>
      <c r="D219" s="58">
        <v>0.69871700000000003</v>
      </c>
      <c r="E219" s="58">
        <v>3754.5607123999998</v>
      </c>
    </row>
    <row r="220" spans="1:5" ht="15" x14ac:dyDescent="0.3">
      <c r="A220" s="59">
        <f>MAX(A$4:A219)+1</f>
        <v>146</v>
      </c>
      <c r="B220" s="60" t="s">
        <v>364</v>
      </c>
      <c r="C220" s="57" t="s">
        <v>217</v>
      </c>
      <c r="D220" s="58">
        <v>90.592526000000007</v>
      </c>
      <c r="E220" s="58">
        <v>1437.0580553</v>
      </c>
    </row>
    <row r="221" spans="1:5" ht="15" x14ac:dyDescent="0.3">
      <c r="A221" s="141">
        <f>MAX(A$4:A220)+1</f>
        <v>147</v>
      </c>
      <c r="B221" s="144" t="s">
        <v>436</v>
      </c>
      <c r="C221" s="57" t="s">
        <v>217</v>
      </c>
      <c r="D221" s="58">
        <v>10.622403</v>
      </c>
      <c r="E221" s="58">
        <v>385.31492009999999</v>
      </c>
    </row>
    <row r="222" spans="1:5" ht="15" x14ac:dyDescent="0.3">
      <c r="A222" s="141"/>
      <c r="B222" s="144"/>
      <c r="C222" s="57" t="s">
        <v>218</v>
      </c>
      <c r="D222" s="58"/>
      <c r="E222" s="58">
        <v>537.85328960000004</v>
      </c>
    </row>
    <row r="223" spans="1:5" ht="15" x14ac:dyDescent="0.3">
      <c r="A223" s="141">
        <f>MAX(A$4:A222)+1</f>
        <v>148</v>
      </c>
      <c r="B223" s="144" t="s">
        <v>540</v>
      </c>
      <c r="C223" s="57" t="s">
        <v>217</v>
      </c>
      <c r="D223" s="58">
        <v>7.0088739999999996</v>
      </c>
      <c r="E223" s="58">
        <v>205.4242261</v>
      </c>
    </row>
    <row r="224" spans="1:5" ht="15" x14ac:dyDescent="0.3">
      <c r="A224" s="141"/>
      <c r="B224" s="144"/>
      <c r="C224" s="57" t="s">
        <v>218</v>
      </c>
      <c r="D224" s="58"/>
      <c r="E224" s="58">
        <v>71.247562299999998</v>
      </c>
    </row>
    <row r="225" spans="1:5" ht="15" x14ac:dyDescent="0.3">
      <c r="A225" s="59">
        <f>MAX(A$4:A224)+1</f>
        <v>149</v>
      </c>
      <c r="B225" s="60" t="s">
        <v>437</v>
      </c>
      <c r="C225" s="57" t="s">
        <v>217</v>
      </c>
      <c r="D225" s="58">
        <v>1.2299310000000001</v>
      </c>
      <c r="E225" s="58">
        <v>11.5229848</v>
      </c>
    </row>
    <row r="226" spans="1:5" ht="15" x14ac:dyDescent="0.3">
      <c r="A226" s="59">
        <f>MAX(A$4:A225)+1</f>
        <v>150</v>
      </c>
      <c r="B226" s="60" t="s">
        <v>336</v>
      </c>
      <c r="C226" s="57" t="s">
        <v>217</v>
      </c>
      <c r="D226" s="58">
        <v>2039.8858279999999</v>
      </c>
      <c r="E226" s="58">
        <v>2285.5924796999998</v>
      </c>
    </row>
    <row r="227" spans="1:5" ht="15" x14ac:dyDescent="0.3">
      <c r="A227" s="141">
        <f>MAX(A$4:A226)+1</f>
        <v>151</v>
      </c>
      <c r="B227" s="144" t="s">
        <v>337</v>
      </c>
      <c r="C227" s="57" t="s">
        <v>217</v>
      </c>
      <c r="D227" s="58">
        <v>9.7451399999999992</v>
      </c>
      <c r="E227" s="58">
        <v>622.27747799999997</v>
      </c>
    </row>
    <row r="228" spans="1:5" ht="15" x14ac:dyDescent="0.3">
      <c r="A228" s="141"/>
      <c r="B228" s="144"/>
      <c r="C228" s="57" t="s">
        <v>218</v>
      </c>
      <c r="D228" s="58"/>
      <c r="E228" s="58">
        <v>1934.4441486999999</v>
      </c>
    </row>
    <row r="229" spans="1:5" ht="15" x14ac:dyDescent="0.3">
      <c r="A229" s="59">
        <f>MAX(A$4:A228)+1</f>
        <v>152</v>
      </c>
      <c r="B229" s="60" t="s">
        <v>46</v>
      </c>
      <c r="C229" s="57" t="s">
        <v>217</v>
      </c>
      <c r="D229" s="58">
        <v>22.429492</v>
      </c>
      <c r="E229" s="58">
        <v>218.90967950000001</v>
      </c>
    </row>
    <row r="230" spans="1:5" ht="15" x14ac:dyDescent="0.3">
      <c r="A230" s="141">
        <f>MAX(A$4:A229)+1</f>
        <v>153</v>
      </c>
      <c r="B230" s="144" t="s">
        <v>340</v>
      </c>
      <c r="C230" s="57" t="s">
        <v>217</v>
      </c>
      <c r="D230" s="58">
        <v>53.871228000000002</v>
      </c>
      <c r="E230" s="58">
        <v>12869.4023965</v>
      </c>
    </row>
    <row r="231" spans="1:5" ht="15" x14ac:dyDescent="0.3">
      <c r="A231" s="141"/>
      <c r="B231" s="144"/>
      <c r="C231" s="57" t="s">
        <v>218</v>
      </c>
      <c r="D231" s="58"/>
      <c r="E231" s="58">
        <v>38510.833205399998</v>
      </c>
    </row>
    <row r="232" spans="1:5" ht="15" x14ac:dyDescent="0.3">
      <c r="A232" s="59">
        <f>MAX(A$4:A231)+1</f>
        <v>154</v>
      </c>
      <c r="B232" s="60" t="s">
        <v>528</v>
      </c>
      <c r="C232" s="57" t="s">
        <v>217</v>
      </c>
      <c r="D232" s="58">
        <v>7.7969330000000001</v>
      </c>
      <c r="E232" s="58">
        <v>866.51354370000001</v>
      </c>
    </row>
    <row r="233" spans="1:5" ht="15" x14ac:dyDescent="0.3">
      <c r="A233" s="141">
        <f>MAX(A$4:A232)+1</f>
        <v>155</v>
      </c>
      <c r="B233" s="144" t="s">
        <v>438</v>
      </c>
      <c r="C233" s="57" t="s">
        <v>217</v>
      </c>
      <c r="D233" s="58">
        <v>0.58423800000000004</v>
      </c>
      <c r="E233" s="58">
        <v>21.0749301</v>
      </c>
    </row>
    <row r="234" spans="1:5" ht="15" x14ac:dyDescent="0.3">
      <c r="A234" s="141"/>
      <c r="B234" s="144"/>
      <c r="C234" s="57" t="s">
        <v>221</v>
      </c>
      <c r="D234" s="58"/>
      <c r="E234" s="58">
        <v>91.202990900000003</v>
      </c>
    </row>
    <row r="235" spans="1:5" ht="15" x14ac:dyDescent="0.3">
      <c r="A235" s="59">
        <f>MAX(A$4:A234)+1</f>
        <v>156</v>
      </c>
      <c r="B235" s="60" t="s">
        <v>439</v>
      </c>
      <c r="C235" s="57" t="s">
        <v>217</v>
      </c>
      <c r="D235" s="58">
        <v>2.015628</v>
      </c>
      <c r="E235" s="58">
        <v>68.568148100000002</v>
      </c>
    </row>
    <row r="236" spans="1:5" ht="15" x14ac:dyDescent="0.3">
      <c r="A236" s="59">
        <f>MAX(A$4:A235)+1</f>
        <v>157</v>
      </c>
      <c r="B236" s="60" t="s">
        <v>440</v>
      </c>
      <c r="C236" s="57" t="s">
        <v>218</v>
      </c>
      <c r="D236" s="58"/>
      <c r="E236" s="58">
        <v>85.717553100000003</v>
      </c>
    </row>
    <row r="237" spans="1:5" ht="15" x14ac:dyDescent="0.3">
      <c r="A237" s="59">
        <f>MAX(A$4:A236)+1</f>
        <v>158</v>
      </c>
      <c r="B237" s="60" t="s">
        <v>365</v>
      </c>
      <c r="C237" s="57" t="s">
        <v>217</v>
      </c>
      <c r="D237" s="58">
        <v>8442.2897470000007</v>
      </c>
      <c r="E237" s="58">
        <v>46334.152948199997</v>
      </c>
    </row>
    <row r="238" spans="1:5" ht="15" x14ac:dyDescent="0.3">
      <c r="A238" s="141">
        <f>MAX(A$4:A237)+1</f>
        <v>159</v>
      </c>
      <c r="B238" s="140" t="s">
        <v>346</v>
      </c>
      <c r="C238" s="57" t="s">
        <v>217</v>
      </c>
      <c r="D238" s="58">
        <v>37.036372999999998</v>
      </c>
      <c r="E238" s="58">
        <v>159.92970389999999</v>
      </c>
    </row>
    <row r="239" spans="1:5" ht="15" x14ac:dyDescent="0.3">
      <c r="A239" s="141"/>
      <c r="B239" s="140"/>
      <c r="C239" s="57" t="s">
        <v>218</v>
      </c>
      <c r="D239" s="65"/>
      <c r="E239" s="62">
        <v>0.26559339999999998</v>
      </c>
    </row>
    <row r="240" spans="1:5" ht="15" x14ac:dyDescent="0.3">
      <c r="A240" s="141"/>
      <c r="B240" s="140"/>
      <c r="C240" s="57" t="s">
        <v>220</v>
      </c>
      <c r="D240" s="58"/>
      <c r="E240" s="58">
        <v>162.0086608</v>
      </c>
    </row>
    <row r="241" spans="1:5" ht="15" x14ac:dyDescent="0.3">
      <c r="A241" s="59">
        <f>MAX(A$4:A240)+1</f>
        <v>160</v>
      </c>
      <c r="B241" s="60" t="s">
        <v>441</v>
      </c>
      <c r="C241" s="57" t="s">
        <v>217</v>
      </c>
      <c r="D241" s="58">
        <v>76.294240000000002</v>
      </c>
      <c r="E241" s="58">
        <v>1876.8763394</v>
      </c>
    </row>
    <row r="242" spans="1:5" ht="15" x14ac:dyDescent="0.3">
      <c r="A242" s="59">
        <f>MAX(A$4:A241)+1</f>
        <v>161</v>
      </c>
      <c r="B242" s="60" t="s">
        <v>543</v>
      </c>
      <c r="C242" s="57" t="s">
        <v>217</v>
      </c>
      <c r="D242" s="58">
        <v>131.43212</v>
      </c>
      <c r="E242" s="58">
        <v>1370.4755908</v>
      </c>
    </row>
    <row r="243" spans="1:5" ht="15" x14ac:dyDescent="0.3">
      <c r="A243" s="141">
        <f>MAX(A$4:A242)+1</f>
        <v>162</v>
      </c>
      <c r="B243" s="140" t="s">
        <v>517</v>
      </c>
      <c r="C243" s="57" t="s">
        <v>227</v>
      </c>
      <c r="D243" s="58"/>
      <c r="E243" s="58">
        <v>762.3406774</v>
      </c>
    </row>
    <row r="244" spans="1:5" ht="15" x14ac:dyDescent="0.3">
      <c r="A244" s="141"/>
      <c r="B244" s="140"/>
      <c r="C244" s="57" t="s">
        <v>226</v>
      </c>
      <c r="D244" s="58"/>
      <c r="E244" s="58">
        <v>5005.7282478999996</v>
      </c>
    </row>
    <row r="245" spans="1:5" ht="15" x14ac:dyDescent="0.3">
      <c r="A245" s="141"/>
      <c r="B245" s="140"/>
      <c r="C245" s="57" t="s">
        <v>229</v>
      </c>
      <c r="D245" s="61">
        <v>4.7899999999999999E-4</v>
      </c>
      <c r="E245" s="62">
        <v>8.1844700000000006E-2</v>
      </c>
    </row>
    <row r="246" spans="1:5" ht="15" x14ac:dyDescent="0.3">
      <c r="A246" s="141"/>
      <c r="B246" s="140"/>
      <c r="C246" s="57" t="s">
        <v>217</v>
      </c>
      <c r="D246" s="58">
        <v>7178.4029229999996</v>
      </c>
      <c r="E246" s="58">
        <v>57776.025295799998</v>
      </c>
    </row>
    <row r="247" spans="1:5" ht="15" x14ac:dyDescent="0.3">
      <c r="A247" s="141"/>
      <c r="B247" s="140"/>
      <c r="C247" s="57" t="s">
        <v>219</v>
      </c>
      <c r="D247" s="58"/>
      <c r="E247" s="58">
        <v>265.37198369999999</v>
      </c>
    </row>
    <row r="248" spans="1:5" ht="15" x14ac:dyDescent="0.3">
      <c r="A248" s="141"/>
      <c r="B248" s="140"/>
      <c r="C248" s="57" t="s">
        <v>228</v>
      </c>
      <c r="D248" s="58"/>
      <c r="E248" s="58">
        <v>111.23709940000001</v>
      </c>
    </row>
    <row r="249" spans="1:5" ht="15" x14ac:dyDescent="0.3">
      <c r="A249" s="141"/>
      <c r="B249" s="140"/>
      <c r="C249" s="57" t="s">
        <v>218</v>
      </c>
      <c r="D249" s="58"/>
      <c r="E249" s="58">
        <v>10306.560298</v>
      </c>
    </row>
    <row r="250" spans="1:5" ht="15" x14ac:dyDescent="0.3">
      <c r="A250" s="141"/>
      <c r="B250" s="140"/>
      <c r="C250" s="57" t="s">
        <v>220</v>
      </c>
      <c r="D250" s="58"/>
      <c r="E250" s="58">
        <v>1334.2658749</v>
      </c>
    </row>
    <row r="251" spans="1:5" ht="15" x14ac:dyDescent="0.3">
      <c r="A251" s="141"/>
      <c r="B251" s="140"/>
      <c r="C251" s="57" t="s">
        <v>222</v>
      </c>
      <c r="D251" s="58">
        <v>7153.9979999999996</v>
      </c>
      <c r="E251" s="58">
        <v>32452.995258200001</v>
      </c>
    </row>
    <row r="252" spans="1:5" ht="15" x14ac:dyDescent="0.3">
      <c r="A252" s="143" t="s">
        <v>443</v>
      </c>
      <c r="B252" s="143"/>
      <c r="C252" s="68"/>
      <c r="D252" s="69">
        <f>SUM(D5:D251)</f>
        <v>420090.77887900011</v>
      </c>
      <c r="E252" s="69">
        <v>2285822.8227231</v>
      </c>
    </row>
    <row r="253" spans="1:5" ht="36" customHeight="1" x14ac:dyDescent="0.3">
      <c r="A253" s="142" t="s">
        <v>608</v>
      </c>
      <c r="B253" s="142"/>
      <c r="C253" s="142"/>
      <c r="D253" s="142"/>
      <c r="E253" s="142"/>
    </row>
  </sheetData>
  <mergeCells count="122">
    <mergeCell ref="A1:E1"/>
    <mergeCell ref="A2:E2"/>
    <mergeCell ref="B36:B38"/>
    <mergeCell ref="A36:A38"/>
    <mergeCell ref="B123:B125"/>
    <mergeCell ref="A123:A125"/>
    <mergeCell ref="B148:B150"/>
    <mergeCell ref="A148:A150"/>
    <mergeCell ref="B141:B144"/>
    <mergeCell ref="A141:A144"/>
    <mergeCell ref="B110:B112"/>
    <mergeCell ref="A110:A112"/>
    <mergeCell ref="B114:B115"/>
    <mergeCell ref="A114:A115"/>
    <mergeCell ref="A118:A119"/>
    <mergeCell ref="B118:B119"/>
    <mergeCell ref="B130:B131"/>
    <mergeCell ref="A130:A131"/>
    <mergeCell ref="A98:A99"/>
    <mergeCell ref="B98:B99"/>
    <mergeCell ref="A105:A106"/>
    <mergeCell ref="B105:B106"/>
    <mergeCell ref="A107:A108"/>
    <mergeCell ref="B107:B108"/>
    <mergeCell ref="A70:A71"/>
    <mergeCell ref="B70:B71"/>
    <mergeCell ref="B171:B173"/>
    <mergeCell ref="A171:A173"/>
    <mergeCell ref="B157:B159"/>
    <mergeCell ref="A157:A159"/>
    <mergeCell ref="B203:B205"/>
    <mergeCell ref="A203:A205"/>
    <mergeCell ref="B200:B202"/>
    <mergeCell ref="A200:A202"/>
    <mergeCell ref="B197:B199"/>
    <mergeCell ref="A197:A199"/>
    <mergeCell ref="B168:B169"/>
    <mergeCell ref="A168:A169"/>
    <mergeCell ref="B174:B175"/>
    <mergeCell ref="A174:A175"/>
    <mergeCell ref="B181:B182"/>
    <mergeCell ref="A181:A182"/>
    <mergeCell ref="B152:B153"/>
    <mergeCell ref="A152:A153"/>
    <mergeCell ref="B164:B165"/>
    <mergeCell ref="A164:A165"/>
    <mergeCell ref="B166:B167"/>
    <mergeCell ref="A166:A167"/>
    <mergeCell ref="B243:B251"/>
    <mergeCell ref="A243:A251"/>
    <mergeCell ref="B238:B240"/>
    <mergeCell ref="A238:A240"/>
    <mergeCell ref="B208:B210"/>
    <mergeCell ref="A208:A210"/>
    <mergeCell ref="B227:B228"/>
    <mergeCell ref="A227:A228"/>
    <mergeCell ref="B230:B231"/>
    <mergeCell ref="A230:A231"/>
    <mergeCell ref="B233:B234"/>
    <mergeCell ref="A233:A234"/>
    <mergeCell ref="B206:B207"/>
    <mergeCell ref="A206:A207"/>
    <mergeCell ref="B221:B222"/>
    <mergeCell ref="A221:A222"/>
    <mergeCell ref="B223:B224"/>
    <mergeCell ref="A223:A224"/>
    <mergeCell ref="B186:B187"/>
    <mergeCell ref="A186:A187"/>
    <mergeCell ref="B188:B189"/>
    <mergeCell ref="A188:A189"/>
    <mergeCell ref="B190:B191"/>
    <mergeCell ref="A190:A191"/>
    <mergeCell ref="B192:B194"/>
    <mergeCell ref="A192:A194"/>
    <mergeCell ref="A39:A40"/>
    <mergeCell ref="B39:B40"/>
    <mergeCell ref="A134:A135"/>
    <mergeCell ref="B134:B135"/>
    <mergeCell ref="A138:A139"/>
    <mergeCell ref="B138:B139"/>
    <mergeCell ref="B145:B146"/>
    <mergeCell ref="A145:A146"/>
    <mergeCell ref="A41:A42"/>
    <mergeCell ref="B41:B42"/>
    <mergeCell ref="A50:A51"/>
    <mergeCell ref="B50:B51"/>
    <mergeCell ref="A91:A92"/>
    <mergeCell ref="B91:B92"/>
    <mergeCell ref="A93:A94"/>
    <mergeCell ref="B93:B94"/>
    <mergeCell ref="B83:B85"/>
    <mergeCell ref="B86:B88"/>
    <mergeCell ref="A83:A85"/>
    <mergeCell ref="A86:A88"/>
    <mergeCell ref="B75:B77"/>
    <mergeCell ref="A75:A77"/>
    <mergeCell ref="B45:B47"/>
    <mergeCell ref="A45:A47"/>
    <mergeCell ref="B160:B162"/>
    <mergeCell ref="A160:A162"/>
    <mergeCell ref="A253:E253"/>
    <mergeCell ref="A252:B252"/>
    <mergeCell ref="A5:A6"/>
    <mergeCell ref="B5:B6"/>
    <mergeCell ref="A7:A8"/>
    <mergeCell ref="B7:B8"/>
    <mergeCell ref="B10:B11"/>
    <mergeCell ref="A10:A11"/>
    <mergeCell ref="B15:B16"/>
    <mergeCell ref="A15:A16"/>
    <mergeCell ref="A17:A18"/>
    <mergeCell ref="B17:B18"/>
    <mergeCell ref="A20:A21"/>
    <mergeCell ref="B20:B21"/>
    <mergeCell ref="A29:A30"/>
    <mergeCell ref="B29:B30"/>
    <mergeCell ref="A56:A57"/>
    <mergeCell ref="B56:B57"/>
    <mergeCell ref="A59:A60"/>
    <mergeCell ref="B59:B60"/>
    <mergeCell ref="A61:A62"/>
    <mergeCell ref="B61:B62"/>
  </mergeCells>
  <conditionalFormatting sqref="C5:E251">
    <cfRule type="expression" dxfId="130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88" firstPageNumber="13" orientation="portrait" useFirstPageNumber="1" r:id="rId1"/>
  <headerFooter>
    <oddFooter>&amp;CA &amp;P</oddFooter>
  </headerFooter>
  <rowBreaks count="4" manualBreakCount="4">
    <brk id="55" max="4" man="1"/>
    <brk id="106" max="4" man="1"/>
    <brk id="151" max="4" man="1"/>
    <brk id="202" max="4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BE7D1-17C3-4368-B438-052F7B4350A2}">
  <dimension ref="A1:G149"/>
  <sheetViews>
    <sheetView showZeros="0" view="pageBreakPreview" topLeftCell="A132" zoomScaleNormal="145" zoomScaleSheetLayoutView="100" zoomScalePageLayoutView="40" workbookViewId="0">
      <selection activeCell="A149" sqref="A149:D149"/>
    </sheetView>
  </sheetViews>
  <sheetFormatPr defaultColWidth="9.140625" defaultRowHeight="15" x14ac:dyDescent="0.25"/>
  <cols>
    <col min="1" max="1" width="9.140625" style="1"/>
    <col min="2" max="2" width="43.5703125" style="1" customWidth="1"/>
    <col min="3" max="3" width="12.7109375" style="1" customWidth="1"/>
    <col min="4" max="4" width="13.7109375" style="1" customWidth="1"/>
    <col min="5" max="16384" width="9.140625" style="1"/>
  </cols>
  <sheetData>
    <row r="1" spans="1:4" ht="17.25" x14ac:dyDescent="0.35">
      <c r="A1" s="120" t="s">
        <v>563</v>
      </c>
      <c r="B1" s="120"/>
      <c r="C1" s="120"/>
      <c r="D1" s="120"/>
    </row>
    <row r="2" spans="1:4" ht="17.25" x14ac:dyDescent="0.35">
      <c r="A2" s="119" t="s">
        <v>600</v>
      </c>
      <c r="B2" s="119"/>
      <c r="C2" s="119"/>
      <c r="D2" s="119"/>
    </row>
    <row r="3" spans="1:4" ht="17.25" x14ac:dyDescent="0.35">
      <c r="A3" s="3"/>
      <c r="B3" s="3"/>
      <c r="C3" s="3"/>
      <c r="D3" s="7" t="s">
        <v>601</v>
      </c>
    </row>
    <row r="4" spans="1:4" x14ac:dyDescent="0.25">
      <c r="A4" s="124" t="s">
        <v>591</v>
      </c>
      <c r="B4" s="124" t="s">
        <v>0</v>
      </c>
      <c r="C4" s="125" t="s">
        <v>1</v>
      </c>
      <c r="D4" s="122" t="s">
        <v>2</v>
      </c>
    </row>
    <row r="5" spans="1:4" ht="37.5" customHeight="1" x14ac:dyDescent="0.25">
      <c r="A5" s="124"/>
      <c r="B5" s="124"/>
      <c r="C5" s="126"/>
      <c r="D5" s="123"/>
    </row>
    <row r="6" spans="1:4" ht="17.25" x14ac:dyDescent="0.25">
      <c r="A6" s="30" t="s">
        <v>571</v>
      </c>
      <c r="B6" s="31" t="s">
        <v>3</v>
      </c>
      <c r="C6" s="32"/>
      <c r="D6" s="32"/>
    </row>
    <row r="7" spans="1:4" ht="16.5" x14ac:dyDescent="0.25">
      <c r="A7" s="33">
        <v>1</v>
      </c>
      <c r="B7" s="34" t="s">
        <v>4</v>
      </c>
      <c r="C7" s="35">
        <v>1044.0818871694823</v>
      </c>
      <c r="D7" s="35">
        <v>22818135.05599504</v>
      </c>
    </row>
    <row r="8" spans="1:4" ht="16.5" x14ac:dyDescent="0.25">
      <c r="A8" s="33">
        <v>2</v>
      </c>
      <c r="B8" s="34" t="s">
        <v>5</v>
      </c>
      <c r="C8" s="35">
        <v>922.87532525000017</v>
      </c>
      <c r="D8" s="35">
        <v>14593872.351903019</v>
      </c>
    </row>
    <row r="9" spans="1:4" ht="16.5" x14ac:dyDescent="0.25">
      <c r="A9" s="33">
        <v>3</v>
      </c>
      <c r="B9" s="34" t="s">
        <v>6</v>
      </c>
      <c r="C9" s="35">
        <v>42.380162000000006</v>
      </c>
      <c r="D9" s="35">
        <v>781157.77347868087</v>
      </c>
    </row>
    <row r="10" spans="1:4" ht="16.5" x14ac:dyDescent="0.25">
      <c r="A10" s="33">
        <v>4</v>
      </c>
      <c r="B10" s="34" t="s">
        <v>7</v>
      </c>
      <c r="C10" s="35">
        <v>80.66633561099998</v>
      </c>
      <c r="D10" s="35">
        <v>1129700.6812680117</v>
      </c>
    </row>
    <row r="11" spans="1:4" ht="16.5" x14ac:dyDescent="0.25">
      <c r="A11" s="33">
        <v>5</v>
      </c>
      <c r="B11" s="34" t="s">
        <v>8</v>
      </c>
      <c r="C11" s="35">
        <v>14.4</v>
      </c>
      <c r="D11" s="35">
        <v>209930.75393263355</v>
      </c>
    </row>
    <row r="12" spans="1:4" ht="16.5" x14ac:dyDescent="0.25">
      <c r="A12" s="33">
        <v>6</v>
      </c>
      <c r="B12" s="34" t="s">
        <v>9</v>
      </c>
      <c r="C12" s="35">
        <v>225.67348899999999</v>
      </c>
      <c r="D12" s="35">
        <v>3291986.3984125676</v>
      </c>
    </row>
    <row r="13" spans="1:4" ht="16.5" x14ac:dyDescent="0.25">
      <c r="A13" s="33">
        <v>7</v>
      </c>
      <c r="B13" s="34" t="s">
        <v>10</v>
      </c>
      <c r="C13" s="35">
        <v>18.2</v>
      </c>
      <c r="D13" s="35">
        <v>303960.92492485075</v>
      </c>
    </row>
    <row r="14" spans="1:4" ht="16.5" x14ac:dyDescent="0.25">
      <c r="A14" s="33">
        <v>8</v>
      </c>
      <c r="B14" s="34" t="s">
        <v>11</v>
      </c>
      <c r="C14" s="35">
        <v>3.9</v>
      </c>
      <c r="D14" s="35">
        <v>42470.220526829791</v>
      </c>
    </row>
    <row r="15" spans="1:4" ht="16.5" x14ac:dyDescent="0.25">
      <c r="A15" s="33">
        <v>9</v>
      </c>
      <c r="B15" s="34" t="s">
        <v>12</v>
      </c>
      <c r="C15" s="36">
        <v>2.2800969517902558E-2</v>
      </c>
      <c r="D15" s="35">
        <v>25819.200444407761</v>
      </c>
    </row>
    <row r="16" spans="1:4" ht="17.25" x14ac:dyDescent="0.25">
      <c r="A16" s="30" t="s">
        <v>572</v>
      </c>
      <c r="B16" s="31" t="s">
        <v>13</v>
      </c>
      <c r="C16" s="32"/>
      <c r="D16" s="32"/>
    </row>
    <row r="17" spans="1:4" ht="16.5" x14ac:dyDescent="0.25">
      <c r="A17" s="33">
        <v>10</v>
      </c>
      <c r="B17" s="34" t="s">
        <v>14</v>
      </c>
      <c r="C17" s="35">
        <v>70.575986</v>
      </c>
      <c r="D17" s="35">
        <v>3363256.8879802017</v>
      </c>
    </row>
    <row r="18" spans="1:4" ht="16.5" x14ac:dyDescent="0.25">
      <c r="A18" s="33">
        <v>11</v>
      </c>
      <c r="B18" s="34" t="s">
        <v>15</v>
      </c>
      <c r="C18" s="35">
        <v>25.6</v>
      </c>
      <c r="D18" s="35">
        <v>1979852.7745222473</v>
      </c>
    </row>
    <row r="19" spans="1:4" ht="16.5" x14ac:dyDescent="0.25">
      <c r="A19" s="33">
        <v>12</v>
      </c>
      <c r="B19" s="34" t="s">
        <v>16</v>
      </c>
      <c r="C19" s="35">
        <v>19.5</v>
      </c>
      <c r="D19" s="35">
        <v>1555258.9480087601</v>
      </c>
    </row>
    <row r="20" spans="1:4" ht="16.5" x14ac:dyDescent="0.25">
      <c r="A20" s="33">
        <v>13</v>
      </c>
      <c r="B20" s="34" t="s">
        <v>17</v>
      </c>
      <c r="C20" s="35">
        <v>15.9</v>
      </c>
      <c r="D20" s="35">
        <v>1056661.2621326877</v>
      </c>
    </row>
    <row r="21" spans="1:4" ht="16.5" x14ac:dyDescent="0.25">
      <c r="A21" s="33">
        <v>14</v>
      </c>
      <c r="B21" s="34" t="s">
        <v>18</v>
      </c>
      <c r="C21" s="35">
        <v>9.8000000000000007</v>
      </c>
      <c r="D21" s="35">
        <v>613580.2396089884</v>
      </c>
    </row>
    <row r="22" spans="1:4" ht="16.5" x14ac:dyDescent="0.25">
      <c r="A22" s="33">
        <v>15</v>
      </c>
      <c r="B22" s="34" t="s">
        <v>19</v>
      </c>
      <c r="C22" s="35">
        <v>21.824013999999977</v>
      </c>
      <c r="D22" s="35">
        <v>910087.01035697386</v>
      </c>
    </row>
    <row r="23" spans="1:4" ht="17.25" x14ac:dyDescent="0.25">
      <c r="A23" s="30" t="s">
        <v>573</v>
      </c>
      <c r="B23" s="31" t="s">
        <v>20</v>
      </c>
      <c r="C23" s="32"/>
      <c r="D23" s="32"/>
    </row>
    <row r="24" spans="1:4" ht="16.5" x14ac:dyDescent="0.25">
      <c r="A24" s="33">
        <v>16</v>
      </c>
      <c r="B24" s="34" t="s">
        <v>21</v>
      </c>
      <c r="C24" s="35">
        <v>1.25</v>
      </c>
      <c r="D24" s="35">
        <v>48985.871778480825</v>
      </c>
    </row>
    <row r="25" spans="1:4" ht="16.5" x14ac:dyDescent="0.25">
      <c r="A25" s="33">
        <f>A24+1</f>
        <v>17</v>
      </c>
      <c r="B25" s="34" t="s">
        <v>22</v>
      </c>
      <c r="C25" s="35">
        <v>8.5</v>
      </c>
      <c r="D25" s="35">
        <v>518054.38206350629</v>
      </c>
    </row>
    <row r="26" spans="1:4" ht="16.5" x14ac:dyDescent="0.25">
      <c r="A26" s="33">
        <f t="shared" ref="A26:A89" si="0">A25+1</f>
        <v>18</v>
      </c>
      <c r="B26" s="34" t="s">
        <v>23</v>
      </c>
      <c r="C26" s="35">
        <v>67.3</v>
      </c>
      <c r="D26" s="35">
        <v>3018227.8067294513</v>
      </c>
    </row>
    <row r="27" spans="1:4" ht="16.5" x14ac:dyDescent="0.25">
      <c r="A27" s="33">
        <f t="shared" si="0"/>
        <v>19</v>
      </c>
      <c r="B27" s="34" t="s">
        <v>24</v>
      </c>
      <c r="C27" s="35">
        <v>68</v>
      </c>
      <c r="D27" s="35">
        <v>2605650.173154139</v>
      </c>
    </row>
    <row r="28" spans="1:4" ht="16.5" x14ac:dyDescent="0.25">
      <c r="A28" s="33">
        <f t="shared" si="0"/>
        <v>20</v>
      </c>
      <c r="B28" s="34" t="s">
        <v>25</v>
      </c>
      <c r="C28" s="35">
        <v>17.52</v>
      </c>
      <c r="D28" s="35">
        <v>583538.32391448622</v>
      </c>
    </row>
    <row r="29" spans="1:4" ht="16.5" x14ac:dyDescent="0.25">
      <c r="A29" s="33">
        <f t="shared" si="0"/>
        <v>21</v>
      </c>
      <c r="B29" s="34" t="s">
        <v>26</v>
      </c>
      <c r="C29" s="35">
        <v>152.56</v>
      </c>
      <c r="D29" s="35">
        <v>2028688.9059472501</v>
      </c>
    </row>
    <row r="30" spans="1:4" ht="16.5" x14ac:dyDescent="0.25">
      <c r="A30" s="33">
        <f t="shared" si="0"/>
        <v>22</v>
      </c>
      <c r="B30" s="34" t="s">
        <v>27</v>
      </c>
      <c r="C30" s="35">
        <v>0.74</v>
      </c>
      <c r="D30" s="35">
        <v>31669.272250769111</v>
      </c>
    </row>
    <row r="31" spans="1:4" ht="16.5" x14ac:dyDescent="0.25">
      <c r="A31" s="33">
        <f t="shared" si="0"/>
        <v>23</v>
      </c>
      <c r="B31" s="34" t="s">
        <v>28</v>
      </c>
      <c r="C31" s="35">
        <v>0.53</v>
      </c>
      <c r="D31" s="35">
        <v>14076.285717432167</v>
      </c>
    </row>
    <row r="32" spans="1:4" ht="16.5" x14ac:dyDescent="0.25">
      <c r="A32" s="33">
        <f t="shared" si="0"/>
        <v>24</v>
      </c>
      <c r="B32" s="34" t="s">
        <v>29</v>
      </c>
      <c r="C32" s="35">
        <v>3</v>
      </c>
      <c r="D32" s="35">
        <v>98842.822138791758</v>
      </c>
    </row>
    <row r="33" spans="1:7" ht="16.5" x14ac:dyDescent="0.25">
      <c r="A33" s="33">
        <f t="shared" si="0"/>
        <v>25</v>
      </c>
      <c r="B33" s="34" t="s">
        <v>30</v>
      </c>
      <c r="C33" s="35">
        <v>85.7</v>
      </c>
      <c r="D33" s="35">
        <v>3130457.2066436126</v>
      </c>
    </row>
    <row r="34" spans="1:7" ht="16.5" x14ac:dyDescent="0.25">
      <c r="A34" s="33">
        <f t="shared" si="0"/>
        <v>26</v>
      </c>
      <c r="B34" s="34" t="s">
        <v>31</v>
      </c>
      <c r="C34" s="35"/>
      <c r="D34" s="35">
        <v>3520.3925111320295</v>
      </c>
    </row>
    <row r="35" spans="1:7" ht="16.5" x14ac:dyDescent="0.25">
      <c r="A35" s="33">
        <f t="shared" si="0"/>
        <v>27</v>
      </c>
      <c r="B35" s="34" t="s">
        <v>32</v>
      </c>
      <c r="C35" s="35"/>
      <c r="D35" s="35">
        <v>259378.36783070365</v>
      </c>
    </row>
    <row r="36" spans="1:7" ht="17.25" x14ac:dyDescent="0.25">
      <c r="A36" s="30" t="s">
        <v>574</v>
      </c>
      <c r="B36" s="31" t="s">
        <v>33</v>
      </c>
      <c r="C36" s="32"/>
      <c r="D36" s="32"/>
    </row>
    <row r="37" spans="1:7" ht="16.5" x14ac:dyDescent="0.25">
      <c r="A37" s="33">
        <f>A35+1</f>
        <v>28</v>
      </c>
      <c r="B37" s="34" t="s">
        <v>34</v>
      </c>
      <c r="C37" s="35">
        <v>3484.48</v>
      </c>
      <c r="D37" s="35">
        <v>7465952.3863307303</v>
      </c>
    </row>
    <row r="38" spans="1:7" ht="16.5" x14ac:dyDescent="0.25">
      <c r="A38" s="33">
        <f t="shared" si="0"/>
        <v>29</v>
      </c>
      <c r="B38" s="34" t="s">
        <v>35</v>
      </c>
      <c r="C38" s="35"/>
      <c r="D38" s="35">
        <v>2120429.8377227462</v>
      </c>
    </row>
    <row r="39" spans="1:7" ht="16.5" x14ac:dyDescent="0.25">
      <c r="A39" s="33">
        <f t="shared" si="0"/>
        <v>30</v>
      </c>
      <c r="B39" s="34" t="s">
        <v>36</v>
      </c>
      <c r="C39" s="35"/>
      <c r="D39" s="35">
        <v>11.970967481898631</v>
      </c>
    </row>
    <row r="40" spans="1:7" ht="16.5" x14ac:dyDescent="0.25">
      <c r="A40" s="33">
        <f t="shared" si="0"/>
        <v>31</v>
      </c>
      <c r="B40" s="34" t="s">
        <v>37</v>
      </c>
      <c r="C40" s="35"/>
      <c r="D40" s="35">
        <v>27438.217274893461</v>
      </c>
    </row>
    <row r="41" spans="1:7" ht="17.25" x14ac:dyDescent="0.25">
      <c r="A41" s="30" t="s">
        <v>575</v>
      </c>
      <c r="B41" s="31" t="s">
        <v>38</v>
      </c>
      <c r="C41" s="32"/>
      <c r="D41" s="32"/>
    </row>
    <row r="42" spans="1:7" ht="16.5" x14ac:dyDescent="0.25">
      <c r="A42" s="33">
        <f>A40+1</f>
        <v>32</v>
      </c>
      <c r="B42" s="34" t="s">
        <v>39</v>
      </c>
      <c r="C42" s="35">
        <f>30.01*170/1000</f>
        <v>5.1017000000000001</v>
      </c>
      <c r="D42" s="35">
        <v>6317276.6609609053</v>
      </c>
    </row>
    <row r="43" spans="1:7" ht="16.5" x14ac:dyDescent="0.25">
      <c r="A43" s="33">
        <f t="shared" si="0"/>
        <v>33</v>
      </c>
      <c r="B43" s="34" t="s">
        <v>40</v>
      </c>
      <c r="C43" s="35">
        <f>99.4*180/1000</f>
        <v>17.891999999999999</v>
      </c>
      <c r="D43" s="35">
        <v>726900.51319255191</v>
      </c>
    </row>
    <row r="44" spans="1:7" ht="16.5" x14ac:dyDescent="0.25">
      <c r="A44" s="33">
        <f t="shared" si="0"/>
        <v>34</v>
      </c>
      <c r="B44" s="34" t="s">
        <v>41</v>
      </c>
      <c r="C44" s="36">
        <f>41.6*180/100000</f>
        <v>7.4880000000000002E-2</v>
      </c>
      <c r="D44" s="35">
        <v>4519.3609459616</v>
      </c>
    </row>
    <row r="45" spans="1:7" ht="16.5" x14ac:dyDescent="0.25">
      <c r="A45" s="33">
        <f t="shared" si="0"/>
        <v>35</v>
      </c>
      <c r="B45" s="34" t="s">
        <v>42</v>
      </c>
      <c r="C45" s="35">
        <f>5.83*180/1000</f>
        <v>1.0494000000000001</v>
      </c>
      <c r="D45" s="35">
        <v>28744.143852961799</v>
      </c>
      <c r="G45" s="2"/>
    </row>
    <row r="46" spans="1:7" ht="16.5" x14ac:dyDescent="0.25">
      <c r="A46" s="33">
        <f t="shared" si="0"/>
        <v>36</v>
      </c>
      <c r="B46" s="34" t="s">
        <v>43</v>
      </c>
      <c r="C46" s="35"/>
      <c r="D46" s="35">
        <v>7027.4313246482743</v>
      </c>
    </row>
    <row r="47" spans="1:7" ht="17.25" x14ac:dyDescent="0.25">
      <c r="A47" s="30" t="s">
        <v>576</v>
      </c>
      <c r="B47" s="31" t="s">
        <v>44</v>
      </c>
      <c r="C47" s="32"/>
      <c r="D47" s="32">
        <v>8042.3294999999998</v>
      </c>
    </row>
    <row r="48" spans="1:7" ht="17.25" x14ac:dyDescent="0.25">
      <c r="A48" s="30" t="s">
        <v>577</v>
      </c>
      <c r="B48" s="31" t="s">
        <v>45</v>
      </c>
      <c r="C48" s="32"/>
      <c r="D48" s="32"/>
    </row>
    <row r="49" spans="1:4" ht="16.5" x14ac:dyDescent="0.25">
      <c r="A49" s="33">
        <f>A46+1</f>
        <v>37</v>
      </c>
      <c r="B49" s="34" t="s">
        <v>46</v>
      </c>
      <c r="C49" s="35">
        <v>12.3314</v>
      </c>
      <c r="D49" s="35">
        <v>1117514.7288033213</v>
      </c>
    </row>
    <row r="50" spans="1:4" ht="16.5" x14ac:dyDescent="0.25">
      <c r="A50" s="33">
        <f t="shared" si="0"/>
        <v>38</v>
      </c>
      <c r="B50" s="34" t="s">
        <v>47</v>
      </c>
      <c r="C50" s="35">
        <v>3.48</v>
      </c>
      <c r="D50" s="35">
        <v>737024.43624999991</v>
      </c>
    </row>
    <row r="51" spans="1:4" ht="16.5" x14ac:dyDescent="0.25">
      <c r="A51" s="33">
        <f t="shared" si="0"/>
        <v>39</v>
      </c>
      <c r="B51" s="34" t="s">
        <v>48</v>
      </c>
      <c r="C51" s="35">
        <v>8</v>
      </c>
      <c r="D51" s="35">
        <v>1068579.8226997913</v>
      </c>
    </row>
    <row r="52" spans="1:4" ht="16.5" x14ac:dyDescent="0.25">
      <c r="A52" s="33">
        <f t="shared" si="0"/>
        <v>40</v>
      </c>
      <c r="B52" s="34" t="s">
        <v>49</v>
      </c>
      <c r="C52" s="36">
        <f>30/100000</f>
        <v>2.9999999999999997E-4</v>
      </c>
      <c r="D52" s="35">
        <v>457.22862528499996</v>
      </c>
    </row>
    <row r="53" spans="1:4" ht="16.5" x14ac:dyDescent="0.25">
      <c r="A53" s="33">
        <f t="shared" si="0"/>
        <v>41</v>
      </c>
      <c r="B53" s="34" t="s">
        <v>50</v>
      </c>
      <c r="C53" s="35"/>
      <c r="D53" s="35">
        <v>1127616.5563984355</v>
      </c>
    </row>
    <row r="54" spans="1:4" ht="16.5" x14ac:dyDescent="0.25">
      <c r="A54" s="33">
        <f t="shared" si="0"/>
        <v>42</v>
      </c>
      <c r="B54" s="34" t="s">
        <v>51</v>
      </c>
      <c r="C54" s="35"/>
      <c r="D54" s="35">
        <v>140244.77553000001</v>
      </c>
    </row>
    <row r="55" spans="1:4" ht="16.5" x14ac:dyDescent="0.25">
      <c r="A55" s="33">
        <f t="shared" si="0"/>
        <v>43</v>
      </c>
      <c r="B55" s="34" t="s">
        <v>52</v>
      </c>
      <c r="C55" s="35">
        <v>0</v>
      </c>
      <c r="D55" s="35">
        <v>5190.5879999999997</v>
      </c>
    </row>
    <row r="56" spans="1:4" ht="16.5" x14ac:dyDescent="0.25">
      <c r="A56" s="33">
        <f t="shared" si="0"/>
        <v>44</v>
      </c>
      <c r="B56" s="34" t="s">
        <v>53</v>
      </c>
      <c r="C56" s="36">
        <v>0.17</v>
      </c>
      <c r="D56" s="35">
        <v>51109.994884237029</v>
      </c>
    </row>
    <row r="57" spans="1:4" ht="16.5" x14ac:dyDescent="0.25">
      <c r="A57" s="33">
        <f t="shared" si="0"/>
        <v>45</v>
      </c>
      <c r="B57" s="34" t="s">
        <v>54</v>
      </c>
      <c r="C57" s="35"/>
      <c r="D57" s="35">
        <v>1692294.1204240473</v>
      </c>
    </row>
    <row r="58" spans="1:4" ht="17.25" x14ac:dyDescent="0.25">
      <c r="A58" s="30" t="s">
        <v>578</v>
      </c>
      <c r="B58" s="31" t="s">
        <v>55</v>
      </c>
      <c r="C58" s="32"/>
      <c r="D58" s="32"/>
    </row>
    <row r="59" spans="1:4" ht="16.5" x14ac:dyDescent="0.25">
      <c r="A59" s="33">
        <f>A57+1</f>
        <v>46</v>
      </c>
      <c r="B59" s="34" t="s">
        <v>56</v>
      </c>
      <c r="C59" s="36">
        <v>0.24</v>
      </c>
      <c r="D59" s="35">
        <v>184971.16627797947</v>
      </c>
    </row>
    <row r="60" spans="1:4" ht="16.5" x14ac:dyDescent="0.25">
      <c r="A60" s="33">
        <f t="shared" si="0"/>
        <v>47</v>
      </c>
      <c r="B60" s="34" t="s">
        <v>57</v>
      </c>
      <c r="C60" s="35">
        <f>15.2+29.55</f>
        <v>44.75</v>
      </c>
      <c r="D60" s="35">
        <v>1731568.3117145249</v>
      </c>
    </row>
    <row r="61" spans="1:4" ht="16.5" x14ac:dyDescent="0.25">
      <c r="A61" s="33">
        <f t="shared" si="0"/>
        <v>48</v>
      </c>
      <c r="B61" s="34" t="s">
        <v>58</v>
      </c>
      <c r="C61" s="35">
        <v>0.55000000000000004</v>
      </c>
      <c r="D61" s="35">
        <v>420175.88982657966</v>
      </c>
    </row>
    <row r="62" spans="1:4" ht="16.5" x14ac:dyDescent="0.25">
      <c r="A62" s="33">
        <f t="shared" si="0"/>
        <v>49</v>
      </c>
      <c r="B62" s="34" t="s">
        <v>59</v>
      </c>
      <c r="C62" s="35">
        <v>11.09</v>
      </c>
      <c r="D62" s="35">
        <v>820177.6921040389</v>
      </c>
    </row>
    <row r="63" spans="1:4" ht="16.5" x14ac:dyDescent="0.25">
      <c r="A63" s="33">
        <f t="shared" si="0"/>
        <v>50</v>
      </c>
      <c r="B63" s="34" t="s">
        <v>60</v>
      </c>
      <c r="C63" s="35">
        <v>9.43</v>
      </c>
      <c r="D63" s="35">
        <v>779056.26834145223</v>
      </c>
    </row>
    <row r="64" spans="1:4" ht="16.5" x14ac:dyDescent="0.25">
      <c r="A64" s="33">
        <f t="shared" si="0"/>
        <v>51</v>
      </c>
      <c r="B64" s="34" t="s">
        <v>61</v>
      </c>
      <c r="C64" s="35">
        <v>7.14</v>
      </c>
      <c r="D64" s="35">
        <v>1655851.2636727158</v>
      </c>
    </row>
    <row r="65" spans="1:4" ht="16.5" x14ac:dyDescent="0.25">
      <c r="A65" s="33">
        <f t="shared" si="0"/>
        <v>52</v>
      </c>
      <c r="B65" s="34" t="s">
        <v>62</v>
      </c>
      <c r="C65" s="35">
        <v>16.170000000000002</v>
      </c>
      <c r="D65" s="35">
        <v>840420.61293073359</v>
      </c>
    </row>
    <row r="66" spans="1:4" ht="16.5" x14ac:dyDescent="0.25">
      <c r="A66" s="33">
        <f t="shared" si="0"/>
        <v>53</v>
      </c>
      <c r="B66" s="34" t="s">
        <v>63</v>
      </c>
      <c r="C66" s="35">
        <v>5.85</v>
      </c>
      <c r="D66" s="35">
        <v>413241.73578232585</v>
      </c>
    </row>
    <row r="67" spans="1:4" ht="16.5" x14ac:dyDescent="0.25">
      <c r="A67" s="33">
        <f t="shared" si="0"/>
        <v>54</v>
      </c>
      <c r="B67" s="34" t="s">
        <v>64</v>
      </c>
      <c r="C67" s="35">
        <v>1.29</v>
      </c>
      <c r="D67" s="35">
        <v>96247.358696045849</v>
      </c>
    </row>
    <row r="68" spans="1:4" ht="16.5" x14ac:dyDescent="0.25">
      <c r="A68" s="33">
        <f t="shared" si="0"/>
        <v>55</v>
      </c>
      <c r="B68" s="34" t="s">
        <v>65</v>
      </c>
      <c r="C68" s="35">
        <v>5.03</v>
      </c>
      <c r="D68" s="35">
        <v>696972.31356000004</v>
      </c>
    </row>
    <row r="69" spans="1:4" ht="16.5" x14ac:dyDescent="0.25">
      <c r="A69" s="33">
        <f t="shared" si="0"/>
        <v>56</v>
      </c>
      <c r="B69" s="34" t="s">
        <v>66</v>
      </c>
      <c r="C69" s="36">
        <v>0.16</v>
      </c>
      <c r="D69" s="35">
        <v>16905.948012000001</v>
      </c>
    </row>
    <row r="70" spans="1:4" ht="16.5" x14ac:dyDescent="0.25">
      <c r="A70" s="33">
        <f t="shared" si="0"/>
        <v>57</v>
      </c>
      <c r="B70" s="34" t="s">
        <v>67</v>
      </c>
      <c r="C70" s="35">
        <v>2.4700000000000002</v>
      </c>
      <c r="D70" s="35">
        <v>122377.8342608958</v>
      </c>
    </row>
    <row r="71" spans="1:4" ht="16.5" x14ac:dyDescent="0.25">
      <c r="A71" s="33">
        <f t="shared" si="0"/>
        <v>58</v>
      </c>
      <c r="B71" s="34" t="s">
        <v>68</v>
      </c>
      <c r="C71" s="35">
        <v>1.94</v>
      </c>
      <c r="D71" s="35">
        <v>139442.89522159999</v>
      </c>
    </row>
    <row r="72" spans="1:4" ht="16.5" x14ac:dyDescent="0.25">
      <c r="A72" s="33">
        <f t="shared" si="0"/>
        <v>59</v>
      </c>
      <c r="B72" s="34" t="s">
        <v>69</v>
      </c>
      <c r="C72" s="36">
        <v>0.14000000000000001</v>
      </c>
      <c r="D72" s="35">
        <v>33484.564090331129</v>
      </c>
    </row>
    <row r="73" spans="1:4" ht="16.5" x14ac:dyDescent="0.25">
      <c r="A73" s="33">
        <f t="shared" si="0"/>
        <v>60</v>
      </c>
      <c r="B73" s="34" t="s">
        <v>70</v>
      </c>
      <c r="C73" s="36">
        <v>0.01</v>
      </c>
      <c r="D73" s="35">
        <v>646.93992288218112</v>
      </c>
    </row>
    <row r="74" spans="1:4" ht="16.5" x14ac:dyDescent="0.25">
      <c r="A74" s="33">
        <f t="shared" si="0"/>
        <v>61</v>
      </c>
      <c r="B74" s="37" t="s">
        <v>71</v>
      </c>
      <c r="C74" s="36">
        <v>0.05</v>
      </c>
      <c r="D74" s="35">
        <v>180.57312560856866</v>
      </c>
    </row>
    <row r="75" spans="1:4" ht="16.5" x14ac:dyDescent="0.25">
      <c r="A75" s="33">
        <f t="shared" si="0"/>
        <v>62</v>
      </c>
      <c r="B75" s="34" t="s">
        <v>72</v>
      </c>
      <c r="C75" s="35"/>
      <c r="D75" s="35">
        <v>272814.73100800166</v>
      </c>
    </row>
    <row r="76" spans="1:4" ht="17.25" x14ac:dyDescent="0.25">
      <c r="A76" s="30" t="s">
        <v>579</v>
      </c>
      <c r="B76" s="31" t="s">
        <v>73</v>
      </c>
      <c r="C76" s="32"/>
      <c r="D76" s="32"/>
    </row>
    <row r="77" spans="1:4" ht="16.5" x14ac:dyDescent="0.25">
      <c r="A77" s="33">
        <f>A75+1</f>
        <v>63</v>
      </c>
      <c r="B77" s="34" t="s">
        <v>74</v>
      </c>
      <c r="C77" s="35">
        <v>291.35000000000002</v>
      </c>
      <c r="D77" s="35">
        <v>4257002.8948398111</v>
      </c>
    </row>
    <row r="78" spans="1:4" ht="16.5" x14ac:dyDescent="0.25">
      <c r="A78" s="33">
        <f t="shared" si="0"/>
        <v>64</v>
      </c>
      <c r="B78" s="34" t="s">
        <v>75</v>
      </c>
      <c r="C78" s="35">
        <v>6.71</v>
      </c>
      <c r="D78" s="35">
        <v>713313.67620526184</v>
      </c>
    </row>
    <row r="79" spans="1:4" ht="16.5" x14ac:dyDescent="0.25">
      <c r="A79" s="33">
        <f t="shared" si="0"/>
        <v>65</v>
      </c>
      <c r="B79" s="34" t="s">
        <v>76</v>
      </c>
      <c r="C79" s="35">
        <v>434.17</v>
      </c>
      <c r="D79" s="35">
        <v>3920406.5357880457</v>
      </c>
    </row>
    <row r="80" spans="1:4" ht="16.5" x14ac:dyDescent="0.25">
      <c r="A80" s="33">
        <f t="shared" si="0"/>
        <v>66</v>
      </c>
      <c r="B80" s="34" t="s">
        <v>77</v>
      </c>
      <c r="C80" s="35">
        <v>14.54</v>
      </c>
      <c r="D80" s="35">
        <v>194987.54347976044</v>
      </c>
    </row>
    <row r="81" spans="1:4" ht="16.5" x14ac:dyDescent="0.25">
      <c r="A81" s="33">
        <f t="shared" si="0"/>
        <v>67</v>
      </c>
      <c r="B81" s="34" t="s">
        <v>78</v>
      </c>
      <c r="C81" s="35">
        <v>43.44</v>
      </c>
      <c r="D81" s="35">
        <v>698394.80853004707</v>
      </c>
    </row>
    <row r="82" spans="1:4" ht="16.5" x14ac:dyDescent="0.25">
      <c r="A82" s="33">
        <f t="shared" si="0"/>
        <v>68</v>
      </c>
      <c r="B82" s="34" t="s">
        <v>79</v>
      </c>
      <c r="C82" s="35">
        <v>209.31</v>
      </c>
      <c r="D82" s="35">
        <v>2835204.3289596201</v>
      </c>
    </row>
    <row r="83" spans="1:4" ht="16.5" x14ac:dyDescent="0.25">
      <c r="A83" s="33">
        <f t="shared" si="0"/>
        <v>69</v>
      </c>
      <c r="B83" s="34" t="s">
        <v>80</v>
      </c>
      <c r="C83" s="35">
        <v>186.43</v>
      </c>
      <c r="D83" s="35">
        <v>5762648.2902797163</v>
      </c>
    </row>
    <row r="84" spans="1:4" ht="16.5" x14ac:dyDescent="0.25">
      <c r="A84" s="33">
        <f t="shared" si="0"/>
        <v>70</v>
      </c>
      <c r="B84" s="34" t="s">
        <v>81</v>
      </c>
      <c r="C84" s="35">
        <v>32.06</v>
      </c>
      <c r="D84" s="35">
        <v>2392019.2742703813</v>
      </c>
    </row>
    <row r="85" spans="1:4" ht="16.5" x14ac:dyDescent="0.25">
      <c r="A85" s="33">
        <f t="shared" si="0"/>
        <v>71</v>
      </c>
      <c r="B85" s="34" t="s">
        <v>82</v>
      </c>
      <c r="C85" s="35">
        <v>25.9</v>
      </c>
      <c r="D85" s="35">
        <v>593398.52706045227</v>
      </c>
    </row>
    <row r="86" spans="1:4" ht="16.5" x14ac:dyDescent="0.25">
      <c r="A86" s="33">
        <f t="shared" si="0"/>
        <v>72</v>
      </c>
      <c r="B86" s="34" t="s">
        <v>83</v>
      </c>
      <c r="C86" s="35">
        <v>56.67</v>
      </c>
      <c r="D86" s="35">
        <v>794922.50891366613</v>
      </c>
    </row>
    <row r="87" spans="1:4" ht="16.5" x14ac:dyDescent="0.25">
      <c r="A87" s="33">
        <f t="shared" si="0"/>
        <v>73</v>
      </c>
      <c r="B87" s="34" t="s">
        <v>84</v>
      </c>
      <c r="C87" s="35">
        <v>25.21</v>
      </c>
      <c r="D87" s="35">
        <v>694072.77896175056</v>
      </c>
    </row>
    <row r="88" spans="1:4" ht="16.5" x14ac:dyDescent="0.25">
      <c r="A88" s="33">
        <f t="shared" si="0"/>
        <v>74</v>
      </c>
      <c r="B88" s="34" t="s">
        <v>85</v>
      </c>
      <c r="C88" s="35">
        <v>34.68</v>
      </c>
      <c r="D88" s="35">
        <v>209087.5510722285</v>
      </c>
    </row>
    <row r="89" spans="1:4" ht="16.5" x14ac:dyDescent="0.25">
      <c r="A89" s="33">
        <f t="shared" si="0"/>
        <v>75</v>
      </c>
      <c r="B89" s="34" t="s">
        <v>86</v>
      </c>
      <c r="C89" s="35">
        <v>24.38</v>
      </c>
      <c r="D89" s="35">
        <v>773639.19364022696</v>
      </c>
    </row>
    <row r="90" spans="1:4" ht="16.5" x14ac:dyDescent="0.25">
      <c r="A90" s="33">
        <f t="shared" ref="A90:A147" si="1">A89+1</f>
        <v>76</v>
      </c>
      <c r="B90" s="34" t="s">
        <v>87</v>
      </c>
      <c r="C90" s="35">
        <v>41.13</v>
      </c>
      <c r="D90" s="35">
        <v>1543640.823528307</v>
      </c>
    </row>
    <row r="91" spans="1:4" ht="16.5" x14ac:dyDescent="0.25">
      <c r="A91" s="33">
        <f t="shared" si="1"/>
        <v>77</v>
      </c>
      <c r="B91" s="34" t="s">
        <v>88</v>
      </c>
      <c r="C91" s="35">
        <v>15.62</v>
      </c>
      <c r="D91" s="35">
        <v>166949.98132155533</v>
      </c>
    </row>
    <row r="92" spans="1:4" ht="16.5" x14ac:dyDescent="0.25">
      <c r="A92" s="33">
        <f t="shared" si="1"/>
        <v>78</v>
      </c>
      <c r="B92" s="34" t="s">
        <v>89</v>
      </c>
      <c r="C92" s="35">
        <v>5.59</v>
      </c>
      <c r="D92" s="35">
        <v>283547.27526756568</v>
      </c>
    </row>
    <row r="93" spans="1:4" ht="16.5" x14ac:dyDescent="0.25">
      <c r="A93" s="33">
        <f t="shared" si="1"/>
        <v>79</v>
      </c>
      <c r="B93" s="34" t="s">
        <v>90</v>
      </c>
      <c r="C93" s="35">
        <v>19.239999999999998</v>
      </c>
      <c r="D93" s="35">
        <v>370829.50046636775</v>
      </c>
    </row>
    <row r="94" spans="1:4" ht="16.5" x14ac:dyDescent="0.25">
      <c r="A94" s="33">
        <f t="shared" si="1"/>
        <v>80</v>
      </c>
      <c r="B94" s="34" t="s">
        <v>91</v>
      </c>
      <c r="C94" s="35">
        <v>12.94</v>
      </c>
      <c r="D94" s="35">
        <v>249336.96142130604</v>
      </c>
    </row>
    <row r="95" spans="1:4" ht="16.5" x14ac:dyDescent="0.25">
      <c r="A95" s="33">
        <f t="shared" si="1"/>
        <v>81</v>
      </c>
      <c r="B95" s="34" t="s">
        <v>92</v>
      </c>
      <c r="C95" s="35"/>
      <c r="D95" s="35">
        <v>10239.159</v>
      </c>
    </row>
    <row r="96" spans="1:4" ht="16.5" x14ac:dyDescent="0.25">
      <c r="A96" s="33">
        <f t="shared" si="1"/>
        <v>82</v>
      </c>
      <c r="B96" s="34" t="s">
        <v>93</v>
      </c>
      <c r="C96" s="36">
        <v>0.08</v>
      </c>
      <c r="D96" s="35">
        <v>12744.169606419397</v>
      </c>
    </row>
    <row r="97" spans="1:4" ht="16.5" x14ac:dyDescent="0.25">
      <c r="A97" s="33">
        <f t="shared" si="1"/>
        <v>83</v>
      </c>
      <c r="B97" s="34" t="s">
        <v>94</v>
      </c>
      <c r="C97" s="35">
        <v>17.32</v>
      </c>
      <c r="D97" s="35">
        <v>377312.45902709017</v>
      </c>
    </row>
    <row r="98" spans="1:4" ht="16.5" x14ac:dyDescent="0.25">
      <c r="A98" s="33">
        <f t="shared" si="1"/>
        <v>84</v>
      </c>
      <c r="B98" s="34" t="s">
        <v>96</v>
      </c>
      <c r="C98" s="35">
        <v>3.23</v>
      </c>
      <c r="D98" s="35">
        <v>81885.943802055932</v>
      </c>
    </row>
    <row r="99" spans="1:4" ht="16.5" x14ac:dyDescent="0.25">
      <c r="A99" s="33">
        <f t="shared" si="1"/>
        <v>85</v>
      </c>
      <c r="B99" s="34" t="s">
        <v>97</v>
      </c>
      <c r="C99" s="35">
        <v>2.29</v>
      </c>
      <c r="D99" s="35">
        <v>299875.30004814907</v>
      </c>
    </row>
    <row r="100" spans="1:4" ht="16.5" x14ac:dyDescent="0.25">
      <c r="A100" s="33">
        <f t="shared" si="1"/>
        <v>86</v>
      </c>
      <c r="B100" s="34" t="s">
        <v>98</v>
      </c>
      <c r="C100" s="35">
        <v>40.479999999999997</v>
      </c>
      <c r="D100" s="35">
        <v>745387.45145728358</v>
      </c>
    </row>
    <row r="101" spans="1:4" ht="16.5" x14ac:dyDescent="0.25">
      <c r="A101" s="33">
        <f t="shared" si="1"/>
        <v>87</v>
      </c>
      <c r="B101" s="34" t="s">
        <v>99</v>
      </c>
      <c r="C101" s="35">
        <v>9.7200000000000006</v>
      </c>
      <c r="D101" s="35">
        <v>180921.72244942139</v>
      </c>
    </row>
    <row r="102" spans="1:4" ht="16.5" x14ac:dyDescent="0.25">
      <c r="A102" s="33">
        <f t="shared" si="1"/>
        <v>88</v>
      </c>
      <c r="B102" s="34" t="s">
        <v>100</v>
      </c>
      <c r="C102" s="35">
        <v>4.25</v>
      </c>
      <c r="D102" s="35">
        <v>68742.89758181409</v>
      </c>
    </row>
    <row r="103" spans="1:4" ht="16.5" x14ac:dyDescent="0.25">
      <c r="A103" s="33">
        <f t="shared" si="1"/>
        <v>89</v>
      </c>
      <c r="B103" s="34" t="s">
        <v>101</v>
      </c>
      <c r="C103" s="35">
        <v>0.78</v>
      </c>
      <c r="D103" s="35">
        <v>14110.230258112488</v>
      </c>
    </row>
    <row r="104" spans="1:4" ht="16.5" x14ac:dyDescent="0.25">
      <c r="A104" s="33">
        <f t="shared" si="1"/>
        <v>90</v>
      </c>
      <c r="B104" s="34" t="s">
        <v>102</v>
      </c>
      <c r="C104" s="35">
        <v>1.07</v>
      </c>
      <c r="D104" s="35">
        <v>49990.589306962211</v>
      </c>
    </row>
    <row r="105" spans="1:4" ht="16.5" x14ac:dyDescent="0.25">
      <c r="A105" s="33">
        <f t="shared" si="1"/>
        <v>91</v>
      </c>
      <c r="B105" s="34" t="s">
        <v>103</v>
      </c>
      <c r="C105" s="35">
        <v>23.06</v>
      </c>
      <c r="D105" s="35">
        <v>944091.77710037213</v>
      </c>
    </row>
    <row r="106" spans="1:4" ht="16.5" x14ac:dyDescent="0.25">
      <c r="A106" s="33">
        <f t="shared" si="1"/>
        <v>92</v>
      </c>
      <c r="B106" s="34" t="s">
        <v>104</v>
      </c>
      <c r="C106" s="36">
        <v>0.05</v>
      </c>
      <c r="D106" s="35">
        <v>1683.7163157034217</v>
      </c>
    </row>
    <row r="107" spans="1:4" ht="16.5" x14ac:dyDescent="0.25">
      <c r="A107" s="33">
        <f t="shared" si="1"/>
        <v>93</v>
      </c>
      <c r="B107" s="34" t="s">
        <v>106</v>
      </c>
      <c r="C107" s="35"/>
      <c r="D107" s="35">
        <v>212.49667163498097</v>
      </c>
    </row>
    <row r="108" spans="1:4" ht="16.5" x14ac:dyDescent="0.25">
      <c r="A108" s="33">
        <f t="shared" si="1"/>
        <v>94</v>
      </c>
      <c r="B108" s="34" t="s">
        <v>107</v>
      </c>
      <c r="C108" s="35">
        <v>23.86</v>
      </c>
      <c r="D108" s="35">
        <v>890388.14692799223</v>
      </c>
    </row>
    <row r="109" spans="1:4" ht="16.5" x14ac:dyDescent="0.25">
      <c r="A109" s="33">
        <f t="shared" si="1"/>
        <v>95</v>
      </c>
      <c r="B109" s="34" t="s">
        <v>108</v>
      </c>
      <c r="C109" s="35">
        <v>125.15</v>
      </c>
      <c r="D109" s="35">
        <v>2214740.3729970013</v>
      </c>
    </row>
    <row r="110" spans="1:4" ht="16.5" x14ac:dyDescent="0.25">
      <c r="A110" s="33">
        <f t="shared" si="1"/>
        <v>96</v>
      </c>
      <c r="B110" s="34" t="s">
        <v>109</v>
      </c>
      <c r="C110" s="35">
        <v>88.06</v>
      </c>
      <c r="D110" s="35">
        <v>1227779.0901006728</v>
      </c>
    </row>
    <row r="111" spans="1:4" ht="16.5" x14ac:dyDescent="0.25">
      <c r="A111" s="33">
        <f t="shared" si="1"/>
        <v>97</v>
      </c>
      <c r="B111" s="34" t="s">
        <v>110</v>
      </c>
      <c r="C111" s="35">
        <v>80.900000000000006</v>
      </c>
      <c r="D111" s="35">
        <v>1589863.3700121688</v>
      </c>
    </row>
    <row r="112" spans="1:4" ht="16.5" x14ac:dyDescent="0.25">
      <c r="A112" s="33">
        <f t="shared" si="1"/>
        <v>98</v>
      </c>
      <c r="B112" s="34" t="s">
        <v>111</v>
      </c>
      <c r="C112" s="35">
        <v>58.49</v>
      </c>
      <c r="D112" s="35">
        <v>1236798.7290343407</v>
      </c>
    </row>
    <row r="113" spans="1:4" ht="16.5" x14ac:dyDescent="0.25">
      <c r="A113" s="33">
        <f t="shared" si="1"/>
        <v>99</v>
      </c>
      <c r="B113" s="34" t="s">
        <v>112</v>
      </c>
      <c r="C113" s="35">
        <v>187.32</v>
      </c>
      <c r="D113" s="35">
        <v>3185866.9466360034</v>
      </c>
    </row>
    <row r="114" spans="1:4" ht="16.5" x14ac:dyDescent="0.25">
      <c r="A114" s="33">
        <f t="shared" si="1"/>
        <v>100</v>
      </c>
      <c r="B114" s="34" t="s">
        <v>113</v>
      </c>
      <c r="C114" s="35"/>
      <c r="D114" s="35">
        <v>480923.3695203627</v>
      </c>
    </row>
    <row r="115" spans="1:4" ht="16.5" x14ac:dyDescent="0.25">
      <c r="A115" s="33">
        <f t="shared" si="1"/>
        <v>101</v>
      </c>
      <c r="B115" s="34" t="s">
        <v>114</v>
      </c>
      <c r="C115" s="35">
        <v>48.11</v>
      </c>
      <c r="D115" s="35">
        <v>1203743.1393938998</v>
      </c>
    </row>
    <row r="116" spans="1:4" ht="16.5" x14ac:dyDescent="0.25">
      <c r="A116" s="33">
        <f t="shared" si="1"/>
        <v>102</v>
      </c>
      <c r="B116" s="34" t="s">
        <v>115</v>
      </c>
      <c r="C116" s="35">
        <v>23.34</v>
      </c>
      <c r="D116" s="35">
        <v>684535.49336792773</v>
      </c>
    </row>
    <row r="117" spans="1:4" ht="16.5" x14ac:dyDescent="0.25">
      <c r="A117" s="33">
        <f t="shared" si="1"/>
        <v>103</v>
      </c>
      <c r="B117" s="34" t="s">
        <v>116</v>
      </c>
      <c r="C117" s="35">
        <v>10.46</v>
      </c>
      <c r="D117" s="35">
        <v>221304.35732007012</v>
      </c>
    </row>
    <row r="118" spans="1:4" ht="16.5" x14ac:dyDescent="0.25">
      <c r="A118" s="33">
        <f t="shared" si="1"/>
        <v>104</v>
      </c>
      <c r="B118" s="34" t="s">
        <v>117</v>
      </c>
      <c r="C118" s="35">
        <v>24.58</v>
      </c>
      <c r="D118" s="35">
        <v>209287.67558019949</v>
      </c>
    </row>
    <row r="119" spans="1:4" ht="16.5" x14ac:dyDescent="0.25">
      <c r="A119" s="33">
        <f t="shared" si="1"/>
        <v>105</v>
      </c>
      <c r="B119" s="34" t="s">
        <v>118</v>
      </c>
      <c r="C119" s="35">
        <v>2.88</v>
      </c>
      <c r="D119" s="35">
        <v>50978.408308860111</v>
      </c>
    </row>
    <row r="120" spans="1:4" ht="16.5" x14ac:dyDescent="0.25">
      <c r="A120" s="33">
        <f t="shared" si="1"/>
        <v>106</v>
      </c>
      <c r="B120" s="34" t="s">
        <v>119</v>
      </c>
      <c r="C120" s="35">
        <v>13.38</v>
      </c>
      <c r="D120" s="35">
        <v>165645.12307500103</v>
      </c>
    </row>
    <row r="121" spans="1:4" ht="16.5" x14ac:dyDescent="0.25">
      <c r="A121" s="33">
        <f t="shared" si="1"/>
        <v>107</v>
      </c>
      <c r="B121" s="34" t="s">
        <v>120</v>
      </c>
      <c r="C121" s="35">
        <v>12.02</v>
      </c>
      <c r="D121" s="35">
        <v>123573.36372633073</v>
      </c>
    </row>
    <row r="122" spans="1:4" ht="16.5" x14ac:dyDescent="0.25">
      <c r="A122" s="33">
        <f t="shared" si="1"/>
        <v>108</v>
      </c>
      <c r="B122" s="34" t="s">
        <v>121</v>
      </c>
      <c r="C122" s="35">
        <v>9.35</v>
      </c>
      <c r="D122" s="35">
        <v>129898.13137831328</v>
      </c>
    </row>
    <row r="123" spans="1:4" ht="16.5" x14ac:dyDescent="0.25">
      <c r="A123" s="33">
        <f t="shared" si="1"/>
        <v>109</v>
      </c>
      <c r="B123" s="34" t="s">
        <v>122</v>
      </c>
      <c r="C123" s="35">
        <v>2.64</v>
      </c>
      <c r="D123" s="35">
        <v>49295.508066515504</v>
      </c>
    </row>
    <row r="124" spans="1:4" ht="16.5" x14ac:dyDescent="0.25">
      <c r="A124" s="33">
        <f t="shared" si="1"/>
        <v>110</v>
      </c>
      <c r="B124" s="34" t="s">
        <v>123</v>
      </c>
      <c r="C124" s="35">
        <v>28.44</v>
      </c>
      <c r="D124" s="35">
        <v>340253.72738158802</v>
      </c>
    </row>
    <row r="125" spans="1:4" ht="16.5" x14ac:dyDescent="0.25">
      <c r="A125" s="33">
        <f t="shared" si="1"/>
        <v>111</v>
      </c>
      <c r="B125" s="34" t="s">
        <v>124</v>
      </c>
      <c r="C125" s="35">
        <v>15.09</v>
      </c>
      <c r="D125" s="35">
        <v>180908.40412731239</v>
      </c>
    </row>
    <row r="126" spans="1:4" ht="16.5" x14ac:dyDescent="0.25">
      <c r="A126" s="33">
        <f t="shared" si="1"/>
        <v>112</v>
      </c>
      <c r="B126" s="34" t="s">
        <v>125</v>
      </c>
      <c r="C126" s="35">
        <v>23.25</v>
      </c>
      <c r="D126" s="35">
        <v>438670.29357532202</v>
      </c>
    </row>
    <row r="127" spans="1:4" ht="16.5" x14ac:dyDescent="0.25">
      <c r="A127" s="33">
        <f t="shared" si="1"/>
        <v>113</v>
      </c>
      <c r="B127" s="34" t="s">
        <v>126</v>
      </c>
      <c r="C127" s="35">
        <v>227.07</v>
      </c>
      <c r="D127" s="35">
        <v>4275461.9137983546</v>
      </c>
    </row>
    <row r="128" spans="1:4" ht="17.25" x14ac:dyDescent="0.25">
      <c r="A128" s="30" t="s">
        <v>580</v>
      </c>
      <c r="B128" s="31" t="s">
        <v>127</v>
      </c>
      <c r="C128" s="32"/>
      <c r="D128" s="32"/>
    </row>
    <row r="129" spans="1:4" ht="16.5" x14ac:dyDescent="0.25">
      <c r="A129" s="33">
        <f>A127+1</f>
        <v>114</v>
      </c>
      <c r="B129" s="34" t="s">
        <v>128</v>
      </c>
      <c r="C129" s="35">
        <v>5.62</v>
      </c>
      <c r="D129" s="35">
        <v>558222.91057974007</v>
      </c>
    </row>
    <row r="130" spans="1:4" ht="16.5" x14ac:dyDescent="0.25">
      <c r="A130" s="33">
        <f t="shared" si="1"/>
        <v>115</v>
      </c>
      <c r="B130" s="34" t="s">
        <v>129</v>
      </c>
      <c r="C130" s="35">
        <v>28.244</v>
      </c>
      <c r="D130" s="35">
        <v>1696625.3782400002</v>
      </c>
    </row>
    <row r="131" spans="1:4" ht="16.5" x14ac:dyDescent="0.25">
      <c r="A131" s="33">
        <f t="shared" si="1"/>
        <v>116</v>
      </c>
      <c r="B131" s="34" t="s">
        <v>444</v>
      </c>
      <c r="C131" s="35"/>
      <c r="D131" s="35">
        <v>3200.0036410492139</v>
      </c>
    </row>
    <row r="132" spans="1:4" ht="16.5" x14ac:dyDescent="0.25">
      <c r="A132" s="33">
        <f t="shared" si="1"/>
        <v>117</v>
      </c>
      <c r="B132" s="34" t="s">
        <v>445</v>
      </c>
      <c r="C132" s="35"/>
      <c r="D132" s="35">
        <v>126740.37845734623</v>
      </c>
    </row>
    <row r="133" spans="1:4" ht="16.5" x14ac:dyDescent="0.25">
      <c r="A133" s="33">
        <f t="shared" si="1"/>
        <v>118</v>
      </c>
      <c r="B133" s="34" t="s">
        <v>130</v>
      </c>
      <c r="C133" s="35">
        <v>0</v>
      </c>
      <c r="D133" s="35">
        <v>4706425.4454501625</v>
      </c>
    </row>
    <row r="134" spans="1:4" ht="16.5" x14ac:dyDescent="0.25">
      <c r="A134" s="33">
        <f t="shared" si="1"/>
        <v>119</v>
      </c>
      <c r="B134" s="34" t="s">
        <v>131</v>
      </c>
      <c r="C134" s="35"/>
      <c r="D134" s="35">
        <v>2513798.8826583885</v>
      </c>
    </row>
    <row r="135" spans="1:4" ht="16.5" x14ac:dyDescent="0.25">
      <c r="A135" s="33">
        <f t="shared" si="1"/>
        <v>120</v>
      </c>
      <c r="B135" s="34" t="s">
        <v>132</v>
      </c>
      <c r="C135" s="35"/>
      <c r="D135" s="35">
        <v>4766.7366821999994</v>
      </c>
    </row>
    <row r="136" spans="1:4" ht="16.5" x14ac:dyDescent="0.25">
      <c r="A136" s="33">
        <f t="shared" si="1"/>
        <v>121</v>
      </c>
      <c r="B136" s="34" t="s">
        <v>133</v>
      </c>
      <c r="C136" s="35">
        <v>4.3600000000000003</v>
      </c>
      <c r="D136" s="35">
        <v>345609.93655801431</v>
      </c>
    </row>
    <row r="137" spans="1:4" ht="17.25" x14ac:dyDescent="0.25">
      <c r="A137" s="30" t="s">
        <v>581</v>
      </c>
      <c r="B137" s="31" t="s">
        <v>134</v>
      </c>
      <c r="C137" s="32"/>
      <c r="D137" s="32"/>
    </row>
    <row r="138" spans="1:4" ht="16.5" x14ac:dyDescent="0.25">
      <c r="A138" s="33">
        <f>A136+1</f>
        <v>122</v>
      </c>
      <c r="B138" s="34" t="s">
        <v>135</v>
      </c>
      <c r="C138" s="35"/>
      <c r="D138" s="35">
        <v>8006909.6955966745</v>
      </c>
    </row>
    <row r="139" spans="1:4" ht="16.5" x14ac:dyDescent="0.25">
      <c r="A139" s="33">
        <f t="shared" si="1"/>
        <v>123</v>
      </c>
      <c r="B139" s="34" t="s">
        <v>136</v>
      </c>
      <c r="C139" s="35"/>
      <c r="D139" s="35">
        <v>920843.00327204831</v>
      </c>
    </row>
    <row r="140" spans="1:4" ht="17.25" x14ac:dyDescent="0.25">
      <c r="A140" s="30" t="s">
        <v>582</v>
      </c>
      <c r="B140" s="31" t="s">
        <v>137</v>
      </c>
      <c r="C140" s="32"/>
      <c r="D140" s="32">
        <v>812253.77386786719</v>
      </c>
    </row>
    <row r="141" spans="1:4" ht="17.25" x14ac:dyDescent="0.25">
      <c r="A141" s="30" t="s">
        <v>583</v>
      </c>
      <c r="B141" s="31" t="s">
        <v>138</v>
      </c>
      <c r="C141" s="32"/>
      <c r="D141" s="32"/>
    </row>
    <row r="142" spans="1:4" ht="16.5" x14ac:dyDescent="0.25">
      <c r="A142" s="33">
        <f>A139+1</f>
        <v>124</v>
      </c>
      <c r="B142" s="34" t="s">
        <v>139</v>
      </c>
      <c r="C142" s="35"/>
      <c r="D142" s="35">
        <v>12073851.253253274</v>
      </c>
    </row>
    <row r="143" spans="1:4" ht="16.5" x14ac:dyDescent="0.25">
      <c r="A143" s="33">
        <f t="shared" si="1"/>
        <v>125</v>
      </c>
      <c r="B143" s="34" t="s">
        <v>140</v>
      </c>
      <c r="C143" s="35"/>
      <c r="D143" s="35">
        <v>6098375.6836624788</v>
      </c>
    </row>
    <row r="144" spans="1:4" ht="16.5" x14ac:dyDescent="0.25">
      <c r="A144" s="33">
        <f t="shared" si="1"/>
        <v>126</v>
      </c>
      <c r="B144" s="34" t="s">
        <v>141</v>
      </c>
      <c r="C144" s="35"/>
      <c r="D144" s="35">
        <v>3869909.1407352635</v>
      </c>
    </row>
    <row r="145" spans="1:4" ht="17.25" x14ac:dyDescent="0.25">
      <c r="A145" s="30" t="s">
        <v>585</v>
      </c>
      <c r="B145" s="31" t="s">
        <v>587</v>
      </c>
      <c r="C145" s="32"/>
      <c r="D145" s="32"/>
    </row>
    <row r="146" spans="1:4" ht="16.5" x14ac:dyDescent="0.25">
      <c r="A146" s="33">
        <f>A144+1</f>
        <v>127</v>
      </c>
      <c r="B146" s="34" t="s">
        <v>142</v>
      </c>
      <c r="C146" s="35">
        <v>71.62</v>
      </c>
      <c r="D146" s="35">
        <v>8567379</v>
      </c>
    </row>
    <row r="147" spans="1:4" ht="16.5" x14ac:dyDescent="0.25">
      <c r="A147" s="33">
        <f t="shared" si="1"/>
        <v>128</v>
      </c>
      <c r="B147" s="34" t="s">
        <v>143</v>
      </c>
      <c r="C147" s="35">
        <v>36</v>
      </c>
      <c r="D147" s="35">
        <v>7001621.4503549999</v>
      </c>
    </row>
    <row r="148" spans="1:4" ht="17.25" x14ac:dyDescent="0.35">
      <c r="A148" s="127" t="s">
        <v>443</v>
      </c>
      <c r="B148" s="128"/>
      <c r="C148" s="6">
        <f>SUM(C6:C147)</f>
        <v>9291.3236799999995</v>
      </c>
      <c r="D148" s="6">
        <f>SUM(D6:D147)</f>
        <v>201334780.10038012</v>
      </c>
    </row>
    <row r="149" spans="1:4" ht="82.5" customHeight="1" x14ac:dyDescent="0.25">
      <c r="A149" s="137" t="s">
        <v>602</v>
      </c>
      <c r="B149" s="137"/>
      <c r="C149" s="137"/>
      <c r="D149" s="137"/>
    </row>
  </sheetData>
  <mergeCells count="8">
    <mergeCell ref="A1:D1"/>
    <mergeCell ref="A2:D2"/>
    <mergeCell ref="A149:D149"/>
    <mergeCell ref="A148:B148"/>
    <mergeCell ref="A4:A5"/>
    <mergeCell ref="B4:B5"/>
    <mergeCell ref="C4:C5"/>
    <mergeCell ref="D4:D5"/>
  </mergeCells>
  <conditionalFormatting sqref="A7:D15 A17:D22 A24:D35 A37:D40 A42:D46 A49:D57 A59:D75 A77:D127 A129:D136 A138:D139 A142:D144 A146:D147">
    <cfRule type="expression" dxfId="129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rstPageNumber="18" orientation="portrait" useFirstPageNumber="1" r:id="rId1"/>
  <headerFooter>
    <oddFooter>&amp;CA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D56E0-FCB7-4A50-8D1F-C645AF851DB0}">
  <sheetPr>
    <pageSetUpPr fitToPage="1"/>
  </sheetPr>
  <dimension ref="A1:D45"/>
  <sheetViews>
    <sheetView showZeros="0" view="pageBreakPreview" topLeftCell="A21" zoomScale="90" zoomScaleNormal="175" zoomScaleSheetLayoutView="90" zoomScalePageLayoutView="40" workbookViewId="0">
      <selection activeCell="N10" sqref="N10"/>
    </sheetView>
  </sheetViews>
  <sheetFormatPr defaultRowHeight="15" x14ac:dyDescent="0.25"/>
  <cols>
    <col min="1" max="1" width="9.140625" style="42"/>
    <col min="2" max="2" width="22.5703125" style="42" bestFit="1" customWidth="1"/>
    <col min="3" max="3" width="20" style="42" bestFit="1" customWidth="1"/>
    <col min="4" max="4" width="21.7109375" style="42" bestFit="1" customWidth="1"/>
    <col min="5" max="16384" width="9.140625" style="42"/>
  </cols>
  <sheetData>
    <row r="1" spans="1:4" ht="17.25" x14ac:dyDescent="0.35">
      <c r="A1" s="151" t="s">
        <v>564</v>
      </c>
      <c r="B1" s="151"/>
      <c r="C1" s="151"/>
      <c r="D1" s="151"/>
    </row>
    <row r="2" spans="1:4" ht="17.25" x14ac:dyDescent="0.35">
      <c r="A2" s="152" t="s">
        <v>603</v>
      </c>
      <c r="B2" s="152"/>
      <c r="C2" s="152"/>
      <c r="D2" s="152"/>
    </row>
    <row r="3" spans="1:4" ht="17.25" x14ac:dyDescent="0.35">
      <c r="A3" s="17"/>
      <c r="B3" s="17"/>
      <c r="C3" s="17"/>
      <c r="D3" s="18" t="s">
        <v>601</v>
      </c>
    </row>
    <row r="4" spans="1:4" ht="17.25" x14ac:dyDescent="0.35">
      <c r="A4" s="8" t="s">
        <v>591</v>
      </c>
      <c r="B4" s="76" t="s">
        <v>144</v>
      </c>
      <c r="C4" s="16" t="s">
        <v>212</v>
      </c>
      <c r="D4" s="16" t="s">
        <v>586</v>
      </c>
    </row>
    <row r="5" spans="1:4" ht="16.5" x14ac:dyDescent="0.3">
      <c r="A5" s="19">
        <v>1</v>
      </c>
      <c r="B5" s="77" t="s">
        <v>146</v>
      </c>
      <c r="C5" s="20">
        <v>110</v>
      </c>
      <c r="D5" s="20">
        <v>387.2</v>
      </c>
    </row>
    <row r="6" spans="1:4" ht="16.5" x14ac:dyDescent="0.3">
      <c r="A6" s="19">
        <f>A5+1</f>
        <v>2</v>
      </c>
      <c r="B6" s="77" t="s">
        <v>150</v>
      </c>
      <c r="C6" s="20">
        <v>28123789</v>
      </c>
      <c r="D6" s="20">
        <v>15437693</v>
      </c>
    </row>
    <row r="7" spans="1:4" ht="16.5" x14ac:dyDescent="0.3">
      <c r="A7" s="19">
        <f t="shared" ref="A7:A41" si="0">A6+1</f>
        <v>3</v>
      </c>
      <c r="B7" s="77" t="s">
        <v>153</v>
      </c>
      <c r="C7" s="20">
        <v>2915584</v>
      </c>
      <c r="D7" s="20">
        <v>21214490</v>
      </c>
    </row>
    <row r="8" spans="1:4" ht="16.5" x14ac:dyDescent="0.3">
      <c r="A8" s="19">
        <f t="shared" si="0"/>
        <v>4</v>
      </c>
      <c r="B8" s="77" t="s">
        <v>155</v>
      </c>
      <c r="C8" s="20">
        <v>151837.22</v>
      </c>
      <c r="D8" s="20">
        <v>6548318.5</v>
      </c>
    </row>
    <row r="9" spans="1:4" ht="16.5" x14ac:dyDescent="0.3">
      <c r="A9" s="19">
        <f t="shared" si="0"/>
        <v>5</v>
      </c>
      <c r="B9" s="77" t="s">
        <v>156</v>
      </c>
      <c r="C9" s="20">
        <v>3907823</v>
      </c>
      <c r="D9" s="20">
        <v>0</v>
      </c>
    </row>
    <row r="10" spans="1:4" ht="16.5" x14ac:dyDescent="0.3">
      <c r="A10" s="19">
        <f t="shared" si="0"/>
        <v>6</v>
      </c>
      <c r="B10" s="77" t="s">
        <v>159</v>
      </c>
      <c r="C10" s="21">
        <v>7.2087839999999993E-3</v>
      </c>
      <c r="D10" s="20">
        <v>621440.51</v>
      </c>
    </row>
    <row r="11" spans="1:4" ht="16.5" x14ac:dyDescent="0.3">
      <c r="A11" s="19">
        <f t="shared" si="0"/>
        <v>7</v>
      </c>
      <c r="B11" s="77" t="s">
        <v>166</v>
      </c>
      <c r="C11" s="20">
        <v>253</v>
      </c>
      <c r="D11" s="20">
        <v>75.900000000000006</v>
      </c>
    </row>
    <row r="12" spans="1:4" ht="16.5" x14ac:dyDescent="0.3">
      <c r="A12" s="19">
        <f t="shared" si="0"/>
        <v>8</v>
      </c>
      <c r="B12" s="77" t="s">
        <v>167</v>
      </c>
      <c r="C12" s="20">
        <v>2333</v>
      </c>
      <c r="D12" s="20">
        <v>12964.812</v>
      </c>
    </row>
    <row r="13" spans="1:4" ht="16.5" x14ac:dyDescent="0.3">
      <c r="A13" s="19">
        <f t="shared" si="0"/>
        <v>9</v>
      </c>
      <c r="B13" s="77" t="s">
        <v>168</v>
      </c>
      <c r="C13" s="20">
        <v>82001</v>
      </c>
      <c r="D13" s="20">
        <v>648124.51</v>
      </c>
    </row>
    <row r="14" spans="1:4" ht="16.5" x14ac:dyDescent="0.3">
      <c r="A14" s="19">
        <f t="shared" si="0"/>
        <v>10</v>
      </c>
      <c r="B14" s="77" t="s">
        <v>169</v>
      </c>
      <c r="C14" s="20">
        <v>562956</v>
      </c>
      <c r="D14" s="20">
        <v>0</v>
      </c>
    </row>
    <row r="15" spans="1:4" ht="16.5" x14ac:dyDescent="0.3">
      <c r="A15" s="19">
        <f t="shared" si="0"/>
        <v>11</v>
      </c>
      <c r="B15" s="77" t="s">
        <v>170</v>
      </c>
      <c r="C15" s="20">
        <v>1.323528</v>
      </c>
      <c r="D15" s="20">
        <v>3214622.7</v>
      </c>
    </row>
    <row r="16" spans="1:4" ht="16.5" x14ac:dyDescent="0.3">
      <c r="A16" s="19">
        <f t="shared" si="0"/>
        <v>12</v>
      </c>
      <c r="B16" s="77" t="s">
        <v>171</v>
      </c>
      <c r="C16" s="20">
        <v>135528.20000000001</v>
      </c>
      <c r="D16" s="20">
        <v>106485.97</v>
      </c>
    </row>
    <row r="17" spans="1:4" ht="16.5" x14ac:dyDescent="0.3">
      <c r="A17" s="19">
        <f t="shared" si="0"/>
        <v>13</v>
      </c>
      <c r="B17" s="77" t="s">
        <v>173</v>
      </c>
      <c r="C17" s="20">
        <v>158107400</v>
      </c>
      <c r="D17" s="20">
        <v>223206635</v>
      </c>
    </row>
    <row r="18" spans="1:4" ht="16.5" x14ac:dyDescent="0.3">
      <c r="A18" s="19">
        <f t="shared" si="0"/>
        <v>14</v>
      </c>
      <c r="B18" s="77" t="s">
        <v>174</v>
      </c>
      <c r="C18" s="20">
        <v>2901.2660000000001</v>
      </c>
      <c r="D18" s="20">
        <v>14180.127</v>
      </c>
    </row>
    <row r="19" spans="1:4" ht="16.5" x14ac:dyDescent="0.3">
      <c r="A19" s="19">
        <f t="shared" si="0"/>
        <v>15</v>
      </c>
      <c r="B19" s="77" t="s">
        <v>175</v>
      </c>
      <c r="C19" s="20">
        <v>250</v>
      </c>
      <c r="D19" s="20">
        <v>25</v>
      </c>
    </row>
    <row r="20" spans="1:4" ht="16.5" x14ac:dyDescent="0.3">
      <c r="A20" s="19">
        <f t="shared" si="0"/>
        <v>16</v>
      </c>
      <c r="B20" s="77" t="s">
        <v>176</v>
      </c>
      <c r="C20" s="20">
        <v>10453038</v>
      </c>
      <c r="D20" s="20">
        <v>0</v>
      </c>
    </row>
    <row r="21" spans="1:4" ht="16.5" x14ac:dyDescent="0.3">
      <c r="A21" s="19">
        <f t="shared" si="0"/>
        <v>17</v>
      </c>
      <c r="B21" s="77" t="s">
        <v>177</v>
      </c>
      <c r="C21" s="20">
        <v>261857.3</v>
      </c>
      <c r="D21" s="20">
        <v>7885121.9000000004</v>
      </c>
    </row>
    <row r="22" spans="1:4" ht="16.5" x14ac:dyDescent="0.3">
      <c r="A22" s="19">
        <f t="shared" si="0"/>
        <v>18</v>
      </c>
      <c r="B22" s="77" t="s">
        <v>179</v>
      </c>
      <c r="C22" s="20">
        <v>10353</v>
      </c>
      <c r="D22" s="20">
        <v>28613.047999999999</v>
      </c>
    </row>
    <row r="23" spans="1:4" ht="16.5" x14ac:dyDescent="0.3">
      <c r="A23" s="19">
        <f t="shared" si="0"/>
        <v>19</v>
      </c>
      <c r="B23" s="77" t="s">
        <v>180</v>
      </c>
      <c r="C23" s="20">
        <v>307000530</v>
      </c>
      <c r="D23" s="20">
        <v>68673970</v>
      </c>
    </row>
    <row r="24" spans="1:4" ht="16.5" x14ac:dyDescent="0.3">
      <c r="A24" s="19">
        <f t="shared" si="0"/>
        <v>20</v>
      </c>
      <c r="B24" s="77" t="s">
        <v>181</v>
      </c>
      <c r="C24" s="20">
        <v>327663.28000000003</v>
      </c>
      <c r="D24" s="20">
        <v>827072.18</v>
      </c>
    </row>
    <row r="25" spans="1:4" ht="16.5" x14ac:dyDescent="0.3">
      <c r="A25" s="19">
        <f t="shared" si="0"/>
        <v>21</v>
      </c>
      <c r="B25" s="77" t="s">
        <v>182</v>
      </c>
      <c r="C25" s="20">
        <v>2166946.9</v>
      </c>
      <c r="D25" s="20">
        <v>8545510.9000000004</v>
      </c>
    </row>
    <row r="26" spans="1:4" ht="16.5" x14ac:dyDescent="0.3">
      <c r="A26" s="19">
        <f t="shared" si="0"/>
        <v>22</v>
      </c>
      <c r="B26" s="77" t="s">
        <v>183</v>
      </c>
      <c r="C26" s="20">
        <v>2389707</v>
      </c>
      <c r="D26" s="20">
        <v>319956.84999999998</v>
      </c>
    </row>
    <row r="27" spans="1:4" ht="16.5" x14ac:dyDescent="0.3">
      <c r="A27" s="19">
        <f t="shared" si="0"/>
        <v>23</v>
      </c>
      <c r="B27" s="77" t="s">
        <v>184</v>
      </c>
      <c r="C27" s="20">
        <v>26042</v>
      </c>
      <c r="D27" s="20">
        <v>6116.665</v>
      </c>
    </row>
    <row r="28" spans="1:4" ht="16.5" x14ac:dyDescent="0.3">
      <c r="A28" s="19">
        <f t="shared" si="0"/>
        <v>24</v>
      </c>
      <c r="B28" s="77" t="s">
        <v>187</v>
      </c>
      <c r="C28" s="20">
        <v>1571862.8</v>
      </c>
      <c r="D28" s="20">
        <v>3763822.7</v>
      </c>
    </row>
    <row r="29" spans="1:4" ht="16.5" x14ac:dyDescent="0.3">
      <c r="A29" s="19">
        <f t="shared" si="0"/>
        <v>25</v>
      </c>
      <c r="B29" s="77" t="s">
        <v>195</v>
      </c>
      <c r="C29" s="20">
        <v>3103</v>
      </c>
      <c r="D29" s="20">
        <v>6206</v>
      </c>
    </row>
    <row r="30" spans="1:4" ht="16.5" x14ac:dyDescent="0.3">
      <c r="A30" s="19">
        <f t="shared" si="0"/>
        <v>26</v>
      </c>
      <c r="B30" s="77" t="s">
        <v>199</v>
      </c>
      <c r="C30" s="20">
        <v>47385.5</v>
      </c>
      <c r="D30" s="20">
        <v>20734.59</v>
      </c>
    </row>
    <row r="31" spans="1:4" ht="16.5" x14ac:dyDescent="0.3">
      <c r="A31" s="19">
        <f t="shared" si="0"/>
        <v>27</v>
      </c>
      <c r="B31" s="77" t="s">
        <v>200</v>
      </c>
      <c r="C31" s="20">
        <v>69942</v>
      </c>
      <c r="D31" s="20">
        <v>509314.74</v>
      </c>
    </row>
    <row r="32" spans="1:4" ht="16.5" x14ac:dyDescent="0.3">
      <c r="A32" s="19">
        <f t="shared" si="0"/>
        <v>28</v>
      </c>
      <c r="B32" s="77" t="s">
        <v>201</v>
      </c>
      <c r="C32" s="20">
        <v>426.443039</v>
      </c>
      <c r="D32" s="20">
        <v>15212374.040999999</v>
      </c>
    </row>
    <row r="33" spans="1:4" ht="16.5" x14ac:dyDescent="0.3">
      <c r="A33" s="19">
        <f t="shared" si="0"/>
        <v>29</v>
      </c>
      <c r="B33" s="77" t="s">
        <v>203</v>
      </c>
      <c r="C33" s="20">
        <v>13.540900000000001</v>
      </c>
      <c r="D33" s="20">
        <v>9231.0969999999998</v>
      </c>
    </row>
    <row r="34" spans="1:4" ht="16.5" x14ac:dyDescent="0.3">
      <c r="A34" s="19">
        <f t="shared" si="0"/>
        <v>30</v>
      </c>
      <c r="B34" s="77" t="s">
        <v>204</v>
      </c>
      <c r="C34" s="20">
        <v>23279</v>
      </c>
      <c r="D34" s="20">
        <v>10555.721</v>
      </c>
    </row>
    <row r="35" spans="1:4" ht="16.5" x14ac:dyDescent="0.3">
      <c r="A35" s="19">
        <f t="shared" si="0"/>
        <v>31</v>
      </c>
      <c r="B35" s="77" t="s">
        <v>206</v>
      </c>
      <c r="C35" s="20">
        <v>175348</v>
      </c>
      <c r="D35" s="20">
        <v>150312.59</v>
      </c>
    </row>
    <row r="36" spans="1:4" ht="16.5" x14ac:dyDescent="0.3">
      <c r="A36" s="19">
        <f t="shared" si="0"/>
        <v>32</v>
      </c>
      <c r="B36" s="77" t="s">
        <v>207</v>
      </c>
      <c r="C36" s="20">
        <v>1473810.7</v>
      </c>
      <c r="D36" s="20">
        <v>34943087</v>
      </c>
    </row>
    <row r="37" spans="1:4" ht="16.5" x14ac:dyDescent="0.3">
      <c r="A37" s="19">
        <f t="shared" si="0"/>
        <v>33</v>
      </c>
      <c r="B37" s="77" t="s">
        <v>208</v>
      </c>
      <c r="C37" s="20">
        <f>6392.3*100000</f>
        <v>639230000</v>
      </c>
      <c r="D37" s="20">
        <v>883822140.26721168</v>
      </c>
    </row>
    <row r="38" spans="1:4" ht="16.5" x14ac:dyDescent="0.3">
      <c r="A38" s="19">
        <f t="shared" si="0"/>
        <v>34</v>
      </c>
      <c r="B38" s="77" t="s">
        <v>555</v>
      </c>
      <c r="C38" s="20">
        <f>438.42*100000</f>
        <v>43842000</v>
      </c>
      <c r="D38" s="20">
        <v>74994757.936697587</v>
      </c>
    </row>
    <row r="39" spans="1:4" ht="16.5" x14ac:dyDescent="0.3">
      <c r="A39" s="19">
        <f t="shared" si="0"/>
        <v>35</v>
      </c>
      <c r="B39" s="77" t="s">
        <v>214</v>
      </c>
      <c r="C39" s="20">
        <v>26.734421000000001</v>
      </c>
      <c r="D39" s="20">
        <v>266703357</v>
      </c>
    </row>
    <row r="40" spans="1:4" ht="16.5" x14ac:dyDescent="0.3">
      <c r="A40" s="19">
        <f t="shared" si="0"/>
        <v>36</v>
      </c>
      <c r="B40" s="77" t="s">
        <v>209</v>
      </c>
      <c r="C40" s="20">
        <v>36950000</v>
      </c>
      <c r="D40" s="20">
        <v>671594812</v>
      </c>
    </row>
    <row r="41" spans="1:4" ht="16.5" x14ac:dyDescent="0.3">
      <c r="A41" s="19">
        <f t="shared" si="0"/>
        <v>37</v>
      </c>
      <c r="B41" s="77" t="s">
        <v>210</v>
      </c>
      <c r="C41" s="22" t="s">
        <v>211</v>
      </c>
      <c r="D41" s="20">
        <v>849250000</v>
      </c>
    </row>
    <row r="42" spans="1:4" ht="17.25" x14ac:dyDescent="0.35">
      <c r="A42" s="149" t="s">
        <v>213</v>
      </c>
      <c r="B42" s="150"/>
      <c r="C42" s="23">
        <f>SUM(C5:C41)</f>
        <v>1240016102.2150967</v>
      </c>
      <c r="D42" s="23">
        <f>SUM(D5:D41)</f>
        <v>3158302510.4549093</v>
      </c>
    </row>
    <row r="43" spans="1:4" ht="17.25" x14ac:dyDescent="0.35">
      <c r="A43" s="24" t="s">
        <v>554</v>
      </c>
      <c r="B43" s="25"/>
      <c r="C43" s="25"/>
      <c r="D43" s="25"/>
    </row>
    <row r="44" spans="1:4" ht="72.75" customHeight="1" x14ac:dyDescent="0.25">
      <c r="A44" s="148" t="s">
        <v>604</v>
      </c>
      <c r="B44" s="148"/>
      <c r="C44" s="148"/>
      <c r="D44" s="148"/>
    </row>
    <row r="45" spans="1:4" x14ac:dyDescent="0.25">
      <c r="B45" s="78"/>
    </row>
  </sheetData>
  <mergeCells count="4">
    <mergeCell ref="A44:D44"/>
    <mergeCell ref="A42:B42"/>
    <mergeCell ref="A1:D1"/>
    <mergeCell ref="A2:D2"/>
  </mergeCells>
  <conditionalFormatting sqref="A5:D41">
    <cfRule type="expression" dxfId="128" priority="1">
      <formula>MOD(ROW(),2)=0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firstPageNumber="22" fitToHeight="0" orientation="portrait" useFirstPageNumber="1" r:id="rId1"/>
  <headerFooter>
    <oddFooter>&amp;CA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C65F6-55B4-4320-83D1-434AF3E4A1C2}">
  <dimension ref="A1:E259"/>
  <sheetViews>
    <sheetView showZeros="0" view="pageBreakPreview" topLeftCell="A244" zoomScaleNormal="130" zoomScaleSheetLayoutView="100" zoomScalePageLayoutView="40" workbookViewId="0">
      <selection sqref="A1:E1"/>
    </sheetView>
  </sheetViews>
  <sheetFormatPr defaultColWidth="9.140625" defaultRowHeight="15" x14ac:dyDescent="0.25"/>
  <cols>
    <col min="1" max="1" width="9.140625" style="1"/>
    <col min="2" max="2" width="47" style="26" bestFit="1" customWidth="1"/>
    <col min="3" max="3" width="9.140625" style="1"/>
    <col min="4" max="5" width="13.7109375" style="1" customWidth="1"/>
    <col min="6" max="16384" width="9.140625" style="1"/>
  </cols>
  <sheetData>
    <row r="1" spans="1:5" ht="17.25" x14ac:dyDescent="0.35">
      <c r="A1" s="120" t="s">
        <v>565</v>
      </c>
      <c r="B1" s="120"/>
      <c r="C1" s="120"/>
      <c r="D1" s="120"/>
      <c r="E1" s="120"/>
    </row>
    <row r="2" spans="1:5" ht="17.25" x14ac:dyDescent="0.35">
      <c r="A2" s="119" t="s">
        <v>597</v>
      </c>
      <c r="B2" s="119"/>
      <c r="C2" s="119"/>
      <c r="D2" s="119"/>
      <c r="E2" s="119"/>
    </row>
    <row r="3" spans="1:5" ht="17.25" x14ac:dyDescent="0.35">
      <c r="A3" s="3"/>
      <c r="B3" s="29"/>
      <c r="C3" s="3"/>
      <c r="D3" s="3"/>
      <c r="E3" s="7" t="s">
        <v>601</v>
      </c>
    </row>
    <row r="4" spans="1:5" ht="33.75" customHeight="1" x14ac:dyDescent="0.25">
      <c r="A4" s="39" t="s">
        <v>591</v>
      </c>
      <c r="B4" s="40" t="s">
        <v>215</v>
      </c>
      <c r="C4" s="39" t="s">
        <v>216</v>
      </c>
      <c r="D4" s="40" t="s">
        <v>348</v>
      </c>
      <c r="E4" s="40" t="s">
        <v>589</v>
      </c>
    </row>
    <row r="5" spans="1:5" s="42" customFormat="1" ht="16.5" x14ac:dyDescent="0.3">
      <c r="A5" s="157">
        <f>MAX(A$4:A4)+1</f>
        <v>1</v>
      </c>
      <c r="B5" s="155" t="s">
        <v>488</v>
      </c>
      <c r="C5" s="41" t="s">
        <v>217</v>
      </c>
      <c r="D5" s="20">
        <v>90.021665999999996</v>
      </c>
      <c r="E5" s="20">
        <v>3251.2784276000002</v>
      </c>
    </row>
    <row r="6" spans="1:5" s="42" customFormat="1" ht="16.5" x14ac:dyDescent="0.3">
      <c r="A6" s="158"/>
      <c r="B6" s="156"/>
      <c r="C6" s="41" t="s">
        <v>218</v>
      </c>
      <c r="D6" s="20"/>
      <c r="E6" s="20">
        <v>3673.2280599999999</v>
      </c>
    </row>
    <row r="7" spans="1:5" s="42" customFormat="1" ht="16.5" x14ac:dyDescent="0.3">
      <c r="A7" s="157">
        <f>MAX(A$4:A6)+1</f>
        <v>2</v>
      </c>
      <c r="B7" s="155" t="s">
        <v>230</v>
      </c>
      <c r="C7" s="41" t="s">
        <v>217</v>
      </c>
      <c r="D7" s="20">
        <v>2.3543609999999999</v>
      </c>
      <c r="E7" s="20">
        <v>70.256391600000001</v>
      </c>
    </row>
    <row r="8" spans="1:5" s="42" customFormat="1" ht="16.5" x14ac:dyDescent="0.3">
      <c r="A8" s="158"/>
      <c r="B8" s="156"/>
      <c r="C8" s="43" t="s">
        <v>218</v>
      </c>
      <c r="D8" s="20"/>
      <c r="E8" s="20">
        <v>1262.0725990999999</v>
      </c>
    </row>
    <row r="9" spans="1:5" s="42" customFormat="1" ht="16.5" x14ac:dyDescent="0.3">
      <c r="A9" s="50">
        <f>MAX(A$4:A8)+1</f>
        <v>3</v>
      </c>
      <c r="B9" s="79" t="s">
        <v>231</v>
      </c>
      <c r="C9" s="41" t="s">
        <v>217</v>
      </c>
      <c r="D9" s="20">
        <v>307.89212300000003</v>
      </c>
      <c r="E9" s="20">
        <v>12901.803102</v>
      </c>
    </row>
    <row r="10" spans="1:5" s="42" customFormat="1" ht="16.5" x14ac:dyDescent="0.3">
      <c r="A10" s="157">
        <f>MAX(A$4:A9)+1</f>
        <v>4</v>
      </c>
      <c r="B10" s="155" t="s">
        <v>232</v>
      </c>
      <c r="C10" s="41" t="s">
        <v>217</v>
      </c>
      <c r="D10" s="20">
        <v>2.8066019999999998</v>
      </c>
      <c r="E10" s="20">
        <v>10192.141236900001</v>
      </c>
    </row>
    <row r="11" spans="1:5" s="42" customFormat="1" ht="16.5" x14ac:dyDescent="0.3">
      <c r="A11" s="158"/>
      <c r="B11" s="156"/>
      <c r="C11" s="41" t="s">
        <v>218</v>
      </c>
      <c r="D11" s="20"/>
      <c r="E11" s="20">
        <v>15510.885701499999</v>
      </c>
    </row>
    <row r="12" spans="1:5" s="42" customFormat="1" ht="16.5" x14ac:dyDescent="0.3">
      <c r="A12" s="50">
        <f>MAX(A$4:A11)+1</f>
        <v>5</v>
      </c>
      <c r="B12" s="79" t="s">
        <v>233</v>
      </c>
      <c r="C12" s="41" t="s">
        <v>219</v>
      </c>
      <c r="D12" s="20"/>
      <c r="E12" s="20">
        <v>1949.0142303</v>
      </c>
    </row>
    <row r="13" spans="1:5" s="42" customFormat="1" ht="16.5" x14ac:dyDescent="0.3">
      <c r="A13" s="50">
        <f>MAX(A$4:A12)+1</f>
        <v>6</v>
      </c>
      <c r="B13" s="79" t="s">
        <v>523</v>
      </c>
      <c r="C13" s="41" t="s">
        <v>217</v>
      </c>
      <c r="D13" s="20">
        <v>1159.0180740000001</v>
      </c>
      <c r="E13" s="20">
        <v>17284.734903199998</v>
      </c>
    </row>
    <row r="14" spans="1:5" s="42" customFormat="1" ht="16.5" x14ac:dyDescent="0.3">
      <c r="A14" s="50">
        <f>MAX(A$4:A13)+1</f>
        <v>7</v>
      </c>
      <c r="B14" s="79" t="s">
        <v>234</v>
      </c>
      <c r="C14" s="41" t="s">
        <v>217</v>
      </c>
      <c r="D14" s="45">
        <v>0.20636099999999999</v>
      </c>
      <c r="E14" s="20">
        <v>17.0244672</v>
      </c>
    </row>
    <row r="15" spans="1:5" ht="16.5" x14ac:dyDescent="0.3">
      <c r="A15" s="50">
        <f>MAX(A$4:A14)+1</f>
        <v>8</v>
      </c>
      <c r="B15" s="51" t="s">
        <v>514</v>
      </c>
      <c r="C15" s="43" t="s">
        <v>217</v>
      </c>
      <c r="D15" s="10">
        <v>131.530584</v>
      </c>
      <c r="E15" s="20">
        <v>8273.2871113000001</v>
      </c>
    </row>
    <row r="16" spans="1:5" s="42" customFormat="1" ht="16.5" x14ac:dyDescent="0.3">
      <c r="A16" s="157">
        <f>MAX(A$4:A15)+1</f>
        <v>9</v>
      </c>
      <c r="B16" s="155" t="s">
        <v>235</v>
      </c>
      <c r="C16" s="41" t="s">
        <v>217</v>
      </c>
      <c r="D16" s="20">
        <v>673.96802600000001</v>
      </c>
      <c r="E16" s="20">
        <v>24367.4189635</v>
      </c>
    </row>
    <row r="17" spans="1:5" s="42" customFormat="1" ht="16.5" x14ac:dyDescent="0.3">
      <c r="A17" s="158"/>
      <c r="B17" s="156"/>
      <c r="C17" s="41" t="s">
        <v>218</v>
      </c>
      <c r="D17" s="20"/>
      <c r="E17" s="20">
        <v>3250.1559714999999</v>
      </c>
    </row>
    <row r="18" spans="1:5" s="42" customFormat="1" ht="16.5" x14ac:dyDescent="0.3">
      <c r="A18" s="50">
        <f>MAX(A$4:A17)+1</f>
        <v>10</v>
      </c>
      <c r="B18" s="79" t="s">
        <v>236</v>
      </c>
      <c r="C18" s="41" t="s">
        <v>218</v>
      </c>
      <c r="D18" s="20"/>
      <c r="E18" s="20">
        <v>3994.6926367999999</v>
      </c>
    </row>
    <row r="19" spans="1:5" s="42" customFormat="1" ht="16.5" x14ac:dyDescent="0.3">
      <c r="A19" s="50">
        <f>MAX(A$4:A18)+1</f>
        <v>11</v>
      </c>
      <c r="B19" s="79" t="s">
        <v>237</v>
      </c>
      <c r="C19" s="41" t="s">
        <v>217</v>
      </c>
      <c r="D19" s="20">
        <v>95.883497000000006</v>
      </c>
      <c r="E19" s="20">
        <v>2385.4928497999999</v>
      </c>
    </row>
    <row r="20" spans="1:5" s="42" customFormat="1" ht="16.5" x14ac:dyDescent="0.3">
      <c r="A20" s="157">
        <f>MAX(A$4:A19)+1</f>
        <v>12</v>
      </c>
      <c r="B20" s="155" t="s">
        <v>238</v>
      </c>
      <c r="C20" s="41" t="s">
        <v>217</v>
      </c>
      <c r="D20" s="20">
        <v>90.276144000000002</v>
      </c>
      <c r="E20" s="20">
        <v>1145.0528753999999</v>
      </c>
    </row>
    <row r="21" spans="1:5" s="42" customFormat="1" ht="16.5" x14ac:dyDescent="0.3">
      <c r="A21" s="158"/>
      <c r="B21" s="156"/>
      <c r="C21" s="41" t="s">
        <v>218</v>
      </c>
      <c r="D21" s="20"/>
      <c r="E21" s="20">
        <v>810.55243580000001</v>
      </c>
    </row>
    <row r="22" spans="1:5" s="42" customFormat="1" ht="16.5" x14ac:dyDescent="0.3">
      <c r="A22" s="50">
        <f>MAX(A$4:A21)+1</f>
        <v>13</v>
      </c>
      <c r="B22" s="79" t="s">
        <v>447</v>
      </c>
      <c r="C22" s="41" t="s">
        <v>217</v>
      </c>
      <c r="D22" s="20">
        <v>68.730236000000005</v>
      </c>
      <c r="E22" s="20">
        <v>1870.3525646999999</v>
      </c>
    </row>
    <row r="23" spans="1:5" s="42" customFormat="1" ht="16.5" x14ac:dyDescent="0.3">
      <c r="A23" s="50">
        <f>MAX(A$4:A22)+1</f>
        <v>14</v>
      </c>
      <c r="B23" s="79" t="s">
        <v>240</v>
      </c>
      <c r="C23" s="41" t="s">
        <v>217</v>
      </c>
      <c r="D23" s="20">
        <v>1314.2185730000001</v>
      </c>
      <c r="E23" s="20">
        <v>26684.220713800001</v>
      </c>
    </row>
    <row r="24" spans="1:5" s="42" customFormat="1" ht="16.5" x14ac:dyDescent="0.3">
      <c r="A24" s="50">
        <f>MAX(A$4:A23)+1</f>
        <v>15</v>
      </c>
      <c r="B24" s="79" t="s">
        <v>241</v>
      </c>
      <c r="C24" s="41" t="s">
        <v>217</v>
      </c>
      <c r="D24" s="20">
        <v>341.11484200000001</v>
      </c>
      <c r="E24" s="20">
        <v>19677.78904</v>
      </c>
    </row>
    <row r="25" spans="1:5" s="42" customFormat="1" ht="16.5" x14ac:dyDescent="0.3">
      <c r="A25" s="50">
        <f>MAX(A$4:A24)+1</f>
        <v>16</v>
      </c>
      <c r="B25" s="79" t="s">
        <v>242</v>
      </c>
      <c r="C25" s="41" t="s">
        <v>217</v>
      </c>
      <c r="D25" s="20">
        <v>19779.504958000001</v>
      </c>
      <c r="E25" s="20">
        <v>3606.2745402</v>
      </c>
    </row>
    <row r="26" spans="1:5" s="42" customFormat="1" ht="16.5" x14ac:dyDescent="0.3">
      <c r="A26" s="50">
        <f>MAX(A$4:A25)+1</f>
        <v>17</v>
      </c>
      <c r="B26" s="79" t="s">
        <v>489</v>
      </c>
      <c r="C26" s="41" t="s">
        <v>220</v>
      </c>
      <c r="D26" s="20"/>
      <c r="E26" s="20">
        <v>7424.8415236000001</v>
      </c>
    </row>
    <row r="27" spans="1:5" s="42" customFormat="1" ht="16.5" x14ac:dyDescent="0.3">
      <c r="A27" s="50">
        <f>MAX(A$4:A26)+1</f>
        <v>18</v>
      </c>
      <c r="B27" s="79" t="s">
        <v>243</v>
      </c>
      <c r="C27" s="41" t="s">
        <v>217</v>
      </c>
      <c r="D27" s="20">
        <v>103.068156</v>
      </c>
      <c r="E27" s="20">
        <v>5027.9874393999999</v>
      </c>
    </row>
    <row r="28" spans="1:5" s="42" customFormat="1" ht="16.5" x14ac:dyDescent="0.3">
      <c r="A28" s="50">
        <f>MAX(A$4:A27)+1</f>
        <v>19</v>
      </c>
      <c r="B28" s="79" t="s">
        <v>244</v>
      </c>
      <c r="C28" s="41" t="s">
        <v>217</v>
      </c>
      <c r="D28" s="20">
        <v>11.677255000000001</v>
      </c>
      <c r="E28" s="20">
        <v>57.589436399999997</v>
      </c>
    </row>
    <row r="29" spans="1:5" s="42" customFormat="1" ht="16.5" x14ac:dyDescent="0.3">
      <c r="A29" s="50">
        <f>MAX(A$4:A28)+1</f>
        <v>20</v>
      </c>
      <c r="B29" s="79" t="s">
        <v>245</v>
      </c>
      <c r="C29" s="41" t="s">
        <v>217</v>
      </c>
      <c r="D29" s="20">
        <v>586.77843900000005</v>
      </c>
      <c r="E29" s="20">
        <v>4616.1036467000004</v>
      </c>
    </row>
    <row r="30" spans="1:5" s="42" customFormat="1" ht="16.5" x14ac:dyDescent="0.3">
      <c r="A30" s="161">
        <f>MAX(A$4:A29)+1</f>
        <v>21</v>
      </c>
      <c r="B30" s="155" t="s">
        <v>246</v>
      </c>
      <c r="C30" s="41" t="s">
        <v>217</v>
      </c>
      <c r="D30" s="20">
        <v>172.48459399999999</v>
      </c>
      <c r="E30" s="20">
        <v>1423.4635848</v>
      </c>
    </row>
    <row r="31" spans="1:5" s="42" customFormat="1" ht="16.5" x14ac:dyDescent="0.3">
      <c r="A31" s="162"/>
      <c r="B31" s="159"/>
      <c r="C31" s="41" t="s">
        <v>221</v>
      </c>
      <c r="D31" s="20"/>
      <c r="E31" s="45">
        <v>0.20661579999999999</v>
      </c>
    </row>
    <row r="32" spans="1:5" s="42" customFormat="1" ht="16.5" x14ac:dyDescent="0.3">
      <c r="A32" s="163"/>
      <c r="B32" s="156"/>
      <c r="C32" s="41" t="s">
        <v>222</v>
      </c>
      <c r="D32" s="20">
        <v>308.39100000000002</v>
      </c>
      <c r="E32" s="20">
        <v>1375.2653561</v>
      </c>
    </row>
    <row r="33" spans="1:5" s="42" customFormat="1" ht="16.5" x14ac:dyDescent="0.3">
      <c r="A33" s="50">
        <f>MAX(A$4:A32)+1</f>
        <v>22</v>
      </c>
      <c r="B33" s="79" t="s">
        <v>247</v>
      </c>
      <c r="C33" s="41" t="s">
        <v>217</v>
      </c>
      <c r="D33" s="20">
        <v>316.53414600000002</v>
      </c>
      <c r="E33" s="20">
        <v>3358.1159243000002</v>
      </c>
    </row>
    <row r="34" spans="1:5" s="42" customFormat="1" ht="16.5" x14ac:dyDescent="0.3">
      <c r="A34" s="50">
        <f>MAX(A$4:A33)+1</f>
        <v>23</v>
      </c>
      <c r="B34" s="79" t="s">
        <v>449</v>
      </c>
      <c r="C34" s="41" t="s">
        <v>217</v>
      </c>
      <c r="D34" s="20">
        <v>6401.1758030000001</v>
      </c>
      <c r="E34" s="20">
        <v>2201.1189156</v>
      </c>
    </row>
    <row r="35" spans="1:5" s="42" customFormat="1" ht="16.5" x14ac:dyDescent="0.3">
      <c r="A35" s="50">
        <f>MAX(A$4:A34)+1</f>
        <v>24</v>
      </c>
      <c r="B35" s="79" t="s">
        <v>490</v>
      </c>
      <c r="C35" s="41" t="s">
        <v>222</v>
      </c>
      <c r="D35" s="20">
        <v>1724.297</v>
      </c>
      <c r="E35" s="20">
        <v>1050.0667662000001</v>
      </c>
    </row>
    <row r="36" spans="1:5" s="42" customFormat="1" ht="16.5" x14ac:dyDescent="0.3">
      <c r="A36" s="50">
        <f>MAX(A$4:A35)+1</f>
        <v>25</v>
      </c>
      <c r="B36" s="79" t="s">
        <v>248</v>
      </c>
      <c r="C36" s="41" t="s">
        <v>217</v>
      </c>
      <c r="D36" s="20">
        <v>32.652557000000002</v>
      </c>
      <c r="E36" s="20">
        <v>1267.6065874999999</v>
      </c>
    </row>
    <row r="37" spans="1:5" s="42" customFormat="1" ht="16.5" x14ac:dyDescent="0.3">
      <c r="A37" s="50">
        <f>MAX(A$4:A36)+1</f>
        <v>26</v>
      </c>
      <c r="B37" s="79" t="s">
        <v>249</v>
      </c>
      <c r="C37" s="41" t="s">
        <v>217</v>
      </c>
      <c r="D37" s="20">
        <v>255.74404699999999</v>
      </c>
      <c r="E37" s="20">
        <v>5125.4452067000002</v>
      </c>
    </row>
    <row r="38" spans="1:5" s="42" customFormat="1" ht="16.5" x14ac:dyDescent="0.3">
      <c r="A38" s="161">
        <f>MAX(A$4:A37)+1</f>
        <v>27</v>
      </c>
      <c r="B38" s="155" t="s">
        <v>251</v>
      </c>
      <c r="C38" s="41" t="s">
        <v>217</v>
      </c>
      <c r="D38" s="20">
        <v>729.77761599999997</v>
      </c>
      <c r="E38" s="20">
        <v>1274.4514844</v>
      </c>
    </row>
    <row r="39" spans="1:5" s="42" customFormat="1" ht="16.5" x14ac:dyDescent="0.3">
      <c r="A39" s="162"/>
      <c r="B39" s="159"/>
      <c r="C39" s="41" t="s">
        <v>218</v>
      </c>
      <c r="D39" s="20"/>
      <c r="E39" s="20">
        <v>2.0793501999999999</v>
      </c>
    </row>
    <row r="40" spans="1:5" s="42" customFormat="1" ht="16.5" x14ac:dyDescent="0.3">
      <c r="A40" s="163"/>
      <c r="B40" s="156"/>
      <c r="C40" s="41" t="s">
        <v>220</v>
      </c>
      <c r="D40" s="20"/>
      <c r="E40" s="20">
        <v>440.95656320000001</v>
      </c>
    </row>
    <row r="41" spans="1:5" s="42" customFormat="1" ht="16.5" x14ac:dyDescent="0.3">
      <c r="A41" s="161">
        <f>MAX(A$4:A40)+1</f>
        <v>28</v>
      </c>
      <c r="B41" s="155" t="s">
        <v>252</v>
      </c>
      <c r="C41" s="41" t="s">
        <v>217</v>
      </c>
      <c r="D41" s="20">
        <v>1.5142249999999999</v>
      </c>
      <c r="E41" s="20">
        <v>824.21231990000001</v>
      </c>
    </row>
    <row r="42" spans="1:5" s="42" customFormat="1" ht="16.5" x14ac:dyDescent="0.3">
      <c r="A42" s="163"/>
      <c r="B42" s="156"/>
      <c r="C42" s="41" t="s">
        <v>218</v>
      </c>
      <c r="D42" s="20"/>
      <c r="E42" s="20">
        <v>1508.0493036</v>
      </c>
    </row>
    <row r="43" spans="1:5" s="42" customFormat="1" ht="16.5" x14ac:dyDescent="0.3">
      <c r="A43" s="161">
        <f>MAX(A$4:A42)+1</f>
        <v>29</v>
      </c>
      <c r="B43" s="155" t="s">
        <v>253</v>
      </c>
      <c r="C43" s="41" t="s">
        <v>217</v>
      </c>
      <c r="D43" s="20">
        <v>3.0845259999999999</v>
      </c>
      <c r="E43" s="20">
        <v>1083.0506002</v>
      </c>
    </row>
    <row r="44" spans="1:5" s="42" customFormat="1" ht="16.5" x14ac:dyDescent="0.3">
      <c r="A44" s="163"/>
      <c r="B44" s="156"/>
      <c r="C44" s="41" t="s">
        <v>218</v>
      </c>
      <c r="D44" s="20"/>
      <c r="E44" s="20">
        <v>3179.6886543999999</v>
      </c>
    </row>
    <row r="45" spans="1:5" s="42" customFormat="1" ht="16.5" x14ac:dyDescent="0.3">
      <c r="A45" s="50">
        <f>MAX(A$4:A44)+1</f>
        <v>30</v>
      </c>
      <c r="B45" s="79" t="s">
        <v>529</v>
      </c>
      <c r="C45" s="41" t="s">
        <v>217</v>
      </c>
      <c r="D45" s="20">
        <v>424.77934299999998</v>
      </c>
      <c r="E45" s="20">
        <v>16580.6299678</v>
      </c>
    </row>
    <row r="46" spans="1:5" s="42" customFormat="1" ht="16.5" x14ac:dyDescent="0.3">
      <c r="A46" s="50">
        <f>MAX(A$4:A45)+1</f>
        <v>31</v>
      </c>
      <c r="B46" s="79" t="s">
        <v>254</v>
      </c>
      <c r="C46" s="41" t="s">
        <v>217</v>
      </c>
      <c r="D46" s="20">
        <v>526.09855600000003</v>
      </c>
      <c r="E46" s="20">
        <v>8756.0809162999994</v>
      </c>
    </row>
    <row r="47" spans="1:5" s="42" customFormat="1" ht="16.5" x14ac:dyDescent="0.3">
      <c r="A47" s="161">
        <f>MAX(A$4:A46)+1</f>
        <v>32</v>
      </c>
      <c r="B47" s="155" t="s">
        <v>451</v>
      </c>
      <c r="C47" s="41" t="s">
        <v>217</v>
      </c>
      <c r="D47" s="20">
        <v>401.35695199999998</v>
      </c>
      <c r="E47" s="20">
        <v>12437.3939553</v>
      </c>
    </row>
    <row r="48" spans="1:5" s="42" customFormat="1" ht="16.5" x14ac:dyDescent="0.3">
      <c r="A48" s="162"/>
      <c r="B48" s="159"/>
      <c r="C48" s="41" t="s">
        <v>218</v>
      </c>
      <c r="D48" s="20"/>
      <c r="E48" s="20">
        <v>10733.718824199999</v>
      </c>
    </row>
    <row r="49" spans="1:5" s="42" customFormat="1" ht="16.5" x14ac:dyDescent="0.3">
      <c r="A49" s="163"/>
      <c r="B49" s="156"/>
      <c r="C49" s="41" t="s">
        <v>220</v>
      </c>
      <c r="D49" s="20"/>
      <c r="E49" s="20">
        <v>10224.655307000001</v>
      </c>
    </row>
    <row r="50" spans="1:5" s="42" customFormat="1" ht="16.5" x14ac:dyDescent="0.3">
      <c r="A50" s="50">
        <f>MAX(A$4:A49)+1</f>
        <v>33</v>
      </c>
      <c r="B50" s="79" t="s">
        <v>452</v>
      </c>
      <c r="C50" s="41" t="s">
        <v>217</v>
      </c>
      <c r="D50" s="20">
        <v>1347.090498</v>
      </c>
      <c r="E50" s="20">
        <v>12821.125527300001</v>
      </c>
    </row>
    <row r="51" spans="1:5" s="42" customFormat="1" ht="16.5" x14ac:dyDescent="0.3">
      <c r="A51" s="50">
        <f>MAX(A$4:A50)+1</f>
        <v>34</v>
      </c>
      <c r="B51" s="79" t="s">
        <v>255</v>
      </c>
      <c r="C51" s="41" t="s">
        <v>217</v>
      </c>
      <c r="D51" s="20">
        <v>1307.10545</v>
      </c>
      <c r="E51" s="20">
        <v>23602.189448500001</v>
      </c>
    </row>
    <row r="52" spans="1:5" s="42" customFormat="1" ht="16.5" x14ac:dyDescent="0.3">
      <c r="A52" s="161">
        <f>MAX(A$4:A51)+1</f>
        <v>35</v>
      </c>
      <c r="B52" s="155" t="s">
        <v>256</v>
      </c>
      <c r="C52" s="41" t="s">
        <v>217</v>
      </c>
      <c r="D52" s="20">
        <v>20.592824</v>
      </c>
      <c r="E52" s="20">
        <v>781.88199020000002</v>
      </c>
    </row>
    <row r="53" spans="1:5" s="42" customFormat="1" ht="16.5" x14ac:dyDescent="0.3">
      <c r="A53" s="163"/>
      <c r="B53" s="156"/>
      <c r="C53" s="41" t="s">
        <v>218</v>
      </c>
      <c r="D53" s="20"/>
      <c r="E53" s="20">
        <v>2060.4233688999998</v>
      </c>
    </row>
    <row r="54" spans="1:5" s="42" customFormat="1" ht="16.5" x14ac:dyDescent="0.3">
      <c r="A54" s="50">
        <f>MAX(A$4:A53)+1</f>
        <v>36</v>
      </c>
      <c r="B54" s="79" t="s">
        <v>257</v>
      </c>
      <c r="C54" s="41" t="s">
        <v>217</v>
      </c>
      <c r="D54" s="20">
        <v>77.527134000000004</v>
      </c>
      <c r="E54" s="20">
        <v>1677.4607004</v>
      </c>
    </row>
    <row r="55" spans="1:5" s="42" customFormat="1" ht="16.5" x14ac:dyDescent="0.3">
      <c r="A55" s="50">
        <f>MAX(A$4:A54)+1</f>
        <v>37</v>
      </c>
      <c r="B55" s="79" t="s">
        <v>258</v>
      </c>
      <c r="C55" s="41" t="s">
        <v>217</v>
      </c>
      <c r="D55" s="20">
        <v>372.90276299999999</v>
      </c>
      <c r="E55" s="20">
        <v>82011.829709700003</v>
      </c>
    </row>
    <row r="56" spans="1:5" s="42" customFormat="1" ht="16.5" x14ac:dyDescent="0.3">
      <c r="A56" s="50">
        <f>MAX(A$4:A55)+1</f>
        <v>38</v>
      </c>
      <c r="B56" s="79" t="s">
        <v>260</v>
      </c>
      <c r="C56" s="41" t="s">
        <v>217</v>
      </c>
      <c r="D56" s="20">
        <v>84.069687999999999</v>
      </c>
      <c r="E56" s="20">
        <v>911.28309879999995</v>
      </c>
    </row>
    <row r="57" spans="1:5" s="42" customFormat="1" ht="16.5" x14ac:dyDescent="0.3">
      <c r="A57" s="50">
        <f>MAX(A$4:A56)+1</f>
        <v>39</v>
      </c>
      <c r="B57" s="79" t="s">
        <v>261</v>
      </c>
      <c r="C57" s="41" t="s">
        <v>217</v>
      </c>
      <c r="D57" s="20">
        <v>361.10268500000001</v>
      </c>
      <c r="E57" s="20">
        <v>12255.4784626</v>
      </c>
    </row>
    <row r="58" spans="1:5" s="42" customFormat="1" ht="16.5" x14ac:dyDescent="0.3">
      <c r="A58" s="161">
        <f>MAX(A$4:A57)+1</f>
        <v>40</v>
      </c>
      <c r="B58" s="155" t="s">
        <v>453</v>
      </c>
      <c r="C58" s="41" t="s">
        <v>223</v>
      </c>
      <c r="D58" s="20"/>
      <c r="E58" s="45">
        <v>6.1874800000000001E-2</v>
      </c>
    </row>
    <row r="59" spans="1:5" s="42" customFormat="1" ht="16.5" x14ac:dyDescent="0.3">
      <c r="A59" s="162"/>
      <c r="B59" s="159"/>
      <c r="C59" s="41" t="s">
        <v>217</v>
      </c>
      <c r="D59" s="20">
        <v>226.34458799999999</v>
      </c>
      <c r="E59" s="20">
        <v>12958.824338099999</v>
      </c>
    </row>
    <row r="60" spans="1:5" s="42" customFormat="1" ht="16.5" x14ac:dyDescent="0.3">
      <c r="A60" s="163"/>
      <c r="B60" s="156"/>
      <c r="C60" s="41" t="s">
        <v>218</v>
      </c>
      <c r="D60" s="20"/>
      <c r="E60" s="20">
        <v>12740.4843714</v>
      </c>
    </row>
    <row r="61" spans="1:5" s="42" customFormat="1" ht="16.5" x14ac:dyDescent="0.3">
      <c r="A61" s="50">
        <f>MAX(A$4:A60)+1</f>
        <v>41</v>
      </c>
      <c r="B61" s="79" t="s">
        <v>262</v>
      </c>
      <c r="C61" s="41" t="s">
        <v>217</v>
      </c>
      <c r="D61" s="20">
        <v>17.696228999999999</v>
      </c>
      <c r="E61" s="20">
        <v>278.58148770000003</v>
      </c>
    </row>
    <row r="62" spans="1:5" s="42" customFormat="1" ht="16.5" x14ac:dyDescent="0.3">
      <c r="A62" s="161">
        <f>MAX(A$4:A61)+1</f>
        <v>42</v>
      </c>
      <c r="B62" s="155" t="s">
        <v>263</v>
      </c>
      <c r="C62" s="41" t="s">
        <v>217</v>
      </c>
      <c r="D62" s="20">
        <v>113.780619</v>
      </c>
      <c r="E62" s="20">
        <v>9701.1054588000006</v>
      </c>
    </row>
    <row r="63" spans="1:5" s="42" customFormat="1" ht="16.5" x14ac:dyDescent="0.3">
      <c r="A63" s="163"/>
      <c r="B63" s="156"/>
      <c r="C63" s="41" t="s">
        <v>218</v>
      </c>
      <c r="D63" s="20"/>
      <c r="E63" s="20">
        <v>2372.7633233000001</v>
      </c>
    </row>
    <row r="64" spans="1:5" s="42" customFormat="1" ht="16.5" x14ac:dyDescent="0.3">
      <c r="A64" s="161">
        <f>MAX(A$4:A63)+1</f>
        <v>43</v>
      </c>
      <c r="B64" s="155" t="s">
        <v>264</v>
      </c>
      <c r="C64" s="41" t="s">
        <v>217</v>
      </c>
      <c r="D64" s="20">
        <v>18.099516000000001</v>
      </c>
      <c r="E64" s="20">
        <v>2807.1903109</v>
      </c>
    </row>
    <row r="65" spans="1:5" s="42" customFormat="1" ht="16.5" x14ac:dyDescent="0.3">
      <c r="A65" s="163"/>
      <c r="B65" s="156"/>
      <c r="C65" s="41" t="s">
        <v>218</v>
      </c>
      <c r="D65" s="20"/>
      <c r="E65" s="20">
        <v>10087.9901173</v>
      </c>
    </row>
    <row r="66" spans="1:5" s="42" customFormat="1" ht="16.5" x14ac:dyDescent="0.3">
      <c r="A66" s="50">
        <f>MAX(A$4:A65)+1</f>
        <v>44</v>
      </c>
      <c r="B66" s="79" t="s">
        <v>265</v>
      </c>
      <c r="C66" s="41" t="s">
        <v>217</v>
      </c>
      <c r="D66" s="20">
        <v>5.2217549999999999</v>
      </c>
      <c r="E66" s="20">
        <v>758.51171299999999</v>
      </c>
    </row>
    <row r="67" spans="1:5" s="42" customFormat="1" ht="16.5" x14ac:dyDescent="0.3">
      <c r="A67" s="50">
        <f>MAX(A$4:A66)+1</f>
        <v>45</v>
      </c>
      <c r="B67" s="79" t="s">
        <v>266</v>
      </c>
      <c r="C67" s="41" t="s">
        <v>217</v>
      </c>
      <c r="D67" s="20">
        <v>25.079488000000001</v>
      </c>
      <c r="E67" s="20">
        <v>77.492834599999995</v>
      </c>
    </row>
    <row r="68" spans="1:5" s="42" customFormat="1" ht="16.5" x14ac:dyDescent="0.3">
      <c r="A68" s="50">
        <f>MAX(A$4:A67)+1</f>
        <v>46</v>
      </c>
      <c r="B68" s="79" t="s">
        <v>267</v>
      </c>
      <c r="C68" s="41" t="s">
        <v>217</v>
      </c>
      <c r="D68" s="20">
        <v>219.25410600000001</v>
      </c>
      <c r="E68" s="20">
        <v>563.76969550000001</v>
      </c>
    </row>
    <row r="69" spans="1:5" s="42" customFormat="1" ht="16.5" x14ac:dyDescent="0.3">
      <c r="A69" s="50">
        <f>MAX(A$4:A68)+1</f>
        <v>47</v>
      </c>
      <c r="B69" s="79" t="s">
        <v>268</v>
      </c>
      <c r="C69" s="41" t="s">
        <v>217</v>
      </c>
      <c r="D69" s="20">
        <v>51.638460000000002</v>
      </c>
      <c r="E69" s="20">
        <v>6852.3745692000002</v>
      </c>
    </row>
    <row r="70" spans="1:5" s="42" customFormat="1" ht="16.5" x14ac:dyDescent="0.3">
      <c r="A70" s="50">
        <f>MAX(A$4:A69)+1</f>
        <v>48</v>
      </c>
      <c r="B70" s="79" t="s">
        <v>545</v>
      </c>
      <c r="C70" s="41" t="s">
        <v>220</v>
      </c>
      <c r="D70" s="20"/>
      <c r="E70" s="20">
        <v>222.37983389999999</v>
      </c>
    </row>
    <row r="71" spans="1:5" s="42" customFormat="1" ht="16.5" x14ac:dyDescent="0.3">
      <c r="A71" s="50">
        <f>MAX(A$4:A70)+1</f>
        <v>49</v>
      </c>
      <c r="B71" s="79" t="s">
        <v>454</v>
      </c>
      <c r="C71" s="41" t="s">
        <v>217</v>
      </c>
      <c r="D71" s="20">
        <v>22.691945</v>
      </c>
      <c r="E71" s="20">
        <v>483.4145552</v>
      </c>
    </row>
    <row r="72" spans="1:5" s="42" customFormat="1" ht="16.5" x14ac:dyDescent="0.3">
      <c r="A72" s="161">
        <f>MAX(A$4:A71)+1</f>
        <v>50</v>
      </c>
      <c r="B72" s="155" t="s">
        <v>546</v>
      </c>
      <c r="C72" s="41" t="s">
        <v>217</v>
      </c>
      <c r="D72" s="20">
        <v>1.1032930000000001</v>
      </c>
      <c r="E72" s="20">
        <v>27.916540600000001</v>
      </c>
    </row>
    <row r="73" spans="1:5" s="42" customFormat="1" ht="16.5" x14ac:dyDescent="0.3">
      <c r="A73" s="163"/>
      <c r="B73" s="156"/>
      <c r="C73" s="41" t="s">
        <v>224</v>
      </c>
      <c r="D73" s="20"/>
      <c r="E73" s="20">
        <v>14034.597013000001</v>
      </c>
    </row>
    <row r="74" spans="1:5" s="42" customFormat="1" ht="16.5" x14ac:dyDescent="0.3">
      <c r="A74" s="161">
        <f>MAX(A$4:A73)+1</f>
        <v>51</v>
      </c>
      <c r="B74" s="155" t="s">
        <v>532</v>
      </c>
      <c r="C74" s="41" t="s">
        <v>217</v>
      </c>
      <c r="D74" s="20">
        <v>1.937506</v>
      </c>
      <c r="E74" s="20">
        <v>54.173885800000001</v>
      </c>
    </row>
    <row r="75" spans="1:5" s="42" customFormat="1" ht="16.5" x14ac:dyDescent="0.3">
      <c r="A75" s="163"/>
      <c r="B75" s="156"/>
      <c r="C75" s="41" t="s">
        <v>224</v>
      </c>
      <c r="D75" s="20"/>
      <c r="E75" s="20">
        <v>1954.0474724000001</v>
      </c>
    </row>
    <row r="76" spans="1:5" s="42" customFormat="1" ht="16.5" x14ac:dyDescent="0.3">
      <c r="A76" s="50">
        <f>MAX(A$4:A75)+1</f>
        <v>52</v>
      </c>
      <c r="B76" s="79" t="s">
        <v>269</v>
      </c>
      <c r="C76" s="41" t="s">
        <v>217</v>
      </c>
      <c r="D76" s="20">
        <v>609.95788300000004</v>
      </c>
      <c r="E76" s="20">
        <v>3834.3497428999999</v>
      </c>
    </row>
    <row r="77" spans="1:5" s="42" customFormat="1" ht="16.5" x14ac:dyDescent="0.3">
      <c r="A77" s="50">
        <f>MAX(A$4:A76)+1</f>
        <v>53</v>
      </c>
      <c r="B77" s="79" t="s">
        <v>270</v>
      </c>
      <c r="C77" s="41" t="s">
        <v>217</v>
      </c>
      <c r="D77" s="20">
        <v>1978.6691470000001</v>
      </c>
      <c r="E77" s="20">
        <v>4615.1022591999999</v>
      </c>
    </row>
    <row r="78" spans="1:5" s="42" customFormat="1" ht="16.5" x14ac:dyDescent="0.3">
      <c r="A78" s="50">
        <f>MAX(A$4:A77)+1</f>
        <v>54</v>
      </c>
      <c r="B78" s="79" t="s">
        <v>271</v>
      </c>
      <c r="C78" s="41" t="s">
        <v>217</v>
      </c>
      <c r="D78" s="20">
        <v>13.104108</v>
      </c>
      <c r="E78" s="20">
        <v>529.19212789999995</v>
      </c>
    </row>
    <row r="79" spans="1:5" s="42" customFormat="1" ht="16.5" x14ac:dyDescent="0.3">
      <c r="A79" s="161">
        <f>MAX(A$4:A78)+1</f>
        <v>55</v>
      </c>
      <c r="B79" s="155" t="s">
        <v>272</v>
      </c>
      <c r="C79" s="41" t="s">
        <v>217</v>
      </c>
      <c r="D79" s="20">
        <v>426.55322799999999</v>
      </c>
      <c r="E79" s="20">
        <v>4337.2517072000001</v>
      </c>
    </row>
    <row r="80" spans="1:5" s="42" customFormat="1" ht="16.5" x14ac:dyDescent="0.3">
      <c r="A80" s="162"/>
      <c r="B80" s="159"/>
      <c r="C80" s="41" t="s">
        <v>218</v>
      </c>
      <c r="D80" s="20"/>
      <c r="E80" s="20">
        <v>46.822671300000003</v>
      </c>
    </row>
    <row r="81" spans="1:5" s="42" customFormat="1" ht="16.5" x14ac:dyDescent="0.3">
      <c r="A81" s="163"/>
      <c r="B81" s="156"/>
      <c r="C81" s="41" t="s">
        <v>220</v>
      </c>
      <c r="D81" s="20"/>
      <c r="E81" s="20">
        <v>332.41331589999999</v>
      </c>
    </row>
    <row r="82" spans="1:5" s="42" customFormat="1" ht="16.5" x14ac:dyDescent="0.3">
      <c r="A82" s="50">
        <f>MAX(A$4:A81)+1</f>
        <v>56</v>
      </c>
      <c r="B82" s="79" t="s">
        <v>273</v>
      </c>
      <c r="C82" s="41" t="s">
        <v>217</v>
      </c>
      <c r="D82" s="45">
        <v>0.150752</v>
      </c>
      <c r="E82" s="20">
        <v>36481.799216500003</v>
      </c>
    </row>
    <row r="83" spans="1:5" s="42" customFormat="1" ht="16.5" x14ac:dyDescent="0.3">
      <c r="A83" s="50">
        <f>MAX(A$4:A82)+1</f>
        <v>57</v>
      </c>
      <c r="B83" s="79" t="s">
        <v>455</v>
      </c>
      <c r="C83" s="41" t="s">
        <v>217</v>
      </c>
      <c r="D83" s="20">
        <v>0.52129800000000004</v>
      </c>
      <c r="E83" s="20">
        <v>71858.218081800005</v>
      </c>
    </row>
    <row r="84" spans="1:5" s="42" customFormat="1" ht="16.5" x14ac:dyDescent="0.3">
      <c r="A84" s="50">
        <f>MAX(A$4:A83)+1</f>
        <v>58</v>
      </c>
      <c r="B84" s="79" t="s">
        <v>456</v>
      </c>
      <c r="C84" s="41" t="s">
        <v>217</v>
      </c>
      <c r="D84" s="20">
        <v>11946.932645999999</v>
      </c>
      <c r="E84" s="20">
        <v>11984.130456499999</v>
      </c>
    </row>
    <row r="85" spans="1:5" s="42" customFormat="1" ht="16.5" x14ac:dyDescent="0.3">
      <c r="A85" s="50">
        <f>MAX(A$4:A84)+1</f>
        <v>59</v>
      </c>
      <c r="B85" s="79" t="s">
        <v>457</v>
      </c>
      <c r="C85" s="41" t="s">
        <v>217</v>
      </c>
      <c r="D85" s="20">
        <v>29.348710000000001</v>
      </c>
      <c r="E85" s="20">
        <v>435.23418299999997</v>
      </c>
    </row>
    <row r="86" spans="1:5" s="42" customFormat="1" ht="16.5" x14ac:dyDescent="0.3">
      <c r="A86" s="50">
        <f>MAX(A$4:A85)+1</f>
        <v>60</v>
      </c>
      <c r="B86" s="79" t="s">
        <v>349</v>
      </c>
      <c r="C86" s="41" t="s">
        <v>217</v>
      </c>
      <c r="D86" s="20">
        <v>542.72641399999998</v>
      </c>
      <c r="E86" s="20">
        <v>4075.6326951999999</v>
      </c>
    </row>
    <row r="87" spans="1:5" s="42" customFormat="1" ht="16.5" x14ac:dyDescent="0.3">
      <c r="A87" s="50">
        <f>MAX(A$4:A86)+1</f>
        <v>61</v>
      </c>
      <c r="B87" s="79" t="s">
        <v>274</v>
      </c>
      <c r="C87" s="41" t="s">
        <v>217</v>
      </c>
      <c r="D87" s="20">
        <v>211.009533</v>
      </c>
      <c r="E87" s="20">
        <v>2608.418662</v>
      </c>
    </row>
    <row r="88" spans="1:5" s="42" customFormat="1" ht="16.5" x14ac:dyDescent="0.3">
      <c r="A88" s="161">
        <f>MAX(A$4:A87)+1</f>
        <v>62</v>
      </c>
      <c r="B88" s="155" t="s">
        <v>458</v>
      </c>
      <c r="C88" s="41" t="s">
        <v>217</v>
      </c>
      <c r="D88" s="20">
        <v>182.374112</v>
      </c>
      <c r="E88" s="20">
        <v>8784.2646167999992</v>
      </c>
    </row>
    <row r="89" spans="1:5" s="42" customFormat="1" ht="16.5" x14ac:dyDescent="0.3">
      <c r="A89" s="162"/>
      <c r="B89" s="159"/>
      <c r="C89" s="41" t="s">
        <v>218</v>
      </c>
      <c r="D89" s="20"/>
      <c r="E89" s="20">
        <v>2013.4196632999999</v>
      </c>
    </row>
    <row r="90" spans="1:5" s="42" customFormat="1" ht="16.5" x14ac:dyDescent="0.3">
      <c r="A90" s="163"/>
      <c r="B90" s="156"/>
      <c r="C90" s="41" t="s">
        <v>220</v>
      </c>
      <c r="D90" s="20"/>
      <c r="E90" s="20">
        <v>2.9510253</v>
      </c>
    </row>
    <row r="91" spans="1:5" s="42" customFormat="1" ht="16.5" x14ac:dyDescent="0.3">
      <c r="A91" s="161">
        <f>MAX(A$4:A90)+1</f>
        <v>63</v>
      </c>
      <c r="B91" s="155" t="s">
        <v>276</v>
      </c>
      <c r="C91" s="41" t="s">
        <v>217</v>
      </c>
      <c r="D91" s="20">
        <v>7.7591260000000002</v>
      </c>
      <c r="E91" s="20">
        <v>323.6451247</v>
      </c>
    </row>
    <row r="92" spans="1:5" s="42" customFormat="1" ht="16.5" x14ac:dyDescent="0.3">
      <c r="A92" s="162"/>
      <c r="B92" s="159"/>
      <c r="C92" s="41" t="s">
        <v>218</v>
      </c>
      <c r="D92" s="20"/>
      <c r="E92" s="20">
        <v>968.65366419999998</v>
      </c>
    </row>
    <row r="93" spans="1:5" s="42" customFormat="1" ht="16.5" x14ac:dyDescent="0.3">
      <c r="A93" s="162"/>
      <c r="B93" s="159"/>
      <c r="C93" s="41" t="s">
        <v>224</v>
      </c>
      <c r="D93" s="20"/>
      <c r="E93" s="20">
        <v>9.7096575000000005</v>
      </c>
    </row>
    <row r="94" spans="1:5" s="42" customFormat="1" ht="16.5" x14ac:dyDescent="0.3">
      <c r="A94" s="163"/>
      <c r="B94" s="156"/>
      <c r="C94" s="41" t="s">
        <v>220</v>
      </c>
      <c r="D94" s="20"/>
      <c r="E94" s="20">
        <v>1050.9053749</v>
      </c>
    </row>
    <row r="95" spans="1:5" s="42" customFormat="1" ht="16.5" x14ac:dyDescent="0.3">
      <c r="A95" s="50">
        <f>MAX(A$4:A94)+1</f>
        <v>64</v>
      </c>
      <c r="B95" s="79" t="s">
        <v>533</v>
      </c>
      <c r="C95" s="41" t="s">
        <v>217</v>
      </c>
      <c r="D95" s="20">
        <v>114.658603</v>
      </c>
      <c r="E95" s="20">
        <v>4192.6404504000002</v>
      </c>
    </row>
    <row r="96" spans="1:5" s="42" customFormat="1" ht="16.5" x14ac:dyDescent="0.3">
      <c r="A96" s="50">
        <f>MAX(A$4:A95)+1</f>
        <v>65</v>
      </c>
      <c r="B96" s="79" t="s">
        <v>459</v>
      </c>
      <c r="C96" s="41" t="s">
        <v>217</v>
      </c>
      <c r="D96" s="20">
        <v>4.3797309999999996</v>
      </c>
      <c r="E96" s="20">
        <v>1968.0188978000001</v>
      </c>
    </row>
    <row r="97" spans="1:5" ht="16.5" x14ac:dyDescent="0.3">
      <c r="A97" s="131">
        <f>MAX(A$4:A96)+1</f>
        <v>66</v>
      </c>
      <c r="B97" s="134" t="s">
        <v>515</v>
      </c>
      <c r="C97" s="43" t="s">
        <v>217</v>
      </c>
      <c r="D97" s="10">
        <v>110.048541</v>
      </c>
      <c r="E97" s="20">
        <v>6470.9489512999999</v>
      </c>
    </row>
    <row r="98" spans="1:5" s="42" customFormat="1" ht="16.5" x14ac:dyDescent="0.3">
      <c r="A98" s="133"/>
      <c r="B98" s="136"/>
      <c r="C98" s="41" t="s">
        <v>218</v>
      </c>
      <c r="D98" s="20"/>
      <c r="E98" s="20">
        <v>7344.0382951000001</v>
      </c>
    </row>
    <row r="99" spans="1:5" s="42" customFormat="1" ht="16.5" x14ac:dyDescent="0.3">
      <c r="A99" s="131">
        <f>MAX(A$4:A98)+1</f>
        <v>67</v>
      </c>
      <c r="B99" s="134" t="s">
        <v>460</v>
      </c>
      <c r="C99" s="41" t="s">
        <v>217</v>
      </c>
      <c r="D99" s="20">
        <v>186.078282</v>
      </c>
      <c r="E99" s="20">
        <v>8548.7979183000007</v>
      </c>
    </row>
    <row r="100" spans="1:5" s="42" customFormat="1" ht="16.5" x14ac:dyDescent="0.3">
      <c r="A100" s="133"/>
      <c r="B100" s="136"/>
      <c r="C100" s="41" t="s">
        <v>218</v>
      </c>
      <c r="D100" s="20"/>
      <c r="E100" s="20">
        <v>15637.0498972</v>
      </c>
    </row>
    <row r="101" spans="1:5" s="42" customFormat="1" ht="16.5" x14ac:dyDescent="0.3">
      <c r="A101" s="50">
        <f>MAX(A$4:A100)+1</f>
        <v>68</v>
      </c>
      <c r="B101" s="79" t="s">
        <v>277</v>
      </c>
      <c r="C101" s="41" t="s">
        <v>217</v>
      </c>
      <c r="D101" s="20">
        <v>1020.875747</v>
      </c>
      <c r="E101" s="20">
        <v>4086.0574104000002</v>
      </c>
    </row>
    <row r="102" spans="1:5" s="42" customFormat="1" ht="16.5" x14ac:dyDescent="0.3">
      <c r="A102" s="50">
        <f>MAX(A$4:A101)+1</f>
        <v>69</v>
      </c>
      <c r="B102" s="79" t="s">
        <v>278</v>
      </c>
      <c r="C102" s="41" t="s">
        <v>217</v>
      </c>
      <c r="D102" s="20">
        <v>7570.2961349999996</v>
      </c>
      <c r="E102" s="20">
        <v>35828.949941400002</v>
      </c>
    </row>
    <row r="103" spans="1:5" s="42" customFormat="1" ht="16.5" x14ac:dyDescent="0.3">
      <c r="A103" s="50">
        <f>MAX(A$4:A102)+1</f>
        <v>70</v>
      </c>
      <c r="B103" s="79" t="s">
        <v>279</v>
      </c>
      <c r="C103" s="41" t="s">
        <v>222</v>
      </c>
      <c r="D103" s="20">
        <v>5444.4849999999997</v>
      </c>
      <c r="E103" s="20">
        <v>1263.1884127000001</v>
      </c>
    </row>
    <row r="104" spans="1:5" s="42" customFormat="1" ht="16.5" x14ac:dyDescent="0.3">
      <c r="A104" s="131">
        <f>MAX(A$4:A103)+1</f>
        <v>71</v>
      </c>
      <c r="B104" s="134" t="s">
        <v>280</v>
      </c>
      <c r="C104" s="41" t="s">
        <v>217</v>
      </c>
      <c r="D104" s="20">
        <v>29.841449000000001</v>
      </c>
      <c r="E104" s="20">
        <v>262.46838000000002</v>
      </c>
    </row>
    <row r="105" spans="1:5" s="42" customFormat="1" ht="16.5" x14ac:dyDescent="0.3">
      <c r="A105" s="133"/>
      <c r="B105" s="136"/>
      <c r="C105" s="41" t="s">
        <v>220</v>
      </c>
      <c r="D105" s="20"/>
      <c r="E105" s="20">
        <v>562.42090069999995</v>
      </c>
    </row>
    <row r="106" spans="1:5" s="42" customFormat="1" ht="16.5" x14ac:dyDescent="0.3">
      <c r="A106" s="50">
        <f>MAX(A$4:A105)+1</f>
        <v>72</v>
      </c>
      <c r="B106" s="79" t="s">
        <v>281</v>
      </c>
      <c r="C106" s="41" t="s">
        <v>217</v>
      </c>
      <c r="D106" s="20">
        <v>16.920235999999999</v>
      </c>
      <c r="E106" s="20">
        <v>118.5650138</v>
      </c>
    </row>
    <row r="107" spans="1:5" s="42" customFormat="1" ht="16.5" x14ac:dyDescent="0.3">
      <c r="A107" s="50">
        <f>MAX(A$4:A106)+1</f>
        <v>73</v>
      </c>
      <c r="B107" s="79" t="s">
        <v>282</v>
      </c>
      <c r="C107" s="41" t="s">
        <v>217</v>
      </c>
      <c r="D107" s="20">
        <v>25.108536000000001</v>
      </c>
      <c r="E107" s="20">
        <v>113.5800898</v>
      </c>
    </row>
    <row r="108" spans="1:5" s="42" customFormat="1" ht="16.5" x14ac:dyDescent="0.3">
      <c r="A108" s="50">
        <f>MAX(A$4:A107)+1</f>
        <v>74</v>
      </c>
      <c r="B108" s="79" t="s">
        <v>547</v>
      </c>
      <c r="C108" s="41" t="s">
        <v>217</v>
      </c>
      <c r="D108" s="20">
        <v>89.389467999999994</v>
      </c>
      <c r="E108" s="20">
        <v>1188.3144631</v>
      </c>
    </row>
    <row r="109" spans="1:5" s="42" customFormat="1" ht="16.5" x14ac:dyDescent="0.3">
      <c r="A109" s="50">
        <f>MAX(A$4:A108)+1</f>
        <v>75</v>
      </c>
      <c r="B109" s="79" t="s">
        <v>461</v>
      </c>
      <c r="C109" s="41" t="s">
        <v>217</v>
      </c>
      <c r="D109" s="20">
        <v>9.6042579999999997</v>
      </c>
      <c r="E109" s="20">
        <v>1861.6216506999999</v>
      </c>
    </row>
    <row r="110" spans="1:5" s="42" customFormat="1" ht="16.5" x14ac:dyDescent="0.3">
      <c r="A110" s="50">
        <f>MAX(A$4:A109)+1</f>
        <v>76</v>
      </c>
      <c r="B110" s="79" t="s">
        <v>284</v>
      </c>
      <c r="C110" s="41" t="s">
        <v>217</v>
      </c>
      <c r="D110" s="20">
        <v>7.770092</v>
      </c>
      <c r="E110" s="20">
        <v>3621.1906238000001</v>
      </c>
    </row>
    <row r="111" spans="1:5" s="42" customFormat="1" ht="16.5" x14ac:dyDescent="0.3">
      <c r="A111" s="131">
        <f>MAX(A$4:A110)+1</f>
        <v>77</v>
      </c>
      <c r="B111" s="134" t="s">
        <v>285</v>
      </c>
      <c r="C111" s="41" t="s">
        <v>217</v>
      </c>
      <c r="D111" s="20">
        <v>37.993777000000001</v>
      </c>
      <c r="E111" s="20">
        <v>2934.5715875999999</v>
      </c>
    </row>
    <row r="112" spans="1:5" s="42" customFormat="1" ht="16.5" x14ac:dyDescent="0.3">
      <c r="A112" s="133"/>
      <c r="B112" s="136"/>
      <c r="C112" s="41" t="s">
        <v>218</v>
      </c>
      <c r="D112" s="20"/>
      <c r="E112" s="20">
        <v>6035.0124489999998</v>
      </c>
    </row>
    <row r="113" spans="1:5" s="42" customFormat="1" ht="16.5" x14ac:dyDescent="0.3">
      <c r="A113" s="131">
        <f>MAX(A$4:A112)+1</f>
        <v>78</v>
      </c>
      <c r="B113" s="134" t="s">
        <v>286</v>
      </c>
      <c r="C113" s="41" t="s">
        <v>217</v>
      </c>
      <c r="D113" s="20">
        <v>8.5468759999999993</v>
      </c>
      <c r="E113" s="20">
        <v>941.5910576</v>
      </c>
    </row>
    <row r="114" spans="1:5" s="42" customFormat="1" ht="16.5" x14ac:dyDescent="0.3">
      <c r="A114" s="133"/>
      <c r="B114" s="136"/>
      <c r="C114" s="41" t="s">
        <v>218</v>
      </c>
      <c r="D114" s="20"/>
      <c r="E114" s="20">
        <v>1577.7417012999999</v>
      </c>
    </row>
    <row r="115" spans="1:5" s="42" customFormat="1" ht="16.5" x14ac:dyDescent="0.3">
      <c r="A115" s="50">
        <f>MAX(A$4:A114)+1</f>
        <v>79</v>
      </c>
      <c r="B115" s="79" t="s">
        <v>287</v>
      </c>
      <c r="C115" s="41" t="s">
        <v>217</v>
      </c>
      <c r="D115" s="20">
        <v>226.82366999999999</v>
      </c>
      <c r="E115" s="20">
        <v>1748.5484183000001</v>
      </c>
    </row>
    <row r="116" spans="1:5" s="42" customFormat="1" ht="16.5" x14ac:dyDescent="0.3">
      <c r="A116" s="161">
        <f>MAX(A$4:A115)+1</f>
        <v>80</v>
      </c>
      <c r="B116" s="155" t="s">
        <v>462</v>
      </c>
      <c r="C116" s="41" t="s">
        <v>217</v>
      </c>
      <c r="D116" s="20">
        <v>1175.983522</v>
      </c>
      <c r="E116" s="20">
        <v>16421.0723894</v>
      </c>
    </row>
    <row r="117" spans="1:5" s="42" customFormat="1" ht="16.5" x14ac:dyDescent="0.3">
      <c r="A117" s="162"/>
      <c r="B117" s="159"/>
      <c r="C117" s="41" t="s">
        <v>218</v>
      </c>
      <c r="D117" s="20"/>
      <c r="E117" s="20">
        <v>466.80791049999999</v>
      </c>
    </row>
    <row r="118" spans="1:5" s="42" customFormat="1" ht="16.5" x14ac:dyDescent="0.3">
      <c r="A118" s="163"/>
      <c r="B118" s="156"/>
      <c r="C118" s="41" t="s">
        <v>220</v>
      </c>
      <c r="D118" s="20"/>
      <c r="E118" s="20">
        <v>13222.261611600001</v>
      </c>
    </row>
    <row r="119" spans="1:5" s="42" customFormat="1" ht="16.5" x14ac:dyDescent="0.3">
      <c r="A119" s="50">
        <f>MAX(A$4:A118)+1</f>
        <v>81</v>
      </c>
      <c r="B119" s="79" t="s">
        <v>288</v>
      </c>
      <c r="C119" s="41" t="s">
        <v>217</v>
      </c>
      <c r="D119" s="20">
        <v>913.60430299999996</v>
      </c>
      <c r="E119" s="20">
        <v>29264.2887892</v>
      </c>
    </row>
    <row r="120" spans="1:5" s="42" customFormat="1" ht="16.5" x14ac:dyDescent="0.3">
      <c r="A120" s="161">
        <f>MAX(A$4:A119)+1</f>
        <v>82</v>
      </c>
      <c r="B120" s="155" t="s">
        <v>463</v>
      </c>
      <c r="C120" s="41" t="s">
        <v>217</v>
      </c>
      <c r="D120" s="20">
        <v>32.337691999999997</v>
      </c>
      <c r="E120" s="20">
        <v>1594.9851131999999</v>
      </c>
    </row>
    <row r="121" spans="1:5" s="42" customFormat="1" ht="16.5" x14ac:dyDescent="0.3">
      <c r="A121" s="163"/>
      <c r="B121" s="156"/>
      <c r="C121" s="41" t="s">
        <v>218</v>
      </c>
      <c r="D121" s="20"/>
      <c r="E121" s="20">
        <v>4917.4377098000004</v>
      </c>
    </row>
    <row r="122" spans="1:5" s="42" customFormat="1" ht="16.5" x14ac:dyDescent="0.3">
      <c r="A122" s="50">
        <f>MAX(A$4:A121)+1</f>
        <v>83</v>
      </c>
      <c r="B122" s="79" t="s">
        <v>289</v>
      </c>
      <c r="C122" s="41" t="s">
        <v>217</v>
      </c>
      <c r="D122" s="20">
        <v>135.08557400000001</v>
      </c>
      <c r="E122" s="20">
        <v>344.41848379999999</v>
      </c>
    </row>
    <row r="123" spans="1:5" s="42" customFormat="1" ht="16.5" x14ac:dyDescent="0.3">
      <c r="A123" s="50">
        <f>MAX(A$4:A122)+1</f>
        <v>84</v>
      </c>
      <c r="B123" s="79" t="s">
        <v>290</v>
      </c>
      <c r="C123" s="41" t="s">
        <v>217</v>
      </c>
      <c r="D123" s="20">
        <v>431.46450199999998</v>
      </c>
      <c r="E123" s="20">
        <v>1102.7341501000001</v>
      </c>
    </row>
    <row r="124" spans="1:5" s="42" customFormat="1" ht="16.5" x14ac:dyDescent="0.3">
      <c r="A124" s="161">
        <f>MAX(A$4:A123)+1</f>
        <v>85</v>
      </c>
      <c r="B124" s="155" t="s">
        <v>464</v>
      </c>
      <c r="C124" s="41" t="s">
        <v>217</v>
      </c>
      <c r="D124" s="20">
        <v>389.942025</v>
      </c>
      <c r="E124" s="20">
        <v>2762.8455180999999</v>
      </c>
    </row>
    <row r="125" spans="1:5" s="42" customFormat="1" ht="16.5" x14ac:dyDescent="0.3">
      <c r="A125" s="163"/>
      <c r="B125" s="156"/>
      <c r="C125" s="41" t="s">
        <v>219</v>
      </c>
      <c r="D125" s="20"/>
      <c r="E125" s="20">
        <v>25.273121400000001</v>
      </c>
    </row>
    <row r="126" spans="1:5" s="42" customFormat="1" ht="16.5" x14ac:dyDescent="0.3">
      <c r="A126" s="50">
        <f>MAX(A$4:A125)+1</f>
        <v>86</v>
      </c>
      <c r="B126" s="79" t="s">
        <v>291</v>
      </c>
      <c r="C126" s="41" t="s">
        <v>217</v>
      </c>
      <c r="D126" s="20">
        <v>818.56482200000005</v>
      </c>
      <c r="E126" s="20">
        <v>656.835688</v>
      </c>
    </row>
    <row r="127" spans="1:5" s="42" customFormat="1" ht="16.5" x14ac:dyDescent="0.3">
      <c r="A127" s="50">
        <f>MAX(A$4:A126)+1</f>
        <v>87</v>
      </c>
      <c r="B127" s="79" t="s">
        <v>292</v>
      </c>
      <c r="C127" s="41" t="s">
        <v>218</v>
      </c>
      <c r="D127" s="20"/>
      <c r="E127" s="20">
        <v>42444.524201300002</v>
      </c>
    </row>
    <row r="128" spans="1:5" s="42" customFormat="1" ht="16.5" x14ac:dyDescent="0.3">
      <c r="A128" s="161">
        <f>MAX(A$4:A127)+1</f>
        <v>88</v>
      </c>
      <c r="B128" s="155" t="s">
        <v>293</v>
      </c>
      <c r="C128" s="41" t="s">
        <v>217</v>
      </c>
      <c r="D128" s="20">
        <v>64.669634000000002</v>
      </c>
      <c r="E128" s="20">
        <v>1333.8696941000001</v>
      </c>
    </row>
    <row r="129" spans="1:5" s="42" customFormat="1" ht="16.5" x14ac:dyDescent="0.3">
      <c r="A129" s="163"/>
      <c r="B129" s="156"/>
      <c r="C129" s="41" t="s">
        <v>218</v>
      </c>
      <c r="D129" s="20"/>
      <c r="E129" s="20">
        <v>295.66586419999999</v>
      </c>
    </row>
    <row r="130" spans="1:5" s="42" customFormat="1" ht="16.5" x14ac:dyDescent="0.3">
      <c r="A130" s="161">
        <f>MAX(A$4:A129)+1</f>
        <v>89</v>
      </c>
      <c r="B130" s="155" t="s">
        <v>465</v>
      </c>
      <c r="C130" s="41" t="s">
        <v>217</v>
      </c>
      <c r="D130" s="45">
        <v>0.30179800000000001</v>
      </c>
      <c r="E130" s="20">
        <v>42.128789400000002</v>
      </c>
    </row>
    <row r="131" spans="1:5" s="42" customFormat="1" ht="16.5" x14ac:dyDescent="0.3">
      <c r="A131" s="162"/>
      <c r="B131" s="159"/>
      <c r="C131" s="41" t="s">
        <v>218</v>
      </c>
      <c r="D131" s="20"/>
      <c r="E131" s="20">
        <v>22.2745274</v>
      </c>
    </row>
    <row r="132" spans="1:5" s="42" customFormat="1" ht="16.5" x14ac:dyDescent="0.3">
      <c r="A132" s="163"/>
      <c r="B132" s="156"/>
      <c r="C132" s="41" t="s">
        <v>220</v>
      </c>
      <c r="D132" s="20"/>
      <c r="E132" s="20">
        <v>484.51193319999999</v>
      </c>
    </row>
    <row r="133" spans="1:5" s="42" customFormat="1" ht="16.5" x14ac:dyDescent="0.3">
      <c r="A133" s="50">
        <f>MAX(A$4:A132)+1</f>
        <v>90</v>
      </c>
      <c r="B133" s="79" t="s">
        <v>294</v>
      </c>
      <c r="C133" s="41" t="s">
        <v>217</v>
      </c>
      <c r="D133" s="20">
        <v>6.0395490000000001</v>
      </c>
      <c r="E133" s="20">
        <v>386.84592800000001</v>
      </c>
    </row>
    <row r="134" spans="1:5" s="42" customFormat="1" ht="16.5" x14ac:dyDescent="0.3">
      <c r="A134" s="50">
        <f>MAX(A$4:A133)+1</f>
        <v>91</v>
      </c>
      <c r="B134" s="79" t="s">
        <v>295</v>
      </c>
      <c r="C134" s="41" t="s">
        <v>217</v>
      </c>
      <c r="D134" s="20">
        <v>5.0663330000000002</v>
      </c>
      <c r="E134" s="20">
        <v>17.546639200000001</v>
      </c>
    </row>
    <row r="135" spans="1:5" s="42" customFormat="1" ht="16.5" x14ac:dyDescent="0.3">
      <c r="A135" s="50">
        <f>MAX(A$4:A134)+1</f>
        <v>92</v>
      </c>
      <c r="B135" s="79" t="s">
        <v>535</v>
      </c>
      <c r="C135" s="41" t="s">
        <v>217</v>
      </c>
      <c r="D135" s="20">
        <v>37.638601999999999</v>
      </c>
      <c r="E135" s="20">
        <v>3210.2462569999998</v>
      </c>
    </row>
    <row r="136" spans="1:5" s="42" customFormat="1" ht="16.5" x14ac:dyDescent="0.3">
      <c r="A136" s="50">
        <f>MAX(A$4:A135)+1</f>
        <v>93</v>
      </c>
      <c r="B136" s="79" t="s">
        <v>296</v>
      </c>
      <c r="C136" s="41" t="s">
        <v>217</v>
      </c>
      <c r="D136" s="20">
        <v>14.121560000000001</v>
      </c>
      <c r="E136" s="20">
        <v>123.2701433</v>
      </c>
    </row>
    <row r="137" spans="1:5" s="42" customFormat="1" ht="16.5" x14ac:dyDescent="0.3">
      <c r="A137" s="161">
        <f>MAX(A$4:A136)+1</f>
        <v>94</v>
      </c>
      <c r="B137" s="155" t="s">
        <v>466</v>
      </c>
      <c r="C137" s="41" t="s">
        <v>217</v>
      </c>
      <c r="D137" s="20">
        <v>85.386154000000005</v>
      </c>
      <c r="E137" s="20">
        <v>3210.1841442999998</v>
      </c>
    </row>
    <row r="138" spans="1:5" s="42" customFormat="1" ht="16.5" x14ac:dyDescent="0.3">
      <c r="A138" s="163"/>
      <c r="B138" s="156"/>
      <c r="C138" s="41" t="s">
        <v>218</v>
      </c>
      <c r="D138" s="20"/>
      <c r="E138" s="20">
        <v>1255.1226661999999</v>
      </c>
    </row>
    <row r="139" spans="1:5" s="42" customFormat="1" ht="16.5" x14ac:dyDescent="0.3">
      <c r="A139" s="50">
        <f>MAX(A$4:A138)+1</f>
        <v>95</v>
      </c>
      <c r="B139" s="79" t="s">
        <v>548</v>
      </c>
      <c r="C139" s="41" t="s">
        <v>218</v>
      </c>
      <c r="D139" s="20"/>
      <c r="E139" s="20">
        <v>126.69085219999999</v>
      </c>
    </row>
    <row r="140" spans="1:5" s="42" customFormat="1" ht="16.5" x14ac:dyDescent="0.3">
      <c r="A140" s="50">
        <f>MAX(A$4:A139)+1</f>
        <v>96</v>
      </c>
      <c r="B140" s="79" t="s">
        <v>297</v>
      </c>
      <c r="C140" s="41" t="s">
        <v>217</v>
      </c>
      <c r="D140" s="20">
        <v>2056.3526230000002</v>
      </c>
      <c r="E140" s="20">
        <v>3599.5565240000001</v>
      </c>
    </row>
    <row r="141" spans="1:5" s="42" customFormat="1" ht="16.5" x14ac:dyDescent="0.3">
      <c r="A141" s="161">
        <f>MAX(A$4:A140)+1</f>
        <v>97</v>
      </c>
      <c r="B141" s="155" t="s">
        <v>467</v>
      </c>
      <c r="C141" s="41" t="s">
        <v>217</v>
      </c>
      <c r="D141" s="20">
        <v>9.8396059999999999</v>
      </c>
      <c r="E141" s="20">
        <v>1310.5714336000001</v>
      </c>
    </row>
    <row r="142" spans="1:5" s="42" customFormat="1" ht="16.5" x14ac:dyDescent="0.3">
      <c r="A142" s="163"/>
      <c r="B142" s="156"/>
      <c r="C142" s="41" t="s">
        <v>218</v>
      </c>
      <c r="D142" s="20"/>
      <c r="E142" s="20">
        <v>929.22033369999997</v>
      </c>
    </row>
    <row r="143" spans="1:5" s="42" customFormat="1" ht="16.5" x14ac:dyDescent="0.3">
      <c r="A143" s="50">
        <f>MAX(A$4:A142)+1</f>
        <v>98</v>
      </c>
      <c r="B143" s="79" t="s">
        <v>299</v>
      </c>
      <c r="C143" s="41" t="s">
        <v>217</v>
      </c>
      <c r="D143" s="20">
        <v>3242.5826270000002</v>
      </c>
      <c r="E143" s="20">
        <v>27425.296353599999</v>
      </c>
    </row>
    <row r="144" spans="1:5" s="42" customFormat="1" ht="16.5" x14ac:dyDescent="0.3">
      <c r="A144" s="50">
        <f>MAX(A$4:A143)+1</f>
        <v>99</v>
      </c>
      <c r="B144" s="79" t="s">
        <v>468</v>
      </c>
      <c r="C144" s="41" t="s">
        <v>217</v>
      </c>
      <c r="D144" s="20">
        <v>91.130806000000007</v>
      </c>
      <c r="E144" s="20">
        <v>2825.9644877999999</v>
      </c>
    </row>
    <row r="145" spans="1:5" s="42" customFormat="1" ht="16.5" x14ac:dyDescent="0.3">
      <c r="A145" s="161">
        <f>MAX(A$4:A144)+1</f>
        <v>100</v>
      </c>
      <c r="B145" s="155" t="s">
        <v>469</v>
      </c>
      <c r="C145" s="41" t="s">
        <v>217</v>
      </c>
      <c r="D145" s="20">
        <v>41.655648999999997</v>
      </c>
      <c r="E145" s="20">
        <v>1524.8520741</v>
      </c>
    </row>
    <row r="146" spans="1:5" s="42" customFormat="1" ht="16.5" x14ac:dyDescent="0.3">
      <c r="A146" s="163"/>
      <c r="B146" s="156"/>
      <c r="C146" s="41" t="s">
        <v>220</v>
      </c>
      <c r="D146" s="20"/>
      <c r="E146" s="20">
        <v>673.71235420000005</v>
      </c>
    </row>
    <row r="147" spans="1:5" s="42" customFormat="1" ht="16.5" x14ac:dyDescent="0.3">
      <c r="A147" s="50">
        <f>MAX(A$4:A146)+1</f>
        <v>101</v>
      </c>
      <c r="B147" s="79" t="s">
        <v>300</v>
      </c>
      <c r="C147" s="41" t="s">
        <v>217</v>
      </c>
      <c r="D147" s="20">
        <v>294.09688799999998</v>
      </c>
      <c r="E147" s="20">
        <v>696.39433710000003</v>
      </c>
    </row>
    <row r="148" spans="1:5" s="42" customFormat="1" ht="16.5" x14ac:dyDescent="0.3">
      <c r="A148" s="161">
        <f>MAX(A$4:A147)+1</f>
        <v>102</v>
      </c>
      <c r="B148" s="155" t="s">
        <v>301</v>
      </c>
      <c r="C148" s="41" t="s">
        <v>217</v>
      </c>
      <c r="D148" s="20">
        <v>1168.0708090000001</v>
      </c>
      <c r="E148" s="20">
        <v>10535.784113600001</v>
      </c>
    </row>
    <row r="149" spans="1:5" s="42" customFormat="1" ht="16.5" x14ac:dyDescent="0.3">
      <c r="A149" s="162"/>
      <c r="B149" s="159"/>
      <c r="C149" s="41" t="s">
        <v>218</v>
      </c>
      <c r="D149" s="20"/>
      <c r="E149" s="20">
        <v>1346.9356049999999</v>
      </c>
    </row>
    <row r="150" spans="1:5" s="42" customFormat="1" ht="16.5" x14ac:dyDescent="0.3">
      <c r="A150" s="162"/>
      <c r="B150" s="159"/>
      <c r="C150" s="41" t="s">
        <v>220</v>
      </c>
      <c r="D150" s="20"/>
      <c r="E150" s="20">
        <v>223.00629960000001</v>
      </c>
    </row>
    <row r="151" spans="1:5" s="42" customFormat="1" ht="16.5" x14ac:dyDescent="0.3">
      <c r="A151" s="162"/>
      <c r="B151" s="159"/>
      <c r="C151" s="41" t="s">
        <v>225</v>
      </c>
      <c r="D151" s="20"/>
      <c r="E151" s="20">
        <v>2227.8082300000001</v>
      </c>
    </row>
    <row r="152" spans="1:5" s="42" customFormat="1" ht="16.5" x14ac:dyDescent="0.3">
      <c r="A152" s="163"/>
      <c r="B152" s="156"/>
      <c r="C152" s="41" t="s">
        <v>222</v>
      </c>
      <c r="D152" s="20">
        <v>16.760999999999999</v>
      </c>
      <c r="E152" s="20">
        <v>40.386804099999999</v>
      </c>
    </row>
    <row r="153" spans="1:5" s="42" customFormat="1" ht="16.5" x14ac:dyDescent="0.3">
      <c r="A153" s="161">
        <f>MAX(A$4:A152)+1</f>
        <v>103</v>
      </c>
      <c r="B153" s="155" t="s">
        <v>302</v>
      </c>
      <c r="C153" s="41" t="s">
        <v>217</v>
      </c>
      <c r="D153" s="20">
        <v>72.501913000000002</v>
      </c>
      <c r="E153" s="20">
        <v>2758.3586092999999</v>
      </c>
    </row>
    <row r="154" spans="1:5" s="42" customFormat="1" ht="16.5" x14ac:dyDescent="0.3">
      <c r="A154" s="163"/>
      <c r="B154" s="156"/>
      <c r="C154" s="41" t="s">
        <v>218</v>
      </c>
      <c r="D154" s="20"/>
      <c r="E154" s="20">
        <v>4298.5146505000002</v>
      </c>
    </row>
    <row r="155" spans="1:5" s="42" customFormat="1" ht="16.5" x14ac:dyDescent="0.3">
      <c r="A155" s="50">
        <f>MAX(A$4:A154)+1</f>
        <v>104</v>
      </c>
      <c r="B155" s="79" t="s">
        <v>303</v>
      </c>
      <c r="C155" s="41" t="s">
        <v>217</v>
      </c>
      <c r="D155" s="20">
        <v>2785.8973169999999</v>
      </c>
      <c r="E155" s="20">
        <v>709.37130860000002</v>
      </c>
    </row>
    <row r="156" spans="1:5" s="42" customFormat="1" ht="16.5" x14ac:dyDescent="0.3">
      <c r="A156" s="161">
        <f>MAX(A$4:A155)+1</f>
        <v>105</v>
      </c>
      <c r="B156" s="155" t="s">
        <v>304</v>
      </c>
      <c r="C156" s="41" t="s">
        <v>217</v>
      </c>
      <c r="D156" s="20">
        <v>46.158377999999999</v>
      </c>
      <c r="E156" s="20">
        <v>417.68185799999998</v>
      </c>
    </row>
    <row r="157" spans="1:5" s="42" customFormat="1" ht="16.5" x14ac:dyDescent="0.3">
      <c r="A157" s="162"/>
      <c r="B157" s="159"/>
      <c r="C157" s="41" t="s">
        <v>218</v>
      </c>
      <c r="D157" s="20"/>
      <c r="E157" s="20">
        <v>322.67909400000002</v>
      </c>
    </row>
    <row r="158" spans="1:5" s="42" customFormat="1" ht="16.5" x14ac:dyDescent="0.3">
      <c r="A158" s="163"/>
      <c r="B158" s="156"/>
      <c r="C158" s="41" t="s">
        <v>220</v>
      </c>
      <c r="D158" s="20"/>
      <c r="E158" s="20">
        <v>28.8355335</v>
      </c>
    </row>
    <row r="159" spans="1:5" s="42" customFormat="1" ht="16.5" x14ac:dyDescent="0.3">
      <c r="A159" s="161">
        <f>MAX(A$4:A158)+1</f>
        <v>106</v>
      </c>
      <c r="B159" s="155" t="s">
        <v>470</v>
      </c>
      <c r="C159" s="41" t="s">
        <v>217</v>
      </c>
      <c r="D159" s="20">
        <v>184.83072899999999</v>
      </c>
      <c r="E159" s="20">
        <v>8382.6360939000006</v>
      </c>
    </row>
    <row r="160" spans="1:5" s="42" customFormat="1" ht="16.5" x14ac:dyDescent="0.3">
      <c r="A160" s="163"/>
      <c r="B160" s="156"/>
      <c r="C160" s="41" t="s">
        <v>218</v>
      </c>
      <c r="D160" s="20"/>
      <c r="E160" s="20">
        <v>4657.8186877999997</v>
      </c>
    </row>
    <row r="161" spans="1:5" s="42" customFormat="1" ht="16.5" x14ac:dyDescent="0.3">
      <c r="A161" s="50">
        <f>MAX(A$4:A160)+1</f>
        <v>107</v>
      </c>
      <c r="B161" s="79" t="s">
        <v>471</v>
      </c>
      <c r="C161" s="41" t="s">
        <v>217</v>
      </c>
      <c r="D161" s="20">
        <v>186.092446</v>
      </c>
      <c r="E161" s="20">
        <v>2494.5335426000001</v>
      </c>
    </row>
    <row r="162" spans="1:5" s="42" customFormat="1" ht="16.5" x14ac:dyDescent="0.3">
      <c r="A162" s="50">
        <f>MAX(A$4:A161)+1</f>
        <v>108</v>
      </c>
      <c r="B162" s="79" t="s">
        <v>307</v>
      </c>
      <c r="C162" s="41" t="s">
        <v>217</v>
      </c>
      <c r="D162" s="20">
        <v>204.62338399999999</v>
      </c>
      <c r="E162" s="20">
        <v>964.4729294</v>
      </c>
    </row>
    <row r="163" spans="1:5" s="42" customFormat="1" ht="16.5" x14ac:dyDescent="0.3">
      <c r="A163" s="50">
        <f>MAX(A$4:A162)+1</f>
        <v>109</v>
      </c>
      <c r="B163" s="79" t="s">
        <v>308</v>
      </c>
      <c r="C163" s="41" t="s">
        <v>217</v>
      </c>
      <c r="D163" s="20">
        <v>1.9793449999999999</v>
      </c>
      <c r="E163" s="20">
        <v>2933.1526352000001</v>
      </c>
    </row>
    <row r="164" spans="1:5" s="42" customFormat="1" ht="16.5" x14ac:dyDescent="0.3">
      <c r="A164" s="161">
        <f>MAX(A$4:A163)+1</f>
        <v>110</v>
      </c>
      <c r="B164" s="155" t="s">
        <v>309</v>
      </c>
      <c r="C164" s="41" t="s">
        <v>226</v>
      </c>
      <c r="D164" s="20"/>
      <c r="E164" s="20">
        <v>549.27324229999999</v>
      </c>
    </row>
    <row r="165" spans="1:5" s="42" customFormat="1" ht="16.5" x14ac:dyDescent="0.3">
      <c r="A165" s="162"/>
      <c r="B165" s="159"/>
      <c r="C165" s="41" t="s">
        <v>217</v>
      </c>
      <c r="D165" s="45">
        <v>4.9368000000000002E-2</v>
      </c>
      <c r="E165" s="45">
        <v>0.12527759999999999</v>
      </c>
    </row>
    <row r="166" spans="1:5" s="42" customFormat="1" ht="16.5" x14ac:dyDescent="0.3">
      <c r="A166" s="163"/>
      <c r="B166" s="156"/>
      <c r="C166" s="41" t="s">
        <v>222</v>
      </c>
      <c r="D166" s="45">
        <v>5.2999999999999999E-2</v>
      </c>
      <c r="E166" s="45">
        <v>0.1778516</v>
      </c>
    </row>
    <row r="167" spans="1:5" s="42" customFormat="1" ht="16.5" x14ac:dyDescent="0.3">
      <c r="A167" s="161">
        <f>MAX(A$4:A166)+1</f>
        <v>111</v>
      </c>
      <c r="B167" s="155" t="s">
        <v>472</v>
      </c>
      <c r="C167" s="41" t="s">
        <v>217</v>
      </c>
      <c r="D167" s="20">
        <v>295.07470000000001</v>
      </c>
      <c r="E167" s="20">
        <v>5009.8238136</v>
      </c>
    </row>
    <row r="168" spans="1:5" s="42" customFormat="1" ht="16.5" x14ac:dyDescent="0.3">
      <c r="A168" s="162"/>
      <c r="B168" s="159"/>
      <c r="C168" s="41" t="s">
        <v>218</v>
      </c>
      <c r="D168" s="20"/>
      <c r="E168" s="20">
        <v>814.97827519999998</v>
      </c>
    </row>
    <row r="169" spans="1:5" s="42" customFormat="1" ht="16.5" x14ac:dyDescent="0.3">
      <c r="A169" s="163"/>
      <c r="B169" s="156"/>
      <c r="C169" s="41" t="s">
        <v>224</v>
      </c>
      <c r="D169" s="20"/>
      <c r="E169" s="20">
        <v>210.65648899999999</v>
      </c>
    </row>
    <row r="170" spans="1:5" s="42" customFormat="1" ht="16.5" x14ac:dyDescent="0.3">
      <c r="A170" s="50">
        <f>MAX(A$4:A169)+1</f>
        <v>112</v>
      </c>
      <c r="B170" s="79" t="s">
        <v>473</v>
      </c>
      <c r="C170" s="41" t="s">
        <v>217</v>
      </c>
      <c r="D170" s="20">
        <v>519.19457599999998</v>
      </c>
      <c r="E170" s="20">
        <v>3892.9411092</v>
      </c>
    </row>
    <row r="171" spans="1:5" s="42" customFormat="1" ht="16.5" x14ac:dyDescent="0.3">
      <c r="A171" s="161">
        <f>MAX(A$4:A170)+1</f>
        <v>113</v>
      </c>
      <c r="B171" s="155" t="s">
        <v>474</v>
      </c>
      <c r="C171" s="41" t="s">
        <v>217</v>
      </c>
      <c r="D171" s="20">
        <v>976.31616499999996</v>
      </c>
      <c r="E171" s="20">
        <v>7703.3129974000003</v>
      </c>
    </row>
    <row r="172" spans="1:5" s="42" customFormat="1" ht="16.5" x14ac:dyDescent="0.3">
      <c r="A172" s="163"/>
      <c r="B172" s="156"/>
      <c r="C172" s="41" t="s">
        <v>218</v>
      </c>
      <c r="D172" s="20"/>
      <c r="E172" s="20">
        <v>6.7411393000000004</v>
      </c>
    </row>
    <row r="173" spans="1:5" s="42" customFormat="1" ht="16.5" x14ac:dyDescent="0.3">
      <c r="A173" s="161">
        <f>MAX(A$4:A172)+1</f>
        <v>114</v>
      </c>
      <c r="B173" s="155" t="s">
        <v>475</v>
      </c>
      <c r="C173" s="41" t="s">
        <v>227</v>
      </c>
      <c r="D173" s="20"/>
      <c r="E173" s="20">
        <v>143871.4543408</v>
      </c>
    </row>
    <row r="174" spans="1:5" s="42" customFormat="1" ht="16.5" x14ac:dyDescent="0.3">
      <c r="A174" s="163"/>
      <c r="B174" s="156"/>
      <c r="C174" s="41" t="s">
        <v>217</v>
      </c>
      <c r="D174" s="45">
        <v>6.8999999999999997E-4</v>
      </c>
      <c r="E174" s="20">
        <v>27.049999499999998</v>
      </c>
    </row>
    <row r="175" spans="1:5" s="42" customFormat="1" ht="16.5" x14ac:dyDescent="0.3">
      <c r="A175" s="50">
        <f>MAX(A$4:A174)+1</f>
        <v>115</v>
      </c>
      <c r="B175" s="79" t="s">
        <v>311</v>
      </c>
      <c r="C175" s="41" t="s">
        <v>222</v>
      </c>
      <c r="D175" s="20">
        <v>18438.93</v>
      </c>
      <c r="E175" s="20">
        <v>62634.1679391</v>
      </c>
    </row>
    <row r="176" spans="1:5" s="42" customFormat="1" ht="16.5" x14ac:dyDescent="0.3">
      <c r="A176" s="50">
        <f>MAX(A$4:A175)+1</f>
        <v>116</v>
      </c>
      <c r="B176" s="79" t="s">
        <v>312</v>
      </c>
      <c r="C176" s="41" t="s">
        <v>217</v>
      </c>
      <c r="D176" s="20">
        <v>978.15068699999995</v>
      </c>
      <c r="E176" s="20">
        <v>1962.8918129000001</v>
      </c>
    </row>
    <row r="177" spans="1:5" s="42" customFormat="1" ht="16.5" x14ac:dyDescent="0.3">
      <c r="A177" s="161">
        <f>MAX(A$4:A176)+1</f>
        <v>117</v>
      </c>
      <c r="B177" s="155" t="s">
        <v>314</v>
      </c>
      <c r="C177" s="41" t="s">
        <v>226</v>
      </c>
      <c r="D177" s="20"/>
      <c r="E177" s="20">
        <v>427.33223220000002</v>
      </c>
    </row>
    <row r="178" spans="1:5" s="42" customFormat="1" ht="16.5" x14ac:dyDescent="0.3">
      <c r="A178" s="162"/>
      <c r="B178" s="159"/>
      <c r="C178" s="41" t="s">
        <v>217</v>
      </c>
      <c r="D178" s="20">
        <v>42.949621</v>
      </c>
      <c r="E178" s="20">
        <v>650.58500570000001</v>
      </c>
    </row>
    <row r="179" spans="1:5" s="42" customFormat="1" ht="16.5" x14ac:dyDescent="0.3">
      <c r="A179" s="163"/>
      <c r="B179" s="156"/>
      <c r="C179" s="41" t="s">
        <v>218</v>
      </c>
      <c r="D179" s="20"/>
      <c r="E179" s="20">
        <v>2698.9398735</v>
      </c>
    </row>
    <row r="180" spans="1:5" s="42" customFormat="1" ht="16.5" x14ac:dyDescent="0.3">
      <c r="A180" s="161">
        <f>MAX(A$4:A179)+1</f>
        <v>118</v>
      </c>
      <c r="B180" s="155" t="s">
        <v>315</v>
      </c>
      <c r="C180" s="41" t="s">
        <v>217</v>
      </c>
      <c r="D180" s="20">
        <v>18.938637</v>
      </c>
      <c r="E180" s="20">
        <v>421.07516190000001</v>
      </c>
    </row>
    <row r="181" spans="1:5" s="42" customFormat="1" ht="16.5" x14ac:dyDescent="0.3">
      <c r="A181" s="163"/>
      <c r="B181" s="156"/>
      <c r="C181" s="41" t="s">
        <v>218</v>
      </c>
      <c r="D181" s="20"/>
      <c r="E181" s="20">
        <v>348.06659150000002</v>
      </c>
    </row>
    <row r="182" spans="1:5" s="42" customFormat="1" ht="16.5" x14ac:dyDescent="0.3">
      <c r="A182" s="50">
        <f>MAX(A$4:A181)+1</f>
        <v>119</v>
      </c>
      <c r="B182" s="79" t="s">
        <v>316</v>
      </c>
      <c r="C182" s="41" t="s">
        <v>217</v>
      </c>
      <c r="D182" s="20">
        <v>1.04731</v>
      </c>
      <c r="E182" s="20">
        <v>111.62381600000001</v>
      </c>
    </row>
    <row r="183" spans="1:5" s="42" customFormat="1" ht="16.5" x14ac:dyDescent="0.3">
      <c r="A183" s="50">
        <f>MAX(A$4:A182)+1</f>
        <v>120</v>
      </c>
      <c r="B183" s="79" t="s">
        <v>317</v>
      </c>
      <c r="C183" s="41" t="s">
        <v>217</v>
      </c>
      <c r="D183" s="20">
        <v>532.29328199999998</v>
      </c>
      <c r="E183" s="20">
        <v>3767.0806862999998</v>
      </c>
    </row>
    <row r="184" spans="1:5" s="42" customFormat="1" ht="16.5" x14ac:dyDescent="0.3">
      <c r="A184" s="50">
        <f>MAX(A$4:A183)+1</f>
        <v>121</v>
      </c>
      <c r="B184" s="79" t="s">
        <v>318</v>
      </c>
      <c r="C184" s="41" t="s">
        <v>217</v>
      </c>
      <c r="D184" s="45">
        <v>0.27942400000000001</v>
      </c>
      <c r="E184" s="20">
        <v>6.1647942999999996</v>
      </c>
    </row>
    <row r="185" spans="1:5" s="42" customFormat="1" ht="16.5" x14ac:dyDescent="0.3">
      <c r="A185" s="50">
        <f>MAX(A$4:A184)+1</f>
        <v>122</v>
      </c>
      <c r="B185" s="79" t="s">
        <v>319</v>
      </c>
      <c r="C185" s="41" t="s">
        <v>217</v>
      </c>
      <c r="D185" s="20">
        <v>6440.8608199999999</v>
      </c>
      <c r="E185" s="20">
        <v>5720.3950738000003</v>
      </c>
    </row>
    <row r="186" spans="1:5" s="42" customFormat="1" ht="16.5" x14ac:dyDescent="0.3">
      <c r="A186" s="50">
        <f>MAX(A$4:A185)+1</f>
        <v>123</v>
      </c>
      <c r="B186" s="79" t="s">
        <v>320</v>
      </c>
      <c r="C186" s="41" t="s">
        <v>217</v>
      </c>
      <c r="D186" s="20">
        <v>174.42754400000001</v>
      </c>
      <c r="E186" s="20">
        <v>1697.2166959000001</v>
      </c>
    </row>
    <row r="187" spans="1:5" s="42" customFormat="1" ht="16.5" x14ac:dyDescent="0.3">
      <c r="A187" s="161">
        <f>MAX(A$4:A186)+1</f>
        <v>124</v>
      </c>
      <c r="B187" s="155" t="s">
        <v>549</v>
      </c>
      <c r="C187" s="41" t="s">
        <v>217</v>
      </c>
      <c r="D187" s="20">
        <v>3295.6620710000002</v>
      </c>
      <c r="E187" s="20">
        <v>40088.449384899999</v>
      </c>
    </row>
    <row r="188" spans="1:5" s="42" customFormat="1" ht="16.5" x14ac:dyDescent="0.3">
      <c r="A188" s="163"/>
      <c r="B188" s="156"/>
      <c r="C188" s="41" t="s">
        <v>218</v>
      </c>
      <c r="D188" s="20"/>
      <c r="E188" s="20">
        <v>73.878111200000006</v>
      </c>
    </row>
    <row r="189" spans="1:5" s="42" customFormat="1" ht="16.5" x14ac:dyDescent="0.3">
      <c r="A189" s="50">
        <f>MAX(A$4:A188)+1</f>
        <v>125</v>
      </c>
      <c r="B189" s="79" t="s">
        <v>321</v>
      </c>
      <c r="C189" s="41" t="s">
        <v>217</v>
      </c>
      <c r="D189" s="20">
        <v>3.7859210000000001</v>
      </c>
      <c r="E189" s="20">
        <v>189.3134001</v>
      </c>
    </row>
    <row r="190" spans="1:5" s="42" customFormat="1" ht="16.5" x14ac:dyDescent="0.3">
      <c r="A190" s="50">
        <f>MAX(A$4:A189)+1</f>
        <v>126</v>
      </c>
      <c r="B190" s="79" t="s">
        <v>322</v>
      </c>
      <c r="C190" s="41" t="s">
        <v>217</v>
      </c>
      <c r="D190" s="20">
        <v>14.070838</v>
      </c>
      <c r="E190" s="20">
        <v>73.480864299999993</v>
      </c>
    </row>
    <row r="191" spans="1:5" s="42" customFormat="1" ht="16.5" x14ac:dyDescent="0.3">
      <c r="A191" s="50">
        <f>MAX(A$4:A190)+1</f>
        <v>127</v>
      </c>
      <c r="B191" s="79" t="s">
        <v>323</v>
      </c>
      <c r="C191" s="41" t="s">
        <v>217</v>
      </c>
      <c r="D191" s="20">
        <v>25.854945000000001</v>
      </c>
      <c r="E191" s="20">
        <v>220.8272049</v>
      </c>
    </row>
    <row r="192" spans="1:5" s="42" customFormat="1" ht="16.5" x14ac:dyDescent="0.3">
      <c r="A192" s="161">
        <f>MAX(A$4:A191)+1</f>
        <v>128</v>
      </c>
      <c r="B192" s="155" t="s">
        <v>550</v>
      </c>
      <c r="C192" s="41" t="s">
        <v>217</v>
      </c>
      <c r="D192" s="20">
        <v>21.661754999999999</v>
      </c>
      <c r="E192" s="20">
        <v>1628.0659678</v>
      </c>
    </row>
    <row r="193" spans="1:5" s="42" customFormat="1" ht="16.5" x14ac:dyDescent="0.3">
      <c r="A193" s="163"/>
      <c r="B193" s="156"/>
      <c r="C193" s="41" t="s">
        <v>218</v>
      </c>
      <c r="D193" s="20"/>
      <c r="E193" s="20">
        <v>2998.8921713</v>
      </c>
    </row>
    <row r="194" spans="1:5" s="42" customFormat="1" ht="16.5" x14ac:dyDescent="0.3">
      <c r="A194" s="161">
        <f>MAX(A$4:A193)+1</f>
        <v>129</v>
      </c>
      <c r="B194" s="155" t="s">
        <v>476</v>
      </c>
      <c r="C194" s="41" t="s">
        <v>217</v>
      </c>
      <c r="D194" s="20">
        <v>6.4977220000000004</v>
      </c>
      <c r="E194" s="20">
        <v>409.79912139999999</v>
      </c>
    </row>
    <row r="195" spans="1:5" s="42" customFormat="1" ht="16.5" x14ac:dyDescent="0.3">
      <c r="A195" s="163"/>
      <c r="B195" s="156"/>
      <c r="C195" s="41" t="s">
        <v>218</v>
      </c>
      <c r="D195" s="20"/>
      <c r="E195" s="20">
        <v>314.65535510000001</v>
      </c>
    </row>
    <row r="196" spans="1:5" s="42" customFormat="1" ht="16.5" x14ac:dyDescent="0.3">
      <c r="A196" s="161">
        <f>MAX(A$4:A195)+1</f>
        <v>130</v>
      </c>
      <c r="B196" s="155" t="s">
        <v>324</v>
      </c>
      <c r="C196" s="41" t="s">
        <v>217</v>
      </c>
      <c r="D196" s="45">
        <v>0.22047900000000001</v>
      </c>
      <c r="E196" s="20">
        <v>0.87415639999999994</v>
      </c>
    </row>
    <row r="197" spans="1:5" s="42" customFormat="1" ht="16.5" x14ac:dyDescent="0.3">
      <c r="A197" s="163"/>
      <c r="B197" s="156"/>
      <c r="C197" s="41" t="s">
        <v>218</v>
      </c>
      <c r="D197" s="20"/>
      <c r="E197" s="45">
        <v>1.1075E-3</v>
      </c>
    </row>
    <row r="198" spans="1:5" s="42" customFormat="1" ht="16.5" x14ac:dyDescent="0.3">
      <c r="A198" s="161">
        <f>MAX(A$4:A197)+1</f>
        <v>131</v>
      </c>
      <c r="B198" s="155" t="s">
        <v>477</v>
      </c>
      <c r="C198" s="41" t="s">
        <v>217</v>
      </c>
      <c r="D198" s="20">
        <v>746.32762000000002</v>
      </c>
      <c r="E198" s="20">
        <v>16598.244536499999</v>
      </c>
    </row>
    <row r="199" spans="1:5" s="42" customFormat="1" ht="16.5" x14ac:dyDescent="0.3">
      <c r="A199" s="162"/>
      <c r="B199" s="159"/>
      <c r="C199" s="41" t="s">
        <v>228</v>
      </c>
      <c r="D199" s="20"/>
      <c r="E199" s="20">
        <v>16.579879900000002</v>
      </c>
    </row>
    <row r="200" spans="1:5" s="42" customFormat="1" ht="16.5" x14ac:dyDescent="0.3">
      <c r="A200" s="163"/>
      <c r="B200" s="156"/>
      <c r="C200" s="41" t="s">
        <v>220</v>
      </c>
      <c r="D200" s="20"/>
      <c r="E200" s="20">
        <v>1.0810105999999999</v>
      </c>
    </row>
    <row r="201" spans="1:5" s="42" customFormat="1" ht="16.5" x14ac:dyDescent="0.3">
      <c r="A201" s="50">
        <f>MAX(A$4:A200)+1</f>
        <v>132</v>
      </c>
      <c r="B201" s="79" t="s">
        <v>325</v>
      </c>
      <c r="C201" s="41" t="s">
        <v>217</v>
      </c>
      <c r="D201" s="20">
        <v>4045.822557</v>
      </c>
      <c r="E201" s="20">
        <v>22718.600184700001</v>
      </c>
    </row>
    <row r="202" spans="1:5" s="42" customFormat="1" ht="16.5" x14ac:dyDescent="0.3">
      <c r="A202" s="50">
        <f>MAX(A$4:A201)+1</f>
        <v>133</v>
      </c>
      <c r="B202" s="79" t="s">
        <v>478</v>
      </c>
      <c r="C202" s="41" t="s">
        <v>217</v>
      </c>
      <c r="D202" s="20">
        <v>6464.569778</v>
      </c>
      <c r="E202" s="20">
        <v>15483.393268899999</v>
      </c>
    </row>
    <row r="203" spans="1:5" s="42" customFormat="1" ht="33" x14ac:dyDescent="0.3">
      <c r="A203" s="50">
        <f>MAX(A$4:A202)+1</f>
        <v>134</v>
      </c>
      <c r="B203" s="79" t="s">
        <v>479</v>
      </c>
      <c r="C203" s="41" t="s">
        <v>218</v>
      </c>
      <c r="D203" s="20"/>
      <c r="E203" s="20">
        <v>37083.073964100004</v>
      </c>
    </row>
    <row r="204" spans="1:5" s="42" customFormat="1" ht="16.5" x14ac:dyDescent="0.3">
      <c r="A204" s="161">
        <f>MAX(A$4:A203)+1</f>
        <v>135</v>
      </c>
      <c r="B204" s="155" t="s">
        <v>480</v>
      </c>
      <c r="C204" s="41" t="s">
        <v>217</v>
      </c>
      <c r="D204" s="20">
        <v>70.922309999999996</v>
      </c>
      <c r="E204" s="20">
        <v>6091.3690121</v>
      </c>
    </row>
    <row r="205" spans="1:5" s="42" customFormat="1" ht="16.5" x14ac:dyDescent="0.3">
      <c r="A205" s="163"/>
      <c r="B205" s="156"/>
      <c r="C205" s="41" t="s">
        <v>224</v>
      </c>
      <c r="D205" s="20"/>
      <c r="E205" s="20">
        <v>367.50470339999998</v>
      </c>
    </row>
    <row r="206" spans="1:5" s="42" customFormat="1" ht="16.5" x14ac:dyDescent="0.3">
      <c r="A206" s="161">
        <f>MAX(A$4:A205)+1</f>
        <v>136</v>
      </c>
      <c r="B206" s="155" t="s">
        <v>482</v>
      </c>
      <c r="C206" s="41" t="s">
        <v>217</v>
      </c>
      <c r="D206" s="20">
        <v>12.706072000000001</v>
      </c>
      <c r="E206" s="20">
        <v>845.27563829999997</v>
      </c>
    </row>
    <row r="207" spans="1:5" s="42" customFormat="1" ht="16.5" x14ac:dyDescent="0.3">
      <c r="A207" s="162"/>
      <c r="B207" s="159"/>
      <c r="C207" s="41" t="s">
        <v>218</v>
      </c>
      <c r="D207" s="20"/>
      <c r="E207" s="20">
        <v>26433.243336899999</v>
      </c>
    </row>
    <row r="208" spans="1:5" s="42" customFormat="1" ht="16.5" x14ac:dyDescent="0.3">
      <c r="A208" s="163"/>
      <c r="B208" s="156"/>
      <c r="C208" s="41" t="s">
        <v>224</v>
      </c>
      <c r="D208" s="20"/>
      <c r="E208" s="20">
        <v>65.898765900000001</v>
      </c>
    </row>
    <row r="209" spans="1:5" s="42" customFormat="1" ht="16.5" x14ac:dyDescent="0.3">
      <c r="A209" s="161">
        <f>MAX(A$4:A208)+1</f>
        <v>137</v>
      </c>
      <c r="B209" s="155" t="s">
        <v>551</v>
      </c>
      <c r="C209" s="41" t="s">
        <v>217</v>
      </c>
      <c r="D209" s="20">
        <v>21.956738999999999</v>
      </c>
      <c r="E209" s="20">
        <v>2019.5054158999999</v>
      </c>
    </row>
    <row r="210" spans="1:5" s="42" customFormat="1" ht="16.5" x14ac:dyDescent="0.3">
      <c r="A210" s="162"/>
      <c r="B210" s="159"/>
      <c r="C210" s="41" t="s">
        <v>218</v>
      </c>
      <c r="D210" s="20"/>
      <c r="E210" s="20">
        <v>18417.7993307</v>
      </c>
    </row>
    <row r="211" spans="1:5" s="42" customFormat="1" ht="16.5" x14ac:dyDescent="0.3">
      <c r="A211" s="163"/>
      <c r="B211" s="156"/>
      <c r="C211" s="41" t="s">
        <v>224</v>
      </c>
      <c r="D211" s="20"/>
      <c r="E211" s="20">
        <v>261.56804840000001</v>
      </c>
    </row>
    <row r="212" spans="1:5" s="42" customFormat="1" ht="16.5" x14ac:dyDescent="0.3">
      <c r="A212" s="161">
        <f>MAX(A$4:A211)+1</f>
        <v>138</v>
      </c>
      <c r="B212" s="155" t="s">
        <v>483</v>
      </c>
      <c r="C212" s="41" t="s">
        <v>217</v>
      </c>
      <c r="D212" s="45">
        <v>2.7290999999999999E-2</v>
      </c>
      <c r="E212" s="20">
        <v>15.9812481</v>
      </c>
    </row>
    <row r="213" spans="1:5" s="42" customFormat="1" ht="16.5" x14ac:dyDescent="0.3">
      <c r="A213" s="163"/>
      <c r="B213" s="156"/>
      <c r="C213" s="41" t="s">
        <v>218</v>
      </c>
      <c r="D213" s="20"/>
      <c r="E213" s="20">
        <v>1560.4847921</v>
      </c>
    </row>
    <row r="214" spans="1:5" s="42" customFormat="1" ht="16.5" x14ac:dyDescent="0.3">
      <c r="A214" s="161">
        <f>MAX(A$4:A213)+1</f>
        <v>139</v>
      </c>
      <c r="B214" s="155" t="s">
        <v>484</v>
      </c>
      <c r="C214" s="41" t="s">
        <v>217</v>
      </c>
      <c r="D214" s="45">
        <v>6.3299999999999997E-3</v>
      </c>
      <c r="E214" s="20">
        <v>1.4623238999999999</v>
      </c>
    </row>
    <row r="215" spans="1:5" s="42" customFormat="1" ht="16.5" x14ac:dyDescent="0.3">
      <c r="A215" s="162"/>
      <c r="B215" s="159"/>
      <c r="C215" s="41" t="s">
        <v>218</v>
      </c>
      <c r="D215" s="20"/>
      <c r="E215" s="20">
        <v>1214.8671027</v>
      </c>
    </row>
    <row r="216" spans="1:5" s="42" customFormat="1" ht="16.5" x14ac:dyDescent="0.3">
      <c r="A216" s="163"/>
      <c r="B216" s="156"/>
      <c r="C216" s="41" t="s">
        <v>224</v>
      </c>
      <c r="D216" s="20"/>
      <c r="E216" s="45">
        <v>0.27776380000000001</v>
      </c>
    </row>
    <row r="217" spans="1:5" s="42" customFormat="1" ht="16.5" x14ac:dyDescent="0.3">
      <c r="A217" s="50">
        <f>MAX(A$4:A216)+1</f>
        <v>140</v>
      </c>
      <c r="B217" s="79" t="s">
        <v>326</v>
      </c>
      <c r="C217" s="41" t="s">
        <v>217</v>
      </c>
      <c r="D217" s="20">
        <v>14.153504999999999</v>
      </c>
      <c r="E217" s="20">
        <v>958.39260079999997</v>
      </c>
    </row>
    <row r="218" spans="1:5" s="42" customFormat="1" ht="16.5" x14ac:dyDescent="0.3">
      <c r="A218" s="50">
        <f>MAX(A$4:A217)+1</f>
        <v>141</v>
      </c>
      <c r="B218" s="79" t="s">
        <v>327</v>
      </c>
      <c r="C218" s="41" t="s">
        <v>217</v>
      </c>
      <c r="D218" s="20">
        <v>328.45572900000002</v>
      </c>
      <c r="E218" s="20">
        <v>3012.3112928</v>
      </c>
    </row>
    <row r="219" spans="1:5" s="42" customFormat="1" ht="16.5" x14ac:dyDescent="0.3">
      <c r="A219" s="50">
        <f>MAX(A$4:A218)+1</f>
        <v>142</v>
      </c>
      <c r="B219" s="79" t="s">
        <v>328</v>
      </c>
      <c r="C219" s="41" t="s">
        <v>217</v>
      </c>
      <c r="D219" s="20">
        <v>21.950714999999999</v>
      </c>
      <c r="E219" s="20">
        <v>837.75606760000005</v>
      </c>
    </row>
    <row r="220" spans="1:5" s="42" customFormat="1" ht="16.5" x14ac:dyDescent="0.3">
      <c r="A220" s="50">
        <f>MAX(A$4:A219)+1</f>
        <v>143</v>
      </c>
      <c r="B220" s="79" t="s">
        <v>329</v>
      </c>
      <c r="C220" s="41" t="s">
        <v>217</v>
      </c>
      <c r="D220" s="20">
        <v>6.3935029999999999</v>
      </c>
      <c r="E220" s="20">
        <v>203.31219229999999</v>
      </c>
    </row>
    <row r="221" spans="1:5" s="42" customFormat="1" ht="16.5" x14ac:dyDescent="0.3">
      <c r="A221" s="50">
        <f>MAX(A$4:A220)+1</f>
        <v>144</v>
      </c>
      <c r="B221" s="79" t="s">
        <v>485</v>
      </c>
      <c r="C221" s="41" t="s">
        <v>218</v>
      </c>
      <c r="D221" s="20"/>
      <c r="E221" s="20">
        <v>25993.5022283</v>
      </c>
    </row>
    <row r="222" spans="1:5" s="42" customFormat="1" ht="16.5" x14ac:dyDescent="0.3">
      <c r="A222" s="50">
        <f>MAX(A$4:A221)+1</f>
        <v>145</v>
      </c>
      <c r="B222" s="79" t="s">
        <v>330</v>
      </c>
      <c r="C222" s="41" t="s">
        <v>220</v>
      </c>
      <c r="D222" s="20"/>
      <c r="E222" s="20">
        <v>14.641179599999999</v>
      </c>
    </row>
    <row r="223" spans="1:5" s="42" customFormat="1" ht="16.5" x14ac:dyDescent="0.3">
      <c r="A223" s="50">
        <f>MAX(A$4:A222)+1</f>
        <v>146</v>
      </c>
      <c r="B223" s="79" t="s">
        <v>331</v>
      </c>
      <c r="C223" s="41" t="s">
        <v>217</v>
      </c>
      <c r="D223" s="20">
        <v>1.563558</v>
      </c>
      <c r="E223" s="20">
        <v>89.811126900000005</v>
      </c>
    </row>
    <row r="224" spans="1:5" s="42" customFormat="1" ht="16.5" x14ac:dyDescent="0.3">
      <c r="A224" s="50">
        <f>MAX(A$4:A223)+1</f>
        <v>147</v>
      </c>
      <c r="B224" s="79" t="s">
        <v>486</v>
      </c>
      <c r="C224" s="41" t="s">
        <v>217</v>
      </c>
      <c r="D224" s="45">
        <v>8.7469999999999996E-3</v>
      </c>
      <c r="E224" s="20">
        <v>1.4346403000000001</v>
      </c>
    </row>
    <row r="225" spans="1:5" s="42" customFormat="1" ht="16.5" x14ac:dyDescent="0.3">
      <c r="A225" s="50">
        <f>MAX(A$4:A224)+1</f>
        <v>148</v>
      </c>
      <c r="B225" s="79" t="s">
        <v>332</v>
      </c>
      <c r="C225" s="41" t="s">
        <v>217</v>
      </c>
      <c r="D225" s="45">
        <v>2.9409999999999999E-2</v>
      </c>
      <c r="E225" s="20">
        <v>46.170744499999998</v>
      </c>
    </row>
    <row r="226" spans="1:5" s="42" customFormat="1" ht="16.5" x14ac:dyDescent="0.3">
      <c r="A226" s="50">
        <f>MAX(A$4:A225)+1</f>
        <v>149</v>
      </c>
      <c r="B226" s="79" t="s">
        <v>333</v>
      </c>
      <c r="C226" s="41" t="s">
        <v>217</v>
      </c>
      <c r="D226" s="20">
        <v>830.52536499999997</v>
      </c>
      <c r="E226" s="20">
        <v>16615.851361100002</v>
      </c>
    </row>
    <row r="227" spans="1:5" s="42" customFormat="1" ht="16.5" x14ac:dyDescent="0.3">
      <c r="A227" s="161">
        <f>MAX(A$4:A226)+1</f>
        <v>150</v>
      </c>
      <c r="B227" s="155" t="s">
        <v>334</v>
      </c>
      <c r="C227" s="41" t="s">
        <v>217</v>
      </c>
      <c r="D227" s="20">
        <v>9.6978919999999995</v>
      </c>
      <c r="E227" s="20">
        <v>463.19896080000001</v>
      </c>
    </row>
    <row r="228" spans="1:5" s="42" customFormat="1" ht="16.5" x14ac:dyDescent="0.3">
      <c r="A228" s="163"/>
      <c r="B228" s="156"/>
      <c r="C228" s="41" t="s">
        <v>218</v>
      </c>
      <c r="D228" s="20"/>
      <c r="E228" s="20">
        <v>1024.0740455</v>
      </c>
    </row>
    <row r="229" spans="1:5" s="42" customFormat="1" ht="16.5" x14ac:dyDescent="0.3">
      <c r="A229" s="161">
        <f>MAX(A$4:A228)+1</f>
        <v>151</v>
      </c>
      <c r="B229" s="155" t="s">
        <v>540</v>
      </c>
      <c r="C229" s="41" t="s">
        <v>217</v>
      </c>
      <c r="D229" s="20">
        <v>5.8814359999999999</v>
      </c>
      <c r="E229" s="20">
        <v>164.12732009999999</v>
      </c>
    </row>
    <row r="230" spans="1:5" s="42" customFormat="1" ht="16.5" x14ac:dyDescent="0.3">
      <c r="A230" s="163"/>
      <c r="B230" s="156"/>
      <c r="C230" s="41" t="s">
        <v>218</v>
      </c>
      <c r="D230" s="20"/>
      <c r="E230" s="20">
        <v>1430.920912</v>
      </c>
    </row>
    <row r="231" spans="1:5" s="42" customFormat="1" ht="16.5" x14ac:dyDescent="0.3">
      <c r="A231" s="50">
        <f>MAX(A$4:A230)+1</f>
        <v>152</v>
      </c>
      <c r="B231" s="79" t="s">
        <v>335</v>
      </c>
      <c r="C231" s="41" t="s">
        <v>217</v>
      </c>
      <c r="D231" s="20">
        <v>3844.468672</v>
      </c>
      <c r="E231" s="20">
        <v>9824.5247137999995</v>
      </c>
    </row>
    <row r="232" spans="1:5" s="42" customFormat="1" ht="16.5" x14ac:dyDescent="0.3">
      <c r="A232" s="50">
        <f>MAX(A$4:A231)+1</f>
        <v>153</v>
      </c>
      <c r="B232" s="79" t="s">
        <v>336</v>
      </c>
      <c r="C232" s="41" t="s">
        <v>217</v>
      </c>
      <c r="D232" s="20">
        <v>628.374551</v>
      </c>
      <c r="E232" s="20">
        <v>516.48288609999997</v>
      </c>
    </row>
    <row r="233" spans="1:5" s="42" customFormat="1" ht="16.5" x14ac:dyDescent="0.3">
      <c r="A233" s="157">
        <f>MAX(A$4:A232)+1</f>
        <v>154</v>
      </c>
      <c r="B233" s="155" t="s">
        <v>338</v>
      </c>
      <c r="C233" s="41" t="s">
        <v>217</v>
      </c>
      <c r="D233" s="20">
        <v>23.751816999999999</v>
      </c>
      <c r="E233" s="20">
        <v>858.33035740000003</v>
      </c>
    </row>
    <row r="234" spans="1:5" s="42" customFormat="1" ht="16.5" x14ac:dyDescent="0.3">
      <c r="A234" s="158"/>
      <c r="B234" s="156"/>
      <c r="C234" s="41" t="s">
        <v>218</v>
      </c>
      <c r="D234" s="20"/>
      <c r="E234" s="20">
        <v>1125.5626659</v>
      </c>
    </row>
    <row r="235" spans="1:5" s="42" customFormat="1" ht="16.5" x14ac:dyDescent="0.3">
      <c r="A235" s="50">
        <f>MAX(A$4:A234)+1</f>
        <v>155</v>
      </c>
      <c r="B235" s="79" t="s">
        <v>339</v>
      </c>
      <c r="C235" s="41" t="s">
        <v>217</v>
      </c>
      <c r="D235" s="20">
        <v>245.70196899999999</v>
      </c>
      <c r="E235" s="20">
        <v>4718.9993849000002</v>
      </c>
    </row>
    <row r="236" spans="1:5" s="42" customFormat="1" ht="16.5" x14ac:dyDescent="0.3">
      <c r="A236" s="157">
        <f>MAX(A$4:A235)+1</f>
        <v>156</v>
      </c>
      <c r="B236" s="155" t="s">
        <v>341</v>
      </c>
      <c r="C236" s="41" t="s">
        <v>217</v>
      </c>
      <c r="D236" s="20">
        <v>5.5976929999999996</v>
      </c>
      <c r="E236" s="20">
        <v>2233.0755124000002</v>
      </c>
    </row>
    <row r="237" spans="1:5" s="42" customFormat="1" ht="16.5" x14ac:dyDescent="0.3">
      <c r="A237" s="158"/>
      <c r="B237" s="156"/>
      <c r="C237" s="41" t="s">
        <v>218</v>
      </c>
      <c r="D237" s="20"/>
      <c r="E237" s="20">
        <v>3416.1357665</v>
      </c>
    </row>
    <row r="238" spans="1:5" s="42" customFormat="1" ht="16.5" x14ac:dyDescent="0.3">
      <c r="A238" s="50">
        <f>MAX(A$4:A237)+1</f>
        <v>157</v>
      </c>
      <c r="B238" s="79" t="s">
        <v>552</v>
      </c>
      <c r="C238" s="41" t="s">
        <v>217</v>
      </c>
      <c r="D238" s="20">
        <v>3.6541589999999999</v>
      </c>
      <c r="E238" s="20">
        <v>375.51754920000002</v>
      </c>
    </row>
    <row r="239" spans="1:5" s="42" customFormat="1" ht="16.5" x14ac:dyDescent="0.3">
      <c r="A239" s="157">
        <f>MAX(A$4:A238)+1</f>
        <v>158</v>
      </c>
      <c r="B239" s="155" t="s">
        <v>342</v>
      </c>
      <c r="C239" s="41" t="s">
        <v>217</v>
      </c>
      <c r="D239" s="20">
        <v>28.778459999999999</v>
      </c>
      <c r="E239" s="20">
        <v>1274.6690223999999</v>
      </c>
    </row>
    <row r="240" spans="1:5" s="42" customFormat="1" ht="16.5" x14ac:dyDescent="0.3">
      <c r="A240" s="158"/>
      <c r="B240" s="156"/>
      <c r="C240" s="41" t="s">
        <v>221</v>
      </c>
      <c r="D240" s="20"/>
      <c r="E240" s="20">
        <v>804.23746670000003</v>
      </c>
    </row>
    <row r="241" spans="1:5" s="42" customFormat="1" ht="16.5" x14ac:dyDescent="0.3">
      <c r="A241" s="50">
        <f>MAX(A$4:A240)+1</f>
        <v>159</v>
      </c>
      <c r="B241" s="79" t="s">
        <v>343</v>
      </c>
      <c r="C241" s="41" t="s">
        <v>217</v>
      </c>
      <c r="D241" s="20">
        <v>215.316959</v>
      </c>
      <c r="E241" s="20">
        <v>4373.4519523999998</v>
      </c>
    </row>
    <row r="242" spans="1:5" s="42" customFormat="1" ht="16.5" x14ac:dyDescent="0.3">
      <c r="A242" s="50">
        <f>MAX(A$4:A241)+1</f>
        <v>160</v>
      </c>
      <c r="B242" s="79" t="s">
        <v>344</v>
      </c>
      <c r="C242" s="41" t="s">
        <v>218</v>
      </c>
      <c r="D242" s="20"/>
      <c r="E242" s="20">
        <v>11612.6788987</v>
      </c>
    </row>
    <row r="243" spans="1:5" s="42" customFormat="1" ht="16.5" x14ac:dyDescent="0.3">
      <c r="A243" s="50">
        <f>MAX(A$4:A242)+1</f>
        <v>161</v>
      </c>
      <c r="B243" s="79" t="s">
        <v>345</v>
      </c>
      <c r="C243" s="41" t="s">
        <v>217</v>
      </c>
      <c r="D243" s="20">
        <v>30.624213000000001</v>
      </c>
      <c r="E243" s="20">
        <v>522.93952160000003</v>
      </c>
    </row>
    <row r="244" spans="1:5" s="42" customFormat="1" ht="16.5" x14ac:dyDescent="0.3">
      <c r="A244" s="50">
        <f>MAX(A$4:A243)+1</f>
        <v>162</v>
      </c>
      <c r="B244" s="79" t="s">
        <v>350</v>
      </c>
      <c r="C244" s="41" t="s">
        <v>217</v>
      </c>
      <c r="D244" s="20">
        <v>666.66895399999999</v>
      </c>
      <c r="E244" s="20">
        <v>1061.7728187</v>
      </c>
    </row>
    <row r="245" spans="1:5" s="42" customFormat="1" ht="16.5" x14ac:dyDescent="0.3">
      <c r="A245" s="157">
        <f>MAX(A$4:A244)+1</f>
        <v>163</v>
      </c>
      <c r="B245" s="155" t="s">
        <v>487</v>
      </c>
      <c r="C245" s="41" t="s">
        <v>217</v>
      </c>
      <c r="D245" s="20">
        <v>19.673570999999999</v>
      </c>
      <c r="E245" s="20">
        <v>960.28259370000001</v>
      </c>
    </row>
    <row r="246" spans="1:5" s="42" customFormat="1" ht="16.5" x14ac:dyDescent="0.3">
      <c r="A246" s="160"/>
      <c r="B246" s="159"/>
      <c r="C246" s="41" t="s">
        <v>218</v>
      </c>
      <c r="D246" s="20"/>
      <c r="E246" s="20">
        <v>48.914982100000003</v>
      </c>
    </row>
    <row r="247" spans="1:5" s="42" customFormat="1" ht="16.5" x14ac:dyDescent="0.3">
      <c r="A247" s="158"/>
      <c r="B247" s="156"/>
      <c r="C247" s="41" t="s">
        <v>220</v>
      </c>
      <c r="D247" s="20"/>
      <c r="E247" s="20">
        <v>276.01467129999997</v>
      </c>
    </row>
    <row r="248" spans="1:5" s="42" customFormat="1" ht="16.5" x14ac:dyDescent="0.3">
      <c r="A248" s="50">
        <f>MAX(A$4:A247)+1</f>
        <v>164</v>
      </c>
      <c r="B248" s="79" t="s">
        <v>347</v>
      </c>
      <c r="C248" s="41" t="s">
        <v>217</v>
      </c>
      <c r="D248" s="45">
        <v>0.105907</v>
      </c>
      <c r="E248" s="20">
        <v>4.078112</v>
      </c>
    </row>
    <row r="249" spans="1:5" s="42" customFormat="1" ht="16.5" x14ac:dyDescent="0.3">
      <c r="A249" s="50">
        <f>MAX(A$4:A248)+1</f>
        <v>165</v>
      </c>
      <c r="B249" s="79" t="s">
        <v>543</v>
      </c>
      <c r="C249" s="41" t="s">
        <v>217</v>
      </c>
      <c r="D249" s="20">
        <v>257.63652200000001</v>
      </c>
      <c r="E249" s="20">
        <v>3434.5673339999998</v>
      </c>
    </row>
    <row r="250" spans="1:5" s="42" customFormat="1" ht="16.5" x14ac:dyDescent="0.3">
      <c r="A250" s="157">
        <f>MAX(A$4:A249)+1</f>
        <v>166</v>
      </c>
      <c r="B250" s="155" t="s">
        <v>517</v>
      </c>
      <c r="C250" s="41" t="s">
        <v>227</v>
      </c>
      <c r="D250" s="20"/>
      <c r="E250" s="20">
        <v>1609.3647575</v>
      </c>
    </row>
    <row r="251" spans="1:5" s="42" customFormat="1" ht="16.5" x14ac:dyDescent="0.3">
      <c r="A251" s="160"/>
      <c r="B251" s="159"/>
      <c r="C251" s="41" t="s">
        <v>226</v>
      </c>
      <c r="D251" s="20"/>
      <c r="E251" s="20">
        <v>10.6027263</v>
      </c>
    </row>
    <row r="252" spans="1:5" s="42" customFormat="1" ht="16.5" x14ac:dyDescent="0.3">
      <c r="A252" s="160"/>
      <c r="B252" s="159"/>
      <c r="C252" s="41" t="s">
        <v>217</v>
      </c>
      <c r="D252" s="20">
        <v>3938.2814469999998</v>
      </c>
      <c r="E252" s="20">
        <v>34139.901312000002</v>
      </c>
    </row>
    <row r="253" spans="1:5" s="42" customFormat="1" ht="16.5" x14ac:dyDescent="0.3">
      <c r="A253" s="160"/>
      <c r="B253" s="159"/>
      <c r="C253" s="41" t="s">
        <v>219</v>
      </c>
      <c r="D253" s="20"/>
      <c r="E253" s="20">
        <v>123.32775770000001</v>
      </c>
    </row>
    <row r="254" spans="1:5" s="42" customFormat="1" ht="16.5" x14ac:dyDescent="0.3">
      <c r="A254" s="160"/>
      <c r="B254" s="159"/>
      <c r="C254" s="41" t="s">
        <v>218</v>
      </c>
      <c r="D254" s="20"/>
      <c r="E254" s="20">
        <v>30667.227977400002</v>
      </c>
    </row>
    <row r="255" spans="1:5" s="42" customFormat="1" ht="16.5" x14ac:dyDescent="0.3">
      <c r="A255" s="160"/>
      <c r="B255" s="159"/>
      <c r="C255" s="41" t="s">
        <v>220</v>
      </c>
      <c r="D255" s="20"/>
      <c r="E255" s="20">
        <v>6862.1666803999997</v>
      </c>
    </row>
    <row r="256" spans="1:5" s="42" customFormat="1" ht="16.5" x14ac:dyDescent="0.3">
      <c r="A256" s="160"/>
      <c r="B256" s="159"/>
      <c r="C256" s="41" t="s">
        <v>221</v>
      </c>
      <c r="D256" s="20"/>
      <c r="E256" s="45">
        <v>1.019E-4</v>
      </c>
    </row>
    <row r="257" spans="1:5" s="42" customFormat="1" ht="16.5" x14ac:dyDescent="0.3">
      <c r="A257" s="158"/>
      <c r="B257" s="156"/>
      <c r="C257" s="41" t="s">
        <v>222</v>
      </c>
      <c r="D257" s="20">
        <v>44972.695</v>
      </c>
      <c r="E257" s="20">
        <v>133599.5848935</v>
      </c>
    </row>
    <row r="258" spans="1:5" s="42" customFormat="1" ht="17.25" x14ac:dyDescent="0.35">
      <c r="A258" s="154" t="s">
        <v>443</v>
      </c>
      <c r="B258" s="154"/>
      <c r="C258" s="47"/>
      <c r="D258" s="23">
        <f>SUM(D5:D257)</f>
        <v>184943.53376299984</v>
      </c>
      <c r="E258" s="23">
        <v>1682941.1140276999</v>
      </c>
    </row>
    <row r="259" spans="1:5" ht="35.25" customHeight="1" x14ac:dyDescent="0.25">
      <c r="A259" s="153" t="s">
        <v>599</v>
      </c>
      <c r="B259" s="153"/>
      <c r="C259" s="153"/>
      <c r="D259" s="153"/>
      <c r="E259" s="153"/>
    </row>
  </sheetData>
  <mergeCells count="122">
    <mergeCell ref="B227:B228"/>
    <mergeCell ref="A227:A228"/>
    <mergeCell ref="A229:A230"/>
    <mergeCell ref="B229:B230"/>
    <mergeCell ref="B209:B211"/>
    <mergeCell ref="A209:A211"/>
    <mergeCell ref="B214:B216"/>
    <mergeCell ref="A214:A216"/>
    <mergeCell ref="B212:B213"/>
    <mergeCell ref="A212:A213"/>
    <mergeCell ref="B198:B200"/>
    <mergeCell ref="A198:A200"/>
    <mergeCell ref="B204:B205"/>
    <mergeCell ref="A204:A205"/>
    <mergeCell ref="B206:B208"/>
    <mergeCell ref="A206:A208"/>
    <mergeCell ref="B192:B193"/>
    <mergeCell ref="A192:A193"/>
    <mergeCell ref="B194:B195"/>
    <mergeCell ref="B196:B197"/>
    <mergeCell ref="A194:A195"/>
    <mergeCell ref="A196:A197"/>
    <mergeCell ref="B177:B179"/>
    <mergeCell ref="A177:A179"/>
    <mergeCell ref="B180:B181"/>
    <mergeCell ref="A180:A181"/>
    <mergeCell ref="A187:A188"/>
    <mergeCell ref="B187:B188"/>
    <mergeCell ref="B167:B169"/>
    <mergeCell ref="A167:A169"/>
    <mergeCell ref="B171:B172"/>
    <mergeCell ref="A171:A172"/>
    <mergeCell ref="A173:A174"/>
    <mergeCell ref="B173:B174"/>
    <mergeCell ref="B156:B158"/>
    <mergeCell ref="A156:A158"/>
    <mergeCell ref="B159:B160"/>
    <mergeCell ref="A159:A160"/>
    <mergeCell ref="B164:B166"/>
    <mergeCell ref="A164:A166"/>
    <mergeCell ref="B145:B146"/>
    <mergeCell ref="A145:A146"/>
    <mergeCell ref="B148:B152"/>
    <mergeCell ref="A148:A152"/>
    <mergeCell ref="B153:B154"/>
    <mergeCell ref="A153:A154"/>
    <mergeCell ref="B137:B138"/>
    <mergeCell ref="A137:A138"/>
    <mergeCell ref="A141:A142"/>
    <mergeCell ref="B141:B142"/>
    <mergeCell ref="B120:B121"/>
    <mergeCell ref="A120:A121"/>
    <mergeCell ref="B124:B125"/>
    <mergeCell ref="A124:A125"/>
    <mergeCell ref="B128:B129"/>
    <mergeCell ref="A128:A129"/>
    <mergeCell ref="B130:B132"/>
    <mergeCell ref="A130:A132"/>
    <mergeCell ref="A43:A44"/>
    <mergeCell ref="B43:B44"/>
    <mergeCell ref="B47:B49"/>
    <mergeCell ref="A47:A49"/>
    <mergeCell ref="B52:B53"/>
    <mergeCell ref="A52:A53"/>
    <mergeCell ref="B88:B90"/>
    <mergeCell ref="A88:A90"/>
    <mergeCell ref="A91:A94"/>
    <mergeCell ref="B91:B94"/>
    <mergeCell ref="B72:B73"/>
    <mergeCell ref="B74:B75"/>
    <mergeCell ref="A72:A73"/>
    <mergeCell ref="A74:A75"/>
    <mergeCell ref="B79:B81"/>
    <mergeCell ref="A79:A81"/>
    <mergeCell ref="B239:B240"/>
    <mergeCell ref="A239:A240"/>
    <mergeCell ref="B236:B237"/>
    <mergeCell ref="A236:A237"/>
    <mergeCell ref="B233:B234"/>
    <mergeCell ref="A233:A234"/>
    <mergeCell ref="B58:B60"/>
    <mergeCell ref="A58:A60"/>
    <mergeCell ref="B62:B63"/>
    <mergeCell ref="A62:A63"/>
    <mergeCell ref="A64:A65"/>
    <mergeCell ref="B64:B65"/>
    <mergeCell ref="B111:B112"/>
    <mergeCell ref="B113:B114"/>
    <mergeCell ref="A111:A112"/>
    <mergeCell ref="A113:A114"/>
    <mergeCell ref="B116:B118"/>
    <mergeCell ref="A116:A118"/>
    <mergeCell ref="B97:B98"/>
    <mergeCell ref="A97:A98"/>
    <mergeCell ref="A99:A100"/>
    <mergeCell ref="B99:B100"/>
    <mergeCell ref="B104:B105"/>
    <mergeCell ref="A104:A105"/>
    <mergeCell ref="A1:E1"/>
    <mergeCell ref="A2:E2"/>
    <mergeCell ref="A259:E259"/>
    <mergeCell ref="A258:B258"/>
    <mergeCell ref="B5:B6"/>
    <mergeCell ref="A5:A6"/>
    <mergeCell ref="B7:B8"/>
    <mergeCell ref="A7:A8"/>
    <mergeCell ref="B10:B11"/>
    <mergeCell ref="A10:A11"/>
    <mergeCell ref="B16:B17"/>
    <mergeCell ref="A16:A17"/>
    <mergeCell ref="B20:B21"/>
    <mergeCell ref="A20:A21"/>
    <mergeCell ref="B250:B257"/>
    <mergeCell ref="A250:A257"/>
    <mergeCell ref="B245:B247"/>
    <mergeCell ref="A245:A247"/>
    <mergeCell ref="B30:B32"/>
    <mergeCell ref="A30:A32"/>
    <mergeCell ref="B38:B40"/>
    <mergeCell ref="A38:A40"/>
    <mergeCell ref="B41:B42"/>
    <mergeCell ref="A41:A42"/>
  </mergeCells>
  <conditionalFormatting sqref="C5:E257">
    <cfRule type="expression" dxfId="127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91" firstPageNumber="23" orientation="portrait" useFirstPageNumber="1" r:id="rId1"/>
  <headerFooter>
    <oddFooter>&amp;CA &amp;P</oddFooter>
  </headerFooter>
  <rowBreaks count="4" manualBreakCount="4">
    <brk id="46" max="4" man="1"/>
    <brk id="90" max="4" man="1"/>
    <brk id="134" max="4" man="1"/>
    <brk id="179" max="4" man="1"/>
  </rowBreaks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1D634-8DB4-4B36-B862-2251988CB023}">
  <sheetPr>
    <pageSetUpPr fitToPage="1"/>
  </sheetPr>
  <dimension ref="A1:E254"/>
  <sheetViews>
    <sheetView showZeros="0" view="pageBreakPreview" topLeftCell="A229" zoomScale="85" zoomScaleNormal="110" zoomScaleSheetLayoutView="85" zoomScalePageLayoutView="40" workbookViewId="0">
      <selection activeCell="I247" sqref="I247"/>
    </sheetView>
  </sheetViews>
  <sheetFormatPr defaultColWidth="9.140625" defaultRowHeight="12.75" x14ac:dyDescent="0.2"/>
  <cols>
    <col min="1" max="1" width="9.28515625" style="52" bestFit="1" customWidth="1"/>
    <col min="2" max="2" width="44.5703125" style="87" customWidth="1"/>
    <col min="3" max="3" width="9.140625" style="52"/>
    <col min="4" max="4" width="11.28515625" style="52" customWidth="1"/>
    <col min="5" max="5" width="12.140625" style="52" customWidth="1"/>
    <col min="6" max="16384" width="9.140625" style="52"/>
  </cols>
  <sheetData>
    <row r="1" spans="1:5" ht="15" x14ac:dyDescent="0.3">
      <c r="A1" s="164" t="s">
        <v>566</v>
      </c>
      <c r="B1" s="164"/>
      <c r="C1" s="164"/>
      <c r="D1" s="164"/>
      <c r="E1" s="164"/>
    </row>
    <row r="2" spans="1:5" ht="15" x14ac:dyDescent="0.3">
      <c r="A2" s="165" t="s">
        <v>598</v>
      </c>
      <c r="B2" s="165"/>
      <c r="C2" s="165"/>
      <c r="D2" s="165"/>
      <c r="E2" s="165"/>
    </row>
    <row r="3" spans="1:5" ht="15" x14ac:dyDescent="0.3">
      <c r="A3" s="53"/>
      <c r="B3" s="80"/>
      <c r="C3" s="53"/>
      <c r="D3" s="53"/>
      <c r="E3" s="54" t="s">
        <v>601</v>
      </c>
    </row>
    <row r="4" spans="1:5" ht="45" x14ac:dyDescent="0.2">
      <c r="A4" s="55" t="s">
        <v>591</v>
      </c>
      <c r="B4" s="56" t="s">
        <v>215</v>
      </c>
      <c r="C4" s="55" t="s">
        <v>216</v>
      </c>
      <c r="D4" s="56" t="s">
        <v>606</v>
      </c>
      <c r="E4" s="56" t="s">
        <v>605</v>
      </c>
    </row>
    <row r="5" spans="1:5" s="72" customFormat="1" ht="15" x14ac:dyDescent="0.3">
      <c r="A5" s="169">
        <f>MAX(A$4:A4)+1</f>
        <v>1</v>
      </c>
      <c r="B5" s="167" t="s">
        <v>495</v>
      </c>
      <c r="C5" s="81" t="s">
        <v>217</v>
      </c>
      <c r="D5" s="73">
        <v>72.883578999999997</v>
      </c>
      <c r="E5" s="73">
        <v>17174.1323438</v>
      </c>
    </row>
    <row r="6" spans="1:5" s="72" customFormat="1" ht="15" x14ac:dyDescent="0.3">
      <c r="A6" s="170"/>
      <c r="B6" s="168"/>
      <c r="C6" s="81" t="s">
        <v>218</v>
      </c>
      <c r="D6" s="73"/>
      <c r="E6" s="73">
        <v>9566.9947837</v>
      </c>
    </row>
    <row r="7" spans="1:5" s="72" customFormat="1" ht="15" x14ac:dyDescent="0.3">
      <c r="A7" s="171">
        <f>MAX(A$4:A6)+1</f>
        <v>2</v>
      </c>
      <c r="B7" s="167" t="s">
        <v>366</v>
      </c>
      <c r="C7" s="81" t="s">
        <v>217</v>
      </c>
      <c r="D7" s="73">
        <v>22.553688000000001</v>
      </c>
      <c r="E7" s="73">
        <v>683.47979680000003</v>
      </c>
    </row>
    <row r="8" spans="1:5" s="72" customFormat="1" ht="15" x14ac:dyDescent="0.3">
      <c r="A8" s="172"/>
      <c r="B8" s="168"/>
      <c r="C8" s="57" t="s">
        <v>218</v>
      </c>
      <c r="D8" s="73"/>
      <c r="E8" s="73">
        <v>4805.1717463000004</v>
      </c>
    </row>
    <row r="9" spans="1:5" s="72" customFormat="1" ht="15" x14ac:dyDescent="0.3">
      <c r="A9" s="59">
        <f>MAX(A$4:A8)+1</f>
        <v>3</v>
      </c>
      <c r="B9" s="82" t="s">
        <v>367</v>
      </c>
      <c r="C9" s="81" t="s">
        <v>217</v>
      </c>
      <c r="D9" s="73">
        <v>70.995457999999999</v>
      </c>
      <c r="E9" s="73">
        <v>5475.9811556000004</v>
      </c>
    </row>
    <row r="10" spans="1:5" s="72" customFormat="1" ht="15" x14ac:dyDescent="0.3">
      <c r="A10" s="171">
        <f>MAX(A$4:A9)+1</f>
        <v>4</v>
      </c>
      <c r="B10" s="167" t="s">
        <v>232</v>
      </c>
      <c r="C10" s="81" t="s">
        <v>217</v>
      </c>
      <c r="D10" s="73">
        <v>1.1934180000000001</v>
      </c>
      <c r="E10" s="73">
        <v>11288.9832811</v>
      </c>
    </row>
    <row r="11" spans="1:5" s="72" customFormat="1" ht="15" x14ac:dyDescent="0.3">
      <c r="A11" s="172"/>
      <c r="B11" s="168"/>
      <c r="C11" s="81" t="s">
        <v>218</v>
      </c>
      <c r="D11" s="73"/>
      <c r="E11" s="73">
        <v>21287.6359061</v>
      </c>
    </row>
    <row r="12" spans="1:5" s="72" customFormat="1" ht="15" x14ac:dyDescent="0.3">
      <c r="A12" s="59">
        <f>MAX(A$4:A11)+1</f>
        <v>5</v>
      </c>
      <c r="B12" s="82" t="s">
        <v>352</v>
      </c>
      <c r="C12" s="81" t="s">
        <v>219</v>
      </c>
      <c r="D12" s="73"/>
      <c r="E12" s="73">
        <v>2736.5961360000001</v>
      </c>
    </row>
    <row r="13" spans="1:5" s="72" customFormat="1" ht="15" x14ac:dyDescent="0.3">
      <c r="A13" s="59">
        <f>MAX(A$4:A12)+1</f>
        <v>6</v>
      </c>
      <c r="B13" s="82" t="s">
        <v>523</v>
      </c>
      <c r="C13" s="81" t="s">
        <v>217</v>
      </c>
      <c r="D13" s="73">
        <v>1690.1870240000001</v>
      </c>
      <c r="E13" s="73">
        <v>22930.5759841</v>
      </c>
    </row>
    <row r="14" spans="1:5" ht="15" x14ac:dyDescent="0.3">
      <c r="A14" s="59">
        <f>MAX(A$4:A13)+1</f>
        <v>7</v>
      </c>
      <c r="B14" s="60" t="s">
        <v>516</v>
      </c>
      <c r="C14" s="57" t="s">
        <v>217</v>
      </c>
      <c r="D14" s="58">
        <v>45.266880999999998</v>
      </c>
      <c r="E14" s="58">
        <v>5050.0836134000001</v>
      </c>
    </row>
    <row r="15" spans="1:5" s="72" customFormat="1" ht="15" x14ac:dyDescent="0.3">
      <c r="A15" s="171">
        <f>MAX(A$4:A14)+1</f>
        <v>8</v>
      </c>
      <c r="B15" s="167" t="s">
        <v>368</v>
      </c>
      <c r="C15" s="81" t="s">
        <v>217</v>
      </c>
      <c r="D15" s="73">
        <v>322.720482</v>
      </c>
      <c r="E15" s="73">
        <v>26531.950046000002</v>
      </c>
    </row>
    <row r="16" spans="1:5" s="72" customFormat="1" ht="15" x14ac:dyDescent="0.3">
      <c r="A16" s="172"/>
      <c r="B16" s="168"/>
      <c r="C16" s="81" t="s">
        <v>218</v>
      </c>
      <c r="D16" s="73"/>
      <c r="E16" s="73">
        <v>2055.2346401</v>
      </c>
    </row>
    <row r="17" spans="1:5" s="72" customFormat="1" ht="15" x14ac:dyDescent="0.3">
      <c r="A17" s="59">
        <f>MAX(A$4:A16)+1</f>
        <v>9</v>
      </c>
      <c r="B17" s="82" t="s">
        <v>369</v>
      </c>
      <c r="C17" s="81" t="s">
        <v>218</v>
      </c>
      <c r="D17" s="73"/>
      <c r="E17" s="73">
        <v>2992.3972223999999</v>
      </c>
    </row>
    <row r="18" spans="1:5" s="72" customFormat="1" ht="15" x14ac:dyDescent="0.3">
      <c r="A18" s="59">
        <f>MAX(A$4:A17)+1</f>
        <v>10</v>
      </c>
      <c r="B18" s="82" t="s">
        <v>370</v>
      </c>
      <c r="C18" s="81" t="s">
        <v>217</v>
      </c>
      <c r="D18" s="73">
        <v>11.668422</v>
      </c>
      <c r="E18" s="73">
        <v>354.34991509999998</v>
      </c>
    </row>
    <row r="19" spans="1:5" s="72" customFormat="1" ht="15" x14ac:dyDescent="0.3">
      <c r="A19" s="171">
        <f>MAX(A$4:A18)+1</f>
        <v>11</v>
      </c>
      <c r="B19" s="167" t="s">
        <v>371</v>
      </c>
      <c r="C19" s="81" t="s">
        <v>217</v>
      </c>
      <c r="D19" s="73">
        <v>20.604123000000001</v>
      </c>
      <c r="E19" s="73">
        <v>370.06846150000001</v>
      </c>
    </row>
    <row r="20" spans="1:5" s="72" customFormat="1" ht="15" x14ac:dyDescent="0.3">
      <c r="A20" s="172"/>
      <c r="B20" s="168"/>
      <c r="C20" s="81" t="s">
        <v>218</v>
      </c>
      <c r="D20" s="73"/>
      <c r="E20" s="73">
        <v>839.77201939999998</v>
      </c>
    </row>
    <row r="21" spans="1:5" s="72" customFormat="1" ht="15" x14ac:dyDescent="0.3">
      <c r="A21" s="59">
        <f>MAX(A$4:A20)+1</f>
        <v>12</v>
      </c>
      <c r="B21" s="82" t="s">
        <v>447</v>
      </c>
      <c r="C21" s="81" t="s">
        <v>217</v>
      </c>
      <c r="D21" s="73">
        <v>23.08175</v>
      </c>
      <c r="E21" s="73">
        <v>2280.5948954999999</v>
      </c>
    </row>
    <row r="22" spans="1:5" s="72" customFormat="1" ht="15" x14ac:dyDescent="0.3">
      <c r="A22" s="59">
        <f>MAX(A$4:A21)+1</f>
        <v>13</v>
      </c>
      <c r="B22" s="82" t="s">
        <v>241</v>
      </c>
      <c r="C22" s="81" t="s">
        <v>217</v>
      </c>
      <c r="D22" s="73">
        <v>260.18854900000002</v>
      </c>
      <c r="E22" s="73">
        <v>19134.686229300001</v>
      </c>
    </row>
    <row r="23" spans="1:5" s="72" customFormat="1" ht="15" x14ac:dyDescent="0.3">
      <c r="A23" s="59">
        <f>MAX(A$4:A22)+1</f>
        <v>14</v>
      </c>
      <c r="B23" s="82" t="s">
        <v>353</v>
      </c>
      <c r="C23" s="81" t="s">
        <v>217</v>
      </c>
      <c r="D23" s="73">
        <v>22788.259262</v>
      </c>
      <c r="E23" s="73">
        <v>34033.560043400001</v>
      </c>
    </row>
    <row r="24" spans="1:5" s="72" customFormat="1" ht="15" x14ac:dyDescent="0.3">
      <c r="A24" s="59">
        <f>MAX(A$4:A23)+1</f>
        <v>15</v>
      </c>
      <c r="B24" s="82" t="s">
        <v>448</v>
      </c>
      <c r="C24" s="81" t="s">
        <v>220</v>
      </c>
      <c r="D24" s="73"/>
      <c r="E24" s="73">
        <v>510.04171029999998</v>
      </c>
    </row>
    <row r="25" spans="1:5" s="72" customFormat="1" ht="15" x14ac:dyDescent="0.3">
      <c r="A25" s="59">
        <f>MAX(A$4:A24)+1</f>
        <v>16</v>
      </c>
      <c r="B25" s="82" t="s">
        <v>372</v>
      </c>
      <c r="C25" s="81" t="s">
        <v>217</v>
      </c>
      <c r="D25" s="73">
        <v>961.658997</v>
      </c>
      <c r="E25" s="73">
        <v>8701.2845011000009</v>
      </c>
    </row>
    <row r="26" spans="1:5" s="72" customFormat="1" ht="15" x14ac:dyDescent="0.3">
      <c r="A26" s="59">
        <f>MAX(A$4:A25)+1</f>
        <v>17</v>
      </c>
      <c r="B26" s="82" t="s">
        <v>373</v>
      </c>
      <c r="C26" s="81" t="s">
        <v>217</v>
      </c>
      <c r="D26" s="73">
        <v>1.8583460000000001</v>
      </c>
      <c r="E26" s="73">
        <v>5.6019028999999998</v>
      </c>
    </row>
    <row r="27" spans="1:5" s="72" customFormat="1" ht="15" x14ac:dyDescent="0.3">
      <c r="A27" s="59">
        <f>MAX(A$4:A26)+1</f>
        <v>18</v>
      </c>
      <c r="B27" s="82" t="s">
        <v>374</v>
      </c>
      <c r="C27" s="81" t="s">
        <v>217</v>
      </c>
      <c r="D27" s="74">
        <v>3.1759000000000003E-2</v>
      </c>
      <c r="E27" s="73">
        <v>1.0993917</v>
      </c>
    </row>
    <row r="28" spans="1:5" s="72" customFormat="1" ht="15" x14ac:dyDescent="0.3">
      <c r="A28" s="171">
        <f>MAX(A$4:A27)+1</f>
        <v>19</v>
      </c>
      <c r="B28" s="167" t="s">
        <v>375</v>
      </c>
      <c r="C28" s="81" t="s">
        <v>217</v>
      </c>
      <c r="D28" s="73">
        <v>147.86661899999999</v>
      </c>
      <c r="E28" s="73">
        <v>2313.2507830999998</v>
      </c>
    </row>
    <row r="29" spans="1:5" s="72" customFormat="1" ht="15" x14ac:dyDescent="0.3">
      <c r="A29" s="174"/>
      <c r="B29" s="173"/>
      <c r="C29" s="81" t="s">
        <v>221</v>
      </c>
      <c r="D29" s="73"/>
      <c r="E29" s="83">
        <v>8.5553299999999999E-2</v>
      </c>
    </row>
    <row r="30" spans="1:5" s="72" customFormat="1" ht="15" x14ac:dyDescent="0.3">
      <c r="A30" s="172"/>
      <c r="B30" s="168"/>
      <c r="C30" s="81" t="s">
        <v>222</v>
      </c>
      <c r="D30" s="73">
        <v>344.01799999999997</v>
      </c>
      <c r="E30" s="73">
        <v>1908.4934025</v>
      </c>
    </row>
    <row r="31" spans="1:5" s="72" customFormat="1" ht="15" x14ac:dyDescent="0.3">
      <c r="A31" s="59">
        <f>MAX(A$4:A30)+1</f>
        <v>20</v>
      </c>
      <c r="B31" s="82" t="s">
        <v>376</v>
      </c>
      <c r="C31" s="81" t="s">
        <v>217</v>
      </c>
      <c r="D31" s="73">
        <v>61.705691000000002</v>
      </c>
      <c r="E31" s="73">
        <v>575.41961949999995</v>
      </c>
    </row>
    <row r="32" spans="1:5" s="72" customFormat="1" ht="15" x14ac:dyDescent="0.3">
      <c r="A32" s="59">
        <f>MAX(A$4:A31)+1</f>
        <v>21</v>
      </c>
      <c r="B32" s="82" t="s">
        <v>496</v>
      </c>
      <c r="C32" s="81" t="s">
        <v>217</v>
      </c>
      <c r="D32" s="73">
        <v>1388.799681</v>
      </c>
      <c r="E32" s="73">
        <v>681.50365020000004</v>
      </c>
    </row>
    <row r="33" spans="1:5" s="72" customFormat="1" ht="15" x14ac:dyDescent="0.3">
      <c r="A33" s="59">
        <f>MAX(A$4:A32)+1</f>
        <v>22</v>
      </c>
      <c r="B33" s="82" t="s">
        <v>450</v>
      </c>
      <c r="C33" s="81" t="s">
        <v>222</v>
      </c>
      <c r="D33" s="73">
        <v>207021.94099999999</v>
      </c>
      <c r="E33" s="73">
        <v>89303.599061200002</v>
      </c>
    </row>
    <row r="34" spans="1:5" s="72" customFormat="1" ht="15" x14ac:dyDescent="0.3">
      <c r="A34" s="59">
        <f>MAX(A$4:A33)+1</f>
        <v>23</v>
      </c>
      <c r="B34" s="82" t="s">
        <v>378</v>
      </c>
      <c r="C34" s="81" t="s">
        <v>217</v>
      </c>
      <c r="D34" s="73">
        <v>56.424691000000003</v>
      </c>
      <c r="E34" s="73">
        <v>1398.90923</v>
      </c>
    </row>
    <row r="35" spans="1:5" s="72" customFormat="1" ht="15" x14ac:dyDescent="0.3">
      <c r="A35" s="59">
        <f>MAX(A$4:A34)+1</f>
        <v>24</v>
      </c>
      <c r="B35" s="82" t="s">
        <v>47</v>
      </c>
      <c r="C35" s="81" t="s">
        <v>217</v>
      </c>
      <c r="D35" s="73">
        <v>65.612802000000002</v>
      </c>
      <c r="E35" s="73">
        <v>801.83281360000001</v>
      </c>
    </row>
    <row r="36" spans="1:5" s="72" customFormat="1" ht="15" x14ac:dyDescent="0.3">
      <c r="A36" s="171">
        <f>MAX(A$4:A35)+1</f>
        <v>25</v>
      </c>
      <c r="B36" s="167" t="s">
        <v>250</v>
      </c>
      <c r="C36" s="81" t="s">
        <v>217</v>
      </c>
      <c r="D36" s="73">
        <v>1.665786</v>
      </c>
      <c r="E36" s="73">
        <v>9.5742750000000001</v>
      </c>
    </row>
    <row r="37" spans="1:5" s="72" customFormat="1" ht="15" x14ac:dyDescent="0.3">
      <c r="A37" s="174"/>
      <c r="B37" s="173"/>
      <c r="C37" s="81" t="s">
        <v>218</v>
      </c>
      <c r="D37" s="73"/>
      <c r="E37" s="83">
        <v>1.07884E-2</v>
      </c>
    </row>
    <row r="38" spans="1:5" s="72" customFormat="1" ht="15" x14ac:dyDescent="0.3">
      <c r="A38" s="172"/>
      <c r="B38" s="168"/>
      <c r="C38" s="81" t="s">
        <v>220</v>
      </c>
      <c r="D38" s="73"/>
      <c r="E38" s="73">
        <v>21.1331031</v>
      </c>
    </row>
    <row r="39" spans="1:5" s="72" customFormat="1" ht="15" x14ac:dyDescent="0.3">
      <c r="A39" s="171">
        <f>MAX(A$4:A38)+1</f>
        <v>26</v>
      </c>
      <c r="B39" s="167" t="s">
        <v>252</v>
      </c>
      <c r="C39" s="81" t="s">
        <v>217</v>
      </c>
      <c r="D39" s="73">
        <v>10.71049</v>
      </c>
      <c r="E39" s="73">
        <v>8318.6259031000009</v>
      </c>
    </row>
    <row r="40" spans="1:5" s="72" customFormat="1" ht="15" x14ac:dyDescent="0.3">
      <c r="A40" s="172"/>
      <c r="B40" s="168"/>
      <c r="C40" s="81" t="s">
        <v>218</v>
      </c>
      <c r="D40" s="73"/>
      <c r="E40" s="73">
        <v>37792.289285500003</v>
      </c>
    </row>
    <row r="41" spans="1:5" s="72" customFormat="1" ht="15" x14ac:dyDescent="0.3">
      <c r="A41" s="171">
        <f>MAX(A$4:A40)+1</f>
        <v>27</v>
      </c>
      <c r="B41" s="167" t="s">
        <v>354</v>
      </c>
      <c r="C41" s="81" t="s">
        <v>217</v>
      </c>
      <c r="D41" s="73">
        <v>49.389696999999998</v>
      </c>
      <c r="E41" s="73">
        <v>8323.3670275999993</v>
      </c>
    </row>
    <row r="42" spans="1:5" s="72" customFormat="1" ht="15" x14ac:dyDescent="0.3">
      <c r="A42" s="172"/>
      <c r="B42" s="168"/>
      <c r="C42" s="81" t="s">
        <v>218</v>
      </c>
      <c r="D42" s="73"/>
      <c r="E42" s="73">
        <v>17286.987750799999</v>
      </c>
    </row>
    <row r="43" spans="1:5" s="72" customFormat="1" ht="15" x14ac:dyDescent="0.3">
      <c r="A43" s="59">
        <f>MAX(A$4:A42)+1</f>
        <v>28</v>
      </c>
      <c r="B43" s="82" t="s">
        <v>529</v>
      </c>
      <c r="C43" s="81" t="s">
        <v>217</v>
      </c>
      <c r="D43" s="73">
        <v>629.38157000000001</v>
      </c>
      <c r="E43" s="73">
        <v>21978.0737248</v>
      </c>
    </row>
    <row r="44" spans="1:5" s="72" customFormat="1" ht="15" x14ac:dyDescent="0.3">
      <c r="A44" s="59">
        <f>MAX(A$4:A43)+1</f>
        <v>29</v>
      </c>
      <c r="B44" s="82" t="s">
        <v>355</v>
      </c>
      <c r="C44" s="81" t="s">
        <v>217</v>
      </c>
      <c r="D44" s="73">
        <v>535.51114600000005</v>
      </c>
      <c r="E44" s="73">
        <v>6092.7839879000003</v>
      </c>
    </row>
    <row r="45" spans="1:5" s="72" customFormat="1" ht="15" x14ac:dyDescent="0.3">
      <c r="A45" s="171">
        <f>MAX(A$4:A44)+1</f>
        <v>30</v>
      </c>
      <c r="B45" s="167" t="s">
        <v>497</v>
      </c>
      <c r="C45" s="81" t="s">
        <v>217</v>
      </c>
      <c r="D45" s="73">
        <v>388.31138399999998</v>
      </c>
      <c r="E45" s="73">
        <v>1171.8491948000001</v>
      </c>
    </row>
    <row r="46" spans="1:5" s="72" customFormat="1" ht="15" x14ac:dyDescent="0.3">
      <c r="A46" s="174"/>
      <c r="B46" s="173"/>
      <c r="C46" s="81" t="s">
        <v>218</v>
      </c>
      <c r="D46" s="73"/>
      <c r="E46" s="73">
        <v>1110.5661330999999</v>
      </c>
    </row>
    <row r="47" spans="1:5" s="72" customFormat="1" ht="15" x14ac:dyDescent="0.3">
      <c r="A47" s="172"/>
      <c r="B47" s="168"/>
      <c r="C47" s="81" t="s">
        <v>220</v>
      </c>
      <c r="D47" s="73"/>
      <c r="E47" s="73">
        <v>998.5646921</v>
      </c>
    </row>
    <row r="48" spans="1:5" s="72" customFormat="1" ht="15" x14ac:dyDescent="0.3">
      <c r="A48" s="59">
        <f>MAX(A$4:A47)+1</f>
        <v>31</v>
      </c>
      <c r="B48" s="82" t="s">
        <v>498</v>
      </c>
      <c r="C48" s="81" t="s">
        <v>217</v>
      </c>
      <c r="D48" s="73">
        <v>233.13250500000001</v>
      </c>
      <c r="E48" s="73">
        <v>2566.2101788</v>
      </c>
    </row>
    <row r="49" spans="1:5" s="72" customFormat="1" ht="15" x14ac:dyDescent="0.3">
      <c r="A49" s="59">
        <f>MAX(A$4:A48)+1</f>
        <v>32</v>
      </c>
      <c r="B49" s="82" t="s">
        <v>381</v>
      </c>
      <c r="C49" s="81" t="s">
        <v>217</v>
      </c>
      <c r="D49" s="73">
        <v>5.627351</v>
      </c>
      <c r="E49" s="73">
        <v>272.27342870000001</v>
      </c>
    </row>
    <row r="50" spans="1:5" s="72" customFormat="1" ht="15" x14ac:dyDescent="0.3">
      <c r="A50" s="171">
        <f>MAX(A$4:A49)+1</f>
        <v>33</v>
      </c>
      <c r="B50" s="167" t="s">
        <v>382</v>
      </c>
      <c r="C50" s="81" t="s">
        <v>217</v>
      </c>
      <c r="D50" s="73">
        <v>40.025664999999996</v>
      </c>
      <c r="E50" s="73">
        <v>1851.2009066999999</v>
      </c>
    </row>
    <row r="51" spans="1:5" s="72" customFormat="1" ht="15" x14ac:dyDescent="0.3">
      <c r="A51" s="172"/>
      <c r="B51" s="168"/>
      <c r="C51" s="81" t="s">
        <v>218</v>
      </c>
      <c r="D51" s="73"/>
      <c r="E51" s="73">
        <v>5669.7003359999999</v>
      </c>
    </row>
    <row r="52" spans="1:5" s="72" customFormat="1" ht="15" x14ac:dyDescent="0.3">
      <c r="A52" s="59">
        <f>MAX(A$4:A51)+1</f>
        <v>34</v>
      </c>
      <c r="B52" s="82" t="s">
        <v>383</v>
      </c>
      <c r="C52" s="81" t="s">
        <v>217</v>
      </c>
      <c r="D52" s="73">
        <v>18.30341</v>
      </c>
      <c r="E52" s="73">
        <v>371.57514029999999</v>
      </c>
    </row>
    <row r="53" spans="1:5" s="72" customFormat="1" ht="15" x14ac:dyDescent="0.3">
      <c r="A53" s="59">
        <f>MAX(A$4:A52)+1</f>
        <v>35</v>
      </c>
      <c r="B53" s="82" t="s">
        <v>258</v>
      </c>
      <c r="C53" s="81" t="s">
        <v>217</v>
      </c>
      <c r="D53" s="73">
        <v>2.9697450000000001</v>
      </c>
      <c r="E53" s="73">
        <v>8729.2216384999992</v>
      </c>
    </row>
    <row r="54" spans="1:5" s="72" customFormat="1" ht="15" x14ac:dyDescent="0.3">
      <c r="A54" s="59">
        <f>MAX(A$4:A53)+1</f>
        <v>36</v>
      </c>
      <c r="B54" s="82" t="s">
        <v>259</v>
      </c>
      <c r="C54" s="81" t="s">
        <v>217</v>
      </c>
      <c r="D54" s="73">
        <v>1778.008552</v>
      </c>
      <c r="E54" s="73">
        <v>3884.8091273</v>
      </c>
    </row>
    <row r="55" spans="1:5" s="72" customFormat="1" ht="15" x14ac:dyDescent="0.3">
      <c r="A55" s="59">
        <f>MAX(A$4:A54)+1</f>
        <v>37</v>
      </c>
      <c r="B55" s="82" t="s">
        <v>384</v>
      </c>
      <c r="C55" s="81" t="s">
        <v>217</v>
      </c>
      <c r="D55" s="73">
        <v>47.785235999999998</v>
      </c>
      <c r="E55" s="73">
        <v>2091.0273535000001</v>
      </c>
    </row>
    <row r="56" spans="1:5" s="72" customFormat="1" ht="15" x14ac:dyDescent="0.3">
      <c r="A56" s="171">
        <f>MAX(A$4:A55)+1</f>
        <v>38</v>
      </c>
      <c r="B56" s="167" t="s">
        <v>453</v>
      </c>
      <c r="C56" s="81" t="s">
        <v>217</v>
      </c>
      <c r="D56" s="73">
        <v>142.74550199999999</v>
      </c>
      <c r="E56" s="73">
        <v>18887.847490799999</v>
      </c>
    </row>
    <row r="57" spans="1:5" s="72" customFormat="1" ht="15" x14ac:dyDescent="0.3">
      <c r="A57" s="172"/>
      <c r="B57" s="168"/>
      <c r="C57" s="81" t="s">
        <v>218</v>
      </c>
      <c r="D57" s="73"/>
      <c r="E57" s="73">
        <v>20636.5871601</v>
      </c>
    </row>
    <row r="58" spans="1:5" s="72" customFormat="1" ht="15" x14ac:dyDescent="0.3">
      <c r="A58" s="59">
        <f>MAX(A$4:A57)+1</f>
        <v>39</v>
      </c>
      <c r="B58" s="82" t="s">
        <v>385</v>
      </c>
      <c r="C58" s="81" t="s">
        <v>217</v>
      </c>
      <c r="D58" s="73">
        <v>17.219279</v>
      </c>
      <c r="E58" s="73">
        <v>533.31775919999995</v>
      </c>
    </row>
    <row r="59" spans="1:5" s="72" customFormat="1" ht="15" x14ac:dyDescent="0.3">
      <c r="A59" s="171">
        <f>MAX(A$4:A58)+1</f>
        <v>40</v>
      </c>
      <c r="B59" s="167" t="s">
        <v>356</v>
      </c>
      <c r="C59" s="81" t="s">
        <v>217</v>
      </c>
      <c r="D59" s="73">
        <v>89.766267999999997</v>
      </c>
      <c r="E59" s="73">
        <v>14332.9588303</v>
      </c>
    </row>
    <row r="60" spans="1:5" s="72" customFormat="1" ht="15" x14ac:dyDescent="0.3">
      <c r="A60" s="172"/>
      <c r="B60" s="168"/>
      <c r="C60" s="81" t="s">
        <v>218</v>
      </c>
      <c r="D60" s="73"/>
      <c r="E60" s="73">
        <v>32438.608648900001</v>
      </c>
    </row>
    <row r="61" spans="1:5" s="72" customFormat="1" ht="15" x14ac:dyDescent="0.3">
      <c r="A61" s="171">
        <f>MAX(A$4:A60)+1</f>
        <v>41</v>
      </c>
      <c r="B61" s="167" t="s">
        <v>386</v>
      </c>
      <c r="C61" s="81" t="s">
        <v>217</v>
      </c>
      <c r="D61" s="73">
        <v>57.657643999999998</v>
      </c>
      <c r="E61" s="73">
        <v>7650.4149942000004</v>
      </c>
    </row>
    <row r="62" spans="1:5" s="72" customFormat="1" ht="15" x14ac:dyDescent="0.3">
      <c r="A62" s="172"/>
      <c r="B62" s="168"/>
      <c r="C62" s="81" t="s">
        <v>218</v>
      </c>
      <c r="D62" s="73"/>
      <c r="E62" s="73">
        <v>30903.338340800001</v>
      </c>
    </row>
    <row r="63" spans="1:5" s="72" customFormat="1" ht="15" x14ac:dyDescent="0.3">
      <c r="A63" s="59">
        <f>MAX(A$4:A62)+1</f>
        <v>42</v>
      </c>
      <c r="B63" s="82" t="s">
        <v>387</v>
      </c>
      <c r="C63" s="81" t="s">
        <v>217</v>
      </c>
      <c r="D63" s="73">
        <v>4.1616910000000003</v>
      </c>
      <c r="E63" s="73">
        <v>880.5001231</v>
      </c>
    </row>
    <row r="64" spans="1:5" s="72" customFormat="1" ht="15" x14ac:dyDescent="0.3">
      <c r="A64" s="59">
        <f>MAX(A$4:A63)+1</f>
        <v>43</v>
      </c>
      <c r="B64" s="82" t="s">
        <v>388</v>
      </c>
      <c r="C64" s="81" t="s">
        <v>217</v>
      </c>
      <c r="D64" s="73">
        <v>8049.3537589999996</v>
      </c>
      <c r="E64" s="73">
        <v>6628.3842131000001</v>
      </c>
    </row>
    <row r="65" spans="1:5" s="72" customFormat="1" ht="15" x14ac:dyDescent="0.3">
      <c r="A65" s="59">
        <f>MAX(A$4:A64)+1</f>
        <v>44</v>
      </c>
      <c r="B65" s="82" t="s">
        <v>389</v>
      </c>
      <c r="C65" s="81" t="s">
        <v>217</v>
      </c>
      <c r="D65" s="73">
        <v>20543.845565</v>
      </c>
      <c r="E65" s="73">
        <v>45872.873758200003</v>
      </c>
    </row>
    <row r="66" spans="1:5" s="72" customFormat="1" ht="15" x14ac:dyDescent="0.3">
      <c r="A66" s="59">
        <f>MAX(A$4:A65)+1</f>
        <v>45</v>
      </c>
      <c r="B66" s="82" t="s">
        <v>390</v>
      </c>
      <c r="C66" s="81" t="s">
        <v>217</v>
      </c>
      <c r="D66" s="73">
        <v>75.134862999999996</v>
      </c>
      <c r="E66" s="73">
        <v>3900.2916685</v>
      </c>
    </row>
    <row r="67" spans="1:5" s="72" customFormat="1" ht="15" x14ac:dyDescent="0.3">
      <c r="A67" s="59">
        <f>MAX(A$4:A66)+1</f>
        <v>46</v>
      </c>
      <c r="B67" s="82" t="s">
        <v>530</v>
      </c>
      <c r="C67" s="81" t="s">
        <v>220</v>
      </c>
      <c r="D67" s="73"/>
      <c r="E67" s="73">
        <v>8.0595804999999991</v>
      </c>
    </row>
    <row r="68" spans="1:5" s="72" customFormat="1" ht="15" x14ac:dyDescent="0.3">
      <c r="A68" s="59">
        <f>MAX(A$4:A67)+1</f>
        <v>47</v>
      </c>
      <c r="B68" s="82" t="s">
        <v>500</v>
      </c>
      <c r="C68" s="81" t="s">
        <v>217</v>
      </c>
      <c r="D68" s="73">
        <v>4.7688090000000001</v>
      </c>
      <c r="E68" s="73">
        <v>114.4001459</v>
      </c>
    </row>
    <row r="69" spans="1:5" s="72" customFormat="1" ht="15" x14ac:dyDescent="0.3">
      <c r="A69" s="171">
        <f>MAX(A$4:A68)+1</f>
        <v>48</v>
      </c>
      <c r="B69" s="167" t="s">
        <v>531</v>
      </c>
      <c r="C69" s="81" t="s">
        <v>217</v>
      </c>
      <c r="D69" s="73">
        <v>4.2948659999999999</v>
      </c>
      <c r="E69" s="73">
        <v>133.27704270000001</v>
      </c>
    </row>
    <row r="70" spans="1:5" s="72" customFormat="1" ht="15" x14ac:dyDescent="0.3">
      <c r="A70" s="172"/>
      <c r="B70" s="168"/>
      <c r="C70" s="81" t="s">
        <v>224</v>
      </c>
      <c r="D70" s="73"/>
      <c r="E70" s="73">
        <v>1528.3989778</v>
      </c>
    </row>
    <row r="71" spans="1:5" s="72" customFormat="1" ht="15" x14ac:dyDescent="0.3">
      <c r="A71" s="171">
        <f>MAX(A$4:A70)+1</f>
        <v>49</v>
      </c>
      <c r="B71" s="167" t="s">
        <v>541</v>
      </c>
      <c r="C71" s="81" t="s">
        <v>217</v>
      </c>
      <c r="D71" s="73">
        <v>2.3679130000000002</v>
      </c>
      <c r="E71" s="73">
        <v>137.97081309999999</v>
      </c>
    </row>
    <row r="72" spans="1:5" s="72" customFormat="1" ht="15" x14ac:dyDescent="0.3">
      <c r="A72" s="172"/>
      <c r="B72" s="168"/>
      <c r="C72" s="81" t="s">
        <v>224</v>
      </c>
      <c r="D72" s="73"/>
      <c r="E72" s="73">
        <v>1122.1807381000001</v>
      </c>
    </row>
    <row r="73" spans="1:5" s="72" customFormat="1" ht="15" x14ac:dyDescent="0.3">
      <c r="A73" s="59">
        <f>MAX(A$4:A72)+1</f>
        <v>50</v>
      </c>
      <c r="B73" s="82" t="s">
        <v>357</v>
      </c>
      <c r="C73" s="81" t="s">
        <v>217</v>
      </c>
      <c r="D73" s="73">
        <v>856.71118799999999</v>
      </c>
      <c r="E73" s="73">
        <v>11064.2970805</v>
      </c>
    </row>
    <row r="74" spans="1:5" s="72" customFormat="1" ht="15" x14ac:dyDescent="0.3">
      <c r="A74" s="59">
        <f>MAX(A$4:A73)+1</f>
        <v>51</v>
      </c>
      <c r="B74" s="82" t="s">
        <v>358</v>
      </c>
      <c r="C74" s="81" t="s">
        <v>217</v>
      </c>
      <c r="D74" s="73">
        <v>140.72796700000001</v>
      </c>
      <c r="E74" s="73">
        <v>394.44723909999999</v>
      </c>
    </row>
    <row r="75" spans="1:5" s="72" customFormat="1" ht="15" x14ac:dyDescent="0.3">
      <c r="A75" s="59">
        <f>MAX(A$4:A74)+1</f>
        <v>52</v>
      </c>
      <c r="B75" s="82" t="s">
        <v>391</v>
      </c>
      <c r="C75" s="81" t="s">
        <v>217</v>
      </c>
      <c r="D75" s="73">
        <v>14.328066</v>
      </c>
      <c r="E75" s="73">
        <v>703.03488830000003</v>
      </c>
    </row>
    <row r="76" spans="1:5" s="72" customFormat="1" ht="15" x14ac:dyDescent="0.3">
      <c r="A76" s="171">
        <f>MAX(A$4:A75)+1</f>
        <v>53</v>
      </c>
      <c r="B76" s="167" t="s">
        <v>392</v>
      </c>
      <c r="C76" s="81" t="s">
        <v>217</v>
      </c>
      <c r="D76" s="73">
        <v>416.34650299999998</v>
      </c>
      <c r="E76" s="73">
        <v>5112.0075878999996</v>
      </c>
    </row>
    <row r="77" spans="1:5" s="72" customFormat="1" ht="15" x14ac:dyDescent="0.3">
      <c r="A77" s="174"/>
      <c r="B77" s="173"/>
      <c r="C77" s="81" t="s">
        <v>218</v>
      </c>
      <c r="D77" s="73"/>
      <c r="E77" s="73">
        <v>76.700010500000005</v>
      </c>
    </row>
    <row r="78" spans="1:5" s="72" customFormat="1" ht="15" x14ac:dyDescent="0.3">
      <c r="A78" s="172"/>
      <c r="B78" s="168"/>
      <c r="C78" s="81" t="s">
        <v>220</v>
      </c>
      <c r="D78" s="73"/>
      <c r="E78" s="73">
        <v>1153.8915440000001</v>
      </c>
    </row>
    <row r="79" spans="1:5" s="72" customFormat="1" ht="15" x14ac:dyDescent="0.3">
      <c r="A79" s="59">
        <f>MAX(A$4:A78)+1</f>
        <v>54</v>
      </c>
      <c r="B79" s="82" t="s">
        <v>393</v>
      </c>
      <c r="C79" s="81" t="s">
        <v>217</v>
      </c>
      <c r="D79" s="73">
        <v>0.96807100000000001</v>
      </c>
      <c r="E79" s="73">
        <v>207487.53182149999</v>
      </c>
    </row>
    <row r="80" spans="1:5" s="72" customFormat="1" ht="15" x14ac:dyDescent="0.3">
      <c r="A80" s="59">
        <f>MAX(A$4:A79)+1</f>
        <v>55</v>
      </c>
      <c r="B80" s="82" t="s">
        <v>455</v>
      </c>
      <c r="C80" s="81" t="s">
        <v>217</v>
      </c>
      <c r="D80" s="74">
        <v>7.6954999999999996E-2</v>
      </c>
      <c r="E80" s="73">
        <v>4575.0183802000001</v>
      </c>
    </row>
    <row r="81" spans="1:5" s="72" customFormat="1" ht="15" x14ac:dyDescent="0.3">
      <c r="A81" s="59">
        <f>MAX(A$4:A80)+1</f>
        <v>56</v>
      </c>
      <c r="B81" s="82" t="s">
        <v>491</v>
      </c>
      <c r="C81" s="81" t="s">
        <v>217</v>
      </c>
      <c r="D81" s="73">
        <v>1494.7441100000001</v>
      </c>
      <c r="E81" s="73">
        <v>3269.0717834000002</v>
      </c>
    </row>
    <row r="82" spans="1:5" s="72" customFormat="1" ht="15" x14ac:dyDescent="0.3">
      <c r="A82" s="59">
        <f>MAX(A$4:A81)+1</f>
        <v>57</v>
      </c>
      <c r="B82" s="82" t="s">
        <v>457</v>
      </c>
      <c r="C82" s="81" t="s">
        <v>217</v>
      </c>
      <c r="D82" s="73">
        <v>38.817452000000003</v>
      </c>
      <c r="E82" s="73">
        <v>420.61956370000001</v>
      </c>
    </row>
    <row r="83" spans="1:5" s="72" customFormat="1" ht="15" x14ac:dyDescent="0.3">
      <c r="A83" s="59">
        <f>MAX(A$4:A82)+1</f>
        <v>58</v>
      </c>
      <c r="B83" s="82" t="s">
        <v>23</v>
      </c>
      <c r="C83" s="83" t="s">
        <v>217</v>
      </c>
      <c r="D83" s="83">
        <v>0.10642799999999999</v>
      </c>
      <c r="E83" s="83">
        <v>0.31322759999999999</v>
      </c>
    </row>
    <row r="84" spans="1:5" s="72" customFormat="1" ht="15" x14ac:dyDescent="0.3">
      <c r="A84" s="59">
        <f>MAX(A$4:A83)+1</f>
        <v>59</v>
      </c>
      <c r="B84" s="82" t="s">
        <v>359</v>
      </c>
      <c r="C84" s="81" t="s">
        <v>217</v>
      </c>
      <c r="D84" s="73">
        <v>0.60020099999999998</v>
      </c>
      <c r="E84" s="73">
        <v>11.774315400000001</v>
      </c>
    </row>
    <row r="85" spans="1:5" s="72" customFormat="1" ht="15" x14ac:dyDescent="0.3">
      <c r="A85" s="171">
        <f>MAX(A$4:A84)+1</f>
        <v>60</v>
      </c>
      <c r="B85" s="167" t="s">
        <v>507</v>
      </c>
      <c r="C85" s="81" t="s">
        <v>217</v>
      </c>
      <c r="D85" s="73">
        <v>166.297697</v>
      </c>
      <c r="E85" s="73">
        <v>1908.0490227</v>
      </c>
    </row>
    <row r="86" spans="1:5" s="72" customFormat="1" ht="15" x14ac:dyDescent="0.3">
      <c r="A86" s="174"/>
      <c r="B86" s="173"/>
      <c r="C86" s="81" t="s">
        <v>218</v>
      </c>
      <c r="D86" s="73"/>
      <c r="E86" s="73">
        <v>2642.6017894000001</v>
      </c>
    </row>
    <row r="87" spans="1:5" s="72" customFormat="1" ht="15" x14ac:dyDescent="0.3">
      <c r="A87" s="172"/>
      <c r="B87" s="168"/>
      <c r="C87" s="81" t="s">
        <v>220</v>
      </c>
      <c r="D87" s="73"/>
      <c r="E87" s="73">
        <v>1.7873197000000001</v>
      </c>
    </row>
    <row r="88" spans="1:5" s="72" customFormat="1" ht="15" x14ac:dyDescent="0.3">
      <c r="A88" s="171">
        <f>MAX(A$4:A87)+1</f>
        <v>61</v>
      </c>
      <c r="B88" s="167" t="s">
        <v>275</v>
      </c>
      <c r="C88" s="81" t="s">
        <v>217</v>
      </c>
      <c r="D88" s="74">
        <v>2.7687E-2</v>
      </c>
      <c r="E88" s="73">
        <v>0.57367489999999999</v>
      </c>
    </row>
    <row r="89" spans="1:5" s="72" customFormat="1" ht="15" x14ac:dyDescent="0.3">
      <c r="A89" s="174"/>
      <c r="B89" s="173"/>
      <c r="C89" s="81" t="s">
        <v>218</v>
      </c>
      <c r="D89" s="73"/>
      <c r="E89" s="73">
        <v>7.2864814999999998</v>
      </c>
    </row>
    <row r="90" spans="1:5" s="72" customFormat="1" ht="15" x14ac:dyDescent="0.3">
      <c r="A90" s="172"/>
      <c r="B90" s="168"/>
      <c r="C90" s="81" t="s">
        <v>220</v>
      </c>
      <c r="D90" s="73"/>
      <c r="E90" s="73">
        <v>59.7429506</v>
      </c>
    </row>
    <row r="91" spans="1:5" s="72" customFormat="1" ht="15" x14ac:dyDescent="0.3">
      <c r="A91" s="59">
        <f>MAX(A$4:A90)+1</f>
        <v>62</v>
      </c>
      <c r="B91" s="82" t="s">
        <v>533</v>
      </c>
      <c r="C91" s="81" t="s">
        <v>217</v>
      </c>
      <c r="D91" s="73">
        <v>59.725090000000002</v>
      </c>
      <c r="E91" s="73">
        <v>5538.1298384000002</v>
      </c>
    </row>
    <row r="92" spans="1:5" s="72" customFormat="1" ht="15" x14ac:dyDescent="0.3">
      <c r="A92" s="59">
        <f>MAX(A$4:A91)+1</f>
        <v>63</v>
      </c>
      <c r="B92" s="82" t="s">
        <v>459</v>
      </c>
      <c r="C92" s="81" t="s">
        <v>217</v>
      </c>
      <c r="D92" s="74">
        <v>0.15740699999999999</v>
      </c>
      <c r="E92" s="73">
        <v>53.926732800000003</v>
      </c>
    </row>
    <row r="93" spans="1:5" ht="15" x14ac:dyDescent="0.3">
      <c r="A93" s="171">
        <f>MAX(A$4:A92)+1</f>
        <v>64</v>
      </c>
      <c r="B93" s="167" t="s">
        <v>515</v>
      </c>
      <c r="C93" s="57" t="s">
        <v>217</v>
      </c>
      <c r="D93" s="58">
        <v>55.664665999999997</v>
      </c>
      <c r="E93" s="58">
        <v>5621.2225847</v>
      </c>
    </row>
    <row r="94" spans="1:5" s="72" customFormat="1" ht="15" x14ac:dyDescent="0.3">
      <c r="A94" s="172"/>
      <c r="B94" s="168"/>
      <c r="C94" s="81" t="s">
        <v>218</v>
      </c>
      <c r="D94" s="73"/>
      <c r="E94" s="73">
        <v>7991.0531319000002</v>
      </c>
    </row>
    <row r="95" spans="1:5" s="72" customFormat="1" ht="15" x14ac:dyDescent="0.3">
      <c r="A95" s="171">
        <f>MAX(A$4:A94)+1</f>
        <v>65</v>
      </c>
      <c r="B95" s="167" t="s">
        <v>508</v>
      </c>
      <c r="C95" s="81" t="s">
        <v>217</v>
      </c>
      <c r="D95" s="73">
        <v>158.158953</v>
      </c>
      <c r="E95" s="73">
        <v>17340.5751347</v>
      </c>
    </row>
    <row r="96" spans="1:5" s="72" customFormat="1" ht="15" x14ac:dyDescent="0.3">
      <c r="A96" s="172"/>
      <c r="B96" s="168"/>
      <c r="C96" s="81" t="s">
        <v>218</v>
      </c>
      <c r="D96" s="73"/>
      <c r="E96" s="73">
        <v>45305.626110700003</v>
      </c>
    </row>
    <row r="97" spans="1:5" s="72" customFormat="1" ht="15" x14ac:dyDescent="0.3">
      <c r="A97" s="59">
        <f>MAX(A$4:A96)+1</f>
        <v>66</v>
      </c>
      <c r="B97" s="82" t="s">
        <v>394</v>
      </c>
      <c r="C97" s="81" t="s">
        <v>217</v>
      </c>
      <c r="D97" s="73">
        <v>9072.7381580000001</v>
      </c>
      <c r="E97" s="73">
        <v>29049.170713300002</v>
      </c>
    </row>
    <row r="98" spans="1:5" s="72" customFormat="1" ht="15" x14ac:dyDescent="0.3">
      <c r="A98" s="59">
        <f>MAX(A$4:A97)+1</f>
        <v>67</v>
      </c>
      <c r="B98" s="82" t="s">
        <v>395</v>
      </c>
      <c r="C98" s="81" t="s">
        <v>217</v>
      </c>
      <c r="D98" s="73">
        <v>20917.365494999998</v>
      </c>
      <c r="E98" s="73">
        <v>73551.185233700002</v>
      </c>
    </row>
    <row r="99" spans="1:5" s="72" customFormat="1" ht="15" x14ac:dyDescent="0.3">
      <c r="A99" s="59">
        <f>MAX(A$4:A98)+1</f>
        <v>68</v>
      </c>
      <c r="B99" s="82" t="s">
        <v>173</v>
      </c>
      <c r="C99" s="81" t="s">
        <v>222</v>
      </c>
      <c r="D99" s="73">
        <v>7095.393</v>
      </c>
      <c r="E99" s="73">
        <v>3192.5621575999999</v>
      </c>
    </row>
    <row r="100" spans="1:5" s="72" customFormat="1" ht="15" x14ac:dyDescent="0.3">
      <c r="A100" s="171">
        <f>MAX(A$4:A99)+1</f>
        <v>69</v>
      </c>
      <c r="B100" s="167" t="s">
        <v>396</v>
      </c>
      <c r="C100" s="81" t="s">
        <v>217</v>
      </c>
      <c r="D100" s="73">
        <v>4.1650349999999996</v>
      </c>
      <c r="E100" s="73">
        <v>23.756477100000001</v>
      </c>
    </row>
    <row r="101" spans="1:5" s="72" customFormat="1" ht="15" x14ac:dyDescent="0.3">
      <c r="A101" s="172"/>
      <c r="B101" s="168"/>
      <c r="C101" s="81" t="s">
        <v>220</v>
      </c>
      <c r="D101" s="73"/>
      <c r="E101" s="73">
        <v>157.6511577</v>
      </c>
    </row>
    <row r="102" spans="1:5" s="72" customFormat="1" ht="15" x14ac:dyDescent="0.3">
      <c r="A102" s="59">
        <f>MAX(A$4:A101)+1</f>
        <v>70</v>
      </c>
      <c r="B102" s="82" t="s">
        <v>397</v>
      </c>
      <c r="C102" s="81" t="s">
        <v>217</v>
      </c>
      <c r="D102" s="73">
        <v>89.119933000000003</v>
      </c>
      <c r="E102" s="73">
        <v>509.81016720000002</v>
      </c>
    </row>
    <row r="103" spans="1:5" s="72" customFormat="1" ht="15" x14ac:dyDescent="0.3">
      <c r="A103" s="59">
        <f>MAX(A$4:A102)+1</f>
        <v>71</v>
      </c>
      <c r="B103" s="82" t="s">
        <v>398</v>
      </c>
      <c r="C103" s="81" t="s">
        <v>217</v>
      </c>
      <c r="D103" s="73">
        <v>88.366387000000003</v>
      </c>
      <c r="E103" s="73">
        <v>363.43996670000001</v>
      </c>
    </row>
    <row r="104" spans="1:5" s="72" customFormat="1" ht="15" x14ac:dyDescent="0.3">
      <c r="A104" s="59">
        <f>MAX(A$4:A103)+1</f>
        <v>72</v>
      </c>
      <c r="B104" s="82" t="s">
        <v>534</v>
      </c>
      <c r="C104" s="81" t="s">
        <v>217</v>
      </c>
      <c r="D104" s="73">
        <v>268.602462</v>
      </c>
      <c r="E104" s="73">
        <v>3214.4469829</v>
      </c>
    </row>
    <row r="105" spans="1:5" s="72" customFormat="1" ht="15" x14ac:dyDescent="0.3">
      <c r="A105" s="59">
        <f>MAX(A$4:A104)+1</f>
        <v>73</v>
      </c>
      <c r="B105" s="82" t="s">
        <v>399</v>
      </c>
      <c r="C105" s="81" t="s">
        <v>217</v>
      </c>
      <c r="D105" s="73">
        <v>2.5205989999999998</v>
      </c>
      <c r="E105" s="73">
        <v>180.62014020000001</v>
      </c>
    </row>
    <row r="106" spans="1:5" s="72" customFormat="1" ht="15" x14ac:dyDescent="0.3">
      <c r="A106" s="59">
        <f>MAX(A$4:A105)+1</f>
        <v>74</v>
      </c>
      <c r="B106" s="82" t="s">
        <v>400</v>
      </c>
      <c r="C106" s="81" t="s">
        <v>217</v>
      </c>
      <c r="D106" s="73">
        <v>0.51403699999999997</v>
      </c>
      <c r="E106" s="73">
        <v>52.579547300000002</v>
      </c>
    </row>
    <row r="107" spans="1:5" s="72" customFormat="1" ht="15" x14ac:dyDescent="0.3">
      <c r="A107" s="171">
        <f>MAX(A$4:A106)+1</f>
        <v>75</v>
      </c>
      <c r="B107" s="167" t="s">
        <v>401</v>
      </c>
      <c r="C107" s="81" t="s">
        <v>217</v>
      </c>
      <c r="D107" s="73">
        <v>3.7514750000000001</v>
      </c>
      <c r="E107" s="73">
        <v>255.75712999999999</v>
      </c>
    </row>
    <row r="108" spans="1:5" s="72" customFormat="1" ht="15" x14ac:dyDescent="0.3">
      <c r="A108" s="172"/>
      <c r="B108" s="168"/>
      <c r="C108" s="81" t="s">
        <v>218</v>
      </c>
      <c r="D108" s="73"/>
      <c r="E108" s="73">
        <v>287.74264620000002</v>
      </c>
    </row>
    <row r="109" spans="1:5" s="72" customFormat="1" ht="15" x14ac:dyDescent="0.3">
      <c r="A109" s="171">
        <f>MAX(A$4:A108)+1</f>
        <v>76</v>
      </c>
      <c r="B109" s="167" t="s">
        <v>402</v>
      </c>
      <c r="C109" s="81" t="s">
        <v>217</v>
      </c>
      <c r="D109" s="73">
        <v>10.735887</v>
      </c>
      <c r="E109" s="73">
        <v>2317.5362097000002</v>
      </c>
    </row>
    <row r="110" spans="1:5" s="72" customFormat="1" ht="15" x14ac:dyDescent="0.3">
      <c r="A110" s="172"/>
      <c r="B110" s="168"/>
      <c r="C110" s="81" t="s">
        <v>218</v>
      </c>
      <c r="D110" s="73"/>
      <c r="E110" s="73">
        <v>9455.4198997999993</v>
      </c>
    </row>
    <row r="111" spans="1:5" s="72" customFormat="1" ht="15" x14ac:dyDescent="0.3">
      <c r="A111" s="59">
        <f>MAX(A$4:A110)+1</f>
        <v>77</v>
      </c>
      <c r="B111" s="82" t="s">
        <v>360</v>
      </c>
      <c r="C111" s="81" t="s">
        <v>217</v>
      </c>
      <c r="D111" s="73">
        <v>182.72788600000001</v>
      </c>
      <c r="E111" s="73">
        <v>1817.7741708000001</v>
      </c>
    </row>
    <row r="112" spans="1:5" s="72" customFormat="1" ht="15" x14ac:dyDescent="0.3">
      <c r="A112" s="171">
        <f>MAX(A$4:A111)+1</f>
        <v>78</v>
      </c>
      <c r="B112" s="167" t="s">
        <v>502</v>
      </c>
      <c r="C112" s="81" t="s">
        <v>217</v>
      </c>
      <c r="D112" s="73">
        <v>312.97797400000002</v>
      </c>
      <c r="E112" s="73">
        <v>6639.2409530000004</v>
      </c>
    </row>
    <row r="113" spans="1:5" s="72" customFormat="1" ht="15" x14ac:dyDescent="0.3">
      <c r="A113" s="174"/>
      <c r="B113" s="173"/>
      <c r="C113" s="81" t="s">
        <v>218</v>
      </c>
      <c r="D113" s="73"/>
      <c r="E113" s="73">
        <v>372.18413270000002</v>
      </c>
    </row>
    <row r="114" spans="1:5" s="72" customFormat="1" ht="15" x14ac:dyDescent="0.3">
      <c r="A114" s="172"/>
      <c r="B114" s="168"/>
      <c r="C114" s="81" t="s">
        <v>220</v>
      </c>
      <c r="D114" s="73"/>
      <c r="E114" s="73">
        <v>3340.6515472999999</v>
      </c>
    </row>
    <row r="115" spans="1:5" s="72" customFormat="1" ht="15" x14ac:dyDescent="0.3">
      <c r="A115" s="59">
        <f>MAX(A$4:A114)+1</f>
        <v>79</v>
      </c>
      <c r="B115" s="82" t="s">
        <v>361</v>
      </c>
      <c r="C115" s="81" t="s">
        <v>217</v>
      </c>
      <c r="D115" s="73">
        <v>50.200783999999999</v>
      </c>
      <c r="E115" s="73">
        <v>637.36267980000002</v>
      </c>
    </row>
    <row r="116" spans="1:5" s="72" customFormat="1" ht="15" x14ac:dyDescent="0.3">
      <c r="A116" s="171">
        <f>MAX(A$4:A115)+1</f>
        <v>80</v>
      </c>
      <c r="B116" s="167" t="s">
        <v>463</v>
      </c>
      <c r="C116" s="81" t="s">
        <v>217</v>
      </c>
      <c r="D116" s="73">
        <v>20.429006000000001</v>
      </c>
      <c r="E116" s="73">
        <v>6323.6536002000003</v>
      </c>
    </row>
    <row r="117" spans="1:5" s="72" customFormat="1" ht="15" x14ac:dyDescent="0.3">
      <c r="A117" s="172"/>
      <c r="B117" s="168"/>
      <c r="C117" s="81" t="s">
        <v>218</v>
      </c>
      <c r="D117" s="73"/>
      <c r="E117" s="73">
        <v>15214.0608292</v>
      </c>
    </row>
    <row r="118" spans="1:5" s="72" customFormat="1" ht="15" x14ac:dyDescent="0.3">
      <c r="A118" s="59">
        <f>MAX(A$4:A117)+1</f>
        <v>81</v>
      </c>
      <c r="B118" s="82" t="s">
        <v>404</v>
      </c>
      <c r="C118" s="81" t="s">
        <v>217</v>
      </c>
      <c r="D118" s="73">
        <v>2.8205520000000002</v>
      </c>
      <c r="E118" s="73">
        <v>5.6495278000000004</v>
      </c>
    </row>
    <row r="119" spans="1:5" s="72" customFormat="1" ht="15" x14ac:dyDescent="0.3">
      <c r="A119" s="59">
        <f>MAX(A$4:A118)+1</f>
        <v>82</v>
      </c>
      <c r="B119" s="82" t="s">
        <v>362</v>
      </c>
      <c r="C119" s="81" t="s">
        <v>217</v>
      </c>
      <c r="D119" s="73">
        <v>4.393656</v>
      </c>
      <c r="E119" s="73">
        <v>21.395636499999998</v>
      </c>
    </row>
    <row r="120" spans="1:5" s="72" customFormat="1" ht="15" x14ac:dyDescent="0.3">
      <c r="A120" s="171">
        <f>MAX(A$4:A119)+1</f>
        <v>83</v>
      </c>
      <c r="B120" s="167" t="s">
        <v>492</v>
      </c>
      <c r="C120" s="81" t="s">
        <v>217</v>
      </c>
      <c r="D120" s="73">
        <v>114.25599699999999</v>
      </c>
      <c r="E120" s="73">
        <v>1079.8516460000001</v>
      </c>
    </row>
    <row r="121" spans="1:5" s="72" customFormat="1" ht="15" x14ac:dyDescent="0.3">
      <c r="A121" s="172"/>
      <c r="B121" s="168"/>
      <c r="C121" s="81" t="s">
        <v>219</v>
      </c>
      <c r="D121" s="73"/>
      <c r="E121" s="73">
        <v>59.278279400000002</v>
      </c>
    </row>
    <row r="122" spans="1:5" s="72" customFormat="1" ht="15" x14ac:dyDescent="0.3">
      <c r="A122" s="59">
        <f>MAX(A$4:A121)+1</f>
        <v>84</v>
      </c>
      <c r="B122" s="82" t="s">
        <v>405</v>
      </c>
      <c r="C122" s="81" t="s">
        <v>217</v>
      </c>
      <c r="D122" s="73">
        <v>17.267734000000001</v>
      </c>
      <c r="E122" s="73">
        <v>7.5020410999999996</v>
      </c>
    </row>
    <row r="123" spans="1:5" s="72" customFormat="1" ht="15" x14ac:dyDescent="0.3">
      <c r="A123" s="59">
        <f>MAX(A$4:A122)+1</f>
        <v>85</v>
      </c>
      <c r="B123" s="82" t="s">
        <v>406</v>
      </c>
      <c r="C123" s="81" t="s">
        <v>218</v>
      </c>
      <c r="D123" s="73"/>
      <c r="E123" s="73">
        <v>1845.3167392</v>
      </c>
    </row>
    <row r="124" spans="1:5" s="72" customFormat="1" ht="15" x14ac:dyDescent="0.3">
      <c r="A124" s="59">
        <f>MAX(A$4:A123)+1</f>
        <v>86</v>
      </c>
      <c r="B124" s="82" t="s">
        <v>407</v>
      </c>
      <c r="C124" s="81" t="s">
        <v>217</v>
      </c>
      <c r="D124" s="73">
        <v>41.359019000000004</v>
      </c>
      <c r="E124" s="73">
        <v>1522.1151159999999</v>
      </c>
    </row>
    <row r="125" spans="1:5" s="72" customFormat="1" ht="15" x14ac:dyDescent="0.3">
      <c r="A125" s="171">
        <f>MAX(A$4:A124)+1</f>
        <v>87</v>
      </c>
      <c r="B125" s="167" t="s">
        <v>465</v>
      </c>
      <c r="C125" s="81" t="s">
        <v>217</v>
      </c>
      <c r="D125" s="74">
        <v>0.39522200000000002</v>
      </c>
      <c r="E125" s="73">
        <v>81.807296899999997</v>
      </c>
    </row>
    <row r="126" spans="1:5" s="72" customFormat="1" ht="15" x14ac:dyDescent="0.3">
      <c r="A126" s="174"/>
      <c r="B126" s="173"/>
      <c r="C126" s="81" t="s">
        <v>218</v>
      </c>
      <c r="D126" s="73"/>
      <c r="E126" s="73">
        <v>1.9543284999999999</v>
      </c>
    </row>
    <row r="127" spans="1:5" s="72" customFormat="1" ht="15" x14ac:dyDescent="0.3">
      <c r="A127" s="172"/>
      <c r="B127" s="168"/>
      <c r="C127" s="81" t="s">
        <v>220</v>
      </c>
      <c r="D127" s="73"/>
      <c r="E127" s="73">
        <v>221.61046010000001</v>
      </c>
    </row>
    <row r="128" spans="1:5" s="72" customFormat="1" ht="15" x14ac:dyDescent="0.3">
      <c r="A128" s="59">
        <f>MAX(A$4:A127)+1</f>
        <v>88</v>
      </c>
      <c r="B128" s="82" t="s">
        <v>408</v>
      </c>
      <c r="C128" s="81" t="s">
        <v>217</v>
      </c>
      <c r="D128" s="73">
        <v>458.375675</v>
      </c>
      <c r="E128" s="73">
        <v>4671.6432078999997</v>
      </c>
    </row>
    <row r="129" spans="1:5" s="72" customFormat="1" ht="15" x14ac:dyDescent="0.3">
      <c r="A129" s="59">
        <f>MAX(A$4:A128)+1</f>
        <v>89</v>
      </c>
      <c r="B129" s="82" t="s">
        <v>409</v>
      </c>
      <c r="C129" s="81" t="s">
        <v>217</v>
      </c>
      <c r="D129" s="73">
        <v>1496.89771</v>
      </c>
      <c r="E129" s="73">
        <v>5269.7379167999998</v>
      </c>
    </row>
    <row r="130" spans="1:5" s="72" customFormat="1" ht="15" x14ac:dyDescent="0.3">
      <c r="A130" s="59">
        <f>MAX(A$4:A129)+1</f>
        <v>90</v>
      </c>
      <c r="B130" s="82" t="s">
        <v>535</v>
      </c>
      <c r="C130" s="81" t="s">
        <v>217</v>
      </c>
      <c r="D130" s="73">
        <v>71.531946000000005</v>
      </c>
      <c r="E130" s="73">
        <v>5869.2112438000004</v>
      </c>
    </row>
    <row r="131" spans="1:5" s="72" customFormat="1" ht="15" x14ac:dyDescent="0.3">
      <c r="A131" s="59">
        <f>MAX(A$4:A130)+1</f>
        <v>91</v>
      </c>
      <c r="B131" s="82" t="s">
        <v>410</v>
      </c>
      <c r="C131" s="81" t="s">
        <v>217</v>
      </c>
      <c r="D131" s="73">
        <v>5.78</v>
      </c>
      <c r="E131" s="73">
        <v>44.1378123</v>
      </c>
    </row>
    <row r="132" spans="1:5" s="72" customFormat="1" ht="15" x14ac:dyDescent="0.3">
      <c r="A132" s="171">
        <f>MAX(A$4:A131)+1</f>
        <v>92</v>
      </c>
      <c r="B132" s="167" t="s">
        <v>466</v>
      </c>
      <c r="C132" s="81" t="s">
        <v>217</v>
      </c>
      <c r="D132" s="73">
        <v>25.823764000000001</v>
      </c>
      <c r="E132" s="73">
        <v>1505.1228814999999</v>
      </c>
    </row>
    <row r="133" spans="1:5" s="72" customFormat="1" ht="15" x14ac:dyDescent="0.3">
      <c r="A133" s="172"/>
      <c r="B133" s="168"/>
      <c r="C133" s="81" t="s">
        <v>218</v>
      </c>
      <c r="D133" s="73"/>
      <c r="E133" s="73">
        <v>2168.8924654000002</v>
      </c>
    </row>
    <row r="134" spans="1:5" s="72" customFormat="1" ht="15" x14ac:dyDescent="0.3">
      <c r="A134" s="59">
        <f>MAX(A$4:A133)+1</f>
        <v>93</v>
      </c>
      <c r="B134" s="82" t="s">
        <v>536</v>
      </c>
      <c r="C134" s="81" t="s">
        <v>218</v>
      </c>
      <c r="D134" s="73"/>
      <c r="E134" s="73">
        <v>205.02530139999999</v>
      </c>
    </row>
    <row r="135" spans="1:5" s="72" customFormat="1" ht="15" x14ac:dyDescent="0.3">
      <c r="A135" s="59">
        <f>MAX(A$4:A134)+1</f>
        <v>94</v>
      </c>
      <c r="B135" s="82" t="s">
        <v>411</v>
      </c>
      <c r="C135" s="81" t="s">
        <v>217</v>
      </c>
      <c r="D135" s="73">
        <v>256.54236300000002</v>
      </c>
      <c r="E135" s="73">
        <v>429.90698320000001</v>
      </c>
    </row>
    <row r="136" spans="1:5" s="72" customFormat="1" ht="15" x14ac:dyDescent="0.3">
      <c r="A136" s="171">
        <f>MAX(A$4:A135)+1</f>
        <v>95</v>
      </c>
      <c r="B136" s="167" t="s">
        <v>503</v>
      </c>
      <c r="C136" s="81" t="s">
        <v>217</v>
      </c>
      <c r="D136" s="73">
        <v>5.0011320000000001</v>
      </c>
      <c r="E136" s="73">
        <v>667.35315100000003</v>
      </c>
    </row>
    <row r="137" spans="1:5" s="72" customFormat="1" ht="15" x14ac:dyDescent="0.3">
      <c r="A137" s="172"/>
      <c r="B137" s="168"/>
      <c r="C137" s="81" t="s">
        <v>218</v>
      </c>
      <c r="D137" s="73"/>
      <c r="E137" s="73">
        <v>1410.4336065</v>
      </c>
    </row>
    <row r="138" spans="1:5" s="72" customFormat="1" ht="15" x14ac:dyDescent="0.3">
      <c r="A138" s="59">
        <f>MAX(A$4:A137)+1</f>
        <v>96</v>
      </c>
      <c r="B138" s="82" t="s">
        <v>298</v>
      </c>
      <c r="C138" s="81" t="s">
        <v>217</v>
      </c>
      <c r="D138" s="73">
        <v>8801.0077899999997</v>
      </c>
      <c r="E138" s="73">
        <v>59146.2601498</v>
      </c>
    </row>
    <row r="139" spans="1:5" s="72" customFormat="1" ht="15" x14ac:dyDescent="0.3">
      <c r="A139" s="59">
        <f>MAX(A$4:A138)+1</f>
        <v>97</v>
      </c>
      <c r="B139" s="82" t="s">
        <v>468</v>
      </c>
      <c r="C139" s="81" t="s">
        <v>217</v>
      </c>
      <c r="D139" s="73">
        <v>161.78249500000001</v>
      </c>
      <c r="E139" s="73">
        <v>5320.2891977999998</v>
      </c>
    </row>
    <row r="140" spans="1:5" s="72" customFormat="1" ht="15" x14ac:dyDescent="0.3">
      <c r="A140" s="171">
        <f>MAX(A$4:A139)+1</f>
        <v>98</v>
      </c>
      <c r="B140" s="167" t="s">
        <v>469</v>
      </c>
      <c r="C140" s="81" t="s">
        <v>217</v>
      </c>
      <c r="D140" s="73">
        <v>126.865742</v>
      </c>
      <c r="E140" s="73">
        <v>4616.8173275999998</v>
      </c>
    </row>
    <row r="141" spans="1:5" s="72" customFormat="1" ht="15" x14ac:dyDescent="0.3">
      <c r="A141" s="172"/>
      <c r="B141" s="168"/>
      <c r="C141" s="81" t="s">
        <v>220</v>
      </c>
      <c r="D141" s="73"/>
      <c r="E141" s="73">
        <v>403.81999050000002</v>
      </c>
    </row>
    <row r="142" spans="1:5" s="72" customFormat="1" ht="15" x14ac:dyDescent="0.3">
      <c r="A142" s="59">
        <f>MAX(A$4:A141)+1</f>
        <v>99</v>
      </c>
      <c r="B142" s="82" t="s">
        <v>12</v>
      </c>
      <c r="C142" s="81" t="s">
        <v>217</v>
      </c>
      <c r="D142" s="73">
        <v>24.384423999999999</v>
      </c>
      <c r="E142" s="73">
        <v>52.619437400000002</v>
      </c>
    </row>
    <row r="143" spans="1:5" s="72" customFormat="1" ht="15" x14ac:dyDescent="0.3">
      <c r="A143" s="171">
        <f>MAX(A$4:A142)+1</f>
        <v>100</v>
      </c>
      <c r="B143" s="167" t="s">
        <v>301</v>
      </c>
      <c r="C143" s="81" t="s">
        <v>217</v>
      </c>
      <c r="D143" s="73">
        <v>1344.525979</v>
      </c>
      <c r="E143" s="73">
        <v>9944.3258060000007</v>
      </c>
    </row>
    <row r="144" spans="1:5" s="72" customFormat="1" ht="15" x14ac:dyDescent="0.3">
      <c r="A144" s="174"/>
      <c r="B144" s="173"/>
      <c r="C144" s="81" t="s">
        <v>218</v>
      </c>
      <c r="D144" s="73"/>
      <c r="E144" s="73">
        <v>7198.7717745</v>
      </c>
    </row>
    <row r="145" spans="1:5" s="72" customFormat="1" ht="15" x14ac:dyDescent="0.3">
      <c r="A145" s="174"/>
      <c r="B145" s="173"/>
      <c r="C145" s="81" t="s">
        <v>220</v>
      </c>
      <c r="D145" s="73"/>
      <c r="E145" s="73">
        <v>4.0982405000000002</v>
      </c>
    </row>
    <row r="146" spans="1:5" s="72" customFormat="1" ht="15" x14ac:dyDescent="0.3">
      <c r="A146" s="174"/>
      <c r="B146" s="173"/>
      <c r="C146" s="81" t="s">
        <v>225</v>
      </c>
      <c r="D146" s="73"/>
      <c r="E146" s="73">
        <v>991.49490000000003</v>
      </c>
    </row>
    <row r="147" spans="1:5" s="72" customFormat="1" ht="15" x14ac:dyDescent="0.3">
      <c r="A147" s="172"/>
      <c r="B147" s="168"/>
      <c r="C147" s="81" t="s">
        <v>222</v>
      </c>
      <c r="D147" s="73">
        <v>17.263000000000002</v>
      </c>
      <c r="E147" s="73">
        <v>45.239451699999996</v>
      </c>
    </row>
    <row r="148" spans="1:5" s="72" customFormat="1" ht="15" x14ac:dyDescent="0.3">
      <c r="A148" s="171">
        <f>MAX(A$4:A147)+1</f>
        <v>101</v>
      </c>
      <c r="B148" s="167" t="s">
        <v>412</v>
      </c>
      <c r="C148" s="81" t="s">
        <v>217</v>
      </c>
      <c r="D148" s="73">
        <v>71.677459999999996</v>
      </c>
      <c r="E148" s="73">
        <v>4593.0697454000001</v>
      </c>
    </row>
    <row r="149" spans="1:5" s="72" customFormat="1" ht="15" x14ac:dyDescent="0.3">
      <c r="A149" s="172"/>
      <c r="B149" s="168"/>
      <c r="C149" s="81" t="s">
        <v>218</v>
      </c>
      <c r="D149" s="73"/>
      <c r="E149" s="73">
        <v>4959.9410748999999</v>
      </c>
    </row>
    <row r="150" spans="1:5" s="72" customFormat="1" ht="15" x14ac:dyDescent="0.3">
      <c r="A150" s="59">
        <f>MAX(A$4:A149)+1</f>
        <v>102</v>
      </c>
      <c r="B150" s="82" t="s">
        <v>413</v>
      </c>
      <c r="C150" s="81" t="s">
        <v>217</v>
      </c>
      <c r="D150" s="73">
        <v>646.53927999999996</v>
      </c>
      <c r="E150" s="73">
        <v>2177.7015145999999</v>
      </c>
    </row>
    <row r="151" spans="1:5" s="72" customFormat="1" ht="15" x14ac:dyDescent="0.3">
      <c r="A151" s="171">
        <f>MAX(A$4:A150)+1</f>
        <v>103</v>
      </c>
      <c r="B151" s="167" t="s">
        <v>414</v>
      </c>
      <c r="C151" s="81" t="s">
        <v>217</v>
      </c>
      <c r="D151" s="73">
        <v>84.391914999999997</v>
      </c>
      <c r="E151" s="73">
        <v>483.64612740000001</v>
      </c>
    </row>
    <row r="152" spans="1:5" s="72" customFormat="1" ht="15" x14ac:dyDescent="0.3">
      <c r="A152" s="174"/>
      <c r="B152" s="173"/>
      <c r="C152" s="81" t="s">
        <v>218</v>
      </c>
      <c r="D152" s="73"/>
      <c r="E152" s="83">
        <v>0.32366529999999999</v>
      </c>
    </row>
    <row r="153" spans="1:5" s="72" customFormat="1" ht="15" x14ac:dyDescent="0.3">
      <c r="A153" s="172"/>
      <c r="B153" s="168"/>
      <c r="C153" s="81" t="s">
        <v>220</v>
      </c>
      <c r="D153" s="73"/>
      <c r="E153" s="73">
        <v>77.835022499999994</v>
      </c>
    </row>
    <row r="154" spans="1:5" s="72" customFormat="1" ht="15" x14ac:dyDescent="0.3">
      <c r="A154" s="59">
        <f>MAX(A$4:A153)+1</f>
        <v>104</v>
      </c>
      <c r="B154" s="82" t="s">
        <v>415</v>
      </c>
      <c r="C154" s="81" t="s">
        <v>217</v>
      </c>
      <c r="D154" s="74">
        <v>0.499886</v>
      </c>
      <c r="E154" s="73">
        <v>17.1823838</v>
      </c>
    </row>
    <row r="155" spans="1:5" s="72" customFormat="1" ht="15" x14ac:dyDescent="0.3">
      <c r="A155" s="171">
        <f>MAX(A$4:A154)+1</f>
        <v>105</v>
      </c>
      <c r="B155" s="167" t="s">
        <v>504</v>
      </c>
      <c r="C155" s="81" t="s">
        <v>217</v>
      </c>
      <c r="D155" s="73">
        <v>147.26042100000001</v>
      </c>
      <c r="E155" s="73">
        <v>10031.0286595</v>
      </c>
    </row>
    <row r="156" spans="1:5" s="72" customFormat="1" ht="15" x14ac:dyDescent="0.3">
      <c r="A156" s="172"/>
      <c r="B156" s="168"/>
      <c r="C156" s="81" t="s">
        <v>218</v>
      </c>
      <c r="D156" s="73"/>
      <c r="E156" s="73">
        <v>8022.9118615999996</v>
      </c>
    </row>
    <row r="157" spans="1:5" s="72" customFormat="1" ht="15" x14ac:dyDescent="0.3">
      <c r="A157" s="59">
        <f>MAX(A$4:A156)+1</f>
        <v>106</v>
      </c>
      <c r="B157" s="82" t="s">
        <v>471</v>
      </c>
      <c r="C157" s="81" t="s">
        <v>217</v>
      </c>
      <c r="D157" s="73">
        <v>81.715670000000003</v>
      </c>
      <c r="E157" s="73">
        <v>2431.0965378000001</v>
      </c>
    </row>
    <row r="158" spans="1:5" s="72" customFormat="1" ht="15" x14ac:dyDescent="0.3">
      <c r="A158" s="59">
        <f>MAX(A$4:A157)+1</f>
        <v>107</v>
      </c>
      <c r="B158" s="82" t="s">
        <v>416</v>
      </c>
      <c r="C158" s="81" t="s">
        <v>217</v>
      </c>
      <c r="D158" s="73">
        <v>62.504956999999997</v>
      </c>
      <c r="E158" s="73">
        <v>218.62112730000001</v>
      </c>
    </row>
    <row r="159" spans="1:5" s="72" customFormat="1" ht="15" x14ac:dyDescent="0.3">
      <c r="A159" s="59">
        <f>MAX(A$4:A158)+1</f>
        <v>108</v>
      </c>
      <c r="B159" s="82" t="s">
        <v>308</v>
      </c>
      <c r="C159" s="81" t="s">
        <v>217</v>
      </c>
      <c r="D159" s="74">
        <v>9.1470000000000006E-3</v>
      </c>
      <c r="E159" s="73">
        <v>1429.7362052999999</v>
      </c>
    </row>
    <row r="160" spans="1:5" s="72" customFormat="1" ht="15" x14ac:dyDescent="0.3">
      <c r="A160" s="171">
        <f>MAX(A$4:A159)+1</f>
        <v>109</v>
      </c>
      <c r="B160" s="167" t="s">
        <v>417</v>
      </c>
      <c r="C160" s="81" t="s">
        <v>226</v>
      </c>
      <c r="D160" s="73"/>
      <c r="E160" s="73">
        <v>3688.7228762999998</v>
      </c>
    </row>
    <row r="161" spans="1:5" s="72" customFormat="1" ht="15" x14ac:dyDescent="0.3">
      <c r="A161" s="174"/>
      <c r="B161" s="173"/>
      <c r="C161" s="81" t="s">
        <v>217</v>
      </c>
      <c r="D161" s="73">
        <v>0.67848900000000001</v>
      </c>
      <c r="E161" s="73">
        <v>2.325472</v>
      </c>
    </row>
    <row r="162" spans="1:5" s="72" customFormat="1" ht="15" x14ac:dyDescent="0.3">
      <c r="A162" s="172"/>
      <c r="B162" s="168"/>
      <c r="C162" s="81" t="s">
        <v>222</v>
      </c>
      <c r="D162" s="73">
        <v>433.69400000000002</v>
      </c>
      <c r="E162" s="73">
        <v>461.52674459999997</v>
      </c>
    </row>
    <row r="163" spans="1:5" s="72" customFormat="1" ht="15" x14ac:dyDescent="0.3">
      <c r="A163" s="171">
        <f>MAX(A$4:A162)+1</f>
        <v>110</v>
      </c>
      <c r="B163" s="167" t="s">
        <v>472</v>
      </c>
      <c r="C163" s="81" t="s">
        <v>217</v>
      </c>
      <c r="D163" s="73">
        <v>894.75719900000001</v>
      </c>
      <c r="E163" s="73">
        <v>10588.8856048</v>
      </c>
    </row>
    <row r="164" spans="1:5" s="72" customFormat="1" ht="15" x14ac:dyDescent="0.3">
      <c r="A164" s="174"/>
      <c r="B164" s="173"/>
      <c r="C164" s="81" t="s">
        <v>218</v>
      </c>
      <c r="D164" s="73"/>
      <c r="E164" s="73">
        <v>53.244091500000003</v>
      </c>
    </row>
    <row r="165" spans="1:5" s="72" customFormat="1" ht="15" x14ac:dyDescent="0.3">
      <c r="A165" s="172"/>
      <c r="B165" s="168"/>
      <c r="C165" s="81" t="s">
        <v>224</v>
      </c>
      <c r="D165" s="73"/>
      <c r="E165" s="73">
        <v>376.27196529999998</v>
      </c>
    </row>
    <row r="166" spans="1:5" s="72" customFormat="1" ht="15" x14ac:dyDescent="0.3">
      <c r="A166" s="59">
        <f>MAX(A$4:A165)+1</f>
        <v>111</v>
      </c>
      <c r="B166" s="82" t="s">
        <v>473</v>
      </c>
      <c r="C166" s="81" t="s">
        <v>217</v>
      </c>
      <c r="D166" s="73">
        <v>415.789736</v>
      </c>
      <c r="E166" s="73">
        <v>8637.7153104999998</v>
      </c>
    </row>
    <row r="167" spans="1:5" s="72" customFormat="1" ht="15" x14ac:dyDescent="0.3">
      <c r="A167" s="171">
        <f>MAX(A$4:A166)+1</f>
        <v>112</v>
      </c>
      <c r="B167" s="167" t="s">
        <v>474</v>
      </c>
      <c r="C167" s="81" t="s">
        <v>217</v>
      </c>
      <c r="D167" s="73">
        <v>4619.7789629999997</v>
      </c>
      <c r="E167" s="73">
        <v>15587.4377403</v>
      </c>
    </row>
    <row r="168" spans="1:5" s="72" customFormat="1" ht="15" x14ac:dyDescent="0.3">
      <c r="A168" s="172"/>
      <c r="B168" s="168"/>
      <c r="C168" s="81" t="s">
        <v>218</v>
      </c>
      <c r="D168" s="73"/>
      <c r="E168" s="73">
        <v>102.7594859</v>
      </c>
    </row>
    <row r="169" spans="1:5" s="72" customFormat="1" ht="15" x14ac:dyDescent="0.3">
      <c r="A169" s="171">
        <f>MAX(A$4:A168)+1</f>
        <v>113</v>
      </c>
      <c r="B169" s="167" t="s">
        <v>475</v>
      </c>
      <c r="C169" s="81" t="s">
        <v>227</v>
      </c>
      <c r="D169" s="73"/>
      <c r="E169" s="73">
        <v>110717.598782</v>
      </c>
    </row>
    <row r="170" spans="1:5" s="72" customFormat="1" ht="15" x14ac:dyDescent="0.3">
      <c r="A170" s="172"/>
      <c r="B170" s="168"/>
      <c r="C170" s="81" t="s">
        <v>217</v>
      </c>
      <c r="D170" s="74">
        <v>0.11663800000000001</v>
      </c>
      <c r="E170" s="73">
        <v>8972.2925023999996</v>
      </c>
    </row>
    <row r="171" spans="1:5" s="72" customFormat="1" ht="15" x14ac:dyDescent="0.3">
      <c r="A171" s="171">
        <f>MAX(A$4:A170)+1</f>
        <v>114</v>
      </c>
      <c r="B171" s="167" t="s">
        <v>311</v>
      </c>
      <c r="C171" s="81" t="s">
        <v>217</v>
      </c>
      <c r="D171" s="73">
        <v>25112.576710000001</v>
      </c>
      <c r="E171" s="73">
        <v>75981.441919699995</v>
      </c>
    </row>
    <row r="172" spans="1:5" s="72" customFormat="1" ht="15" x14ac:dyDescent="0.3">
      <c r="A172" s="172"/>
      <c r="B172" s="168"/>
      <c r="C172" s="81" t="s">
        <v>222</v>
      </c>
      <c r="D172" s="73">
        <v>3402.163</v>
      </c>
      <c r="E172" s="73">
        <v>11513.0141294</v>
      </c>
    </row>
    <row r="173" spans="1:5" s="72" customFormat="1" ht="15" x14ac:dyDescent="0.3">
      <c r="A173" s="59">
        <f>MAX(A$4:A172)+1</f>
        <v>115</v>
      </c>
      <c r="B173" s="82" t="s">
        <v>418</v>
      </c>
      <c r="C173" s="81" t="s">
        <v>222</v>
      </c>
      <c r="D173" s="73">
        <v>202314.31299999999</v>
      </c>
      <c r="E173" s="73">
        <v>429399.93344230001</v>
      </c>
    </row>
    <row r="174" spans="1:5" s="72" customFormat="1" ht="15" x14ac:dyDescent="0.3">
      <c r="A174" s="171">
        <f>MAX(A$4:A173)+1</f>
        <v>116</v>
      </c>
      <c r="B174" s="167" t="s">
        <v>313</v>
      </c>
      <c r="C174" s="81" t="s">
        <v>226</v>
      </c>
      <c r="D174" s="73"/>
      <c r="E174" s="73">
        <v>1851.9343060000001</v>
      </c>
    </row>
    <row r="175" spans="1:5" s="72" customFormat="1" ht="15" x14ac:dyDescent="0.3">
      <c r="A175" s="174"/>
      <c r="B175" s="173"/>
      <c r="C175" s="81" t="s">
        <v>217</v>
      </c>
      <c r="D175" s="73">
        <v>648.83429699999999</v>
      </c>
      <c r="E175" s="73">
        <v>2772.1035968000001</v>
      </c>
    </row>
    <row r="176" spans="1:5" s="72" customFormat="1" ht="15" x14ac:dyDescent="0.3">
      <c r="A176" s="172"/>
      <c r="B176" s="168"/>
      <c r="C176" s="81" t="s">
        <v>218</v>
      </c>
      <c r="D176" s="73"/>
      <c r="E176" s="73">
        <v>1434.8236469000001</v>
      </c>
    </row>
    <row r="177" spans="1:5" s="72" customFormat="1" ht="15" x14ac:dyDescent="0.3">
      <c r="A177" s="171">
        <f>MAX(A$4:A176)+1</f>
        <v>117</v>
      </c>
      <c r="B177" s="167" t="s">
        <v>419</v>
      </c>
      <c r="C177" s="81" t="s">
        <v>217</v>
      </c>
      <c r="D177" s="74">
        <v>4.3789000000000002E-2</v>
      </c>
      <c r="E177" s="73">
        <v>1.5837036</v>
      </c>
    </row>
    <row r="178" spans="1:5" s="72" customFormat="1" ht="15" x14ac:dyDescent="0.3">
      <c r="A178" s="172"/>
      <c r="B178" s="168"/>
      <c r="C178" s="81" t="s">
        <v>218</v>
      </c>
      <c r="D178" s="73"/>
      <c r="E178" s="73">
        <v>24.835167599999998</v>
      </c>
    </row>
    <row r="179" spans="1:5" s="72" customFormat="1" ht="15" x14ac:dyDescent="0.3">
      <c r="A179" s="59">
        <f>MAX(A$4:A178)+1</f>
        <v>118</v>
      </c>
      <c r="B179" s="82" t="s">
        <v>420</v>
      </c>
      <c r="C179" s="81" t="s">
        <v>217</v>
      </c>
      <c r="D179" s="73">
        <v>9.1606570000000005</v>
      </c>
      <c r="E179" s="73">
        <v>1333.0338138</v>
      </c>
    </row>
    <row r="180" spans="1:5" s="72" customFormat="1" ht="15" x14ac:dyDescent="0.3">
      <c r="A180" s="59">
        <f>MAX(A$4:A179)+1</f>
        <v>119</v>
      </c>
      <c r="B180" s="82" t="s">
        <v>421</v>
      </c>
      <c r="C180" s="81" t="s">
        <v>217</v>
      </c>
      <c r="D180" s="73">
        <v>40.494964000000003</v>
      </c>
      <c r="E180" s="73">
        <v>526.48885129999996</v>
      </c>
    </row>
    <row r="181" spans="1:5" s="72" customFormat="1" ht="15" x14ac:dyDescent="0.3">
      <c r="A181" s="59">
        <f>MAX(A$4:A180)+1</f>
        <v>120</v>
      </c>
      <c r="B181" s="82" t="s">
        <v>422</v>
      </c>
      <c r="C181" s="81" t="s">
        <v>217</v>
      </c>
      <c r="D181" s="74">
        <v>7.2104000000000001E-2</v>
      </c>
      <c r="E181" s="73">
        <v>2.7537690000000001</v>
      </c>
    </row>
    <row r="182" spans="1:5" s="72" customFormat="1" ht="15" x14ac:dyDescent="0.3">
      <c r="A182" s="59">
        <f>MAX(A$4:A181)+1</f>
        <v>121</v>
      </c>
      <c r="B182" s="82" t="s">
        <v>423</v>
      </c>
      <c r="C182" s="81" t="s">
        <v>217</v>
      </c>
      <c r="D182" s="73">
        <v>7956.2407030000004</v>
      </c>
      <c r="E182" s="73">
        <v>4671.6948721999997</v>
      </c>
    </row>
    <row r="183" spans="1:5" s="72" customFormat="1" ht="15" x14ac:dyDescent="0.3">
      <c r="A183" s="59">
        <f>MAX(A$4:A182)+1</f>
        <v>122</v>
      </c>
      <c r="B183" s="82" t="s">
        <v>424</v>
      </c>
      <c r="C183" s="81" t="s">
        <v>217</v>
      </c>
      <c r="D183" s="73">
        <v>15.379021</v>
      </c>
      <c r="E183" s="73">
        <v>120.3321435</v>
      </c>
    </row>
    <row r="184" spans="1:5" s="72" customFormat="1" ht="15" x14ac:dyDescent="0.3">
      <c r="A184" s="171">
        <f>MAX(A$4:A183)+1</f>
        <v>123</v>
      </c>
      <c r="B184" s="167" t="s">
        <v>537</v>
      </c>
      <c r="C184" s="81" t="s">
        <v>217</v>
      </c>
      <c r="D184" s="73">
        <v>1444.968887</v>
      </c>
      <c r="E184" s="73">
        <v>24310.969883199999</v>
      </c>
    </row>
    <row r="185" spans="1:5" s="72" customFormat="1" ht="15" x14ac:dyDescent="0.3">
      <c r="A185" s="172"/>
      <c r="B185" s="168"/>
      <c r="C185" s="81" t="s">
        <v>218</v>
      </c>
      <c r="D185" s="73"/>
      <c r="E185" s="73">
        <v>91.001511600000001</v>
      </c>
    </row>
    <row r="186" spans="1:5" s="72" customFormat="1" ht="15" x14ac:dyDescent="0.3">
      <c r="A186" s="59">
        <f>MAX(A$4:A185)+1</f>
        <v>124</v>
      </c>
      <c r="B186" s="82" t="s">
        <v>425</v>
      </c>
      <c r="C186" s="81" t="s">
        <v>217</v>
      </c>
      <c r="D186" s="73">
        <v>199.62875099999999</v>
      </c>
      <c r="E186" s="73">
        <v>18042.683972999999</v>
      </c>
    </row>
    <row r="187" spans="1:5" s="72" customFormat="1" ht="15" x14ac:dyDescent="0.3">
      <c r="A187" s="59">
        <f>MAX(A$4:A186)+1</f>
        <v>125</v>
      </c>
      <c r="B187" s="82" t="s">
        <v>426</v>
      </c>
      <c r="C187" s="81" t="s">
        <v>217</v>
      </c>
      <c r="D187" s="73">
        <v>1355.938938</v>
      </c>
      <c r="E187" s="73">
        <v>6264.7886841999998</v>
      </c>
    </row>
    <row r="188" spans="1:5" s="72" customFormat="1" ht="15" x14ac:dyDescent="0.3">
      <c r="A188" s="59">
        <f>MAX(A$4:A187)+1</f>
        <v>126</v>
      </c>
      <c r="B188" s="82" t="s">
        <v>13</v>
      </c>
      <c r="C188" s="81" t="s">
        <v>217</v>
      </c>
      <c r="D188" s="73">
        <v>1939.2183709999999</v>
      </c>
      <c r="E188" s="73">
        <v>11252.489229700001</v>
      </c>
    </row>
    <row r="189" spans="1:5" s="72" customFormat="1" ht="15" x14ac:dyDescent="0.3">
      <c r="A189" s="171">
        <f>MAX(A$4:A188)+1</f>
        <v>127</v>
      </c>
      <c r="B189" s="167" t="s">
        <v>538</v>
      </c>
      <c r="C189" s="81" t="s">
        <v>217</v>
      </c>
      <c r="D189" s="73">
        <v>8.6867199999999993</v>
      </c>
      <c r="E189" s="73">
        <v>1499.8675407999999</v>
      </c>
    </row>
    <row r="190" spans="1:5" s="72" customFormat="1" ht="15" x14ac:dyDescent="0.3">
      <c r="A190" s="172"/>
      <c r="B190" s="168"/>
      <c r="C190" s="81" t="s">
        <v>218</v>
      </c>
      <c r="D190" s="73"/>
      <c r="E190" s="73">
        <v>3814.9394416</v>
      </c>
    </row>
    <row r="191" spans="1:5" s="72" customFormat="1" ht="15" x14ac:dyDescent="0.3">
      <c r="A191" s="171">
        <f>MAX(A$4:A190)+1</f>
        <v>128</v>
      </c>
      <c r="B191" s="167" t="s">
        <v>476</v>
      </c>
      <c r="C191" s="81" t="s">
        <v>217</v>
      </c>
      <c r="D191" s="73">
        <v>24.758762000000001</v>
      </c>
      <c r="E191" s="73">
        <v>1681.1205001999999</v>
      </c>
    </row>
    <row r="192" spans="1:5" s="72" customFormat="1" ht="15" x14ac:dyDescent="0.3">
      <c r="A192" s="172"/>
      <c r="B192" s="168"/>
      <c r="C192" s="81" t="s">
        <v>218</v>
      </c>
      <c r="D192" s="73"/>
      <c r="E192" s="73">
        <v>1597.8659903</v>
      </c>
    </row>
    <row r="193" spans="1:5" s="72" customFormat="1" ht="15" x14ac:dyDescent="0.3">
      <c r="A193" s="171">
        <f>MAX(A$4:A192)+1</f>
        <v>129</v>
      </c>
      <c r="B193" s="167" t="s">
        <v>427</v>
      </c>
      <c r="C193" s="81" t="s">
        <v>217</v>
      </c>
      <c r="D193" s="73">
        <v>14.916159</v>
      </c>
      <c r="E193" s="73">
        <v>274.97596920000001</v>
      </c>
    </row>
    <row r="194" spans="1:5" s="72" customFormat="1" ht="15" x14ac:dyDescent="0.3">
      <c r="A194" s="172"/>
      <c r="B194" s="168"/>
      <c r="C194" s="81" t="s">
        <v>218</v>
      </c>
      <c r="D194" s="73"/>
      <c r="E194" s="73">
        <v>135.89831330000001</v>
      </c>
    </row>
    <row r="195" spans="1:5" s="72" customFormat="1" ht="15" x14ac:dyDescent="0.3">
      <c r="A195" s="171">
        <f>MAX(A$4:A194)+1</f>
        <v>130</v>
      </c>
      <c r="B195" s="167" t="s">
        <v>477</v>
      </c>
      <c r="C195" s="81" t="s">
        <v>217</v>
      </c>
      <c r="D195" s="73">
        <v>1393.562347</v>
      </c>
      <c r="E195" s="73">
        <v>26020.618008400001</v>
      </c>
    </row>
    <row r="196" spans="1:5" s="72" customFormat="1" ht="15" x14ac:dyDescent="0.3">
      <c r="A196" s="174"/>
      <c r="B196" s="173"/>
      <c r="C196" s="81" t="s">
        <v>228</v>
      </c>
      <c r="D196" s="73"/>
      <c r="E196" s="73">
        <v>1.7125163000000001</v>
      </c>
    </row>
    <row r="197" spans="1:5" s="72" customFormat="1" ht="15" x14ac:dyDescent="0.3">
      <c r="A197" s="172"/>
      <c r="B197" s="168"/>
      <c r="C197" s="81" t="s">
        <v>220</v>
      </c>
      <c r="D197" s="73"/>
      <c r="E197" s="73">
        <v>525.75607909999997</v>
      </c>
    </row>
    <row r="198" spans="1:5" s="72" customFormat="1" ht="15" x14ac:dyDescent="0.3">
      <c r="A198" s="59">
        <f>MAX(A$4:A197)+1</f>
        <v>131</v>
      </c>
      <c r="B198" s="82" t="s">
        <v>505</v>
      </c>
      <c r="C198" s="81" t="s">
        <v>217</v>
      </c>
      <c r="D198" s="73">
        <v>1.0201260000000001</v>
      </c>
      <c r="E198" s="73">
        <v>5.9117584000000001</v>
      </c>
    </row>
    <row r="199" spans="1:5" s="72" customFormat="1" ht="15" x14ac:dyDescent="0.3">
      <c r="A199" s="171">
        <f>MAX(A$4:A198)+1</f>
        <v>132</v>
      </c>
      <c r="B199" s="167" t="s">
        <v>509</v>
      </c>
      <c r="C199" s="81" t="s">
        <v>217</v>
      </c>
      <c r="D199" s="73">
        <v>2.3319480000000001</v>
      </c>
      <c r="E199" s="73">
        <v>67.704440899999994</v>
      </c>
    </row>
    <row r="200" spans="1:5" s="72" customFormat="1" ht="15" x14ac:dyDescent="0.3">
      <c r="A200" s="174"/>
      <c r="B200" s="173"/>
      <c r="C200" s="81" t="s">
        <v>218</v>
      </c>
      <c r="D200" s="73"/>
      <c r="E200" s="73">
        <v>684.96354159999999</v>
      </c>
    </row>
    <row r="201" spans="1:5" s="72" customFormat="1" ht="15" x14ac:dyDescent="0.3">
      <c r="A201" s="172"/>
      <c r="B201" s="168"/>
      <c r="C201" s="81" t="s">
        <v>224</v>
      </c>
      <c r="D201" s="73"/>
      <c r="E201" s="73">
        <v>52.995492200000001</v>
      </c>
    </row>
    <row r="202" spans="1:5" s="72" customFormat="1" ht="15" x14ac:dyDescent="0.3">
      <c r="A202" s="171">
        <f>MAX(A$4:A201)+1</f>
        <v>133</v>
      </c>
      <c r="B202" s="167" t="s">
        <v>510</v>
      </c>
      <c r="C202" s="81" t="s">
        <v>217</v>
      </c>
      <c r="D202" s="73">
        <v>1.82087</v>
      </c>
      <c r="E202" s="73">
        <v>37.163944000000001</v>
      </c>
    </row>
    <row r="203" spans="1:5" s="72" customFormat="1" ht="15" x14ac:dyDescent="0.3">
      <c r="A203" s="174"/>
      <c r="B203" s="173"/>
      <c r="C203" s="81" t="s">
        <v>218</v>
      </c>
      <c r="D203" s="73"/>
      <c r="E203" s="73">
        <v>1056.3574530000001</v>
      </c>
    </row>
    <row r="204" spans="1:5" s="72" customFormat="1" ht="15" x14ac:dyDescent="0.3">
      <c r="A204" s="172"/>
      <c r="B204" s="168"/>
      <c r="C204" s="81" t="s">
        <v>224</v>
      </c>
      <c r="D204" s="73"/>
      <c r="E204" s="73">
        <v>6.8138262000000003</v>
      </c>
    </row>
    <row r="205" spans="1:5" s="72" customFormat="1" ht="15" x14ac:dyDescent="0.3">
      <c r="A205" s="171">
        <f>MAX(A$4:A204)+1</f>
        <v>134</v>
      </c>
      <c r="B205" s="167" t="s">
        <v>542</v>
      </c>
      <c r="C205" s="81" t="s">
        <v>217</v>
      </c>
      <c r="D205" s="73">
        <v>2.8355800000000002</v>
      </c>
      <c r="E205" s="73">
        <v>155.0324148</v>
      </c>
    </row>
    <row r="206" spans="1:5" s="72" customFormat="1" ht="15" x14ac:dyDescent="0.3">
      <c r="A206" s="174"/>
      <c r="B206" s="173"/>
      <c r="C206" s="81" t="s">
        <v>218</v>
      </c>
      <c r="D206" s="73"/>
      <c r="E206" s="73">
        <v>484.55486089999999</v>
      </c>
    </row>
    <row r="207" spans="1:5" s="72" customFormat="1" ht="15" x14ac:dyDescent="0.3">
      <c r="A207" s="172"/>
      <c r="B207" s="168"/>
      <c r="C207" s="81" t="s">
        <v>224</v>
      </c>
      <c r="D207" s="73"/>
      <c r="E207" s="73">
        <v>166.2767504</v>
      </c>
    </row>
    <row r="208" spans="1:5" s="72" customFormat="1" ht="15" x14ac:dyDescent="0.3">
      <c r="A208" s="171">
        <f>MAX(A$4:A207)+1</f>
        <v>135</v>
      </c>
      <c r="B208" s="167" t="s">
        <v>511</v>
      </c>
      <c r="C208" s="81" t="s">
        <v>217</v>
      </c>
      <c r="D208" s="83">
        <v>7.6769999999999998E-3</v>
      </c>
      <c r="E208" s="83">
        <v>0.46117180000000002</v>
      </c>
    </row>
    <row r="209" spans="1:5" s="72" customFormat="1" ht="15" x14ac:dyDescent="0.3">
      <c r="A209" s="172"/>
      <c r="B209" s="168"/>
      <c r="C209" s="81" t="s">
        <v>218</v>
      </c>
      <c r="D209" s="73"/>
      <c r="E209" s="73">
        <v>18.1349424</v>
      </c>
    </row>
    <row r="210" spans="1:5" s="72" customFormat="1" ht="15" x14ac:dyDescent="0.3">
      <c r="A210" s="171">
        <f>MAX(A$4:A209)+1</f>
        <v>136</v>
      </c>
      <c r="B210" s="167" t="s">
        <v>512</v>
      </c>
      <c r="C210" s="81" t="s">
        <v>217</v>
      </c>
      <c r="D210" s="83">
        <v>1.444E-3</v>
      </c>
      <c r="E210" s="83">
        <v>0.15169299999999999</v>
      </c>
    </row>
    <row r="211" spans="1:5" s="72" customFormat="1" ht="15" x14ac:dyDescent="0.3">
      <c r="A211" s="174"/>
      <c r="B211" s="173"/>
      <c r="C211" s="81" t="s">
        <v>218</v>
      </c>
      <c r="D211" s="73"/>
      <c r="E211" s="73">
        <v>65.514774500000001</v>
      </c>
    </row>
    <row r="212" spans="1:5" s="72" customFormat="1" ht="15" x14ac:dyDescent="0.3">
      <c r="A212" s="172"/>
      <c r="B212" s="168"/>
      <c r="C212" s="81" t="s">
        <v>224</v>
      </c>
      <c r="D212" s="73"/>
      <c r="E212" s="83">
        <v>0.3034886</v>
      </c>
    </row>
    <row r="213" spans="1:5" s="72" customFormat="1" ht="15" x14ac:dyDescent="0.3">
      <c r="A213" s="59">
        <f>MAX(A$4:A212)+1</f>
        <v>137</v>
      </c>
      <c r="B213" s="82" t="s">
        <v>430</v>
      </c>
      <c r="C213" s="81" t="s">
        <v>217</v>
      </c>
      <c r="D213" s="74">
        <v>2.1360000000000001E-2</v>
      </c>
      <c r="E213" s="73">
        <v>1.6237018999999999</v>
      </c>
    </row>
    <row r="214" spans="1:5" s="72" customFormat="1" ht="15" x14ac:dyDescent="0.3">
      <c r="A214" s="59">
        <f>MAX(A$4:A213)+1</f>
        <v>138</v>
      </c>
      <c r="B214" s="82" t="s">
        <v>431</v>
      </c>
      <c r="C214" s="81" t="s">
        <v>217</v>
      </c>
      <c r="D214" s="73">
        <v>23.597100999999999</v>
      </c>
      <c r="E214" s="73">
        <v>179.66447059999999</v>
      </c>
    </row>
    <row r="215" spans="1:5" s="72" customFormat="1" ht="15" x14ac:dyDescent="0.3">
      <c r="A215" s="59">
        <f>MAX(A$4:A214)+1</f>
        <v>139</v>
      </c>
      <c r="B215" s="82" t="s">
        <v>432</v>
      </c>
      <c r="C215" s="81" t="s">
        <v>217</v>
      </c>
      <c r="D215" s="74">
        <v>5.7354000000000002E-2</v>
      </c>
      <c r="E215" s="73">
        <v>4.7967421999999997</v>
      </c>
    </row>
    <row r="216" spans="1:5" s="72" customFormat="1" ht="15" x14ac:dyDescent="0.3">
      <c r="A216" s="59">
        <f>MAX(A$4:A215)+1</f>
        <v>140</v>
      </c>
      <c r="B216" s="82" t="s">
        <v>433</v>
      </c>
      <c r="C216" s="81" t="s">
        <v>217</v>
      </c>
      <c r="D216" s="73">
        <v>0.70538699999999999</v>
      </c>
      <c r="E216" s="73">
        <v>19.481284899999999</v>
      </c>
    </row>
    <row r="217" spans="1:5" s="72" customFormat="1" ht="15" x14ac:dyDescent="0.3">
      <c r="A217" s="59">
        <f>MAX(A$4:A216)+1</f>
        <v>141</v>
      </c>
      <c r="B217" s="82" t="s">
        <v>485</v>
      </c>
      <c r="C217" s="81" t="s">
        <v>218</v>
      </c>
      <c r="D217" s="73"/>
      <c r="E217" s="73">
        <v>29716.5812195</v>
      </c>
    </row>
    <row r="218" spans="1:5" s="72" customFormat="1" ht="15" x14ac:dyDescent="0.3">
      <c r="A218" s="59">
        <f>MAX(A$4:A217)+1</f>
        <v>142</v>
      </c>
      <c r="B218" s="82" t="s">
        <v>363</v>
      </c>
      <c r="C218" s="81" t="s">
        <v>220</v>
      </c>
      <c r="D218" s="73"/>
      <c r="E218" s="83">
        <v>4.8503999999999999E-2</v>
      </c>
    </row>
    <row r="219" spans="1:5" s="72" customFormat="1" ht="15" x14ac:dyDescent="0.3">
      <c r="A219" s="59">
        <f>MAX(A$4:A218)+1</f>
        <v>143</v>
      </c>
      <c r="B219" s="82" t="s">
        <v>434</v>
      </c>
      <c r="C219" s="81" t="s">
        <v>217</v>
      </c>
      <c r="D219" s="74">
        <v>0.17277500000000001</v>
      </c>
      <c r="E219" s="73">
        <v>36.765912499999999</v>
      </c>
    </row>
    <row r="220" spans="1:5" s="72" customFormat="1" ht="15" x14ac:dyDescent="0.3">
      <c r="A220" s="59">
        <f>MAX(A$4:A219)+1</f>
        <v>144</v>
      </c>
      <c r="B220" s="82" t="s">
        <v>506</v>
      </c>
      <c r="C220" s="81" t="s">
        <v>217</v>
      </c>
      <c r="D220" s="73">
        <v>3.5288979999999999</v>
      </c>
      <c r="E220" s="73">
        <v>1006.163276</v>
      </c>
    </row>
    <row r="221" spans="1:5" s="72" customFormat="1" ht="15" x14ac:dyDescent="0.3">
      <c r="A221" s="59">
        <f>MAX(A$4:A220)+1</f>
        <v>145</v>
      </c>
      <c r="B221" s="82" t="s">
        <v>201</v>
      </c>
      <c r="C221" s="81" t="s">
        <v>217</v>
      </c>
      <c r="D221" s="73">
        <v>0.64487499999999998</v>
      </c>
      <c r="E221" s="73">
        <v>2011.5088943999999</v>
      </c>
    </row>
    <row r="222" spans="1:5" s="72" customFormat="1" ht="15" x14ac:dyDescent="0.3">
      <c r="A222" s="59">
        <f>MAX(A$4:A221)+1</f>
        <v>146</v>
      </c>
      <c r="B222" s="82" t="s">
        <v>364</v>
      </c>
      <c r="C222" s="81" t="s">
        <v>217</v>
      </c>
      <c r="D222" s="73">
        <v>197.03382300000001</v>
      </c>
      <c r="E222" s="73">
        <v>5399.6017263000003</v>
      </c>
    </row>
    <row r="223" spans="1:5" s="72" customFormat="1" ht="15" x14ac:dyDescent="0.3">
      <c r="A223" s="171">
        <f>MAX(A$4:A222)+1</f>
        <v>147</v>
      </c>
      <c r="B223" s="167" t="s">
        <v>436</v>
      </c>
      <c r="C223" s="81" t="s">
        <v>217</v>
      </c>
      <c r="D223" s="73">
        <v>20.546816</v>
      </c>
      <c r="E223" s="73">
        <v>521.17891020000002</v>
      </c>
    </row>
    <row r="224" spans="1:5" s="72" customFormat="1" ht="15" x14ac:dyDescent="0.3">
      <c r="A224" s="172"/>
      <c r="B224" s="168"/>
      <c r="C224" s="81" t="s">
        <v>218</v>
      </c>
      <c r="D224" s="73"/>
      <c r="E224" s="73">
        <v>929.03903270000001</v>
      </c>
    </row>
    <row r="225" spans="1:5" s="72" customFormat="1" ht="15" x14ac:dyDescent="0.3">
      <c r="A225" s="171">
        <f>MAX(A$4:A224)+1</f>
        <v>148</v>
      </c>
      <c r="B225" s="167" t="s">
        <v>540</v>
      </c>
      <c r="C225" s="81" t="s">
        <v>217</v>
      </c>
      <c r="D225" s="73">
        <v>11.039424</v>
      </c>
      <c r="E225" s="73">
        <v>305.30867469999998</v>
      </c>
    </row>
    <row r="226" spans="1:5" s="72" customFormat="1" ht="15" x14ac:dyDescent="0.3">
      <c r="A226" s="172"/>
      <c r="B226" s="168"/>
      <c r="C226" s="81" t="s">
        <v>218</v>
      </c>
      <c r="D226" s="73"/>
      <c r="E226" s="73">
        <v>273.17325929999998</v>
      </c>
    </row>
    <row r="227" spans="1:5" s="72" customFormat="1" ht="15" x14ac:dyDescent="0.3">
      <c r="A227" s="59">
        <f>MAX(A$4:A226)+1</f>
        <v>149</v>
      </c>
      <c r="B227" s="82" t="s">
        <v>437</v>
      </c>
      <c r="C227" s="81" t="s">
        <v>217</v>
      </c>
      <c r="D227" s="73">
        <v>1943.126377</v>
      </c>
      <c r="E227" s="73">
        <v>4037.8642015</v>
      </c>
    </row>
    <row r="228" spans="1:5" s="72" customFormat="1" ht="15" x14ac:dyDescent="0.3">
      <c r="A228" s="59">
        <f>MAX(A$4:A227)+1</f>
        <v>150</v>
      </c>
      <c r="B228" s="82" t="s">
        <v>336</v>
      </c>
      <c r="C228" s="81" t="s">
        <v>217</v>
      </c>
      <c r="D228" s="73">
        <v>1436.146755</v>
      </c>
      <c r="E228" s="73">
        <v>1421.8431223</v>
      </c>
    </row>
    <row r="229" spans="1:5" s="72" customFormat="1" ht="15" x14ac:dyDescent="0.3">
      <c r="A229" s="171">
        <f>MAX(A$4:A228)+1</f>
        <v>151</v>
      </c>
      <c r="B229" s="167" t="s">
        <v>337</v>
      </c>
      <c r="C229" s="81" t="s">
        <v>217</v>
      </c>
      <c r="D229" s="73">
        <v>22.714015</v>
      </c>
      <c r="E229" s="73">
        <v>857.52163419999999</v>
      </c>
    </row>
    <row r="230" spans="1:5" s="72" customFormat="1" ht="15" x14ac:dyDescent="0.3">
      <c r="A230" s="172"/>
      <c r="B230" s="168"/>
      <c r="C230" s="81" t="s">
        <v>218</v>
      </c>
      <c r="D230" s="73"/>
      <c r="E230" s="73">
        <v>2776.4875252000002</v>
      </c>
    </row>
    <row r="231" spans="1:5" s="72" customFormat="1" ht="15" x14ac:dyDescent="0.3">
      <c r="A231" s="59">
        <f>MAX(A$4:A230)+1</f>
        <v>152</v>
      </c>
      <c r="B231" s="82" t="s">
        <v>46</v>
      </c>
      <c r="C231" s="81" t="s">
        <v>217</v>
      </c>
      <c r="D231" s="73">
        <v>23.722239999999999</v>
      </c>
      <c r="E231" s="73">
        <v>377.46539530000001</v>
      </c>
    </row>
    <row r="232" spans="1:5" s="72" customFormat="1" ht="15" x14ac:dyDescent="0.3">
      <c r="A232" s="171">
        <f>MAX(A$4:A231)+1</f>
        <v>153</v>
      </c>
      <c r="B232" s="167" t="s">
        <v>340</v>
      </c>
      <c r="C232" s="81" t="s">
        <v>217</v>
      </c>
      <c r="D232" s="73">
        <v>78.743821999999994</v>
      </c>
      <c r="E232" s="73">
        <v>33126.641134500001</v>
      </c>
    </row>
    <row r="233" spans="1:5" s="72" customFormat="1" ht="15" x14ac:dyDescent="0.3">
      <c r="A233" s="172"/>
      <c r="B233" s="168"/>
      <c r="C233" s="81" t="s">
        <v>218</v>
      </c>
      <c r="D233" s="73"/>
      <c r="E233" s="73">
        <v>65968.051764200005</v>
      </c>
    </row>
    <row r="234" spans="1:5" s="72" customFormat="1" ht="15" x14ac:dyDescent="0.3">
      <c r="A234" s="59">
        <f>MAX(A$4:A233)+1</f>
        <v>154</v>
      </c>
      <c r="B234" s="82" t="s">
        <v>528</v>
      </c>
      <c r="C234" s="81" t="s">
        <v>217</v>
      </c>
      <c r="D234" s="73">
        <v>12.110488999999999</v>
      </c>
      <c r="E234" s="73">
        <v>1261.9958366000001</v>
      </c>
    </row>
    <row r="235" spans="1:5" s="72" customFormat="1" ht="15" x14ac:dyDescent="0.3">
      <c r="A235" s="171">
        <f>MAX(A$4:A234)+1</f>
        <v>155</v>
      </c>
      <c r="B235" s="167" t="s">
        <v>438</v>
      </c>
      <c r="C235" s="81" t="s">
        <v>217</v>
      </c>
      <c r="D235" s="73">
        <v>1.851936</v>
      </c>
      <c r="E235" s="73">
        <v>62.889342399999997</v>
      </c>
    </row>
    <row r="236" spans="1:5" s="72" customFormat="1" ht="15" x14ac:dyDescent="0.3">
      <c r="A236" s="172"/>
      <c r="B236" s="168"/>
      <c r="C236" s="81" t="s">
        <v>221</v>
      </c>
      <c r="D236" s="73"/>
      <c r="E236" s="73">
        <v>131.03009710000001</v>
      </c>
    </row>
    <row r="237" spans="1:5" s="72" customFormat="1" ht="15" x14ac:dyDescent="0.3">
      <c r="A237" s="59">
        <f>MAX(A$4:A236)+1</f>
        <v>156</v>
      </c>
      <c r="B237" s="82" t="s">
        <v>439</v>
      </c>
      <c r="C237" s="81" t="s">
        <v>217</v>
      </c>
      <c r="D237" s="73">
        <v>2.8832469999999999</v>
      </c>
      <c r="E237" s="73">
        <v>137.29630280000001</v>
      </c>
    </row>
    <row r="238" spans="1:5" s="72" customFormat="1" ht="15" x14ac:dyDescent="0.3">
      <c r="A238" s="59">
        <f>MAX(A$4:A237)+1</f>
        <v>157</v>
      </c>
      <c r="B238" s="82" t="s">
        <v>440</v>
      </c>
      <c r="C238" s="81" t="s">
        <v>218</v>
      </c>
      <c r="D238" s="73"/>
      <c r="E238" s="73">
        <v>301.3178423</v>
      </c>
    </row>
    <row r="239" spans="1:5" s="72" customFormat="1" ht="15" x14ac:dyDescent="0.3">
      <c r="A239" s="59">
        <f>MAX(A$4:A238)+1</f>
        <v>158</v>
      </c>
      <c r="B239" s="82" t="s">
        <v>365</v>
      </c>
      <c r="C239" s="81" t="s">
        <v>217</v>
      </c>
      <c r="D239" s="73">
        <v>15643.731797</v>
      </c>
      <c r="E239" s="73">
        <v>68676.617721000002</v>
      </c>
    </row>
    <row r="240" spans="1:5" s="72" customFormat="1" ht="15" x14ac:dyDescent="0.3">
      <c r="A240" s="59">
        <f>MAX(A$4:A239)+1</f>
        <v>159</v>
      </c>
      <c r="B240" s="82" t="s">
        <v>5</v>
      </c>
      <c r="C240" s="81" t="s">
        <v>217</v>
      </c>
      <c r="D240" s="73">
        <v>517.66656</v>
      </c>
      <c r="E240" s="73">
        <v>872.58524620000003</v>
      </c>
    </row>
    <row r="241" spans="1:5" s="72" customFormat="1" ht="15" x14ac:dyDescent="0.3">
      <c r="A241" s="171">
        <f>MAX(A$4:A240)+1</f>
        <v>160</v>
      </c>
      <c r="B241" s="167" t="s">
        <v>487</v>
      </c>
      <c r="C241" s="81" t="s">
        <v>217</v>
      </c>
      <c r="D241" s="73">
        <v>13.268903</v>
      </c>
      <c r="E241" s="73">
        <v>160.4047636</v>
      </c>
    </row>
    <row r="242" spans="1:5" s="72" customFormat="1" ht="15" x14ac:dyDescent="0.3">
      <c r="A242" s="174"/>
      <c r="B242" s="173"/>
      <c r="C242" s="81" t="s">
        <v>218</v>
      </c>
      <c r="D242" s="73"/>
      <c r="E242" s="83">
        <v>0.27673900000000001</v>
      </c>
    </row>
    <row r="243" spans="1:5" s="72" customFormat="1" ht="15" x14ac:dyDescent="0.3">
      <c r="A243" s="172"/>
      <c r="B243" s="168"/>
      <c r="C243" s="81" t="s">
        <v>220</v>
      </c>
      <c r="D243" s="73"/>
      <c r="E243" s="73">
        <v>222.32211390000001</v>
      </c>
    </row>
    <row r="244" spans="1:5" s="72" customFormat="1" ht="15" x14ac:dyDescent="0.3">
      <c r="A244" s="59">
        <f>MAX(A$4:A243)+1</f>
        <v>161</v>
      </c>
      <c r="B244" s="82" t="s">
        <v>441</v>
      </c>
      <c r="C244" s="81" t="s">
        <v>217</v>
      </c>
      <c r="D244" s="73">
        <v>97.837576999999996</v>
      </c>
      <c r="E244" s="73">
        <v>2016.1286482</v>
      </c>
    </row>
    <row r="245" spans="1:5" s="72" customFormat="1" ht="15" x14ac:dyDescent="0.3">
      <c r="A245" s="67">
        <f>MAX(A$4:A244)+1</f>
        <v>162</v>
      </c>
      <c r="B245" s="84" t="s">
        <v>543</v>
      </c>
      <c r="C245" s="81" t="s">
        <v>217</v>
      </c>
      <c r="D245" s="73">
        <v>227.30159699999999</v>
      </c>
      <c r="E245" s="73">
        <v>3012.8365609000002</v>
      </c>
    </row>
    <row r="246" spans="1:5" s="72" customFormat="1" ht="15" x14ac:dyDescent="0.3">
      <c r="A246" s="171">
        <f>MAX(A$4:A245)+1</f>
        <v>163</v>
      </c>
      <c r="B246" s="167" t="s">
        <v>517</v>
      </c>
      <c r="C246" s="85" t="s">
        <v>227</v>
      </c>
      <c r="D246" s="73"/>
      <c r="E246" s="73">
        <v>8064.0875520999998</v>
      </c>
    </row>
    <row r="247" spans="1:5" s="72" customFormat="1" ht="15" x14ac:dyDescent="0.3">
      <c r="A247" s="174"/>
      <c r="B247" s="173"/>
      <c r="C247" s="85" t="s">
        <v>226</v>
      </c>
      <c r="D247" s="73"/>
      <c r="E247" s="73">
        <v>6656.7059646999996</v>
      </c>
    </row>
    <row r="248" spans="1:5" s="72" customFormat="1" ht="15" x14ac:dyDescent="0.3">
      <c r="A248" s="174"/>
      <c r="B248" s="173"/>
      <c r="C248" s="85" t="s">
        <v>217</v>
      </c>
      <c r="D248" s="73">
        <v>16742.485158</v>
      </c>
      <c r="E248" s="73">
        <v>77447.298771100002</v>
      </c>
    </row>
    <row r="249" spans="1:5" s="72" customFormat="1" ht="15" x14ac:dyDescent="0.3">
      <c r="A249" s="174"/>
      <c r="B249" s="173"/>
      <c r="C249" s="85" t="s">
        <v>219</v>
      </c>
      <c r="D249" s="73"/>
      <c r="E249" s="73">
        <v>871.18861200000003</v>
      </c>
    </row>
    <row r="250" spans="1:5" s="72" customFormat="1" ht="15" x14ac:dyDescent="0.3">
      <c r="A250" s="174"/>
      <c r="B250" s="173"/>
      <c r="C250" s="85" t="s">
        <v>218</v>
      </c>
      <c r="D250" s="73"/>
      <c r="E250" s="73">
        <v>9545.8644368000005</v>
      </c>
    </row>
    <row r="251" spans="1:5" s="72" customFormat="1" ht="15" x14ac:dyDescent="0.3">
      <c r="A251" s="174"/>
      <c r="B251" s="173"/>
      <c r="C251" s="85" t="s">
        <v>220</v>
      </c>
      <c r="D251" s="73"/>
      <c r="E251" s="73">
        <v>1479.9463596000001</v>
      </c>
    </row>
    <row r="252" spans="1:5" s="72" customFormat="1" ht="15" x14ac:dyDescent="0.3">
      <c r="A252" s="172"/>
      <c r="B252" s="168"/>
      <c r="C252" s="85" t="s">
        <v>222</v>
      </c>
      <c r="D252" s="73">
        <v>4101.6819999999998</v>
      </c>
      <c r="E252" s="73">
        <v>14684.802230200001</v>
      </c>
    </row>
    <row r="253" spans="1:5" s="72" customFormat="1" ht="15" x14ac:dyDescent="0.3">
      <c r="A253" s="175" t="s">
        <v>443</v>
      </c>
      <c r="B253" s="176"/>
      <c r="C253" s="86"/>
      <c r="D253" s="75">
        <f>SUM(D5:D252)</f>
        <v>617082.00854900049</v>
      </c>
      <c r="E253" s="75">
        <v>2368709.4761574999</v>
      </c>
    </row>
    <row r="254" spans="1:5" ht="51" customHeight="1" x14ac:dyDescent="0.2">
      <c r="A254" s="166" t="s">
        <v>609</v>
      </c>
      <c r="B254" s="166"/>
      <c r="C254" s="166"/>
      <c r="D254" s="166"/>
      <c r="E254" s="166"/>
    </row>
  </sheetData>
  <mergeCells count="122">
    <mergeCell ref="B36:B38"/>
    <mergeCell ref="A36:A38"/>
    <mergeCell ref="B28:B30"/>
    <mergeCell ref="A28:A30"/>
    <mergeCell ref="A253:B253"/>
    <mergeCell ref="B174:B176"/>
    <mergeCell ref="A174:A176"/>
    <mergeCell ref="B163:B165"/>
    <mergeCell ref="A163:A165"/>
    <mergeCell ref="B160:B162"/>
    <mergeCell ref="A160:A162"/>
    <mergeCell ref="B205:B207"/>
    <mergeCell ref="B202:B204"/>
    <mergeCell ref="A202:A204"/>
    <mergeCell ref="A205:A207"/>
    <mergeCell ref="B199:B201"/>
    <mergeCell ref="A199:A201"/>
    <mergeCell ref="B246:B252"/>
    <mergeCell ref="A246:A252"/>
    <mergeCell ref="B241:B243"/>
    <mergeCell ref="A241:A243"/>
    <mergeCell ref="B210:B212"/>
    <mergeCell ref="A210:A212"/>
    <mergeCell ref="B229:B230"/>
    <mergeCell ref="A229:A230"/>
    <mergeCell ref="B232:B233"/>
    <mergeCell ref="A232:A233"/>
    <mergeCell ref="B235:B236"/>
    <mergeCell ref="A235:A236"/>
    <mergeCell ref="B208:B209"/>
    <mergeCell ref="A208:A209"/>
    <mergeCell ref="B223:B224"/>
    <mergeCell ref="A223:A224"/>
    <mergeCell ref="B225:B226"/>
    <mergeCell ref="A225:A226"/>
    <mergeCell ref="B191:B192"/>
    <mergeCell ref="A191:A192"/>
    <mergeCell ref="B193:B194"/>
    <mergeCell ref="A193:A194"/>
    <mergeCell ref="B195:B197"/>
    <mergeCell ref="A195:A197"/>
    <mergeCell ref="B177:B178"/>
    <mergeCell ref="A177:A178"/>
    <mergeCell ref="B184:B185"/>
    <mergeCell ref="A184:A185"/>
    <mergeCell ref="B189:B190"/>
    <mergeCell ref="A189:A190"/>
    <mergeCell ref="B167:B168"/>
    <mergeCell ref="B169:B170"/>
    <mergeCell ref="A167:A168"/>
    <mergeCell ref="A169:A170"/>
    <mergeCell ref="B171:B172"/>
    <mergeCell ref="A171:A172"/>
    <mergeCell ref="B140:B141"/>
    <mergeCell ref="A140:A141"/>
    <mergeCell ref="B148:B149"/>
    <mergeCell ref="A148:A149"/>
    <mergeCell ref="B155:B156"/>
    <mergeCell ref="A155:A156"/>
    <mergeCell ref="B151:B153"/>
    <mergeCell ref="A151:A153"/>
    <mergeCell ref="B143:B147"/>
    <mergeCell ref="A143:A147"/>
    <mergeCell ref="B120:B121"/>
    <mergeCell ref="A120:A121"/>
    <mergeCell ref="B132:B133"/>
    <mergeCell ref="A132:A133"/>
    <mergeCell ref="B136:B137"/>
    <mergeCell ref="A136:A137"/>
    <mergeCell ref="B125:B127"/>
    <mergeCell ref="A125:A127"/>
    <mergeCell ref="B107:B108"/>
    <mergeCell ref="A107:A108"/>
    <mergeCell ref="B109:B110"/>
    <mergeCell ref="A109:A110"/>
    <mergeCell ref="B116:B117"/>
    <mergeCell ref="A116:A117"/>
    <mergeCell ref="B112:B114"/>
    <mergeCell ref="A112:A114"/>
    <mergeCell ref="A50:A51"/>
    <mergeCell ref="B45:B47"/>
    <mergeCell ref="A45:A47"/>
    <mergeCell ref="B95:B96"/>
    <mergeCell ref="A93:A94"/>
    <mergeCell ref="A95:A96"/>
    <mergeCell ref="B100:B101"/>
    <mergeCell ref="A100:A101"/>
    <mergeCell ref="B69:B70"/>
    <mergeCell ref="B71:B72"/>
    <mergeCell ref="A69:A70"/>
    <mergeCell ref="A71:A72"/>
    <mergeCell ref="B93:B94"/>
    <mergeCell ref="B88:B90"/>
    <mergeCell ref="A88:A90"/>
    <mergeCell ref="A85:A87"/>
    <mergeCell ref="B85:B87"/>
    <mergeCell ref="B76:B78"/>
    <mergeCell ref="A76:A78"/>
    <mergeCell ref="A1:E1"/>
    <mergeCell ref="A2:E2"/>
    <mergeCell ref="A254:E254"/>
    <mergeCell ref="B5:B6"/>
    <mergeCell ref="A5:A6"/>
    <mergeCell ref="A7:A8"/>
    <mergeCell ref="B7:B8"/>
    <mergeCell ref="B10:B11"/>
    <mergeCell ref="A10:A11"/>
    <mergeCell ref="B15:B16"/>
    <mergeCell ref="A15:A16"/>
    <mergeCell ref="A19:A20"/>
    <mergeCell ref="B19:B20"/>
    <mergeCell ref="B56:B57"/>
    <mergeCell ref="A56:A57"/>
    <mergeCell ref="B59:B60"/>
    <mergeCell ref="A59:A60"/>
    <mergeCell ref="B61:B62"/>
    <mergeCell ref="A61:A62"/>
    <mergeCell ref="B39:B40"/>
    <mergeCell ref="A39:A40"/>
    <mergeCell ref="A41:A42"/>
    <mergeCell ref="B41:B42"/>
    <mergeCell ref="B50:B51"/>
  </mergeCells>
  <conditionalFormatting sqref="C5:E252">
    <cfRule type="expression" dxfId="126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9" fitToHeight="0" orientation="portrait" useFirstPageNumber="1" r:id="rId1"/>
  <headerFooter>
    <oddFooter>&amp;CA &amp;P</oddFooter>
  </headerFooter>
  <rowBreaks count="5" manualBreakCount="5">
    <brk id="48" max="4" man="1"/>
    <brk id="92" max="4" man="1"/>
    <brk id="135" max="16383" man="1"/>
    <brk id="179" max="4" man="1"/>
    <brk id="2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A1606-3565-44D5-8A7A-F71A24744CBA}">
  <dimension ref="A1:G148"/>
  <sheetViews>
    <sheetView showZeros="0" view="pageBreakPreview" topLeftCell="A110" zoomScale="60" zoomScaleNormal="98" zoomScalePageLayoutView="40" workbookViewId="0">
      <selection sqref="A1:D1"/>
    </sheetView>
  </sheetViews>
  <sheetFormatPr defaultColWidth="9.140625" defaultRowHeight="15" x14ac:dyDescent="0.25"/>
  <cols>
    <col min="1" max="1" width="9.140625" style="1"/>
    <col min="2" max="2" width="44.42578125" style="1" customWidth="1"/>
    <col min="3" max="3" width="14.5703125" style="1" customWidth="1"/>
    <col min="4" max="4" width="15.42578125" style="1" customWidth="1"/>
    <col min="5" max="16384" width="9.140625" style="1"/>
  </cols>
  <sheetData>
    <row r="1" spans="1:4" ht="17.25" x14ac:dyDescent="0.35">
      <c r="A1" s="120" t="s">
        <v>567</v>
      </c>
      <c r="B1" s="120"/>
      <c r="C1" s="120"/>
      <c r="D1" s="120"/>
    </row>
    <row r="2" spans="1:4" ht="17.25" x14ac:dyDescent="0.35">
      <c r="A2" s="119" t="s">
        <v>600</v>
      </c>
      <c r="B2" s="119"/>
      <c r="C2" s="119"/>
      <c r="D2" s="119"/>
    </row>
    <row r="3" spans="1:4" ht="17.25" x14ac:dyDescent="0.35">
      <c r="A3" s="3"/>
      <c r="B3" s="3"/>
      <c r="C3" s="3"/>
      <c r="D3" s="7" t="s">
        <v>607</v>
      </c>
    </row>
    <row r="4" spans="1:4" x14ac:dyDescent="0.25">
      <c r="A4" s="124" t="s">
        <v>591</v>
      </c>
      <c r="B4" s="124" t="s">
        <v>0</v>
      </c>
      <c r="C4" s="125" t="s">
        <v>1</v>
      </c>
      <c r="D4" s="122" t="s">
        <v>2</v>
      </c>
    </row>
    <row r="5" spans="1:4" ht="39" customHeight="1" x14ac:dyDescent="0.25">
      <c r="A5" s="177"/>
      <c r="B5" s="177"/>
      <c r="C5" s="178"/>
      <c r="D5" s="179"/>
    </row>
    <row r="6" spans="1:4" ht="17.25" x14ac:dyDescent="0.25">
      <c r="A6" s="30" t="s">
        <v>571</v>
      </c>
      <c r="B6" s="31" t="s">
        <v>3</v>
      </c>
      <c r="C6" s="32"/>
      <c r="D6" s="32"/>
    </row>
    <row r="7" spans="1:4" ht="16.5" x14ac:dyDescent="0.25">
      <c r="A7" s="33">
        <v>1</v>
      </c>
      <c r="B7" s="34" t="s">
        <v>4</v>
      </c>
      <c r="C7" s="35">
        <v>1243.6831590369488</v>
      </c>
      <c r="D7" s="35">
        <v>35120268.286633112</v>
      </c>
    </row>
    <row r="8" spans="1:4" ht="16.5" x14ac:dyDescent="0.25">
      <c r="A8" s="33">
        <v>2</v>
      </c>
      <c r="B8" s="34" t="s">
        <v>5</v>
      </c>
      <c r="C8" s="35">
        <v>1095.8649823999999</v>
      </c>
      <c r="D8" s="35">
        <v>21807971.613536153</v>
      </c>
    </row>
    <row r="9" spans="1:4" ht="16.5" x14ac:dyDescent="0.25">
      <c r="A9" s="33">
        <v>3</v>
      </c>
      <c r="B9" s="34" t="s">
        <v>6</v>
      </c>
      <c r="C9" s="35">
        <v>48.120705280000003</v>
      </c>
      <c r="D9" s="35">
        <v>1106018.3922864541</v>
      </c>
    </row>
    <row r="10" spans="1:4" ht="16.5" x14ac:dyDescent="0.25">
      <c r="A10" s="33">
        <v>4</v>
      </c>
      <c r="B10" s="34" t="s">
        <v>7</v>
      </c>
      <c r="C10" s="35">
        <v>108.6317322</v>
      </c>
      <c r="D10" s="35">
        <v>1679014.9122468207</v>
      </c>
    </row>
    <row r="11" spans="1:4" ht="16.5" x14ac:dyDescent="0.25">
      <c r="A11" s="33">
        <v>5</v>
      </c>
      <c r="B11" s="34" t="s">
        <v>8</v>
      </c>
      <c r="C11" s="35">
        <v>16.600000000000001</v>
      </c>
      <c r="D11" s="35">
        <v>269120.24129226012</v>
      </c>
    </row>
    <row r="12" spans="1:4" ht="16.5" x14ac:dyDescent="0.25">
      <c r="A12" s="33">
        <v>6</v>
      </c>
      <c r="B12" s="34" t="s">
        <v>9</v>
      </c>
      <c r="C12" s="35">
        <v>316.46913187999996</v>
      </c>
      <c r="D12" s="35">
        <v>5312169.5950410347</v>
      </c>
    </row>
    <row r="13" spans="1:4" ht="16.5" x14ac:dyDescent="0.25">
      <c r="A13" s="33">
        <v>7</v>
      </c>
      <c r="B13" s="34" t="s">
        <v>10</v>
      </c>
      <c r="C13" s="35">
        <v>20</v>
      </c>
      <c r="D13" s="35">
        <v>494531.24224079261</v>
      </c>
    </row>
    <row r="14" spans="1:4" ht="16.5" x14ac:dyDescent="0.25">
      <c r="A14" s="33">
        <v>8</v>
      </c>
      <c r="B14" s="34" t="s">
        <v>11</v>
      </c>
      <c r="C14" s="35">
        <v>3.5</v>
      </c>
      <c r="D14" s="35">
        <v>53464.332716963654</v>
      </c>
    </row>
    <row r="15" spans="1:4" ht="16.5" x14ac:dyDescent="0.25">
      <c r="A15" s="33">
        <v>9</v>
      </c>
      <c r="B15" s="34" t="s">
        <v>12</v>
      </c>
      <c r="C15" s="36"/>
      <c r="D15" s="35">
        <v>22749.861118420959</v>
      </c>
    </row>
    <row r="16" spans="1:4" ht="17.25" x14ac:dyDescent="0.25">
      <c r="A16" s="30" t="s">
        <v>572</v>
      </c>
      <c r="B16" s="31" t="s">
        <v>13</v>
      </c>
      <c r="C16" s="32"/>
      <c r="D16" s="32"/>
    </row>
    <row r="17" spans="1:4" ht="16.5" x14ac:dyDescent="0.25">
      <c r="A17" s="33">
        <v>10</v>
      </c>
      <c r="B17" s="34" t="s">
        <v>14</v>
      </c>
      <c r="C17" s="35">
        <v>119.1117723</v>
      </c>
      <c r="D17" s="35">
        <v>6043573.3078093035</v>
      </c>
    </row>
    <row r="18" spans="1:4" ht="16.5" x14ac:dyDescent="0.25">
      <c r="A18" s="33">
        <v>11</v>
      </c>
      <c r="B18" s="34" t="s">
        <v>15</v>
      </c>
      <c r="C18" s="35">
        <v>43.2</v>
      </c>
      <c r="D18" s="35">
        <v>2613088.036632197</v>
      </c>
    </row>
    <row r="19" spans="1:4" ht="16.5" x14ac:dyDescent="0.25">
      <c r="A19" s="33">
        <v>12</v>
      </c>
      <c r="B19" s="34" t="s">
        <v>16</v>
      </c>
      <c r="C19" s="35">
        <v>22.3</v>
      </c>
      <c r="D19" s="35">
        <v>1513546.3736673628</v>
      </c>
    </row>
    <row r="20" spans="1:4" ht="16.5" x14ac:dyDescent="0.25">
      <c r="A20" s="33">
        <v>13</v>
      </c>
      <c r="B20" s="34" t="s">
        <v>17</v>
      </c>
      <c r="C20" s="35">
        <v>30.9</v>
      </c>
      <c r="D20" s="35">
        <v>1997654.3888864983</v>
      </c>
    </row>
    <row r="21" spans="1:4" ht="16.5" x14ac:dyDescent="0.25">
      <c r="A21" s="33">
        <v>14</v>
      </c>
      <c r="B21" s="34" t="s">
        <v>18</v>
      </c>
      <c r="C21" s="35">
        <v>14.9</v>
      </c>
      <c r="D21" s="35">
        <v>846048.67691466701</v>
      </c>
    </row>
    <row r="22" spans="1:4" ht="16.5" x14ac:dyDescent="0.25">
      <c r="A22" s="33">
        <v>15</v>
      </c>
      <c r="B22" s="34" t="s">
        <v>19</v>
      </c>
      <c r="C22" s="35">
        <v>24.18822769999997</v>
      </c>
      <c r="D22" s="35">
        <v>1343781.4736165293</v>
      </c>
    </row>
    <row r="23" spans="1:4" ht="17.25" x14ac:dyDescent="0.25">
      <c r="A23" s="30" t="s">
        <v>573</v>
      </c>
      <c r="B23" s="31" t="s">
        <v>20</v>
      </c>
      <c r="C23" s="32"/>
      <c r="D23" s="32"/>
    </row>
    <row r="24" spans="1:4" ht="16.5" x14ac:dyDescent="0.25">
      <c r="A24" s="33">
        <v>16</v>
      </c>
      <c r="B24" s="34" t="s">
        <v>21</v>
      </c>
      <c r="C24" s="35">
        <v>1.1100000000000001</v>
      </c>
      <c r="D24" s="35">
        <v>63162.988890860615</v>
      </c>
    </row>
    <row r="25" spans="1:4" ht="16.5" x14ac:dyDescent="0.25">
      <c r="A25" s="33">
        <f>A24+1</f>
        <v>17</v>
      </c>
      <c r="B25" s="34" t="s">
        <v>22</v>
      </c>
      <c r="C25" s="35">
        <v>8.17</v>
      </c>
      <c r="D25" s="35">
        <v>723352.36242724245</v>
      </c>
    </row>
    <row r="26" spans="1:4" ht="16.5" x14ac:dyDescent="0.25">
      <c r="A26" s="33">
        <f t="shared" ref="A26:A89" si="0">A25+1</f>
        <v>18</v>
      </c>
      <c r="B26" s="34" t="s">
        <v>23</v>
      </c>
      <c r="C26" s="35">
        <v>102.4</v>
      </c>
      <c r="D26" s="35">
        <v>5376360.7925514374</v>
      </c>
    </row>
    <row r="27" spans="1:4" ht="16.5" x14ac:dyDescent="0.25">
      <c r="A27" s="33">
        <f t="shared" si="0"/>
        <v>19</v>
      </c>
      <c r="B27" s="34" t="s">
        <v>24</v>
      </c>
      <c r="C27" s="35">
        <v>102.1</v>
      </c>
      <c r="D27" s="35">
        <v>5926498.3238611091</v>
      </c>
    </row>
    <row r="28" spans="1:4" ht="16.5" x14ac:dyDescent="0.25">
      <c r="A28" s="33">
        <f t="shared" si="0"/>
        <v>20</v>
      </c>
      <c r="B28" s="34" t="s">
        <v>25</v>
      </c>
      <c r="C28" s="35">
        <v>16.47</v>
      </c>
      <c r="D28" s="35">
        <v>737741.40036875219</v>
      </c>
    </row>
    <row r="29" spans="1:4" ht="16.5" x14ac:dyDescent="0.25">
      <c r="A29" s="33">
        <f t="shared" si="0"/>
        <v>21</v>
      </c>
      <c r="B29" s="34" t="s">
        <v>26</v>
      </c>
      <c r="C29" s="35">
        <v>143.01</v>
      </c>
      <c r="D29" s="35">
        <v>2952954.6386578819</v>
      </c>
    </row>
    <row r="30" spans="1:4" ht="16.5" x14ac:dyDescent="0.25">
      <c r="A30" s="33">
        <f t="shared" si="0"/>
        <v>22</v>
      </c>
      <c r="B30" s="34" t="s">
        <v>27</v>
      </c>
      <c r="C30" s="36">
        <v>0.42</v>
      </c>
      <c r="D30" s="35">
        <v>22661.682207796002</v>
      </c>
    </row>
    <row r="31" spans="1:4" ht="16.5" x14ac:dyDescent="0.25">
      <c r="A31" s="33">
        <f t="shared" si="0"/>
        <v>23</v>
      </c>
      <c r="B31" s="34" t="s">
        <v>28</v>
      </c>
      <c r="C31" s="36">
        <v>0.36</v>
      </c>
      <c r="D31" s="35">
        <v>14387.095803965798</v>
      </c>
    </row>
    <row r="32" spans="1:4" ht="16.5" x14ac:dyDescent="0.25">
      <c r="A32" s="33">
        <f t="shared" si="0"/>
        <v>24</v>
      </c>
      <c r="B32" s="34" t="s">
        <v>29</v>
      </c>
      <c r="C32" s="35">
        <v>2.2999999999999998</v>
      </c>
      <c r="D32" s="35">
        <v>106943.91124644942</v>
      </c>
    </row>
    <row r="33" spans="1:7" ht="16.5" x14ac:dyDescent="0.25">
      <c r="A33" s="33">
        <f t="shared" si="0"/>
        <v>25</v>
      </c>
      <c r="B33" s="34" t="s">
        <v>30</v>
      </c>
      <c r="C33" s="35">
        <v>126.1</v>
      </c>
      <c r="D33" s="35">
        <v>5019736.72908979</v>
      </c>
    </row>
    <row r="34" spans="1:7" ht="16.5" x14ac:dyDescent="0.25">
      <c r="A34" s="33">
        <f t="shared" si="0"/>
        <v>26</v>
      </c>
      <c r="B34" s="34" t="s">
        <v>31</v>
      </c>
      <c r="C34" s="35"/>
      <c r="D34" s="35">
        <v>32232.625324693319</v>
      </c>
    </row>
    <row r="35" spans="1:7" ht="16.5" x14ac:dyDescent="0.25">
      <c r="A35" s="33">
        <f t="shared" si="0"/>
        <v>27</v>
      </c>
      <c r="B35" s="34" t="s">
        <v>32</v>
      </c>
      <c r="C35" s="35"/>
      <c r="D35" s="35">
        <v>464346.24078679585</v>
      </c>
    </row>
    <row r="36" spans="1:7" ht="17.25" x14ac:dyDescent="0.25">
      <c r="A36" s="30" t="s">
        <v>574</v>
      </c>
      <c r="B36" s="31" t="s">
        <v>33</v>
      </c>
      <c r="C36" s="32"/>
      <c r="D36" s="32"/>
    </row>
    <row r="37" spans="1:7" ht="16.5" x14ac:dyDescent="0.25">
      <c r="A37" s="33">
        <f>A35+1</f>
        <v>28</v>
      </c>
      <c r="B37" s="34" t="s">
        <v>34</v>
      </c>
      <c r="C37" s="35">
        <v>4053.9871318625001</v>
      </c>
      <c r="D37" s="35">
        <v>10181795.22225365</v>
      </c>
    </row>
    <row r="38" spans="1:7" ht="16.5" x14ac:dyDescent="0.25">
      <c r="A38" s="33">
        <f t="shared" si="0"/>
        <v>29</v>
      </c>
      <c r="B38" s="34" t="s">
        <v>35</v>
      </c>
      <c r="C38" s="35"/>
      <c r="D38" s="35">
        <v>1916987.3405198553</v>
      </c>
    </row>
    <row r="39" spans="1:7" ht="16.5" x14ac:dyDescent="0.25">
      <c r="A39" s="33">
        <f t="shared" si="0"/>
        <v>30</v>
      </c>
      <c r="B39" s="34" t="s">
        <v>37</v>
      </c>
      <c r="C39" s="35"/>
      <c r="D39" s="35">
        <v>24770.590845375413</v>
      </c>
    </row>
    <row r="40" spans="1:7" ht="17.25" x14ac:dyDescent="0.25">
      <c r="A40" s="30" t="s">
        <v>575</v>
      </c>
      <c r="B40" s="31" t="s">
        <v>38</v>
      </c>
      <c r="C40" s="32"/>
      <c r="D40" s="32"/>
    </row>
    <row r="41" spans="1:7" ht="16.5" x14ac:dyDescent="0.25">
      <c r="A41" s="33">
        <f>A39+1</f>
        <v>31</v>
      </c>
      <c r="B41" s="34" t="s">
        <v>39</v>
      </c>
      <c r="C41" s="35">
        <f>35.25*170/1000</f>
        <v>5.9924999999999997</v>
      </c>
      <c r="D41" s="35">
        <v>9324789.2172317524</v>
      </c>
    </row>
    <row r="42" spans="1:7" ht="16.5" x14ac:dyDescent="0.25">
      <c r="A42" s="33">
        <f t="shared" si="0"/>
        <v>32</v>
      </c>
      <c r="B42" s="34" t="s">
        <v>40</v>
      </c>
      <c r="C42" s="35">
        <f>89.53*180/1000</f>
        <v>16.115400000000001</v>
      </c>
      <c r="D42" s="35">
        <v>749952.18266651663</v>
      </c>
    </row>
    <row r="43" spans="1:7" ht="16.5" x14ac:dyDescent="0.25">
      <c r="A43" s="33">
        <f t="shared" si="0"/>
        <v>33</v>
      </c>
      <c r="B43" s="34" t="s">
        <v>41</v>
      </c>
      <c r="C43" s="36">
        <f>43.6*180/100000</f>
        <v>7.8479999999999994E-2</v>
      </c>
      <c r="D43" s="35">
        <v>5193.2936809999992</v>
      </c>
    </row>
    <row r="44" spans="1:7" ht="16.5" x14ac:dyDescent="0.25">
      <c r="A44" s="33">
        <f t="shared" si="0"/>
        <v>34</v>
      </c>
      <c r="B44" s="34" t="s">
        <v>42</v>
      </c>
      <c r="C44" s="35">
        <f>4.02*180/1000</f>
        <v>0.72359999999999991</v>
      </c>
      <c r="D44" s="35">
        <v>26468.849656719103</v>
      </c>
      <c r="G44" s="2"/>
    </row>
    <row r="45" spans="1:7" ht="16.5" x14ac:dyDescent="0.25">
      <c r="A45" s="33">
        <f t="shared" si="0"/>
        <v>35</v>
      </c>
      <c r="B45" s="34" t="s">
        <v>43</v>
      </c>
      <c r="C45" s="35"/>
      <c r="D45" s="35">
        <v>8535.2676148480259</v>
      </c>
    </row>
    <row r="46" spans="1:7" ht="17.25" x14ac:dyDescent="0.25">
      <c r="A46" s="30" t="s">
        <v>576</v>
      </c>
      <c r="B46" s="31" t="s">
        <v>44</v>
      </c>
      <c r="C46" s="32"/>
      <c r="D46" s="32">
        <v>32595.407253999998</v>
      </c>
    </row>
    <row r="47" spans="1:7" ht="17.25" x14ac:dyDescent="0.25">
      <c r="A47" s="30" t="s">
        <v>577</v>
      </c>
      <c r="B47" s="31" t="s">
        <v>45</v>
      </c>
      <c r="C47" s="32"/>
      <c r="D47" s="32"/>
    </row>
    <row r="48" spans="1:7" ht="16.5" x14ac:dyDescent="0.25">
      <c r="A48" s="33">
        <f>A45+1</f>
        <v>36</v>
      </c>
      <c r="B48" s="34" t="s">
        <v>46</v>
      </c>
      <c r="C48" s="35">
        <v>12.8803</v>
      </c>
      <c r="D48" s="35">
        <v>1983958.6551680369</v>
      </c>
    </row>
    <row r="49" spans="1:4" ht="16.5" x14ac:dyDescent="0.25">
      <c r="A49" s="33">
        <f t="shared" si="0"/>
        <v>37</v>
      </c>
      <c r="B49" s="34" t="s">
        <v>47</v>
      </c>
      <c r="C49" s="35">
        <v>3.34</v>
      </c>
      <c r="D49" s="35">
        <v>835532.74961257936</v>
      </c>
    </row>
    <row r="50" spans="1:4" ht="16.5" x14ac:dyDescent="0.25">
      <c r="A50" s="33">
        <f t="shared" si="0"/>
        <v>38</v>
      </c>
      <c r="B50" s="34" t="s">
        <v>48</v>
      </c>
      <c r="C50" s="35">
        <v>7.6</v>
      </c>
      <c r="D50" s="35">
        <v>1062544.5993253468</v>
      </c>
    </row>
    <row r="51" spans="1:4" ht="16.5" x14ac:dyDescent="0.25">
      <c r="A51" s="33">
        <f t="shared" si="0"/>
        <v>39</v>
      </c>
      <c r="B51" s="34" t="s">
        <v>49</v>
      </c>
      <c r="C51" s="35"/>
      <c r="D51" s="35">
        <v>5442.34</v>
      </c>
    </row>
    <row r="52" spans="1:4" ht="16.5" x14ac:dyDescent="0.25">
      <c r="A52" s="33">
        <f t="shared" si="0"/>
        <v>40</v>
      </c>
      <c r="B52" s="34" t="s">
        <v>50</v>
      </c>
      <c r="C52" s="35"/>
      <c r="D52" s="35">
        <v>989862.86269104853</v>
      </c>
    </row>
    <row r="53" spans="1:4" ht="16.5" x14ac:dyDescent="0.25">
      <c r="A53" s="33">
        <f t="shared" si="0"/>
        <v>41</v>
      </c>
      <c r="B53" s="34" t="s">
        <v>51</v>
      </c>
      <c r="C53" s="35"/>
      <c r="D53" s="35">
        <v>200484.69858</v>
      </c>
    </row>
    <row r="54" spans="1:4" ht="16.5" x14ac:dyDescent="0.25">
      <c r="A54" s="33">
        <f t="shared" si="0"/>
        <v>42</v>
      </c>
      <c r="B54" s="34" t="s">
        <v>52</v>
      </c>
      <c r="C54" s="35">
        <v>0</v>
      </c>
      <c r="D54" s="35">
        <v>2806.4</v>
      </c>
    </row>
    <row r="55" spans="1:4" ht="16.5" x14ac:dyDescent="0.25">
      <c r="A55" s="33">
        <f t="shared" si="0"/>
        <v>43</v>
      </c>
      <c r="B55" s="34" t="s">
        <v>53</v>
      </c>
      <c r="C55" s="36">
        <v>0.27</v>
      </c>
      <c r="D55" s="35">
        <v>32203.066232997528</v>
      </c>
    </row>
    <row r="56" spans="1:4" ht="16.5" x14ac:dyDescent="0.25">
      <c r="A56" s="33">
        <f t="shared" si="0"/>
        <v>44</v>
      </c>
      <c r="B56" s="34" t="s">
        <v>54</v>
      </c>
      <c r="C56" s="35"/>
      <c r="D56" s="35">
        <v>1438513.6817014664</v>
      </c>
    </row>
    <row r="57" spans="1:4" ht="17.25" x14ac:dyDescent="0.25">
      <c r="A57" s="30" t="s">
        <v>578</v>
      </c>
      <c r="B57" s="31" t="s">
        <v>55</v>
      </c>
      <c r="C57" s="32"/>
      <c r="D57" s="32"/>
    </row>
    <row r="58" spans="1:4" ht="16.5" x14ac:dyDescent="0.25">
      <c r="A58" s="33">
        <f>A56+1</f>
        <v>45</v>
      </c>
      <c r="B58" s="34" t="s">
        <v>56</v>
      </c>
      <c r="C58" s="36">
        <v>0.34</v>
      </c>
      <c r="D58" s="35">
        <v>426376.3702368564</v>
      </c>
    </row>
    <row r="59" spans="1:4" ht="16.5" x14ac:dyDescent="0.25">
      <c r="A59" s="33">
        <f t="shared" si="0"/>
        <v>46</v>
      </c>
      <c r="B59" s="34" t="s">
        <v>57</v>
      </c>
      <c r="C59" s="35">
        <f>20.49+43.63</f>
        <v>64.12</v>
      </c>
      <c r="D59" s="35">
        <v>3127399.8337223181</v>
      </c>
    </row>
    <row r="60" spans="1:4" ht="16.5" x14ac:dyDescent="0.25">
      <c r="A60" s="33">
        <f t="shared" si="0"/>
        <v>47</v>
      </c>
      <c r="B60" s="34" t="s">
        <v>58</v>
      </c>
      <c r="C60" s="35">
        <v>1.41</v>
      </c>
      <c r="D60" s="35">
        <v>488631.05388721341</v>
      </c>
    </row>
    <row r="61" spans="1:4" ht="16.5" x14ac:dyDescent="0.25">
      <c r="A61" s="33">
        <f t="shared" si="0"/>
        <v>48</v>
      </c>
      <c r="B61" s="34" t="s">
        <v>59</v>
      </c>
      <c r="C61" s="35">
        <v>22.25</v>
      </c>
      <c r="D61" s="35">
        <v>1706184.3635204139</v>
      </c>
    </row>
    <row r="62" spans="1:4" ht="16.5" x14ac:dyDescent="0.25">
      <c r="A62" s="33">
        <f t="shared" si="0"/>
        <v>49</v>
      </c>
      <c r="B62" s="34" t="s">
        <v>60</v>
      </c>
      <c r="C62" s="35">
        <v>11.24</v>
      </c>
      <c r="D62" s="35">
        <v>818240.32998709357</v>
      </c>
    </row>
    <row r="63" spans="1:4" ht="16.5" x14ac:dyDescent="0.25">
      <c r="A63" s="33">
        <f t="shared" si="0"/>
        <v>50</v>
      </c>
      <c r="B63" s="34" t="s">
        <v>61</v>
      </c>
      <c r="C63" s="35">
        <v>15.63</v>
      </c>
      <c r="D63" s="35">
        <v>5002126.9903465286</v>
      </c>
    </row>
    <row r="64" spans="1:4" ht="16.5" x14ac:dyDescent="0.25">
      <c r="A64" s="33">
        <f t="shared" si="0"/>
        <v>51</v>
      </c>
      <c r="B64" s="34" t="s">
        <v>62</v>
      </c>
      <c r="C64" s="35">
        <v>31.9</v>
      </c>
      <c r="D64" s="35">
        <v>3009213.890533037</v>
      </c>
    </row>
    <row r="65" spans="1:4" ht="16.5" x14ac:dyDescent="0.25">
      <c r="A65" s="33">
        <f t="shared" si="0"/>
        <v>52</v>
      </c>
      <c r="B65" s="34" t="s">
        <v>63</v>
      </c>
      <c r="C65" s="35">
        <v>8.91</v>
      </c>
      <c r="D65" s="35">
        <v>832325.1085824793</v>
      </c>
    </row>
    <row r="66" spans="1:4" ht="16.5" x14ac:dyDescent="0.25">
      <c r="A66" s="33">
        <f t="shared" si="0"/>
        <v>53</v>
      </c>
      <c r="B66" s="34" t="s">
        <v>64</v>
      </c>
      <c r="C66" s="35">
        <v>1.37</v>
      </c>
      <c r="D66" s="35">
        <v>83384.8379442</v>
      </c>
    </row>
    <row r="67" spans="1:4" ht="16.5" x14ac:dyDescent="0.25">
      <c r="A67" s="33">
        <f t="shared" si="0"/>
        <v>54</v>
      </c>
      <c r="B67" s="34" t="s">
        <v>65</v>
      </c>
      <c r="C67" s="35">
        <v>7.95</v>
      </c>
      <c r="D67" s="35">
        <v>1019840.1447324001</v>
      </c>
    </row>
    <row r="68" spans="1:4" ht="16.5" x14ac:dyDescent="0.25">
      <c r="A68" s="33">
        <f t="shared" si="0"/>
        <v>55</v>
      </c>
      <c r="B68" s="34" t="s">
        <v>66</v>
      </c>
      <c r="C68" s="36">
        <v>0.36</v>
      </c>
      <c r="D68" s="35">
        <v>11150.908587999998</v>
      </c>
    </row>
    <row r="69" spans="1:4" ht="16.5" x14ac:dyDescent="0.25">
      <c r="A69" s="33">
        <f t="shared" si="0"/>
        <v>56</v>
      </c>
      <c r="B69" s="34" t="s">
        <v>67</v>
      </c>
      <c r="C69" s="35">
        <v>2.41</v>
      </c>
      <c r="D69" s="35">
        <v>75848.439321600003</v>
      </c>
    </row>
    <row r="70" spans="1:4" ht="16.5" x14ac:dyDescent="0.25">
      <c r="A70" s="33">
        <f t="shared" si="0"/>
        <v>57</v>
      </c>
      <c r="B70" s="34" t="s">
        <v>68</v>
      </c>
      <c r="C70" s="35">
        <v>1.56</v>
      </c>
      <c r="D70" s="35">
        <v>197914.09050444118</v>
      </c>
    </row>
    <row r="71" spans="1:4" ht="16.5" x14ac:dyDescent="0.25">
      <c r="A71" s="33">
        <f>A70+1</f>
        <v>58</v>
      </c>
      <c r="B71" s="34" t="s">
        <v>69</v>
      </c>
      <c r="C71" s="36">
        <v>0.16</v>
      </c>
      <c r="D71" s="35">
        <v>33214.684282536589</v>
      </c>
    </row>
    <row r="72" spans="1:4" ht="16.5" x14ac:dyDescent="0.25">
      <c r="A72" s="33">
        <f t="shared" si="0"/>
        <v>59</v>
      </c>
      <c r="B72" s="34" t="s">
        <v>70</v>
      </c>
      <c r="C72" s="36">
        <v>0.01</v>
      </c>
      <c r="D72" s="35">
        <v>529.66104866503792</v>
      </c>
    </row>
    <row r="73" spans="1:4" ht="16.5" x14ac:dyDescent="0.25">
      <c r="A73" s="33">
        <f t="shared" si="0"/>
        <v>60</v>
      </c>
      <c r="B73" s="37" t="s">
        <v>71</v>
      </c>
      <c r="C73" s="36">
        <v>0.05</v>
      </c>
      <c r="D73" s="35">
        <v>215.79014240667615</v>
      </c>
    </row>
    <row r="74" spans="1:4" ht="16.5" x14ac:dyDescent="0.25">
      <c r="A74" s="33">
        <f t="shared" si="0"/>
        <v>61</v>
      </c>
      <c r="B74" s="34" t="s">
        <v>72</v>
      </c>
      <c r="C74" s="35"/>
      <c r="D74" s="35">
        <v>1088296.9992322419</v>
      </c>
    </row>
    <row r="75" spans="1:4" ht="17.25" x14ac:dyDescent="0.25">
      <c r="A75" s="30" t="s">
        <v>579</v>
      </c>
      <c r="B75" s="31" t="s">
        <v>73</v>
      </c>
      <c r="C75" s="32"/>
      <c r="D75" s="32"/>
    </row>
    <row r="76" spans="1:4" ht="16.5" x14ac:dyDescent="0.25">
      <c r="A76" s="33">
        <f>A74+1</f>
        <v>62</v>
      </c>
      <c r="B76" s="34" t="s">
        <v>74</v>
      </c>
      <c r="C76" s="35">
        <v>330.62</v>
      </c>
      <c r="D76" s="35">
        <v>7492800.8818641752</v>
      </c>
    </row>
    <row r="77" spans="1:4" ht="16.5" x14ac:dyDescent="0.25">
      <c r="A77" s="33">
        <f t="shared" si="0"/>
        <v>63</v>
      </c>
      <c r="B77" s="34" t="s">
        <v>75</v>
      </c>
      <c r="C77" s="35">
        <v>7.38</v>
      </c>
      <c r="D77" s="35">
        <v>736718.18117127148</v>
      </c>
    </row>
    <row r="78" spans="1:4" ht="16.5" x14ac:dyDescent="0.25">
      <c r="A78" s="33">
        <f t="shared" si="0"/>
        <v>64</v>
      </c>
      <c r="B78" s="34" t="s">
        <v>76</v>
      </c>
      <c r="C78" s="35">
        <v>561.73</v>
      </c>
      <c r="D78" s="35">
        <v>8484477.0751409065</v>
      </c>
    </row>
    <row r="79" spans="1:4" ht="16.5" x14ac:dyDescent="0.25">
      <c r="A79" s="33">
        <f t="shared" si="0"/>
        <v>65</v>
      </c>
      <c r="B79" s="34" t="s">
        <v>77</v>
      </c>
      <c r="C79" s="35">
        <v>12.11</v>
      </c>
      <c r="D79" s="35">
        <v>236848.91853426339</v>
      </c>
    </row>
    <row r="80" spans="1:4" ht="16.5" x14ac:dyDescent="0.25">
      <c r="A80" s="33">
        <f t="shared" si="0"/>
        <v>66</v>
      </c>
      <c r="B80" s="34" t="s">
        <v>78</v>
      </c>
      <c r="C80" s="35">
        <v>69.41</v>
      </c>
      <c r="D80" s="35">
        <v>534063.27898339427</v>
      </c>
    </row>
    <row r="81" spans="1:4" ht="16.5" x14ac:dyDescent="0.25">
      <c r="A81" s="33">
        <f t="shared" si="0"/>
        <v>67</v>
      </c>
      <c r="B81" s="34" t="s">
        <v>79</v>
      </c>
      <c r="C81" s="35">
        <v>266.41000000000003</v>
      </c>
      <c r="D81" s="35">
        <v>5950759.5042027216</v>
      </c>
    </row>
    <row r="82" spans="1:4" ht="16.5" x14ac:dyDescent="0.25">
      <c r="A82" s="33">
        <f t="shared" si="0"/>
        <v>68</v>
      </c>
      <c r="B82" s="34" t="s">
        <v>80</v>
      </c>
      <c r="C82" s="35">
        <v>203.86</v>
      </c>
      <c r="D82" s="35">
        <v>8456225.5571476091</v>
      </c>
    </row>
    <row r="83" spans="1:4" ht="16.5" x14ac:dyDescent="0.25">
      <c r="A83" s="33">
        <f t="shared" si="0"/>
        <v>69</v>
      </c>
      <c r="B83" s="34" t="s">
        <v>81</v>
      </c>
      <c r="C83" s="35">
        <v>38.049999999999997</v>
      </c>
      <c r="D83" s="35">
        <v>3648646.6713303719</v>
      </c>
    </row>
    <row r="84" spans="1:4" ht="16.5" x14ac:dyDescent="0.25">
      <c r="A84" s="33">
        <f t="shared" si="0"/>
        <v>70</v>
      </c>
      <c r="B84" s="34" t="s">
        <v>82</v>
      </c>
      <c r="C84" s="35">
        <v>33.58</v>
      </c>
      <c r="D84" s="35">
        <v>1004713.8273735427</v>
      </c>
    </row>
    <row r="85" spans="1:4" ht="16.5" x14ac:dyDescent="0.25">
      <c r="A85" s="33">
        <f t="shared" si="0"/>
        <v>71</v>
      </c>
      <c r="B85" s="34" t="s">
        <v>83</v>
      </c>
      <c r="C85" s="35">
        <v>55.4</v>
      </c>
      <c r="D85" s="35">
        <v>1146006.5119732986</v>
      </c>
    </row>
    <row r="86" spans="1:4" ht="16.5" x14ac:dyDescent="0.25">
      <c r="A86" s="33">
        <f t="shared" si="0"/>
        <v>72</v>
      </c>
      <c r="B86" s="34" t="s">
        <v>84</v>
      </c>
      <c r="C86" s="35">
        <v>22.76</v>
      </c>
      <c r="D86" s="35">
        <v>776075.05747866712</v>
      </c>
    </row>
    <row r="87" spans="1:4" ht="16.5" x14ac:dyDescent="0.25">
      <c r="A87" s="33">
        <f t="shared" si="0"/>
        <v>73</v>
      </c>
      <c r="B87" s="34" t="s">
        <v>85</v>
      </c>
      <c r="C87" s="35">
        <v>39.880000000000003</v>
      </c>
      <c r="D87" s="35">
        <v>233653.23035419997</v>
      </c>
    </row>
    <row r="88" spans="1:4" ht="16.5" x14ac:dyDescent="0.25">
      <c r="A88" s="33">
        <f t="shared" si="0"/>
        <v>74</v>
      </c>
      <c r="B88" s="34" t="s">
        <v>86</v>
      </c>
      <c r="C88" s="35">
        <v>35.479999999999997</v>
      </c>
      <c r="D88" s="35">
        <v>1059790.6023828303</v>
      </c>
    </row>
    <row r="89" spans="1:4" ht="16.5" x14ac:dyDescent="0.25">
      <c r="A89" s="33">
        <f t="shared" si="0"/>
        <v>75</v>
      </c>
      <c r="B89" s="34" t="s">
        <v>87</v>
      </c>
      <c r="C89" s="35">
        <v>62.19</v>
      </c>
      <c r="D89" s="35">
        <v>2712832.39389265</v>
      </c>
    </row>
    <row r="90" spans="1:4" ht="16.5" x14ac:dyDescent="0.25">
      <c r="A90" s="33">
        <f t="shared" ref="A90:A146" si="1">A89+1</f>
        <v>76</v>
      </c>
      <c r="B90" s="34" t="s">
        <v>88</v>
      </c>
      <c r="C90" s="35">
        <v>4.8899999999999997</v>
      </c>
      <c r="D90" s="35">
        <v>46876.926589990668</v>
      </c>
    </row>
    <row r="91" spans="1:4" ht="16.5" x14ac:dyDescent="0.25">
      <c r="A91" s="33">
        <f t="shared" si="1"/>
        <v>77</v>
      </c>
      <c r="B91" s="34" t="s">
        <v>89</v>
      </c>
      <c r="C91" s="35">
        <v>7.2</v>
      </c>
      <c r="D91" s="35">
        <v>366623.83757550427</v>
      </c>
    </row>
    <row r="92" spans="1:4" ht="16.5" x14ac:dyDescent="0.25">
      <c r="A92" s="33">
        <f t="shared" si="1"/>
        <v>78</v>
      </c>
      <c r="B92" s="34" t="s">
        <v>90</v>
      </c>
      <c r="C92" s="35">
        <v>17.989999999999998</v>
      </c>
      <c r="D92" s="35">
        <v>671084.58125136432</v>
      </c>
    </row>
    <row r="93" spans="1:4" ht="16.5" x14ac:dyDescent="0.25">
      <c r="A93" s="33">
        <f t="shared" si="1"/>
        <v>79</v>
      </c>
      <c r="B93" s="34" t="s">
        <v>91</v>
      </c>
      <c r="C93" s="35">
        <v>8.2200000000000006</v>
      </c>
      <c r="D93" s="35">
        <v>234172.19440914667</v>
      </c>
    </row>
    <row r="94" spans="1:4" ht="16.5" x14ac:dyDescent="0.25">
      <c r="A94" s="33">
        <f t="shared" si="1"/>
        <v>80</v>
      </c>
      <c r="B94" s="34" t="s">
        <v>92</v>
      </c>
      <c r="C94" s="35"/>
      <c r="D94" s="35">
        <v>13892.8418</v>
      </c>
    </row>
    <row r="95" spans="1:4" ht="16.5" x14ac:dyDescent="0.25">
      <c r="A95" s="33">
        <f t="shared" si="1"/>
        <v>81</v>
      </c>
      <c r="B95" s="34" t="s">
        <v>93</v>
      </c>
      <c r="C95" s="36">
        <v>0.11</v>
      </c>
      <c r="D95" s="35">
        <v>23533.45364</v>
      </c>
    </row>
    <row r="96" spans="1:4" ht="16.5" x14ac:dyDescent="0.25">
      <c r="A96" s="33">
        <f t="shared" si="1"/>
        <v>82</v>
      </c>
      <c r="B96" s="34" t="s">
        <v>94</v>
      </c>
      <c r="C96" s="35">
        <v>18.93</v>
      </c>
      <c r="D96" s="35">
        <v>386509.78288009996</v>
      </c>
    </row>
    <row r="97" spans="1:4" ht="16.5" x14ac:dyDescent="0.25">
      <c r="A97" s="33">
        <f t="shared" si="1"/>
        <v>83</v>
      </c>
      <c r="B97" s="34" t="s">
        <v>96</v>
      </c>
      <c r="C97" s="35">
        <v>2.76</v>
      </c>
      <c r="D97" s="35">
        <v>96312.482907175989</v>
      </c>
    </row>
    <row r="98" spans="1:4" ht="16.5" x14ac:dyDescent="0.25">
      <c r="A98" s="33">
        <f t="shared" si="1"/>
        <v>84</v>
      </c>
      <c r="B98" s="34" t="s">
        <v>97</v>
      </c>
      <c r="C98" s="35">
        <v>2.81</v>
      </c>
      <c r="D98" s="35">
        <v>542857.01302630571</v>
      </c>
    </row>
    <row r="99" spans="1:4" ht="16.5" x14ac:dyDescent="0.25">
      <c r="A99" s="33">
        <f t="shared" si="1"/>
        <v>85</v>
      </c>
      <c r="B99" s="34" t="s">
        <v>98</v>
      </c>
      <c r="C99" s="35">
        <v>45.82</v>
      </c>
      <c r="D99" s="35">
        <v>1127486.7284664516</v>
      </c>
    </row>
    <row r="100" spans="1:4" ht="16.5" x14ac:dyDescent="0.25">
      <c r="A100" s="33">
        <f t="shared" si="1"/>
        <v>86</v>
      </c>
      <c r="B100" s="34" t="s">
        <v>99</v>
      </c>
      <c r="C100" s="35">
        <v>11.97</v>
      </c>
      <c r="D100" s="35">
        <v>357814.08009916364</v>
      </c>
    </row>
    <row r="101" spans="1:4" ht="16.5" x14ac:dyDescent="0.25">
      <c r="A101" s="33">
        <f t="shared" si="1"/>
        <v>87</v>
      </c>
      <c r="B101" s="34" t="s">
        <v>100</v>
      </c>
      <c r="C101" s="35">
        <v>5.8</v>
      </c>
      <c r="D101" s="35">
        <v>143810.38545012468</v>
      </c>
    </row>
    <row r="102" spans="1:4" ht="16.5" x14ac:dyDescent="0.25">
      <c r="A102" s="33">
        <f t="shared" si="1"/>
        <v>88</v>
      </c>
      <c r="B102" s="34" t="s">
        <v>101</v>
      </c>
      <c r="C102" s="35">
        <v>0.7</v>
      </c>
      <c r="D102" s="35">
        <v>15236.165603619638</v>
      </c>
    </row>
    <row r="103" spans="1:4" ht="16.5" x14ac:dyDescent="0.25">
      <c r="A103" s="33">
        <f t="shared" si="1"/>
        <v>89</v>
      </c>
      <c r="B103" s="34" t="s">
        <v>102</v>
      </c>
      <c r="C103" s="35">
        <v>1.1100000000000001</v>
      </c>
      <c r="D103" s="35">
        <v>79667.594728716533</v>
      </c>
    </row>
    <row r="104" spans="1:4" ht="16.5" x14ac:dyDescent="0.25">
      <c r="A104" s="33">
        <f t="shared" si="1"/>
        <v>90</v>
      </c>
      <c r="B104" s="34" t="s">
        <v>103</v>
      </c>
      <c r="C104" s="35">
        <v>32.71</v>
      </c>
      <c r="D104" s="35">
        <v>1613839.1679132096</v>
      </c>
    </row>
    <row r="105" spans="1:4" ht="16.5" x14ac:dyDescent="0.25">
      <c r="A105" s="33">
        <f t="shared" si="1"/>
        <v>91</v>
      </c>
      <c r="B105" s="34" t="s">
        <v>104</v>
      </c>
      <c r="C105" s="36">
        <v>0.2</v>
      </c>
      <c r="D105" s="35">
        <v>3797.0284536197723</v>
      </c>
    </row>
    <row r="106" spans="1:4" ht="16.5" x14ac:dyDescent="0.25">
      <c r="A106" s="33">
        <f t="shared" si="1"/>
        <v>92</v>
      </c>
      <c r="B106" s="34" t="s">
        <v>106</v>
      </c>
      <c r="C106" s="35"/>
      <c r="D106" s="35">
        <v>159.46472</v>
      </c>
    </row>
    <row r="107" spans="1:4" ht="16.5" x14ac:dyDescent="0.25">
      <c r="A107" s="33">
        <f t="shared" si="1"/>
        <v>93</v>
      </c>
      <c r="B107" s="34" t="s">
        <v>107</v>
      </c>
      <c r="C107" s="35">
        <v>27.41</v>
      </c>
      <c r="D107" s="35">
        <v>1264647.0692077691</v>
      </c>
    </row>
    <row r="108" spans="1:4" ht="16.5" x14ac:dyDescent="0.25">
      <c r="A108" s="33">
        <f t="shared" si="1"/>
        <v>94</v>
      </c>
      <c r="B108" s="34" t="s">
        <v>108</v>
      </c>
      <c r="C108" s="35">
        <v>128.74</v>
      </c>
      <c r="D108" s="35">
        <v>3119221.393683386</v>
      </c>
    </row>
    <row r="109" spans="1:4" ht="16.5" x14ac:dyDescent="0.25">
      <c r="A109" s="33">
        <f t="shared" si="1"/>
        <v>95</v>
      </c>
      <c r="B109" s="34" t="s">
        <v>109</v>
      </c>
      <c r="C109" s="35">
        <v>95.6</v>
      </c>
      <c r="D109" s="35">
        <v>1895436.1274414975</v>
      </c>
    </row>
    <row r="110" spans="1:4" ht="16.5" x14ac:dyDescent="0.25">
      <c r="A110" s="33">
        <f t="shared" si="1"/>
        <v>96</v>
      </c>
      <c r="B110" s="34" t="s">
        <v>110</v>
      </c>
      <c r="C110" s="35">
        <v>92.25</v>
      </c>
      <c r="D110" s="35">
        <v>2331448.9850170943</v>
      </c>
    </row>
    <row r="111" spans="1:4" ht="16.5" x14ac:dyDescent="0.25">
      <c r="A111" s="33">
        <f t="shared" si="1"/>
        <v>97</v>
      </c>
      <c r="B111" s="34" t="s">
        <v>111</v>
      </c>
      <c r="C111" s="35">
        <v>64.66</v>
      </c>
      <c r="D111" s="35">
        <v>1711061.3728256887</v>
      </c>
    </row>
    <row r="112" spans="1:4" ht="16.5" x14ac:dyDescent="0.25">
      <c r="A112" s="33">
        <f t="shared" si="1"/>
        <v>98</v>
      </c>
      <c r="B112" s="34" t="s">
        <v>112</v>
      </c>
      <c r="C112" s="35">
        <v>211.81</v>
      </c>
      <c r="D112" s="35">
        <v>4814912.5637497809</v>
      </c>
    </row>
    <row r="113" spans="1:4" ht="16.5" x14ac:dyDescent="0.25">
      <c r="A113" s="33">
        <f t="shared" si="1"/>
        <v>99</v>
      </c>
      <c r="B113" s="34" t="s">
        <v>113</v>
      </c>
      <c r="C113" s="35"/>
      <c r="D113" s="35">
        <v>497197.91092952382</v>
      </c>
    </row>
    <row r="114" spans="1:4" ht="16.5" x14ac:dyDescent="0.25">
      <c r="A114" s="33">
        <f t="shared" si="1"/>
        <v>100</v>
      </c>
      <c r="B114" s="34" t="s">
        <v>114</v>
      </c>
      <c r="C114" s="35">
        <v>58.46</v>
      </c>
      <c r="D114" s="35">
        <v>1754727.7553475243</v>
      </c>
    </row>
    <row r="115" spans="1:4" ht="16.5" x14ac:dyDescent="0.25">
      <c r="A115" s="33">
        <f t="shared" si="1"/>
        <v>101</v>
      </c>
      <c r="B115" s="34" t="s">
        <v>115</v>
      </c>
      <c r="C115" s="35">
        <v>25.95</v>
      </c>
      <c r="D115" s="35">
        <v>932073.72178725805</v>
      </c>
    </row>
    <row r="116" spans="1:4" ht="16.5" x14ac:dyDescent="0.25">
      <c r="A116" s="33">
        <f t="shared" si="1"/>
        <v>102</v>
      </c>
      <c r="B116" s="34" t="s">
        <v>116</v>
      </c>
      <c r="C116" s="35">
        <v>13.3</v>
      </c>
      <c r="D116" s="35">
        <v>349501.88328862301</v>
      </c>
    </row>
    <row r="117" spans="1:4" ht="16.5" x14ac:dyDescent="0.25">
      <c r="A117" s="33">
        <f t="shared" si="1"/>
        <v>103</v>
      </c>
      <c r="B117" s="34" t="s">
        <v>117</v>
      </c>
      <c r="C117" s="35">
        <v>31.71</v>
      </c>
      <c r="D117" s="35">
        <v>428053.53995794943</v>
      </c>
    </row>
    <row r="118" spans="1:4" ht="16.5" x14ac:dyDescent="0.25">
      <c r="A118" s="33">
        <f t="shared" si="1"/>
        <v>104</v>
      </c>
      <c r="B118" s="34" t="s">
        <v>118</v>
      </c>
      <c r="C118" s="35">
        <v>5.63</v>
      </c>
      <c r="D118" s="35">
        <v>190700.78651712643</v>
      </c>
    </row>
    <row r="119" spans="1:4" ht="16.5" x14ac:dyDescent="0.25">
      <c r="A119" s="33">
        <f t="shared" si="1"/>
        <v>105</v>
      </c>
      <c r="B119" s="34" t="s">
        <v>119</v>
      </c>
      <c r="C119" s="35">
        <v>18.850000000000001</v>
      </c>
      <c r="D119" s="35">
        <v>355214.66115292732</v>
      </c>
    </row>
    <row r="120" spans="1:4" ht="16.5" x14ac:dyDescent="0.25">
      <c r="A120" s="33">
        <f t="shared" si="1"/>
        <v>106</v>
      </c>
      <c r="B120" s="34" t="s">
        <v>120</v>
      </c>
      <c r="C120" s="35">
        <v>16.52</v>
      </c>
      <c r="D120" s="35">
        <v>250337.38987618615</v>
      </c>
    </row>
    <row r="121" spans="1:4" ht="16.5" x14ac:dyDescent="0.25">
      <c r="A121" s="33">
        <f t="shared" si="1"/>
        <v>107</v>
      </c>
      <c r="B121" s="34" t="s">
        <v>121</v>
      </c>
      <c r="C121" s="35">
        <v>14.78</v>
      </c>
      <c r="D121" s="35">
        <v>239396.4346997189</v>
      </c>
    </row>
    <row r="122" spans="1:4" ht="16.5" x14ac:dyDescent="0.25">
      <c r="A122" s="33">
        <f t="shared" si="1"/>
        <v>108</v>
      </c>
      <c r="B122" s="34" t="s">
        <v>122</v>
      </c>
      <c r="C122" s="35">
        <v>7.25</v>
      </c>
      <c r="D122" s="35">
        <v>258413.15779697185</v>
      </c>
    </row>
    <row r="123" spans="1:4" ht="16.5" x14ac:dyDescent="0.25">
      <c r="A123" s="33">
        <f t="shared" si="1"/>
        <v>109</v>
      </c>
      <c r="B123" s="34" t="s">
        <v>123</v>
      </c>
      <c r="C123" s="35">
        <v>32.630000000000003</v>
      </c>
      <c r="D123" s="35">
        <v>551837.04492044076</v>
      </c>
    </row>
    <row r="124" spans="1:4" ht="16.5" x14ac:dyDescent="0.25">
      <c r="A124" s="33">
        <f t="shared" si="1"/>
        <v>110</v>
      </c>
      <c r="B124" s="34" t="s">
        <v>124</v>
      </c>
      <c r="C124" s="35">
        <v>22.05</v>
      </c>
      <c r="D124" s="35">
        <v>323684.19744812686</v>
      </c>
    </row>
    <row r="125" spans="1:4" ht="16.5" x14ac:dyDescent="0.25">
      <c r="A125" s="33">
        <f t="shared" si="1"/>
        <v>111</v>
      </c>
      <c r="B125" s="34" t="s">
        <v>125</v>
      </c>
      <c r="C125" s="35">
        <v>32.54</v>
      </c>
      <c r="D125" s="35">
        <v>519057.91976162023</v>
      </c>
    </row>
    <row r="126" spans="1:4" ht="16.5" x14ac:dyDescent="0.25">
      <c r="A126" s="33">
        <f t="shared" si="1"/>
        <v>112</v>
      </c>
      <c r="B126" s="34" t="s">
        <v>126</v>
      </c>
      <c r="C126" s="35">
        <v>215.5</v>
      </c>
      <c r="D126" s="35">
        <v>5836318.7649686215</v>
      </c>
    </row>
    <row r="127" spans="1:4" ht="17.25" x14ac:dyDescent="0.25">
      <c r="A127" s="30" t="s">
        <v>580</v>
      </c>
      <c r="B127" s="31" t="s">
        <v>127</v>
      </c>
      <c r="C127" s="32"/>
      <c r="D127" s="32"/>
    </row>
    <row r="128" spans="1:4" ht="16.5" x14ac:dyDescent="0.25">
      <c r="A128" s="33">
        <f>A126+1</f>
        <v>113</v>
      </c>
      <c r="B128" s="34" t="s">
        <v>128</v>
      </c>
      <c r="C128" s="35">
        <v>7.15</v>
      </c>
      <c r="D128" s="35">
        <v>788136.64100007503</v>
      </c>
    </row>
    <row r="129" spans="1:4" ht="16.5" x14ac:dyDescent="0.25">
      <c r="A129" s="33">
        <f t="shared" si="1"/>
        <v>114</v>
      </c>
      <c r="B129" s="34" t="s">
        <v>129</v>
      </c>
      <c r="C129" s="35">
        <v>13.02</v>
      </c>
      <c r="D129" s="35">
        <v>494446.91242799995</v>
      </c>
    </row>
    <row r="130" spans="1:4" ht="16.5" x14ac:dyDescent="0.25">
      <c r="A130" s="33">
        <f t="shared" si="1"/>
        <v>115</v>
      </c>
      <c r="B130" s="34" t="s">
        <v>444</v>
      </c>
      <c r="C130" s="35"/>
      <c r="D130" s="35">
        <v>4232.9735785167804</v>
      </c>
    </row>
    <row r="131" spans="1:4" ht="16.5" x14ac:dyDescent="0.25">
      <c r="A131" s="33">
        <f t="shared" si="1"/>
        <v>116</v>
      </c>
      <c r="B131" s="34" t="s">
        <v>445</v>
      </c>
      <c r="C131" s="35"/>
      <c r="D131" s="35">
        <v>123669.4277498938</v>
      </c>
    </row>
    <row r="132" spans="1:4" ht="16.5" x14ac:dyDescent="0.25">
      <c r="A132" s="33">
        <f t="shared" si="1"/>
        <v>117</v>
      </c>
      <c r="B132" s="34" t="s">
        <v>130</v>
      </c>
      <c r="C132" s="35">
        <v>0</v>
      </c>
      <c r="D132" s="35">
        <v>5457465.6023407253</v>
      </c>
    </row>
    <row r="133" spans="1:4" ht="16.5" x14ac:dyDescent="0.25">
      <c r="A133" s="33">
        <f t="shared" si="1"/>
        <v>118</v>
      </c>
      <c r="B133" s="34" t="s">
        <v>131</v>
      </c>
      <c r="C133" s="35"/>
      <c r="D133" s="35">
        <v>2700849.8145342893</v>
      </c>
    </row>
    <row r="134" spans="1:4" ht="16.5" x14ac:dyDescent="0.25">
      <c r="A134" s="33">
        <f t="shared" si="1"/>
        <v>119</v>
      </c>
      <c r="B134" s="34" t="s">
        <v>132</v>
      </c>
      <c r="C134" s="35"/>
      <c r="D134" s="35">
        <v>6342.3536800000002</v>
      </c>
    </row>
    <row r="135" spans="1:4" ht="16.5" x14ac:dyDescent="0.25">
      <c r="A135" s="33">
        <f t="shared" si="1"/>
        <v>120</v>
      </c>
      <c r="B135" s="34" t="s">
        <v>133</v>
      </c>
      <c r="C135" s="35">
        <v>2.4300000000000002</v>
      </c>
      <c r="D135" s="35">
        <v>155594.15132073764</v>
      </c>
    </row>
    <row r="136" spans="1:4" ht="17.25" x14ac:dyDescent="0.25">
      <c r="A136" s="30" t="s">
        <v>581</v>
      </c>
      <c r="B136" s="31" t="s">
        <v>134</v>
      </c>
      <c r="C136" s="32"/>
      <c r="D136" s="32"/>
    </row>
    <row r="137" spans="1:4" ht="16.5" x14ac:dyDescent="0.25">
      <c r="A137" s="33">
        <f>A135+1</f>
        <v>121</v>
      </c>
      <c r="B137" s="34" t="s">
        <v>135</v>
      </c>
      <c r="C137" s="35"/>
      <c r="D137" s="35">
        <v>10357410.212376954</v>
      </c>
    </row>
    <row r="138" spans="1:4" ht="16.5" x14ac:dyDescent="0.25">
      <c r="A138" s="33">
        <f t="shared" si="1"/>
        <v>122</v>
      </c>
      <c r="B138" s="34" t="s">
        <v>136</v>
      </c>
      <c r="C138" s="35"/>
      <c r="D138" s="35">
        <v>1195171.170739173</v>
      </c>
    </row>
    <row r="139" spans="1:4" ht="17.25" x14ac:dyDescent="0.25">
      <c r="A139" s="30" t="s">
        <v>582</v>
      </c>
      <c r="B139" s="31" t="s">
        <v>137</v>
      </c>
      <c r="C139" s="32"/>
      <c r="D139" s="32">
        <v>1142941.3596231265</v>
      </c>
    </row>
    <row r="140" spans="1:4" ht="17.25" x14ac:dyDescent="0.25">
      <c r="A140" s="30" t="s">
        <v>583</v>
      </c>
      <c r="B140" s="31" t="s">
        <v>138</v>
      </c>
      <c r="C140" s="32"/>
      <c r="D140" s="32"/>
    </row>
    <row r="141" spans="1:4" ht="16.5" x14ac:dyDescent="0.25">
      <c r="A141" s="33">
        <f>A138+1</f>
        <v>123</v>
      </c>
      <c r="B141" s="34" t="s">
        <v>139</v>
      </c>
      <c r="C141" s="35"/>
      <c r="D141" s="35">
        <v>24027409.085079215</v>
      </c>
    </row>
    <row r="142" spans="1:4" ht="16.5" x14ac:dyDescent="0.25">
      <c r="A142" s="33">
        <f t="shared" si="1"/>
        <v>124</v>
      </c>
      <c r="B142" s="34" t="s">
        <v>140</v>
      </c>
      <c r="C142" s="35"/>
      <c r="D142" s="35">
        <v>6920106.9832067583</v>
      </c>
    </row>
    <row r="143" spans="1:4" ht="16.5" x14ac:dyDescent="0.25">
      <c r="A143" s="33">
        <f t="shared" si="1"/>
        <v>125</v>
      </c>
      <c r="B143" s="34" t="s">
        <v>141</v>
      </c>
      <c r="C143" s="35"/>
      <c r="D143" s="35">
        <v>4270401.6754135117</v>
      </c>
    </row>
    <row r="144" spans="1:4" ht="17.25" x14ac:dyDescent="0.25">
      <c r="A144" s="30" t="s">
        <v>588</v>
      </c>
      <c r="B144" s="31" t="s">
        <v>584</v>
      </c>
      <c r="C144" s="32"/>
      <c r="D144" s="32"/>
    </row>
    <row r="145" spans="1:4" ht="16.5" x14ac:dyDescent="0.25">
      <c r="A145" s="33">
        <f>A143+1</f>
        <v>126</v>
      </c>
      <c r="B145" s="34" t="s">
        <v>142</v>
      </c>
      <c r="C145" s="35">
        <v>112.49</v>
      </c>
      <c r="D145" s="35">
        <v>17828880.843000002</v>
      </c>
    </row>
    <row r="146" spans="1:4" ht="16.5" x14ac:dyDescent="0.25">
      <c r="A146" s="33">
        <f t="shared" si="1"/>
        <v>127</v>
      </c>
      <c r="B146" s="34" t="s">
        <v>143</v>
      </c>
      <c r="C146" s="35">
        <v>34.76</v>
      </c>
      <c r="D146" s="35">
        <v>11721560.960000001</v>
      </c>
    </row>
    <row r="147" spans="1:4" ht="17.25" x14ac:dyDescent="0.35">
      <c r="A147" s="127" t="s">
        <v>443</v>
      </c>
      <c r="B147" s="128"/>
      <c r="C147" s="6">
        <f>SUM(C6:C146)</f>
        <v>11066.137122659446</v>
      </c>
      <c r="D147" s="6">
        <f>SUM(D6:D146)</f>
        <v>311421857.71529591</v>
      </c>
    </row>
    <row r="148" spans="1:4" ht="91.5" customHeight="1" x14ac:dyDescent="0.25">
      <c r="A148" s="153" t="s">
        <v>592</v>
      </c>
      <c r="B148" s="153"/>
      <c r="C148" s="153"/>
      <c r="D148" s="153"/>
    </row>
  </sheetData>
  <mergeCells count="8">
    <mergeCell ref="A1:D1"/>
    <mergeCell ref="A2:D2"/>
    <mergeCell ref="A148:D148"/>
    <mergeCell ref="A147:B147"/>
    <mergeCell ref="A4:A5"/>
    <mergeCell ref="B4:B5"/>
    <mergeCell ref="C4:C5"/>
    <mergeCell ref="D4:D5"/>
  </mergeCells>
  <conditionalFormatting sqref="A7:D15 A17:D22 A24:D35 A37:D39 A41:D45 A48:D56 A58:D74 A76:D126 A128:D135 A137:D138 A141:D143 A145:D146">
    <cfRule type="expression" dxfId="125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35" orientation="portrait" useFirstPageNumber="1" r:id="rId1"/>
  <headerFooter>
    <oddFooter>&amp;CA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Annexure 2.1</vt:lpstr>
      <vt:lpstr>Annexure 2.2</vt:lpstr>
      <vt:lpstr>Annexure 2.3</vt:lpstr>
      <vt:lpstr>Annexure 2.4</vt:lpstr>
      <vt:lpstr>Annexure 2.5</vt:lpstr>
      <vt:lpstr>Annexure 2.6</vt:lpstr>
      <vt:lpstr>Annexure 2.7</vt:lpstr>
      <vt:lpstr>Annexure 2.8</vt:lpstr>
      <vt:lpstr>Annexure 2.9</vt:lpstr>
      <vt:lpstr>Annexure 2.10</vt:lpstr>
      <vt:lpstr>Annexure 2.11</vt:lpstr>
      <vt:lpstr>Annexure 2.12</vt:lpstr>
      <vt:lpstr>'Annexure 2.4'!Print_Area</vt:lpstr>
      <vt:lpstr>'Annexure 2.7'!Print_Area</vt:lpstr>
      <vt:lpstr>'Annexure 2.1'!Print_Titles</vt:lpstr>
      <vt:lpstr>'Annexure 2.10'!Print_Titles</vt:lpstr>
      <vt:lpstr>'Annexure 2.11'!Print_Titles</vt:lpstr>
      <vt:lpstr>'Annexure 2.12'!Print_Titles</vt:lpstr>
      <vt:lpstr>'Annexure 2.2'!Print_Titles</vt:lpstr>
      <vt:lpstr>'Annexure 2.3'!Print_Titles</vt:lpstr>
      <vt:lpstr>'Annexure 2.4'!Print_Titles</vt:lpstr>
      <vt:lpstr>'Annexure 2.5'!Print_Titles</vt:lpstr>
      <vt:lpstr>'Annexure 2.6'!Print_Titles</vt:lpstr>
      <vt:lpstr>'Annexure 2.7'!Print_Titles</vt:lpstr>
      <vt:lpstr>'Annexure 2.8'!Print_Titles</vt:lpstr>
      <vt:lpstr>'Annexure 2.9'!Print_Titles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2023-09-26T10:36:52Z</cp:lastPrinted>
  <dcterms:created xsi:type="dcterms:W3CDTF">2023-09-19T08:42:15Z</dcterms:created>
  <dcterms:modified xsi:type="dcterms:W3CDTF">2023-09-27T12:13:04Z</dcterms:modified>
</cp:coreProperties>
</file>