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showObjects="none" defaultThemeVersion="124226"/>
  <mc:AlternateContent xmlns:mc="http://schemas.openxmlformats.org/markup-compatibility/2006">
    <mc:Choice Requires="x15">
      <x15ac:absPath xmlns:x15ac="http://schemas.microsoft.com/office/spreadsheetml/2010/11/ac" url="E:\EnviStats India-Final _31032023\"/>
    </mc:Choice>
  </mc:AlternateContent>
  <xr:revisionPtr revIDLastSave="0" documentId="13_ncr:1_{4DE4B517-6487-4C9E-B3E2-47A86CEB704B}" xr6:coauthVersionLast="36" xr6:coauthVersionMax="36" xr10:uidLastSave="{00000000-0000-0000-0000-000000000000}"/>
  <bookViews>
    <workbookView xWindow="0" yWindow="0" windowWidth="24000" windowHeight="10380" tabRatio="881" xr2:uid="{00000000-000D-0000-FFFF-FFFF00000000}"/>
  </bookViews>
  <sheets>
    <sheet name="5.01" sheetId="35" r:id="rId1"/>
    <sheet name="5.02" sheetId="43" r:id="rId2"/>
    <sheet name="5.03" sheetId="40" r:id="rId3"/>
    <sheet name="5.04 " sheetId="61" r:id="rId4"/>
    <sheet name="5.05" sheetId="64" r:id="rId5"/>
    <sheet name="5.06a" sheetId="24" r:id="rId6"/>
    <sheet name="5.06b" sheetId="34" r:id="rId7"/>
    <sheet name="5.07" sheetId="23" r:id="rId8"/>
    <sheet name="5.08 " sheetId="63" r:id="rId9"/>
    <sheet name="5.09" sheetId="44" r:id="rId10"/>
    <sheet name=" 5.10 " sheetId="20" r:id="rId11"/>
    <sheet name="5.11" sheetId="19" r:id="rId12"/>
    <sheet name="5.12" sheetId="18" r:id="rId13"/>
    <sheet name="5.13 (a)" sheetId="15" r:id="rId14"/>
    <sheet name="5.13 (b)" sheetId="16" state="hidden" r:id="rId15"/>
    <sheet name="5.13(b)" sheetId="46" r:id="rId16"/>
    <sheet name="5.14" sheetId="17" r:id="rId17"/>
    <sheet name="5.15" sheetId="47" r:id="rId18"/>
    <sheet name="5.16 " sheetId="48" r:id="rId19"/>
    <sheet name="5.17  " sheetId="62" r:id="rId20"/>
    <sheet name="5.18" sheetId="50" r:id="rId21"/>
    <sheet name="5.19" sheetId="51" r:id="rId22"/>
    <sheet name="5.20" sheetId="52" r:id="rId23"/>
    <sheet name="5.21" sheetId="53" r:id="rId24"/>
    <sheet name="5.22" sheetId="54" r:id="rId25"/>
    <sheet name="5.23" sheetId="55" r:id="rId26"/>
    <sheet name="5.24" sheetId="56" r:id="rId27"/>
    <sheet name="5.25" sheetId="57" r:id="rId28"/>
    <sheet name="5.26 " sheetId="58" r:id="rId29"/>
    <sheet name="5.27" sheetId="59" r:id="rId30"/>
    <sheet name="5.28" sheetId="60" r:id="rId31"/>
    <sheet name="Sheet1" sheetId="38" state="hidden" r:id="rId32"/>
  </sheets>
  <externalReferences>
    <externalReference r:id="rId33"/>
  </externalReferences>
  <definedNames>
    <definedName name="_xlnm.Print_Area" localSheetId="10">' 5.10 '!$A$1:$J$40</definedName>
    <definedName name="_xlnm.Print_Area" localSheetId="0">'5.01'!$A$1:$I$25</definedName>
    <definedName name="_xlnm.Print_Area" localSheetId="1">'5.02'!$A$1:$G$46</definedName>
    <definedName name="_xlnm.Print_Area" localSheetId="2">'5.03'!$A$1:$J$21</definedName>
    <definedName name="_xlnm.Print_Area" localSheetId="3">'5.04 '!$A$1:$M$17</definedName>
    <definedName name="_xlnm.Print_Area" localSheetId="4">'5.05'!$A$1:$I$45</definedName>
    <definedName name="_xlnm.Print_Area" localSheetId="5">'5.06a'!$A$1:$E$36</definedName>
    <definedName name="_xlnm.Print_Area" localSheetId="6">'5.06b'!$A$1:$O$39</definedName>
    <definedName name="_xlnm.Print_Area" localSheetId="7">'5.07'!$A$1:$J$45</definedName>
    <definedName name="_xlnm.Print_Area" localSheetId="11">'5.11'!$A$1:$G$39</definedName>
    <definedName name="_xlnm.Print_Area" localSheetId="12">'5.12'!$A$1:$S$24</definedName>
    <definedName name="_xlnm.Print_Area" localSheetId="13">'5.13 (a)'!$A$1:$Y$43</definedName>
    <definedName name="_xlnm.Print_Area" localSheetId="14">'5.13 (b)'!$A$1:$AQ$51</definedName>
    <definedName name="_xlnm.Print_Area" localSheetId="15">'5.13(b)'!$A$1:$R$45</definedName>
    <definedName name="_xlnm.Print_Area" localSheetId="16">'5.14'!$A$1:$AG$66</definedName>
    <definedName name="_xlnm.Print_Area" localSheetId="18">'5.16 '!$A$1:$J$41</definedName>
    <definedName name="_xlnm.Print_Area" localSheetId="19">'5.17  '!$A$1:$T$23</definedName>
    <definedName name="_xlnm.Print_Area" localSheetId="20">'5.18'!$A$2:$Q$31</definedName>
    <definedName name="_xlnm.Print_Area" localSheetId="21">'5.19'!$A$2:$AG$50</definedName>
    <definedName name="_xlnm.Print_Area" localSheetId="22">'5.20'!$A$2:$AG$51</definedName>
    <definedName name="_xlnm.Print_Area" localSheetId="23">'5.21'!$A$2:$AG$51</definedName>
    <definedName name="_xlnm.Print_Area" localSheetId="24">'5.22'!$A$1:$AA$49</definedName>
    <definedName name="_xlnm.Print_Area" localSheetId="25">'5.23'!$A$2:$AA$51</definedName>
    <definedName name="_xlnm.Print_Area" localSheetId="26">'5.24'!$A$2:$X$47</definedName>
    <definedName name="_xlnm.Print_Area" localSheetId="27">'5.25'!$A$2:$AI$47</definedName>
    <definedName name="_xlnm.Print_Area" localSheetId="28">'5.26 '!$A$1:$K$42</definedName>
    <definedName name="_xlnm.Print_Area" localSheetId="29">'5.27'!$A$2:$BQ$34</definedName>
    <definedName name="_xlnm.Print_Area" localSheetId="30">'5.28'!$A$1:$AK$21</definedName>
    <definedName name="_xlnm.Print_Titles" localSheetId="10">' 5.10 '!$1:$6</definedName>
    <definedName name="_xlnm.Print_Titles" localSheetId="1">'5.02'!$1:$4</definedName>
    <definedName name="_xlnm.Print_Titles" localSheetId="4">'5.05'!$2:$3</definedName>
    <definedName name="_xlnm.Print_Titles" localSheetId="6">'5.06b'!$1:$6</definedName>
    <definedName name="_xlnm.Print_Titles" localSheetId="7">'5.07'!$1:$5</definedName>
    <definedName name="_xlnm.Print_Titles" localSheetId="8">'5.08 '!$2:$2</definedName>
    <definedName name="_xlnm.Print_Titles" localSheetId="11">'5.11'!$1:$5</definedName>
    <definedName name="_xlnm.Print_Titles" localSheetId="13">'5.13 (a)'!$1:$5</definedName>
    <definedName name="_xlnm.Print_Titles" localSheetId="14">'5.13 (b)'!$1:$7</definedName>
    <definedName name="_xlnm.Print_Titles" localSheetId="15">'5.13(b)'!$1:$4</definedName>
    <definedName name="_xlnm.Print_Titles" localSheetId="16">'5.14'!$1:$4</definedName>
    <definedName name="_xlnm.Print_Titles" localSheetId="17">'5.15'!$1:$3</definedName>
    <definedName name="_xlnm.Print_Titles" localSheetId="19">'5.17  '!$2:$4</definedName>
    <definedName name="_xlnm.Print_Titles" localSheetId="21">'5.19'!$2:$6</definedName>
    <definedName name="_xlnm.Print_Titles" localSheetId="22">'5.20'!$2:$6</definedName>
    <definedName name="_xlnm.Print_Titles" localSheetId="23">'5.21'!$2:$6</definedName>
    <definedName name="_xlnm.Print_Titles" localSheetId="24">'5.22'!$1:$5</definedName>
    <definedName name="_xlnm.Print_Titles" localSheetId="25">'5.23'!$2:$6</definedName>
    <definedName name="_xlnm.Print_Titles" localSheetId="26">'5.24'!$2:$6</definedName>
    <definedName name="_xlnm.Print_Titles" localSheetId="27">'5.25'!$2:$6</definedName>
  </definedNames>
  <calcPr calcId="191029"/>
</workbook>
</file>

<file path=xl/calcChain.xml><?xml version="1.0" encoding="utf-8"?>
<calcChain xmlns="http://schemas.openxmlformats.org/spreadsheetml/2006/main">
  <c r="G7" i="61" l="1"/>
  <c r="K7" i="61"/>
  <c r="G14" i="61"/>
  <c r="K14" i="61"/>
  <c r="I18" i="60" l="1"/>
  <c r="J18" i="60"/>
  <c r="K18" i="60"/>
  <c r="L18" i="60"/>
  <c r="M18" i="60"/>
  <c r="N18" i="60"/>
  <c r="O18" i="60"/>
  <c r="P18" i="60"/>
  <c r="Q18" i="60"/>
  <c r="R18" i="60"/>
  <c r="S18" i="60"/>
  <c r="T18" i="60"/>
  <c r="U18" i="60"/>
  <c r="V18" i="60"/>
  <c r="W18" i="60"/>
  <c r="X18" i="60"/>
  <c r="AC18" i="60"/>
  <c r="AD18" i="60"/>
  <c r="A7" i="59"/>
  <c r="A8" i="59" s="1"/>
  <c r="A9" i="59" s="1"/>
  <c r="A10" i="59" s="1"/>
  <c r="A11" i="59" s="1"/>
  <c r="A12" i="59" s="1"/>
  <c r="A13" i="59" s="1"/>
  <c r="A14" i="59" s="1"/>
  <c r="A15" i="59" s="1"/>
  <c r="A16" i="59" s="1"/>
  <c r="A17" i="59" s="1"/>
  <c r="A18" i="59" s="1"/>
  <c r="A19" i="59" s="1"/>
  <c r="A20" i="59" s="1"/>
  <c r="A21" i="59" s="1"/>
  <c r="A22" i="59" s="1"/>
  <c r="A23" i="59" s="1"/>
  <c r="A24" i="59" s="1"/>
  <c r="A25" i="59" s="1"/>
  <c r="A26" i="59" s="1"/>
  <c r="A27" i="59" s="1"/>
  <c r="A28" i="59" s="1"/>
  <c r="A29" i="59" s="1"/>
  <c r="X7" i="59"/>
  <c r="AM7" i="59"/>
  <c r="X8" i="59"/>
  <c r="X9" i="59" s="1"/>
  <c r="X10" i="59" s="1"/>
  <c r="X11" i="59" s="1"/>
  <c r="X12" i="59" s="1"/>
  <c r="X13" i="59" s="1"/>
  <c r="X14" i="59" s="1"/>
  <c r="X15" i="59" s="1"/>
  <c r="X16" i="59" s="1"/>
  <c r="X17" i="59" s="1"/>
  <c r="X18" i="59" s="1"/>
  <c r="X19" i="59" s="1"/>
  <c r="X20" i="59" s="1"/>
  <c r="X21" i="59" s="1"/>
  <c r="X22" i="59" s="1"/>
  <c r="X23" i="59" s="1"/>
  <c r="X24" i="59" s="1"/>
  <c r="X25" i="59" s="1"/>
  <c r="X26" i="59" s="1"/>
  <c r="X27" i="59" s="1"/>
  <c r="X28" i="59" s="1"/>
  <c r="X29" i="59" s="1"/>
  <c r="AM8" i="59"/>
  <c r="AM9" i="59" s="1"/>
  <c r="AM10" i="59" s="1"/>
  <c r="AM11" i="59" s="1"/>
  <c r="AM12" i="59" s="1"/>
  <c r="AM13" i="59" s="1"/>
  <c r="AM14" i="59" s="1"/>
  <c r="AM15" i="59" s="1"/>
  <c r="AM16" i="59" s="1"/>
  <c r="AM17" i="59" s="1"/>
  <c r="AM18" i="59" s="1"/>
  <c r="AM19" i="59" s="1"/>
  <c r="AM20" i="59" s="1"/>
  <c r="AM21" i="59" s="1"/>
  <c r="AM22" i="59" s="1"/>
  <c r="AM23" i="59" s="1"/>
  <c r="AM24" i="59" s="1"/>
  <c r="AM25" i="59" s="1"/>
  <c r="AM26" i="59" s="1"/>
  <c r="AM27" i="59" s="1"/>
  <c r="AM28" i="59" s="1"/>
  <c r="AM29" i="59" s="1"/>
  <c r="K30" i="59"/>
  <c r="L30" i="59"/>
  <c r="M30" i="59"/>
  <c r="N30" i="59"/>
  <c r="O30" i="59"/>
  <c r="P30" i="59"/>
  <c r="Q30" i="59"/>
  <c r="R30" i="59"/>
  <c r="S30" i="59"/>
  <c r="T30" i="59"/>
  <c r="U30" i="59"/>
  <c r="V30" i="59"/>
  <c r="Z30" i="59"/>
  <c r="AA30" i="59"/>
  <c r="AB30" i="59"/>
  <c r="AC30" i="59"/>
  <c r="AD30" i="59"/>
  <c r="AE30" i="59"/>
  <c r="AF30" i="59"/>
  <c r="AG30" i="59"/>
  <c r="AH30" i="59"/>
  <c r="AI30" i="59"/>
  <c r="AJ30" i="59"/>
  <c r="AK30" i="59"/>
  <c r="AO30" i="59"/>
  <c r="AP30" i="59"/>
  <c r="AQ30" i="59"/>
  <c r="AR30" i="59"/>
  <c r="AS30" i="59"/>
  <c r="AT30" i="59"/>
  <c r="AU30" i="59"/>
  <c r="AV30" i="59"/>
  <c r="BA30" i="59"/>
  <c r="BB30" i="59"/>
  <c r="BC30" i="59"/>
  <c r="BD30" i="59"/>
  <c r="C36" i="58"/>
  <c r="D36" i="58"/>
  <c r="E36" i="58"/>
  <c r="F36" i="58"/>
  <c r="H36" i="58"/>
  <c r="I43" i="57"/>
  <c r="J43" i="57"/>
  <c r="K43" i="57"/>
  <c r="L43" i="57"/>
  <c r="M43" i="57"/>
  <c r="N43" i="57"/>
  <c r="O43" i="57"/>
  <c r="P43" i="57"/>
  <c r="Q43" i="57"/>
  <c r="R43" i="57"/>
  <c r="AC43" i="57"/>
  <c r="AD43" i="57"/>
  <c r="E42" i="56"/>
  <c r="F42" i="56"/>
  <c r="G42" i="56"/>
  <c r="H42" i="56"/>
  <c r="L42" i="56"/>
  <c r="M42" i="56"/>
  <c r="N42" i="56"/>
  <c r="C45" i="55"/>
  <c r="D45" i="55"/>
  <c r="E45" i="55"/>
  <c r="F45" i="55"/>
  <c r="G45" i="55"/>
  <c r="H45" i="55"/>
  <c r="I45" i="55"/>
  <c r="J45" i="55"/>
  <c r="K45" i="55"/>
  <c r="L45" i="55"/>
  <c r="M45" i="55"/>
  <c r="N45" i="55"/>
  <c r="O45" i="55"/>
  <c r="P45" i="55"/>
  <c r="Q45" i="55"/>
  <c r="R45" i="55"/>
  <c r="S45" i="55"/>
  <c r="T45" i="55"/>
  <c r="U45" i="55"/>
  <c r="V45" i="55"/>
  <c r="C44" i="54"/>
  <c r="D44" i="54"/>
  <c r="E44" i="54"/>
  <c r="F44" i="54"/>
  <c r="G44" i="54"/>
  <c r="H44" i="54"/>
  <c r="I44" i="54"/>
  <c r="J44" i="54"/>
  <c r="K44" i="54"/>
  <c r="L44" i="54"/>
  <c r="M44" i="54"/>
  <c r="N44" i="54"/>
  <c r="O44" i="54"/>
  <c r="P44" i="54"/>
  <c r="Q44" i="54"/>
  <c r="R44" i="54"/>
  <c r="S44" i="54"/>
  <c r="T44" i="54"/>
  <c r="U44" i="54"/>
  <c r="V44" i="54"/>
  <c r="A8" i="53"/>
  <c r="A9" i="53" s="1"/>
  <c r="A10" i="53" s="1"/>
  <c r="A11" i="53" s="1"/>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1" i="53" s="1"/>
  <c r="A42" i="53" s="1"/>
  <c r="I45" i="53"/>
  <c r="J45" i="53"/>
  <c r="K45" i="53"/>
  <c r="L45" i="53"/>
  <c r="M45" i="53"/>
  <c r="N45" i="53"/>
  <c r="O45" i="53"/>
  <c r="P45" i="53"/>
  <c r="Q45" i="53"/>
  <c r="R45" i="53"/>
  <c r="S45" i="53"/>
  <c r="T45" i="53"/>
  <c r="U45" i="53"/>
  <c r="V45" i="53"/>
  <c r="W45" i="53"/>
  <c r="X45" i="53"/>
  <c r="Y45" i="53"/>
  <c r="Z45" i="53"/>
  <c r="AA45" i="53"/>
  <c r="AB45" i="53"/>
  <c r="A7" i="52"/>
  <c r="A8" i="52" s="1"/>
  <c r="A9" i="52" s="1"/>
  <c r="A10" i="52" s="1"/>
  <c r="A11" i="52" s="1"/>
  <c r="A12" i="52" s="1"/>
  <c r="A13" i="52" s="1"/>
  <c r="A14" i="52" s="1"/>
  <c r="A15" i="52" s="1"/>
  <c r="A16" i="52" s="1"/>
  <c r="A17" i="52" s="1"/>
  <c r="A18" i="52" s="1"/>
  <c r="A19" i="52" s="1"/>
  <c r="A20" i="52" s="1"/>
  <c r="A21" i="52" s="1"/>
  <c r="A22" i="52" s="1"/>
  <c r="A23" i="52" s="1"/>
  <c r="A24" i="52" s="1"/>
  <c r="A25" i="52" s="1"/>
  <c r="A26" i="52" s="1"/>
  <c r="A27" i="52" s="1"/>
  <c r="A28" i="52" s="1"/>
  <c r="A29" i="52" s="1"/>
  <c r="A30" i="52" s="1"/>
  <c r="A31" i="52" s="1"/>
  <c r="A32" i="52" s="1"/>
  <c r="A33" i="52" s="1"/>
  <c r="A34" i="52" s="1"/>
  <c r="A35" i="52" s="1"/>
  <c r="A36" i="52" s="1"/>
  <c r="A37" i="52" s="1"/>
  <c r="A38" i="52" s="1"/>
  <c r="A39" i="52" s="1"/>
  <c r="A40" i="52" s="1"/>
  <c r="A41" i="52" s="1"/>
  <c r="A42" i="52" s="1"/>
  <c r="A44" i="52" s="1"/>
  <c r="I45" i="52"/>
  <c r="J45" i="52"/>
  <c r="K45" i="52"/>
  <c r="L45" i="52"/>
  <c r="M45" i="52"/>
  <c r="N45" i="52"/>
  <c r="O45" i="52"/>
  <c r="P45" i="52"/>
  <c r="Q45" i="52"/>
  <c r="R45" i="52"/>
  <c r="S45" i="52"/>
  <c r="T45" i="52"/>
  <c r="U45" i="52"/>
  <c r="V45" i="52"/>
  <c r="W45" i="52"/>
  <c r="X45" i="52"/>
  <c r="Y45" i="52"/>
  <c r="Z45" i="52"/>
  <c r="AA45" i="52"/>
  <c r="AB45" i="52"/>
  <c r="I45" i="51"/>
  <c r="J45" i="51"/>
  <c r="K45" i="51"/>
  <c r="L45" i="51"/>
  <c r="M45" i="51"/>
  <c r="N45" i="51"/>
  <c r="O45" i="51"/>
  <c r="P45" i="51"/>
  <c r="Q45" i="51"/>
  <c r="R45" i="51"/>
  <c r="S45" i="51"/>
  <c r="T45" i="51"/>
  <c r="U45" i="51"/>
  <c r="V45" i="51"/>
  <c r="W45" i="51"/>
  <c r="X45" i="51"/>
  <c r="Y45" i="51"/>
  <c r="Z45" i="51"/>
  <c r="AA45" i="51"/>
  <c r="AB45" i="51"/>
  <c r="AD45" i="51"/>
  <c r="AF45" i="51"/>
  <c r="G7" i="50"/>
  <c r="J7" i="50"/>
  <c r="N7" i="50"/>
  <c r="G8" i="50"/>
  <c r="J8" i="50"/>
  <c r="N8" i="50"/>
  <c r="G9" i="50"/>
  <c r="J9" i="50"/>
  <c r="N9" i="50"/>
  <c r="G10" i="50"/>
  <c r="J10" i="50"/>
  <c r="N10" i="50"/>
  <c r="G11" i="50"/>
  <c r="J11" i="50"/>
  <c r="N11" i="50"/>
  <c r="G12" i="50"/>
  <c r="J12" i="50"/>
  <c r="N12" i="50"/>
  <c r="G13" i="50"/>
  <c r="J13" i="50"/>
  <c r="N13" i="50"/>
  <c r="H14" i="50"/>
  <c r="K14" i="50"/>
  <c r="O14" i="50"/>
  <c r="Q14" i="50" s="1"/>
  <c r="H15" i="50"/>
  <c r="K15" i="50"/>
  <c r="O15" i="50"/>
  <c r="Q15" i="50" s="1"/>
  <c r="H16" i="50"/>
  <c r="K16" i="50"/>
  <c r="O16" i="50"/>
  <c r="Q16" i="50" s="1"/>
  <c r="H17" i="50"/>
  <c r="K17" i="50"/>
  <c r="O17" i="50"/>
  <c r="Q17" i="50" s="1"/>
  <c r="H18" i="50"/>
  <c r="K18" i="50"/>
  <c r="O18" i="50"/>
  <c r="Q18" i="50" s="1"/>
  <c r="H19" i="50"/>
  <c r="K19" i="50"/>
  <c r="O19" i="50"/>
  <c r="Q19" i="50"/>
  <c r="H20" i="50"/>
  <c r="K20" i="50"/>
  <c r="O20" i="50"/>
  <c r="Q20" i="50" s="1"/>
  <c r="H21" i="50"/>
  <c r="K21" i="50"/>
  <c r="O21" i="50"/>
  <c r="Q21" i="50" s="1"/>
  <c r="H22" i="50"/>
  <c r="K22" i="50"/>
  <c r="O22" i="50"/>
  <c r="Q22" i="50"/>
  <c r="H23" i="50"/>
  <c r="K23" i="50"/>
  <c r="O23" i="50"/>
  <c r="Q23" i="50" s="1"/>
  <c r="H24" i="50"/>
  <c r="K24" i="50"/>
  <c r="O24" i="50"/>
  <c r="Q24" i="50" s="1"/>
  <c r="H25" i="50"/>
  <c r="O25" i="50"/>
  <c r="H26" i="50"/>
  <c r="Q26" i="50"/>
  <c r="H27" i="50"/>
  <c r="K27" i="50"/>
  <c r="O27" i="50"/>
  <c r="Q27" i="50" s="1"/>
  <c r="F28" i="50"/>
  <c r="H28" i="50" s="1"/>
  <c r="G28" i="50"/>
  <c r="K28" i="50"/>
  <c r="O28" i="50"/>
  <c r="Q28" i="50" s="1"/>
  <c r="F29" i="50"/>
  <c r="H29" i="50" s="1"/>
  <c r="G29" i="50"/>
  <c r="K29" i="50"/>
  <c r="O29" i="50"/>
  <c r="Q29" i="50" s="1"/>
  <c r="D6" i="48"/>
  <c r="G6" i="48"/>
  <c r="J6" i="48"/>
  <c r="D7" i="48"/>
  <c r="G7" i="48"/>
  <c r="J7" i="48"/>
  <c r="D8" i="48"/>
  <c r="G8" i="48"/>
  <c r="J8" i="48"/>
  <c r="D9" i="48"/>
  <c r="G9" i="48"/>
  <c r="J9" i="48"/>
  <c r="D10" i="48"/>
  <c r="G10" i="48"/>
  <c r="J10" i="48"/>
  <c r="D11" i="48"/>
  <c r="G11" i="48"/>
  <c r="J11" i="48"/>
  <c r="D12" i="48"/>
  <c r="G12" i="48"/>
  <c r="J12" i="48"/>
  <c r="D13" i="48"/>
  <c r="G13" i="48"/>
  <c r="J13" i="48"/>
  <c r="D14" i="48"/>
  <c r="G14" i="48"/>
  <c r="J14" i="48"/>
  <c r="D15" i="48"/>
  <c r="G15" i="48"/>
  <c r="J15" i="48"/>
  <c r="D16" i="48"/>
  <c r="G16" i="48"/>
  <c r="J16" i="48"/>
  <c r="D17" i="48"/>
  <c r="G17" i="48"/>
  <c r="J17" i="48"/>
  <c r="D18" i="48"/>
  <c r="G18" i="48"/>
  <c r="J18" i="48"/>
  <c r="D19" i="48"/>
  <c r="G19" i="48"/>
  <c r="J19" i="48"/>
  <c r="D20" i="48"/>
  <c r="G20" i="48"/>
  <c r="J20" i="48"/>
  <c r="D21" i="48"/>
  <c r="G21" i="48"/>
  <c r="J21" i="48"/>
  <c r="D22" i="48"/>
  <c r="G22" i="48"/>
  <c r="J22" i="48"/>
  <c r="D23" i="48"/>
  <c r="G23" i="48"/>
  <c r="J23" i="48"/>
  <c r="D24" i="48"/>
  <c r="G24" i="48"/>
  <c r="J24" i="48"/>
  <c r="D25" i="48"/>
  <c r="G25" i="48"/>
  <c r="J25" i="48"/>
  <c r="D26" i="48"/>
  <c r="G26" i="48"/>
  <c r="J26" i="48"/>
  <c r="D27" i="48"/>
  <c r="G27" i="48"/>
  <c r="J27" i="48"/>
  <c r="D28" i="48"/>
  <c r="G28" i="48"/>
  <c r="J28" i="48"/>
  <c r="D29" i="48"/>
  <c r="G29" i="48"/>
  <c r="J29" i="48"/>
  <c r="D30" i="48"/>
  <c r="G30" i="48"/>
  <c r="J30" i="48"/>
  <c r="D31" i="48"/>
  <c r="J31" i="48"/>
  <c r="D32" i="48"/>
  <c r="J32" i="48"/>
  <c r="D33" i="48"/>
  <c r="J33" i="48"/>
  <c r="D34" i="48"/>
  <c r="J34" i="48"/>
  <c r="D35" i="48"/>
  <c r="G35" i="48"/>
  <c r="J35" i="48"/>
  <c r="D36" i="48"/>
  <c r="G36" i="48"/>
  <c r="J36" i="48"/>
  <c r="F12" i="47"/>
  <c r="G12" i="47"/>
  <c r="H12" i="47"/>
  <c r="H22" i="47" s="1"/>
  <c r="I12" i="47"/>
  <c r="J12" i="47"/>
  <c r="K12" i="47"/>
  <c r="F13" i="47"/>
  <c r="F23" i="47" s="1"/>
  <c r="G13" i="47"/>
  <c r="G23" i="47" s="1"/>
  <c r="H13" i="47"/>
  <c r="I13" i="47"/>
  <c r="J13" i="47"/>
  <c r="J23" i="47" s="1"/>
  <c r="K13" i="47"/>
  <c r="F22" i="47"/>
  <c r="G22" i="47"/>
  <c r="I22" i="47"/>
  <c r="J22" i="47"/>
  <c r="K22" i="47"/>
  <c r="H23" i="47"/>
  <c r="I23" i="47"/>
  <c r="K23" i="47"/>
  <c r="F40" i="46" l="1"/>
  <c r="H15" i="46"/>
  <c r="H14" i="46"/>
  <c r="H13" i="46"/>
  <c r="H12" i="46"/>
  <c r="H11" i="46"/>
  <c r="H10" i="46"/>
  <c r="H9" i="46"/>
  <c r="H7" i="46"/>
  <c r="H6" i="46"/>
  <c r="H5" i="46"/>
  <c r="C10" i="24" l="1"/>
  <c r="R22" i="18" l="1"/>
  <c r="R21" i="18"/>
  <c r="E17" i="40" l="1"/>
  <c r="D17" i="40"/>
  <c r="A5" i="40" l="1"/>
  <c r="A6" i="40" s="1"/>
  <c r="A7" i="40" s="1"/>
  <c r="A8" i="40" s="1"/>
  <c r="A9" i="40" s="1"/>
  <c r="A10" i="40" s="1"/>
  <c r="A11" i="40" s="1"/>
  <c r="A12" i="40" s="1"/>
  <c r="A13" i="40" s="1"/>
  <c r="A14" i="40" s="1"/>
  <c r="A15" i="40" s="1"/>
  <c r="A16" i="40" s="1"/>
  <c r="AB64" i="17" l="1"/>
  <c r="AA64" i="17"/>
  <c r="Y64" i="17"/>
  <c r="X64" i="17"/>
  <c r="AC63" i="17"/>
  <c r="Z63" i="17"/>
  <c r="AC62" i="17"/>
  <c r="Z62" i="17"/>
  <c r="AC61" i="17"/>
  <c r="Z61" i="17"/>
  <c r="AC58" i="17"/>
  <c r="Z58" i="17"/>
  <c r="AC57" i="17"/>
  <c r="Z57" i="17"/>
  <c r="AC56" i="17"/>
  <c r="Z56" i="17"/>
  <c r="AC55" i="17"/>
  <c r="Z55" i="17"/>
  <c r="AC52" i="17"/>
  <c r="Z52" i="17"/>
  <c r="AC51" i="17"/>
  <c r="Z51" i="17"/>
  <c r="AC50" i="17"/>
  <c r="Z50" i="17"/>
  <c r="AC49" i="17"/>
  <c r="Z49" i="17"/>
  <c r="AC48" i="17"/>
  <c r="Z48" i="17"/>
  <c r="AC47" i="17"/>
  <c r="Z47" i="17"/>
  <c r="AC46" i="17"/>
  <c r="Z46" i="17"/>
  <c r="AC43" i="17"/>
  <c r="Z43" i="17"/>
  <c r="AC42" i="17"/>
  <c r="Z42" i="17"/>
  <c r="AC41" i="17"/>
  <c r="Z41" i="17"/>
  <c r="AC40" i="17"/>
  <c r="Z40" i="17"/>
  <c r="AC39" i="17"/>
  <c r="Z39" i="17"/>
  <c r="AC38" i="17"/>
  <c r="Z38" i="17"/>
  <c r="AC37" i="17"/>
  <c r="Z37" i="17"/>
  <c r="AC36" i="17"/>
  <c r="Z36" i="17"/>
  <c r="AC35" i="17"/>
  <c r="Z35" i="17"/>
  <c r="AC34" i="17"/>
  <c r="Z34" i="17"/>
  <c r="AC33" i="17"/>
  <c r="Z33" i="17"/>
  <c r="AC31" i="17"/>
  <c r="Z31" i="17"/>
  <c r="AC30" i="17"/>
  <c r="Z30" i="17"/>
  <c r="AC29" i="17"/>
  <c r="Z29" i="17"/>
  <c r="AC28" i="17"/>
  <c r="Z28" i="17"/>
  <c r="AC27" i="17"/>
  <c r="Z27" i="17"/>
  <c r="AC26" i="17"/>
  <c r="Z26" i="17"/>
  <c r="AC25" i="17"/>
  <c r="Z25" i="17"/>
  <c r="AC24" i="17"/>
  <c r="Z24" i="17"/>
  <c r="AC23" i="17"/>
  <c r="Z23" i="17"/>
  <c r="AC22" i="17"/>
  <c r="Z22" i="17"/>
  <c r="AC21" i="17"/>
  <c r="Z21" i="17"/>
  <c r="AC20" i="17"/>
  <c r="Z20" i="17"/>
  <c r="AC19" i="17"/>
  <c r="Z19" i="17"/>
  <c r="AC17" i="17"/>
  <c r="Z17" i="17"/>
  <c r="AC16" i="17"/>
  <c r="Z16" i="17"/>
  <c r="AC15" i="17"/>
  <c r="Z15" i="17"/>
  <c r="AC14" i="17"/>
  <c r="Z14" i="17"/>
  <c r="AC13" i="17"/>
  <c r="Z13" i="17"/>
  <c r="AC12" i="17"/>
  <c r="Z12" i="17"/>
  <c r="AC11" i="17"/>
  <c r="Z11" i="17"/>
  <c r="AC10" i="17"/>
  <c r="Z10" i="17"/>
  <c r="AC9" i="17"/>
  <c r="Z9" i="17"/>
  <c r="AC8" i="17"/>
  <c r="Z8" i="17"/>
  <c r="AC7" i="17"/>
  <c r="Z7" i="17"/>
  <c r="AC6" i="17"/>
  <c r="Z6" i="17"/>
  <c r="AC18" i="17"/>
  <c r="Z18" i="17"/>
  <c r="W41" i="15"/>
  <c r="V41" i="15"/>
  <c r="K6" i="15"/>
  <c r="K41" i="15" s="1"/>
  <c r="Z64" i="17" l="1"/>
  <c r="AC64" i="17"/>
  <c r="D26" i="24" l="1"/>
  <c r="C26" i="24"/>
  <c r="S60" i="38"/>
  <c r="S61" i="38"/>
  <c r="S62" i="38"/>
  <c r="S63" i="38"/>
  <c r="S64" i="38"/>
  <c r="S65" i="38"/>
  <c r="S66" i="38"/>
  <c r="S67" i="38"/>
  <c r="S68" i="38"/>
  <c r="S69" i="38"/>
  <c r="S70" i="38"/>
  <c r="S71" i="38"/>
  <c r="S72" i="38"/>
  <c r="S73" i="38"/>
  <c r="S74" i="38"/>
  <c r="S75" i="38"/>
  <c r="S76" i="38"/>
  <c r="S77" i="38"/>
  <c r="S78" i="38"/>
  <c r="S79" i="38"/>
  <c r="S80" i="38"/>
  <c r="S81" i="38"/>
  <c r="S82" i="38"/>
  <c r="S83" i="38"/>
  <c r="S84" i="38"/>
  <c r="S85" i="38"/>
  <c r="S86" i="38"/>
  <c r="S87" i="38"/>
  <c r="S88" i="38"/>
  <c r="S89" i="38"/>
  <c r="S90" i="38"/>
  <c r="S91" i="38"/>
  <c r="S92" i="38"/>
  <c r="S93" i="38"/>
  <c r="S94" i="38"/>
  <c r="S95" i="38"/>
  <c r="S96" i="38"/>
  <c r="S97" i="38"/>
  <c r="S59" i="38"/>
  <c r="N60" i="38"/>
  <c r="N61" i="38"/>
  <c r="N62" i="38"/>
  <c r="N63" i="38"/>
  <c r="N64" i="38"/>
  <c r="N65" i="38"/>
  <c r="N66" i="38"/>
  <c r="N67" i="38"/>
  <c r="N68" i="38"/>
  <c r="N69" i="38"/>
  <c r="N70" i="38"/>
  <c r="N71" i="38"/>
  <c r="N72" i="38"/>
  <c r="N73" i="38"/>
  <c r="N74" i="38"/>
  <c r="N75" i="38"/>
  <c r="N76" i="38"/>
  <c r="N77" i="38"/>
  <c r="N78" i="38"/>
  <c r="N79" i="38"/>
  <c r="N80" i="38"/>
  <c r="N81" i="38"/>
  <c r="N82" i="38"/>
  <c r="N83" i="38"/>
  <c r="N84" i="38"/>
  <c r="N85" i="38"/>
  <c r="N86" i="38"/>
  <c r="N87" i="38"/>
  <c r="N88" i="38"/>
  <c r="N89" i="38"/>
  <c r="N90" i="38"/>
  <c r="N91" i="38"/>
  <c r="N92" i="38"/>
  <c r="N93" i="38"/>
  <c r="N94" i="38"/>
  <c r="N95" i="38"/>
  <c r="N96" i="38"/>
  <c r="N97" i="38"/>
  <c r="N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J95" i="38"/>
  <c r="J96" i="38"/>
  <c r="J97" i="38"/>
  <c r="J59" i="38"/>
  <c r="G60" i="38"/>
  <c r="G61" i="38"/>
  <c r="G62" i="38"/>
  <c r="G63" i="38"/>
  <c r="G64" i="38"/>
  <c r="G65" i="38"/>
  <c r="G66" i="38"/>
  <c r="G67" i="38"/>
  <c r="G68" i="38"/>
  <c r="G69" i="38"/>
  <c r="G70" i="38"/>
  <c r="G71" i="38"/>
  <c r="G72" i="38"/>
  <c r="G73" i="38"/>
  <c r="G74" i="38"/>
  <c r="G75" i="38"/>
  <c r="G76" i="38"/>
  <c r="G77" i="38"/>
  <c r="G78" i="38"/>
  <c r="G79" i="38"/>
  <c r="G80" i="38"/>
  <c r="G81" i="38"/>
  <c r="G82" i="38"/>
  <c r="G83" i="38"/>
  <c r="G84" i="38"/>
  <c r="G85" i="38"/>
  <c r="G86" i="38"/>
  <c r="G87" i="38"/>
  <c r="G88" i="38"/>
  <c r="G89" i="38"/>
  <c r="G90" i="38"/>
  <c r="G91" i="38"/>
  <c r="G92" i="38"/>
  <c r="G93" i="38"/>
  <c r="G94" i="38"/>
  <c r="G95" i="38"/>
  <c r="G96" i="38"/>
  <c r="G97" i="38"/>
  <c r="G59" i="38"/>
  <c r="G8" i="38"/>
  <c r="J8" i="38"/>
  <c r="N8" i="38"/>
  <c r="S8" i="38"/>
  <c r="G9" i="38"/>
  <c r="J9" i="38"/>
  <c r="N9" i="38"/>
  <c r="S9" i="38"/>
  <c r="G10" i="38"/>
  <c r="J10" i="38"/>
  <c r="N10" i="38"/>
  <c r="S10" i="38"/>
  <c r="G11" i="38"/>
  <c r="J11" i="38"/>
  <c r="N11" i="38"/>
  <c r="S11" i="38"/>
  <c r="G12" i="38"/>
  <c r="J12" i="38"/>
  <c r="N12" i="38"/>
  <c r="S12" i="38"/>
  <c r="G13" i="38"/>
  <c r="J13" i="38"/>
  <c r="N13" i="38"/>
  <c r="S13" i="38"/>
  <c r="G14" i="38"/>
  <c r="J14" i="38"/>
  <c r="N14" i="38"/>
  <c r="S14" i="38"/>
  <c r="G15" i="38"/>
  <c r="J15" i="38"/>
  <c r="N15" i="38"/>
  <c r="S15" i="38"/>
  <c r="G16" i="38"/>
  <c r="J16" i="38"/>
  <c r="N16" i="38"/>
  <c r="S16" i="38"/>
  <c r="G17" i="38"/>
  <c r="J17" i="38"/>
  <c r="N17" i="38"/>
  <c r="S17" i="38"/>
  <c r="G18" i="38"/>
  <c r="J18" i="38"/>
  <c r="N18" i="38"/>
  <c r="S18" i="38"/>
  <c r="G19" i="38"/>
  <c r="J19" i="38"/>
  <c r="N19" i="38"/>
  <c r="S19" i="38"/>
  <c r="G20" i="38"/>
  <c r="J20" i="38"/>
  <c r="N20" i="38"/>
  <c r="S20" i="38"/>
  <c r="G21" i="38"/>
  <c r="J21" i="38"/>
  <c r="N21" i="38"/>
  <c r="S21" i="38"/>
  <c r="G22" i="38"/>
  <c r="J22" i="38"/>
  <c r="N22" i="38"/>
  <c r="S22" i="38"/>
  <c r="G23" i="38"/>
  <c r="J23" i="38"/>
  <c r="N23" i="38"/>
  <c r="S23" i="38"/>
  <c r="G24" i="38"/>
  <c r="J24" i="38"/>
  <c r="N24" i="38"/>
  <c r="S24" i="38"/>
  <c r="G25" i="38"/>
  <c r="J25" i="38"/>
  <c r="N25" i="38"/>
  <c r="S25" i="38"/>
  <c r="G26" i="38"/>
  <c r="J26" i="38"/>
  <c r="N26" i="38"/>
  <c r="S26" i="38"/>
  <c r="G27" i="38"/>
  <c r="J27" i="38"/>
  <c r="N27" i="38"/>
  <c r="S27" i="38"/>
  <c r="G28" i="38"/>
  <c r="J28" i="38"/>
  <c r="N28" i="38"/>
  <c r="S28" i="38"/>
  <c r="G29" i="38"/>
  <c r="J29" i="38"/>
  <c r="N29" i="38"/>
  <c r="S29" i="38"/>
  <c r="G30" i="38"/>
  <c r="J30" i="38"/>
  <c r="N30" i="38"/>
  <c r="S30" i="38"/>
  <c r="G31" i="38"/>
  <c r="J31" i="38"/>
  <c r="N31" i="38"/>
  <c r="S31" i="38"/>
  <c r="G32" i="38"/>
  <c r="J32" i="38"/>
  <c r="N32" i="38"/>
  <c r="S32" i="38"/>
  <c r="G33" i="38"/>
  <c r="J33" i="38"/>
  <c r="N33" i="38"/>
  <c r="S33" i="38"/>
  <c r="G34" i="38"/>
  <c r="J34" i="38"/>
  <c r="N34" i="38"/>
  <c r="S34" i="38"/>
  <c r="G35" i="38"/>
  <c r="J35" i="38"/>
  <c r="N35" i="38"/>
  <c r="S35" i="38"/>
  <c r="G36" i="38"/>
  <c r="J36" i="38"/>
  <c r="N36" i="38"/>
  <c r="S36" i="38"/>
  <c r="G37" i="38"/>
  <c r="J37" i="38"/>
  <c r="N37" i="38"/>
  <c r="S37" i="38"/>
  <c r="G38" i="38"/>
  <c r="J38" i="38"/>
  <c r="N38" i="38"/>
  <c r="S38" i="38"/>
  <c r="G39" i="38"/>
  <c r="J39" i="38"/>
  <c r="N39" i="38"/>
  <c r="S39" i="38"/>
  <c r="G40" i="38"/>
  <c r="J40" i="38"/>
  <c r="N40" i="38"/>
  <c r="S40" i="38"/>
  <c r="G41" i="38"/>
  <c r="J41" i="38"/>
  <c r="N41" i="38"/>
  <c r="S41" i="38"/>
  <c r="G42" i="38"/>
  <c r="J42" i="38"/>
  <c r="N42" i="38"/>
  <c r="S42" i="38"/>
  <c r="G43" i="38"/>
  <c r="J43" i="38"/>
  <c r="N43" i="38"/>
  <c r="S43" i="38"/>
  <c r="G44" i="38"/>
  <c r="J44" i="38"/>
  <c r="N44" i="38"/>
  <c r="S44" i="38"/>
  <c r="G45" i="38"/>
  <c r="J45" i="38"/>
  <c r="N45" i="38"/>
  <c r="S45" i="38"/>
  <c r="G46" i="38"/>
  <c r="J46" i="38"/>
  <c r="N46" i="38"/>
  <c r="S46" i="38"/>
  <c r="X59" i="38" l="1"/>
  <c r="X90" i="38"/>
  <c r="X82" i="38"/>
  <c r="X74" i="38"/>
  <c r="X66" i="38"/>
  <c r="X97" i="38"/>
  <c r="X89" i="38"/>
  <c r="X81" i="38"/>
  <c r="X96" i="38"/>
  <c r="X88" i="38"/>
  <c r="X80" i="38"/>
  <c r="X72" i="38"/>
  <c r="X64" i="38"/>
  <c r="X73" i="38"/>
  <c r="X65" i="38"/>
  <c r="X61" i="38"/>
  <c r="X92" i="38"/>
  <c r="X84" i="38"/>
  <c r="X76" i="38"/>
  <c r="X68" i="38"/>
  <c r="X60" i="38"/>
  <c r="X91" i="38"/>
  <c r="X83" i="38"/>
  <c r="X75" i="38"/>
  <c r="X67" i="38"/>
  <c r="X85" i="38"/>
  <c r="X8" i="38"/>
  <c r="X93" i="38"/>
  <c r="X69" i="38"/>
  <c r="X94" i="38"/>
  <c r="X86" i="38"/>
  <c r="X78" i="38"/>
  <c r="X70" i="38"/>
  <c r="X62" i="38"/>
  <c r="X95" i="38"/>
  <c r="X87" i="38"/>
  <c r="X79" i="38"/>
  <c r="X71" i="38"/>
  <c r="X63" i="38"/>
  <c r="X77" i="38"/>
  <c r="X37" i="38"/>
  <c r="X34" i="38"/>
  <c r="X30" i="38"/>
  <c r="X25" i="38"/>
  <c r="X20" i="38"/>
  <c r="X42" i="38"/>
  <c r="X41" i="38"/>
  <c r="X39" i="38"/>
  <c r="X24" i="38"/>
  <c r="X9" i="38"/>
  <c r="X16" i="38"/>
  <c r="X15" i="38"/>
  <c r="X14" i="38"/>
  <c r="X12" i="38"/>
  <c r="X36" i="38"/>
  <c r="X35" i="38"/>
  <c r="X32" i="38"/>
  <c r="X31" i="38"/>
  <c r="X27" i="38"/>
  <c r="X26" i="38"/>
  <c r="X21" i="38"/>
  <c r="X11" i="38"/>
  <c r="X10" i="38"/>
  <c r="X33" i="38"/>
  <c r="X28" i="38"/>
  <c r="X23" i="38"/>
  <c r="X22" i="38"/>
  <c r="AA17" i="38"/>
  <c r="X43" i="38"/>
  <c r="X46" i="38"/>
  <c r="X44" i="38"/>
  <c r="X38" i="38"/>
  <c r="X19" i="38"/>
  <c r="X18" i="38"/>
  <c r="X13" i="38"/>
  <c r="H47" i="16" l="1"/>
  <c r="T46" i="16"/>
  <c r="R46" i="16"/>
  <c r="Q46" i="16"/>
  <c r="P46" i="16"/>
  <c r="O46" i="16"/>
  <c r="N46" i="16"/>
  <c r="M46" i="16"/>
  <c r="L46" i="16"/>
  <c r="G46" i="16"/>
  <c r="F46" i="16"/>
  <c r="E46" i="16"/>
  <c r="D46" i="16"/>
  <c r="C46" i="16"/>
  <c r="S45" i="16"/>
  <c r="H45" i="16"/>
  <c r="S44" i="16"/>
  <c r="H44" i="16"/>
  <c r="S43" i="16"/>
  <c r="H43" i="16"/>
  <c r="S42" i="16"/>
  <c r="H42" i="16"/>
  <c r="S41" i="16"/>
  <c r="H41" i="16"/>
  <c r="S40" i="16"/>
  <c r="H40" i="16"/>
  <c r="S39" i="16"/>
  <c r="H39" i="16"/>
  <c r="T37" i="16"/>
  <c r="R37" i="16"/>
  <c r="Q37" i="16"/>
  <c r="P37" i="16"/>
  <c r="O37" i="16"/>
  <c r="N37" i="16"/>
  <c r="M37" i="16"/>
  <c r="L37" i="16"/>
  <c r="G37" i="16"/>
  <c r="F37" i="16"/>
  <c r="E37" i="16"/>
  <c r="D37" i="16"/>
  <c r="C37" i="16"/>
  <c r="S36" i="16"/>
  <c r="H36" i="16"/>
  <c r="S35" i="16"/>
  <c r="S34" i="16"/>
  <c r="S33" i="16"/>
  <c r="H33" i="16"/>
  <c r="S32" i="16"/>
  <c r="H32" i="16"/>
  <c r="S31" i="16"/>
  <c r="H31" i="16"/>
  <c r="S30" i="16"/>
  <c r="H30" i="16"/>
  <c r="S29" i="16"/>
  <c r="H29" i="16"/>
  <c r="S28" i="16"/>
  <c r="H28" i="16"/>
  <c r="S27" i="16"/>
  <c r="H27" i="16"/>
  <c r="S26" i="16"/>
  <c r="H26" i="16"/>
  <c r="S25" i="16"/>
  <c r="H25" i="16"/>
  <c r="S24" i="16"/>
  <c r="H24" i="16"/>
  <c r="S23" i="16"/>
  <c r="H23" i="16"/>
  <c r="S22" i="16"/>
  <c r="H22" i="16"/>
  <c r="S21" i="16"/>
  <c r="S20" i="16"/>
  <c r="S19" i="16"/>
  <c r="S18" i="16"/>
  <c r="H18" i="16"/>
  <c r="S17" i="16"/>
  <c r="H17" i="16"/>
  <c r="S16" i="16"/>
  <c r="H16" i="16"/>
  <c r="S15" i="16"/>
  <c r="S14" i="16"/>
  <c r="H14" i="16"/>
  <c r="S13" i="16"/>
  <c r="S12" i="16"/>
  <c r="H12" i="16"/>
  <c r="S11" i="16"/>
  <c r="H11" i="16"/>
  <c r="S10" i="16"/>
  <c r="H10" i="16"/>
  <c r="S9" i="16"/>
  <c r="H9" i="16"/>
  <c r="S8" i="16"/>
  <c r="S46" i="16" l="1"/>
  <c r="N47" i="16"/>
  <c r="Q47" i="16"/>
  <c r="S37" i="16"/>
  <c r="E47" i="16"/>
  <c r="P47" i="16"/>
  <c r="T47" i="16"/>
  <c r="D47" i="16"/>
  <c r="H46" i="16"/>
  <c r="F47" i="16"/>
  <c r="C47" i="16"/>
  <c r="G47" i="16"/>
  <c r="R47" i="16"/>
  <c r="M47" i="16"/>
  <c r="O47" i="16"/>
  <c r="L47" i="16"/>
  <c r="S47" i="16" l="1"/>
  <c r="U41" i="15"/>
  <c r="T41" i="15"/>
  <c r="S41" i="15"/>
  <c r="R41" i="15"/>
  <c r="Q41" i="15"/>
  <c r="J41" i="15"/>
  <c r="I41" i="15"/>
  <c r="H41" i="15"/>
  <c r="G41" i="15"/>
  <c r="F41" i="15"/>
  <c r="N6" i="17" l="1"/>
  <c r="N7" i="17"/>
  <c r="N8" i="17"/>
  <c r="N10" i="17"/>
  <c r="N11" i="17"/>
  <c r="N12" i="17"/>
  <c r="N13" i="17"/>
  <c r="N14" i="17"/>
  <c r="N15" i="17"/>
  <c r="N17" i="17"/>
  <c r="N18" i="17"/>
  <c r="N20" i="17"/>
  <c r="N21" i="17"/>
  <c r="N22" i="17"/>
  <c r="N23" i="17"/>
  <c r="N24" i="17"/>
  <c r="N25" i="17"/>
  <c r="N26" i="17"/>
  <c r="N27" i="17"/>
  <c r="N28" i="17"/>
  <c r="N29" i="17"/>
  <c r="N30" i="17"/>
  <c r="N31" i="17"/>
  <c r="N33" i="17"/>
  <c r="N34" i="17"/>
  <c r="N35" i="17"/>
  <c r="N36" i="17"/>
  <c r="N37" i="17"/>
  <c r="N38" i="17"/>
  <c r="N39" i="17"/>
  <c r="N40" i="17"/>
  <c r="N41" i="17"/>
  <c r="N42" i="17"/>
  <c r="N46" i="17"/>
  <c r="N47" i="17"/>
  <c r="N48" i="17"/>
  <c r="N49" i="17"/>
  <c r="N50" i="17"/>
  <c r="N51" i="17"/>
  <c r="N52" i="17"/>
  <c r="N57" i="17"/>
  <c r="N55" i="17"/>
  <c r="N56" i="17"/>
  <c r="N61" i="17"/>
  <c r="N62" i="17"/>
  <c r="N58" i="17"/>
  <c r="N63" i="17"/>
  <c r="M64" i="17"/>
  <c r="N64" i="17" s="1"/>
  <c r="P41" i="15"/>
  <c r="O41" i="15"/>
  <c r="N41" i="15"/>
  <c r="E41" i="15"/>
  <c r="D41" i="15"/>
  <c r="C41" i="15"/>
  <c r="E46" i="17" l="1"/>
  <c r="H46" i="17"/>
  <c r="F64" i="17" l="1"/>
  <c r="G64" i="17"/>
  <c r="D37" i="19"/>
  <c r="I38" i="20"/>
  <c r="B14" i="24"/>
  <c r="B21" i="24"/>
  <c r="B28" i="24"/>
  <c r="C14" i="24"/>
  <c r="C21" i="24"/>
  <c r="C28" i="24"/>
  <c r="D14" i="24"/>
  <c r="D21" i="24"/>
  <c r="D41" i="23" l="1"/>
  <c r="E41" i="23"/>
  <c r="F41" i="23"/>
  <c r="G41" i="23"/>
  <c r="H41" i="23"/>
  <c r="C41" i="23"/>
  <c r="C33" i="24" l="1"/>
  <c r="D32" i="24"/>
  <c r="D33" i="24" s="1"/>
  <c r="C31" i="24"/>
  <c r="D30" i="24"/>
  <c r="C29" i="24"/>
  <c r="D24" i="24"/>
  <c r="C24" i="24"/>
  <c r="D22" i="24"/>
  <c r="C22" i="24"/>
  <c r="D19" i="24"/>
  <c r="C19" i="24"/>
  <c r="D17" i="24"/>
  <c r="C17" i="24"/>
  <c r="D15" i="24"/>
  <c r="C15" i="24"/>
  <c r="D10" i="24"/>
  <c r="H38" i="20"/>
  <c r="G38" i="20"/>
  <c r="F38" i="20"/>
  <c r="E38" i="20"/>
  <c r="D38" i="20"/>
  <c r="C38" i="20"/>
  <c r="F37" i="19"/>
  <c r="E37" i="19"/>
  <c r="C37" i="19"/>
  <c r="E64" i="17"/>
  <c r="H63" i="17"/>
  <c r="E63" i="17"/>
  <c r="H62" i="17"/>
  <c r="E62" i="17"/>
  <c r="H61" i="17"/>
  <c r="E61" i="17"/>
  <c r="H57" i="17"/>
  <c r="E57" i="17"/>
  <c r="H51" i="17"/>
  <c r="E51" i="17"/>
  <c r="H48" i="17"/>
  <c r="E48" i="17"/>
  <c r="H47" i="17"/>
  <c r="E47" i="17"/>
  <c r="H42" i="17"/>
  <c r="E42" i="17"/>
  <c r="H41" i="17"/>
  <c r="E41" i="17"/>
  <c r="H40" i="17"/>
  <c r="E40" i="17"/>
  <c r="H38" i="17"/>
  <c r="E38" i="17"/>
  <c r="H37" i="17"/>
  <c r="E37" i="17"/>
  <c r="H35" i="17"/>
  <c r="E35" i="17"/>
  <c r="H33" i="17"/>
  <c r="E33" i="17"/>
  <c r="H31" i="17"/>
  <c r="E31" i="17"/>
  <c r="H30" i="17"/>
  <c r="E30" i="17"/>
  <c r="H28" i="17"/>
  <c r="E28" i="17"/>
  <c r="H27" i="17"/>
  <c r="E27" i="17"/>
  <c r="H26" i="17"/>
  <c r="E26" i="17"/>
  <c r="H25" i="17"/>
  <c r="E25" i="17"/>
  <c r="H24" i="17"/>
  <c r="E24" i="17"/>
  <c r="H23" i="17"/>
  <c r="E23" i="17"/>
  <c r="H22" i="17"/>
  <c r="E22" i="17"/>
  <c r="H21" i="17"/>
  <c r="E21" i="17"/>
  <c r="H20" i="17"/>
  <c r="E20" i="17"/>
  <c r="H17" i="17"/>
  <c r="E17" i="17"/>
  <c r="H16" i="17"/>
  <c r="E16" i="17"/>
  <c r="H15" i="17"/>
  <c r="E15" i="17"/>
  <c r="H14" i="17"/>
  <c r="E14" i="17"/>
  <c r="H12" i="17"/>
  <c r="E12" i="17"/>
  <c r="H11" i="17"/>
  <c r="E11" i="17"/>
  <c r="H10" i="17"/>
  <c r="E10" i="17"/>
  <c r="H8" i="17"/>
  <c r="E8" i="17"/>
  <c r="H6" i="17"/>
  <c r="E6" i="17"/>
  <c r="D31" i="24" l="1"/>
  <c r="D28" i="24"/>
  <c r="D29" i="24" s="1"/>
  <c r="H64" i="17" l="1"/>
</calcChain>
</file>

<file path=xl/sharedStrings.xml><?xml version="1.0" encoding="utf-8"?>
<sst xmlns="http://schemas.openxmlformats.org/spreadsheetml/2006/main" count="4200" uniqueCount="1713">
  <si>
    <t>Assam</t>
  </si>
  <si>
    <t>Bihar</t>
  </si>
  <si>
    <t>Himachal Pradesh</t>
  </si>
  <si>
    <t>Jharkhand</t>
  </si>
  <si>
    <t>Kerala</t>
  </si>
  <si>
    <t>Madhya Pradesh</t>
  </si>
  <si>
    <t>Sikkim</t>
  </si>
  <si>
    <t>Uttar Pradesh</t>
  </si>
  <si>
    <t>West Bengal</t>
  </si>
  <si>
    <t>Total</t>
  </si>
  <si>
    <t>Andhra Pradesh</t>
  </si>
  <si>
    <t>Arunachal Pradesh</t>
  </si>
  <si>
    <t>Delhi</t>
  </si>
  <si>
    <t>Goa</t>
  </si>
  <si>
    <t>Haryana</t>
  </si>
  <si>
    <t>Karnataka</t>
  </si>
  <si>
    <t>Maharashtra</t>
  </si>
  <si>
    <t>Manipur</t>
  </si>
  <si>
    <t>Meghalaya</t>
  </si>
  <si>
    <t>Nagaland</t>
  </si>
  <si>
    <t>Odisha</t>
  </si>
  <si>
    <t>Punjab</t>
  </si>
  <si>
    <t>Tamil Nadu</t>
  </si>
  <si>
    <t>Tripura</t>
  </si>
  <si>
    <t>Uttarakhand</t>
  </si>
  <si>
    <t>Gujarat</t>
  </si>
  <si>
    <t>-</t>
  </si>
  <si>
    <t>Rajasthan</t>
  </si>
  <si>
    <t>Telangana</t>
  </si>
  <si>
    <t>Chandigarh</t>
  </si>
  <si>
    <t>Lakshadweep</t>
  </si>
  <si>
    <t>Puducherry</t>
  </si>
  <si>
    <t>Jammu &amp; Kashmir</t>
  </si>
  <si>
    <t>Dadra &amp; Nagar Haveli</t>
  </si>
  <si>
    <t>Chhattisgarh</t>
  </si>
  <si>
    <t>Mizoram</t>
  </si>
  <si>
    <t>Daman &amp; Diu</t>
  </si>
  <si>
    <t>State/ UT</t>
  </si>
  <si>
    <t>Year</t>
  </si>
  <si>
    <t>2010-11</t>
  </si>
  <si>
    <t>2011-12</t>
  </si>
  <si>
    <t>2013-14</t>
  </si>
  <si>
    <t>2014-15</t>
  </si>
  <si>
    <t>2015-16</t>
  </si>
  <si>
    <t>1960-61</t>
  </si>
  <si>
    <t>1970-71</t>
  </si>
  <si>
    <t>1980-81</t>
  </si>
  <si>
    <t>2000-01</t>
  </si>
  <si>
    <t>States/UT</t>
  </si>
  <si>
    <t xml:space="preserve">… </t>
  </si>
  <si>
    <t>..</t>
  </si>
  <si>
    <t>…</t>
  </si>
  <si>
    <t xml:space="preserve">Assam </t>
  </si>
  <si>
    <t xml:space="preserve">Bihar </t>
  </si>
  <si>
    <t xml:space="preserve">Goa </t>
  </si>
  <si>
    <t xml:space="preserve">Manipur </t>
  </si>
  <si>
    <t xml:space="preserve">Tamil Nadu </t>
  </si>
  <si>
    <t>$</t>
  </si>
  <si>
    <t xml:space="preserve">Andhra Pradesh </t>
  </si>
  <si>
    <t>^</t>
  </si>
  <si>
    <t>##</t>
  </si>
  <si>
    <t xml:space="preserve">Meghalaya </t>
  </si>
  <si>
    <t xml:space="preserve">Sikkim </t>
  </si>
  <si>
    <t xml:space="preserve">West Bengal </t>
  </si>
  <si>
    <t>TOTAL STATES (1)</t>
  </si>
  <si>
    <t>UTs</t>
  </si>
  <si>
    <t xml:space="preserve">Chandigarh </t>
  </si>
  <si>
    <t xml:space="preserve">Lakshadweep </t>
  </si>
  <si>
    <t>TOTAL UTs (2)</t>
  </si>
  <si>
    <t>GRAND TOTAL (1+2)</t>
  </si>
  <si>
    <t># : Includes Motor Cycles on hire</t>
  </si>
  <si>
    <t>*: includes other vehicles not covered in item numbers I to VII of  'Transport Vehicles'.</t>
  </si>
  <si>
    <t>Name of City</t>
  </si>
  <si>
    <t>Agra</t>
  </si>
  <si>
    <t>Ahmedabad</t>
  </si>
  <si>
    <t>Allahabad</t>
  </si>
  <si>
    <t>Aurangabad</t>
  </si>
  <si>
    <t>488044#</t>
  </si>
  <si>
    <t>533736#</t>
  </si>
  <si>
    <t>Bhopal</t>
  </si>
  <si>
    <t>Chennai</t>
  </si>
  <si>
    <t>Coimbatore</t>
  </si>
  <si>
    <t>334434#</t>
  </si>
  <si>
    <t>8292757#</t>
  </si>
  <si>
    <t>354665#</t>
  </si>
  <si>
    <t>118,468 *</t>
  </si>
  <si>
    <t>118478*</t>
  </si>
  <si>
    <t>Durg Bhilai</t>
  </si>
  <si>
    <t>Ghaziabad</t>
  </si>
  <si>
    <t>Greater Mumbai</t>
  </si>
  <si>
    <t>Gwalior</t>
  </si>
  <si>
    <t>39707*</t>
  </si>
  <si>
    <t>204890*</t>
  </si>
  <si>
    <t>Indore</t>
  </si>
  <si>
    <t>Jabalpur</t>
  </si>
  <si>
    <t>Jaipur</t>
  </si>
  <si>
    <t>154,921 *</t>
  </si>
  <si>
    <t>155115*</t>
  </si>
  <si>
    <t>Jodhpur</t>
  </si>
  <si>
    <t>Kannur</t>
  </si>
  <si>
    <t>Kanpur</t>
  </si>
  <si>
    <t xml:space="preserve">Kochi </t>
  </si>
  <si>
    <t>Kollam</t>
  </si>
  <si>
    <t>Kota</t>
  </si>
  <si>
    <t>Lucknow</t>
  </si>
  <si>
    <t>Madurai</t>
  </si>
  <si>
    <t>Malappuram</t>
  </si>
  <si>
    <t>Meerut</t>
  </si>
  <si>
    <t>Nagpur</t>
  </si>
  <si>
    <t>Nashik</t>
  </si>
  <si>
    <t>Patna</t>
  </si>
  <si>
    <t>Pune</t>
  </si>
  <si>
    <t>Raipur</t>
  </si>
  <si>
    <t>Rajkot</t>
  </si>
  <si>
    <t>Ranchi</t>
  </si>
  <si>
    <t>209041*</t>
  </si>
  <si>
    <t>Srinagar</t>
  </si>
  <si>
    <t>Surat</t>
  </si>
  <si>
    <t>Thiruvananthapur</t>
  </si>
  <si>
    <t>Thrissur</t>
  </si>
  <si>
    <t>Varanasi</t>
  </si>
  <si>
    <t>Vijayawada</t>
  </si>
  <si>
    <t>Vadodara</t>
  </si>
  <si>
    <t>Visakhapatnam</t>
  </si>
  <si>
    <t xml:space="preserve"> 1950-51</t>
  </si>
  <si>
    <t xml:space="preserve"> 1990-91</t>
  </si>
  <si>
    <t xml:space="preserve">2012-13 </t>
  </si>
  <si>
    <t>1. Length of roads</t>
  </si>
  <si>
    <t xml:space="preserve">    Surfaced</t>
  </si>
  <si>
    <t>2. Length of national Highways</t>
  </si>
  <si>
    <t>na</t>
  </si>
  <si>
    <t>3. Length of State Highways</t>
  </si>
  <si>
    <t>4. No. of Registered vehicles</t>
  </si>
  <si>
    <t xml:space="preserve">    All vehicles</t>
  </si>
  <si>
    <t xml:space="preserve">    Goods vehicles</t>
  </si>
  <si>
    <t xml:space="preserve">    Buses*</t>
  </si>
  <si>
    <t>5. Revenue realised from Road Transport</t>
  </si>
  <si>
    <t xml:space="preserve">    Central </t>
  </si>
  <si>
    <t xml:space="preserve">    States</t>
  </si>
  <si>
    <t>6. Freight and Passenger Movement by Road Transport</t>
  </si>
  <si>
    <t>Freight</t>
  </si>
  <si>
    <t>*: Included omni buses.</t>
  </si>
  <si>
    <t>India</t>
  </si>
  <si>
    <t xml:space="preserve">Andaman &amp; Nicobar Islands </t>
  </si>
  <si>
    <t>Well</t>
  </si>
  <si>
    <t>State / UT</t>
  </si>
  <si>
    <t>Note: Manipur, Daman &amp; Diu, Dadra &amp; Nagar Haveli and Lakshadweep have not reported any slum in 2011 Census.</t>
  </si>
  <si>
    <t>Urban</t>
  </si>
  <si>
    <t>Rural</t>
  </si>
  <si>
    <t>* Within the Premises</t>
  </si>
  <si>
    <t>Note: Figures in brackets are percentages</t>
  </si>
  <si>
    <t>Spring</t>
  </si>
  <si>
    <t>Area</t>
  </si>
  <si>
    <t>Major Source of Drinking Water</t>
  </si>
  <si>
    <t>Bottled Water</t>
  </si>
  <si>
    <t>Piped water / Tap/ Public Tap/ Standpipe</t>
  </si>
  <si>
    <t>Tube well/ Hand pump</t>
  </si>
  <si>
    <t>Protected</t>
  </si>
  <si>
    <t>Unprotected</t>
  </si>
  <si>
    <t>Rain water (Harvested or Improved)</t>
  </si>
  <si>
    <t>Surface Water (River/ Canal/ Lake/ Tank/ Pond)</t>
  </si>
  <si>
    <t>Other source</t>
  </si>
  <si>
    <t>2.7*</t>
  </si>
  <si>
    <t>3.0*</t>
  </si>
  <si>
    <t>NA</t>
  </si>
  <si>
    <t>Dadar  &amp; Nagar Haveli</t>
  </si>
  <si>
    <t>All India</t>
  </si>
  <si>
    <t xml:space="preserve">Note: </t>
  </si>
  <si>
    <t>1981*</t>
  </si>
  <si>
    <t>1991+</t>
  </si>
  <si>
    <t xml:space="preserve">    *        :   Excluding Assam</t>
  </si>
  <si>
    <t>2001#</t>
  </si>
  <si>
    <t>राज्‍य/संघ राज्‍य क्षेत्र</t>
  </si>
  <si>
    <t>असम</t>
  </si>
  <si>
    <t>छत्तीसगढ़</t>
  </si>
  <si>
    <t>गोवा</t>
  </si>
  <si>
    <t>गुजरात</t>
  </si>
  <si>
    <t>हिमाचल प्रदेश</t>
  </si>
  <si>
    <t>जम्‍मू एवं कश्‍मीर</t>
  </si>
  <si>
    <t>झारखंड</t>
  </si>
  <si>
    <t>कर्नाटक</t>
  </si>
  <si>
    <t>केरल</t>
  </si>
  <si>
    <t>मध्य प्रदेश</t>
  </si>
  <si>
    <t>महाराष्ट्र</t>
  </si>
  <si>
    <t>मिजोरम</t>
  </si>
  <si>
    <t>नागालैंड</t>
  </si>
  <si>
    <t>ओडिशा</t>
  </si>
  <si>
    <t>पुद्दुचेरी</t>
  </si>
  <si>
    <t>राजस्थान</t>
  </si>
  <si>
    <t>तमिलनाडु</t>
  </si>
  <si>
    <t>त्रिपुरा</t>
  </si>
  <si>
    <t>उत्तर प्रदेश</t>
  </si>
  <si>
    <t>उत्तराखंड</t>
  </si>
  <si>
    <r>
      <rPr>
        <sz val="11"/>
        <color indexed="8"/>
        <rFont val="Calibri"/>
        <family val="2"/>
      </rPr>
      <t xml:space="preserve">    पक्की सड़क</t>
    </r>
  </si>
  <si>
    <r>
      <rPr>
        <sz val="11"/>
        <color indexed="8"/>
        <rFont val="Calibri"/>
        <family val="2"/>
      </rPr>
      <t xml:space="preserve">    सभी वाहन</t>
    </r>
  </si>
  <si>
    <r>
      <rPr>
        <sz val="11"/>
        <color indexed="8"/>
        <rFont val="Calibri"/>
        <family val="2"/>
      </rPr>
      <t xml:space="preserve">    माल वाहन</t>
    </r>
  </si>
  <si>
    <r>
      <rPr>
        <sz val="11"/>
        <color indexed="8"/>
        <rFont val="Calibri"/>
        <family val="2"/>
      </rPr>
      <t xml:space="preserve">    बसें*</t>
    </r>
  </si>
  <si>
    <r>
      <rPr>
        <sz val="11"/>
        <color indexed="8"/>
        <rFont val="Calibri"/>
        <family val="2"/>
      </rPr>
      <t xml:space="preserve">    केंद्रीय </t>
    </r>
  </si>
  <si>
    <r>
      <rPr>
        <sz val="11"/>
        <color indexed="8"/>
        <rFont val="Calibri"/>
        <family val="2"/>
      </rPr>
      <t xml:space="preserve">    राज्‍य</t>
    </r>
  </si>
  <si>
    <r>
      <rPr>
        <sz val="11"/>
        <color indexed="8"/>
        <rFont val="Calibri"/>
        <family val="2"/>
      </rPr>
      <t>माल</t>
    </r>
  </si>
  <si>
    <r>
      <rPr>
        <sz val="11"/>
        <color indexed="8"/>
        <rFont val="Calibri"/>
        <family val="2"/>
      </rPr>
      <t>यात्री</t>
    </r>
  </si>
  <si>
    <t>1115430*</t>
  </si>
  <si>
    <t>120396#</t>
  </si>
  <si>
    <t>822115#</t>
  </si>
  <si>
    <t>1542349*</t>
  </si>
  <si>
    <t>1467557*</t>
  </si>
  <si>
    <t>605641#</t>
  </si>
  <si>
    <t>152553#</t>
  </si>
  <si>
    <t>1000467#</t>
  </si>
  <si>
    <t>Delhi @</t>
  </si>
  <si>
    <t xml:space="preserve">Haryana </t>
  </si>
  <si>
    <t xml:space="preserve">Punjab </t>
  </si>
  <si>
    <t>.- Not reported.</t>
  </si>
  <si>
    <t>$ :Included in Multi-axled/Articulated Vehicles/Trucks &amp; Lorries</t>
  </si>
  <si>
    <t>&amp;</t>
  </si>
  <si>
    <t>&amp;&amp;</t>
  </si>
  <si>
    <t>#</t>
  </si>
  <si>
    <t>:Figures are as per Statistical Handbook of the State/UT.</t>
  </si>
  <si>
    <t>@</t>
  </si>
  <si>
    <t>Allappuzha</t>
  </si>
  <si>
    <t>Bengaluru</t>
  </si>
  <si>
    <t>Kozhikoda</t>
  </si>
  <si>
    <t>Palakkad</t>
  </si>
  <si>
    <t>Tirchy</t>
  </si>
  <si>
    <t>वर्ष</t>
  </si>
  <si>
    <t>राज्य/संघ राज्य क्षेत्र</t>
  </si>
  <si>
    <t xml:space="preserve">1998-99 </t>
  </si>
  <si>
    <t xml:space="preserve">2005-06 </t>
  </si>
  <si>
    <t xml:space="preserve">2015-16 </t>
  </si>
  <si>
    <t>1998-99</t>
  </si>
  <si>
    <t>2005-06</t>
  </si>
  <si>
    <t>दादरा एवं नगर हवेली</t>
  </si>
  <si>
    <t>दमन एवं दीव</t>
  </si>
  <si>
    <t>मणिपुर</t>
  </si>
  <si>
    <t>Total number of slum households  स्लम परिवारों की कुल संख्‍या</t>
  </si>
  <si>
    <t>विवरण 5.13 : पंजीकृत मोटर वाहनों की स्थिति</t>
  </si>
  <si>
    <t>Non-Transport गैर परिवहन</t>
  </si>
  <si>
    <t>Total Transport  कुल परिवहन</t>
  </si>
  <si>
    <t>Two Wheelers दुपहिया वाहन</t>
  </si>
  <si>
    <t xml:space="preserve">Cars     कार </t>
  </si>
  <si>
    <t>Jeeps   जीप</t>
  </si>
  <si>
    <t>Omni Buses   ओम्नी बसें</t>
  </si>
  <si>
    <t>Tractors   ट्रैक्‍टर</t>
  </si>
  <si>
    <t>Trailers   ट्रेलर</t>
  </si>
  <si>
    <t>Others    अन्‍य</t>
  </si>
  <si>
    <t>Total Non- Tpt.  कुल गैर परिवहन</t>
  </si>
  <si>
    <t>Grand Total (Transport +Non- Tpt.)   कुल योग (परिवहन + गैर परिवहन)</t>
  </si>
  <si>
    <t>Sl. No.  क्र. सं.</t>
  </si>
  <si>
    <t>Multi-axled/Articulated Vehicles/Trucks        &amp; Lorries  बहु-धुरीय/ट्रेलर वाहन/ट्रक एवं लॉरी</t>
  </si>
  <si>
    <t xml:space="preserve">                (31 मार्च, 2016 तक की स्थिति के अनुसार) </t>
  </si>
  <si>
    <t>(In numbers संख्या)</t>
  </si>
  <si>
    <t>Jammu &amp;    Kashmir</t>
  </si>
  <si>
    <t xml:space="preserve">Arunachal   Pradesh </t>
  </si>
  <si>
    <t>Himachal  Pradesh</t>
  </si>
  <si>
    <t>Madhya   Pradesh</t>
  </si>
  <si>
    <t>Jammu &amp;  Kashmir</t>
  </si>
  <si>
    <t xml:space="preserve">Arunachal  Pradesh </t>
  </si>
  <si>
    <t xml:space="preserve">Light Motor     Vehicles (Passengers)    हल्के मोटर वाहन(यात्री)  </t>
  </si>
  <si>
    <t xml:space="preserve"> Transport परिवहन</t>
  </si>
  <si>
    <t xml:space="preserve"> Non- Transport गैर परिवहन</t>
  </si>
  <si>
    <t xml:space="preserve">     Total    कुल</t>
  </si>
  <si>
    <t>Rural/ ग्रामीण</t>
  </si>
  <si>
    <t>Urban/ शहरी</t>
  </si>
  <si>
    <t>Source: Road Transport Year Book 2015-16 (Annexure 3.3)   स्रोत : सड़क परिवहन आब्दिकी 2015-16 (अनुबंध 3.3)</t>
  </si>
  <si>
    <t>Source: Road Transport Year Book 2015-16 (Annexure 3.3)/स्रोत : सड़क परिवहन आब्दिकी 2015-16 (अनुबंध 3.3)</t>
  </si>
  <si>
    <t xml:space="preserve">       Light        Motor     Vehicles   (Goods) हल्के मोटर वाहन              (माल)   </t>
  </si>
  <si>
    <t xml:space="preserve">         Buses         बस </t>
  </si>
  <si>
    <t xml:space="preserve">      Taxies     टैक्सी</t>
  </si>
  <si>
    <t>*</t>
  </si>
  <si>
    <t xml:space="preserve">Arunachal Pradesh </t>
  </si>
  <si>
    <t xml:space="preserve">Tripura </t>
  </si>
  <si>
    <t xml:space="preserve">Delhi </t>
  </si>
  <si>
    <t xml:space="preserve">TOTAL UTs (2) </t>
  </si>
  <si>
    <t>GRAND TOTAL(1+2)</t>
  </si>
  <si>
    <t xml:space="preserve"> - : Not reported.</t>
  </si>
  <si>
    <t>^ :  Included in cars.</t>
  </si>
  <si>
    <t>## :    Included in tractors</t>
  </si>
  <si>
    <t>&amp;: Includes 16805 Government Vehicles(for which category-wise break-up is not available.)</t>
  </si>
  <si>
    <t>Source: Offices of State Transport Commissioners/UT Administrations/स्रोत: राज्य परिवहन आयुक्तों / संघ शासित प्रदेशों के कार्यालयों।</t>
  </si>
  <si>
    <t>शहर का नाम</t>
  </si>
  <si>
    <t>Hyderabad</t>
  </si>
  <si>
    <t xml:space="preserve">  (31 मार्च, 2017 तक की स्थिति के अनुसार) </t>
  </si>
  <si>
    <t>कुल योग (1+2)</t>
  </si>
  <si>
    <t>कुल राज्य (1)</t>
  </si>
  <si>
    <t>कुल संघ राज्य क्षेत्र (2)</t>
  </si>
  <si>
    <t>संघ राज्य क्षेत्र</t>
  </si>
  <si>
    <t>राज्‍य</t>
  </si>
  <si>
    <t>Year/वर्ष: 2011</t>
  </si>
  <si>
    <t>(b) State-wise Category-wise Registered motor vehicles</t>
  </si>
  <si>
    <t xml:space="preserve"> (ख) राज्यवार और श्रेणीवार पंजीकृत मोटर वाहन</t>
  </si>
  <si>
    <t xml:space="preserve">आंध्र प्रदेश </t>
  </si>
  <si>
    <t xml:space="preserve">बिहार </t>
  </si>
  <si>
    <t xml:space="preserve">मेघालय </t>
  </si>
  <si>
    <t>पंजाब^^</t>
  </si>
  <si>
    <t xml:space="preserve">सिक्किम </t>
  </si>
  <si>
    <t>तेलंगाना</t>
  </si>
  <si>
    <t xml:space="preserve">पश्चिम बंगाल </t>
  </si>
  <si>
    <t>अंडमान एवं निकोबार दीपसमूह</t>
  </si>
  <si>
    <t xml:space="preserve">चंडीगढ़ </t>
  </si>
  <si>
    <t xml:space="preserve">दिल्ली </t>
  </si>
  <si>
    <t xml:space="preserve">लक्षद्वीप </t>
  </si>
  <si>
    <t>Transport (P) परिवहन</t>
  </si>
  <si>
    <t xml:space="preserve">Statement 5.13 : Status of registered motor vehicles </t>
  </si>
  <si>
    <t xml:space="preserve"> Statement 5.13 : Status of registered  motor vehicles </t>
  </si>
  <si>
    <t xml:space="preserve"> Statement 5.13 : Status of registered motor vehicles </t>
  </si>
  <si>
    <t>ग्रामीण</t>
  </si>
  <si>
    <t>शहरी</t>
  </si>
  <si>
    <t xml:space="preserve">  आंध्र प्रदेश</t>
  </si>
  <si>
    <t xml:space="preserve">  अरुणाचल प्रदेश</t>
  </si>
  <si>
    <t xml:space="preserve">  असम</t>
  </si>
  <si>
    <t xml:space="preserve">  बिहार</t>
  </si>
  <si>
    <t xml:space="preserve">  छत्तीसगढ़</t>
  </si>
  <si>
    <t xml:space="preserve">  दिल्ली</t>
  </si>
  <si>
    <t xml:space="preserve">  गोवा</t>
  </si>
  <si>
    <t xml:space="preserve">  गुजरात</t>
  </si>
  <si>
    <t xml:space="preserve">  हरियाणा</t>
  </si>
  <si>
    <t xml:space="preserve">  हिमाचल प्रदेश</t>
  </si>
  <si>
    <t xml:space="preserve">  जम्‍मू एवं कश्‍मीर</t>
  </si>
  <si>
    <t xml:space="preserve">  झारखंड</t>
  </si>
  <si>
    <t xml:space="preserve">  कर्नाटक</t>
  </si>
  <si>
    <t xml:space="preserve">  केरल</t>
  </si>
  <si>
    <t xml:space="preserve">  मध्य प्रदेश</t>
  </si>
  <si>
    <t xml:space="preserve">  महाराष्ट्र</t>
  </si>
  <si>
    <t xml:space="preserve">  मणिपुर</t>
  </si>
  <si>
    <t xml:space="preserve">  मेघालय</t>
  </si>
  <si>
    <t xml:space="preserve">  मिजोरम</t>
  </si>
  <si>
    <t xml:space="preserve">  नागालैंड</t>
  </si>
  <si>
    <t xml:space="preserve">  ओडिशा</t>
  </si>
  <si>
    <t xml:space="preserve">  पंजाब</t>
  </si>
  <si>
    <t xml:space="preserve">  राजस्थान</t>
  </si>
  <si>
    <t xml:space="preserve">  सिक्किम</t>
  </si>
  <si>
    <t xml:space="preserve">  तमिलनाडु</t>
  </si>
  <si>
    <t xml:space="preserve">  त्रिपुरा</t>
  </si>
  <si>
    <t xml:space="preserve">  उत्तर प्रदेश</t>
  </si>
  <si>
    <t xml:space="preserve">  उत्तराखंड</t>
  </si>
  <si>
    <t xml:space="preserve">  पश्चिम बंगाल</t>
  </si>
  <si>
    <t xml:space="preserve">  अंडमान एवं निकोबार द्वीपसमूह</t>
  </si>
  <si>
    <t xml:space="preserve">  चंडीगढ़</t>
  </si>
  <si>
    <t xml:space="preserve">  दादरा एवं नगर हवेली</t>
  </si>
  <si>
    <t xml:space="preserve">  दमन एवं दीव</t>
  </si>
  <si>
    <t xml:space="preserve">  लक्षद्वीप</t>
  </si>
  <si>
    <t xml:space="preserve">  पुद्दुचेरी</t>
  </si>
  <si>
    <t xml:space="preserve">  उत्‍तराखंड</t>
  </si>
  <si>
    <t>क्षेत्र</t>
  </si>
  <si>
    <t xml:space="preserve">  भारत</t>
  </si>
  <si>
    <t xml:space="preserve">  तेलंगाना</t>
  </si>
  <si>
    <t>कुल</t>
  </si>
  <si>
    <t xml:space="preserve"> </t>
  </si>
  <si>
    <t xml:space="preserve">  कुल</t>
  </si>
  <si>
    <t xml:space="preserve">  अंडमान एवं निकोबार दीपसमूह </t>
  </si>
  <si>
    <t xml:space="preserve">  असम </t>
  </si>
  <si>
    <t xml:space="preserve">  बिहार </t>
  </si>
  <si>
    <t xml:space="preserve">  गोवा </t>
  </si>
  <si>
    <t xml:space="preserve">  मणिपुर </t>
  </si>
  <si>
    <t xml:space="preserve">  तमिलनाडु </t>
  </si>
  <si>
    <t xml:space="preserve">  आगरा</t>
  </si>
  <si>
    <t xml:space="preserve">  अहमदाबाद</t>
  </si>
  <si>
    <t xml:space="preserve">  इलाहाबाद</t>
  </si>
  <si>
    <t xml:space="preserve">  आलाप्पुझा</t>
  </si>
  <si>
    <t xml:space="preserve">  औरंगाबाद</t>
  </si>
  <si>
    <t xml:space="preserve">  भोपाल</t>
  </si>
  <si>
    <t xml:space="preserve">  चेन्‍नई</t>
  </si>
  <si>
    <t xml:space="preserve">  कोयम्‍बटूर</t>
  </si>
  <si>
    <t xml:space="preserve">  दुर्ग भिलाई</t>
  </si>
  <si>
    <t xml:space="preserve">  गाजियाबाद</t>
  </si>
  <si>
    <t xml:space="preserve">  ग्रेटर मुंबई</t>
  </si>
  <si>
    <t xml:space="preserve">  ग्वालियर</t>
  </si>
  <si>
    <t xml:space="preserve">  हैदराबाद</t>
  </si>
  <si>
    <t xml:space="preserve">  इंदौर</t>
  </si>
  <si>
    <t xml:space="preserve">  जबलपुर</t>
  </si>
  <si>
    <t xml:space="preserve">  जयपुर</t>
  </si>
  <si>
    <t xml:space="preserve">  जोधपुर</t>
  </si>
  <si>
    <t xml:space="preserve">  कन्नूर</t>
  </si>
  <si>
    <t xml:space="preserve">  कानपुर</t>
  </si>
  <si>
    <t xml:space="preserve">  कोच्चि </t>
  </si>
  <si>
    <t xml:space="preserve">  कोल्लम</t>
  </si>
  <si>
    <t xml:space="preserve">  कोटा</t>
  </si>
  <si>
    <t xml:space="preserve">  कोझीकोड</t>
  </si>
  <si>
    <t xml:space="preserve">  लखनऊ</t>
  </si>
  <si>
    <t xml:space="preserve">  मदुरै</t>
  </si>
  <si>
    <t xml:space="preserve">  मल्लापुरम्</t>
  </si>
  <si>
    <t xml:space="preserve">  मेरठ</t>
  </si>
  <si>
    <t xml:space="preserve">  नागपुर</t>
  </si>
  <si>
    <t xml:space="preserve">  नासिक</t>
  </si>
  <si>
    <t xml:space="preserve">  पालाक्कड़</t>
  </si>
  <si>
    <t xml:space="preserve">  पटना</t>
  </si>
  <si>
    <t xml:space="preserve">  पुणे</t>
  </si>
  <si>
    <t xml:space="preserve">  रायपुर</t>
  </si>
  <si>
    <t xml:space="preserve">  राजकोट</t>
  </si>
  <si>
    <t xml:space="preserve">  रांची</t>
  </si>
  <si>
    <t xml:space="preserve">  श्रीनगर</t>
  </si>
  <si>
    <t xml:space="preserve">  सूरत</t>
  </si>
  <si>
    <t xml:space="preserve">  तिरुवनंतपुरम</t>
  </si>
  <si>
    <t xml:space="preserve">  त्रिशूर</t>
  </si>
  <si>
    <t xml:space="preserve">  तिरुचिरापल्ली</t>
  </si>
  <si>
    <t xml:space="preserve">  वडोदरा</t>
  </si>
  <si>
    <t xml:space="preserve">  वाराणसी</t>
  </si>
  <si>
    <t xml:space="preserve">  विजयवाड़ा</t>
  </si>
  <si>
    <t xml:space="preserve">  विशाखापट्टम</t>
  </si>
  <si>
    <t>राज्‍य/संघ राज्य क्षेत्र</t>
  </si>
  <si>
    <t>(ख) राज्यवार और श्रेणीवार पंजीकृत मोटर वाहन</t>
  </si>
  <si>
    <t xml:space="preserve">                           (As on 31st March  मार्च, 2016 तक की स्थिति के अनुसार)                   </t>
  </si>
  <si>
    <t xml:space="preserve">(b) State-wise Category-wise Registered motor vehicles </t>
  </si>
  <si>
    <t xml:space="preserve"> (b) State-wise Category-wise Registered motor vehicles </t>
  </si>
  <si>
    <t xml:space="preserve"> (31 मार्च, 2017 तक की स्थिति के अनुसार) </t>
  </si>
  <si>
    <t xml:space="preserve">  (b) State-wise Category-wise Registered motor vehicles</t>
  </si>
  <si>
    <t>Dadra And Nagar Haveli</t>
  </si>
  <si>
    <t xml:space="preserve">    Total</t>
  </si>
  <si>
    <t>Andaman And Nicobar Islands</t>
  </si>
  <si>
    <t>Andaman And  Nicobar Islands</t>
  </si>
  <si>
    <t>Andaman &amp; Nicobar Islands</t>
  </si>
  <si>
    <t>Non- Transport
गैर परिवहन</t>
  </si>
  <si>
    <t xml:space="preserve">Cars
कार </t>
  </si>
  <si>
    <t>Jeeps
जीप</t>
  </si>
  <si>
    <t>2016-17</t>
  </si>
  <si>
    <t>अरुणाचल प्रदेश</t>
  </si>
  <si>
    <r>
      <t>हरियाणा</t>
    </r>
    <r>
      <rPr>
        <b/>
        <sz val="11"/>
        <rFont val="Calibri"/>
        <family val="2"/>
      </rPr>
      <t xml:space="preserve"> </t>
    </r>
  </si>
  <si>
    <t>हरियाणा</t>
  </si>
  <si>
    <t xml:space="preserve">^ :  Included in cars.                  </t>
  </si>
  <si>
    <t xml:space="preserve">          &amp;: Includes 16805 Government Vehicles(for which category-wise break-up is not available.)</t>
  </si>
  <si>
    <t>...</t>
  </si>
  <si>
    <t>19,50,24,357</t>
  </si>
  <si>
    <t>5,20,37,905</t>
  </si>
  <si>
    <t>14,29,86,452</t>
  </si>
  <si>
    <t>** : No. of Census houses (Occupied residential + vacant) at the time of house listing.</t>
  </si>
  <si>
    <t>Kolkata</t>
  </si>
  <si>
    <t>Jamshedpur</t>
  </si>
  <si>
    <t>Dhanbad</t>
  </si>
  <si>
    <t xml:space="preserve">  बेंगलुरू</t>
  </si>
  <si>
    <t xml:space="preserve">  धनबाद</t>
  </si>
  <si>
    <t xml:space="preserve">  जमशेदपुर</t>
  </si>
  <si>
    <t xml:space="preserve">  कोलकाता</t>
  </si>
  <si>
    <r>
      <rPr>
        <b/>
        <sz val="9"/>
        <color theme="1"/>
        <rFont val="Cambria"/>
        <family val="1"/>
        <scheme val="major"/>
      </rPr>
      <t>Source :</t>
    </r>
    <r>
      <rPr>
        <sz val="9"/>
        <color theme="1"/>
        <rFont val="Cambria"/>
        <family val="1"/>
        <scheme val="major"/>
      </rPr>
      <t xml:space="preserve"> NSS Report No. 584: Drinking Water, Sanitation, Hygiene and Housing Condition in India, MoS&amp;PI</t>
    </r>
  </si>
  <si>
    <t>समस्त भारत</t>
  </si>
  <si>
    <t>केंद्र शासित प्रदेशों का समूह</t>
  </si>
  <si>
    <t>Group of Uts</t>
  </si>
  <si>
    <t>उत्तर पूर्व राज्यों का समूह</t>
  </si>
  <si>
    <t>Group of NE States</t>
  </si>
  <si>
    <t xml:space="preserve">  अंडमान एवं निकोबार द्वीप समूह</t>
  </si>
  <si>
    <t>Others
अन्य</t>
  </si>
  <si>
    <t xml:space="preserve">Other Surface Water
अन्य भूतल जल </t>
  </si>
  <si>
    <t xml:space="preserve">Tank / Pond
टैंक / तालाब </t>
  </si>
  <si>
    <t>Unprotected
असुरक्षित</t>
  </si>
  <si>
    <t xml:space="preserve">Protected
संरक्षित </t>
  </si>
  <si>
    <t xml:space="preserve">Private
निजी </t>
  </si>
  <si>
    <t xml:space="preserve">Public
सार्वजनिक </t>
  </si>
  <si>
    <t>Protected
संरक्षित</t>
  </si>
  <si>
    <t>All
समस्त</t>
  </si>
  <si>
    <t>Surface Water 
सतही जल</t>
  </si>
  <si>
    <t>Rain Water Collection
वर्षा जल संग्रह</t>
  </si>
  <si>
    <t>Spring
बसंत ऋतु</t>
  </si>
  <si>
    <t>Tanker Truck
टैंकर ट्रक</t>
  </si>
  <si>
    <t xml:space="preserve">Well
कुंआ
</t>
  </si>
  <si>
    <t>Hand Pump
हैंड पंप</t>
  </si>
  <si>
    <t>Tubewell
नलकूप</t>
  </si>
  <si>
    <t>Public Tap / Stand Pipe सार्वजनिक नल / स्टैंड पाइप</t>
  </si>
  <si>
    <t xml:space="preserve">Piped Water from neighbour
पड़ोस से पाइप द्वारा पानी </t>
  </si>
  <si>
    <t>Piped Water to yard / plot 
भूखंड /यार्ड में पाइप द्वारा पानी</t>
  </si>
  <si>
    <t>Piped Water into Dwelling
 आवास में पाइपिंग द्वारा पानी</t>
  </si>
  <si>
    <t>Bottled Water
बोतलबंद जल</t>
  </si>
  <si>
    <t>Principal Sources of Drinking Water /पेयजल के प्रमुख स्रोत</t>
  </si>
  <si>
    <t>(Rural/ग्रामीण)</t>
  </si>
  <si>
    <t>(Urban/ शहरी)</t>
  </si>
  <si>
    <t xml:space="preserve">विवरण  5.05 (b):   पेयजल के प्रमुख स्रोत के अनुसार परिवारों का राज्य / केंद्रशासित प्रदेश का वितरण प्रतिशत
</t>
  </si>
  <si>
    <t>Statement 5.05 (b): Percentage distribution of households by principal source of drinking water of the household for each State/UT</t>
  </si>
  <si>
    <t>Statement 5.05 (a): Percentage distribution of households by principal source of drinking water of the household for each State/UT</t>
  </si>
  <si>
    <t>विवरण 5.05 (a):   पेयजल के प्रमुख स्रोत के अनुसार परिवारों का राज्य / केंद्रशासित प्रदेश का वितरण प्रतिशत</t>
  </si>
  <si>
    <t>स्रोत: एनएसएस रिपोर्ट नंबर 584: पेयजल, स्वच्छता, स्वच्छता और आवास की स्थिति भारत में, MoS &amp; PI</t>
  </si>
  <si>
    <t>Rain Water Collection वर्षा जल संग्रह</t>
  </si>
  <si>
    <r>
      <rPr>
        <b/>
        <sz val="10"/>
        <color theme="1"/>
        <rFont val="Calibri"/>
        <family val="2"/>
        <scheme val="minor"/>
      </rPr>
      <t>Source :</t>
    </r>
    <r>
      <rPr>
        <sz val="10"/>
        <color theme="1"/>
        <rFont val="Calibri"/>
        <family val="2"/>
        <scheme val="minor"/>
      </rPr>
      <t xml:space="preserve"> NSS Report No. 584: Drinking Water, Sanitation, Hygiene and Housing Condition in India, MoS&amp;PI</t>
    </r>
  </si>
  <si>
    <t>Surface Water (Tank/Pond/Other) 
सतही जल (टैंक / तालाब /अन्य)</t>
  </si>
  <si>
    <t>Other Sources अन्य स्रोत</t>
  </si>
  <si>
    <t xml:space="preserve">Spring
 झरना
</t>
  </si>
  <si>
    <t xml:space="preserve">    कुल </t>
  </si>
  <si>
    <t>#: The population figure exclude population of the area under unlawful occupation of Pakistan &amp; China where Census could not be taken.</t>
  </si>
  <si>
    <t>Census Permanent House: The material of wall includes 'Stone not packed with mortar, Stone packed with mortar, Burnt brick, G.I./ metal/asbestos sheets, Concrete' and the material of roof includes 'Hand made Tiles, Machine made Tiles, Burnt Brick, Stone/Slate, G.I./Metal/Asbestos sheets, Concrete'.</t>
  </si>
  <si>
    <t>Transport  परिवहन</t>
  </si>
  <si>
    <t>Non-Transport  गैर परिवहन</t>
  </si>
  <si>
    <t>Closed drainage
बंद जल निकासी</t>
  </si>
  <si>
    <t>West Bengal *</t>
  </si>
  <si>
    <t>Andaman &amp; Nicobar</t>
  </si>
  <si>
    <t>Note: In West Bengal,  villages  mean Gram panchayat.</t>
  </si>
  <si>
    <t>* Subsequent reference to Fishing villages actually mean Gram Panchayat in West Bengal</t>
  </si>
  <si>
    <t xml:space="preserve">  पश्चिम बंगाल *</t>
  </si>
  <si>
    <t xml:space="preserve">  अंडमान और निकोबार </t>
  </si>
  <si>
    <t xml:space="preserve">  लक्षद्वीप </t>
  </si>
  <si>
    <t xml:space="preserve">Waste water outlet connected to
अपशिष्ट जल निकास जो </t>
  </si>
  <si>
    <t>Open Drainage
खुले नाले से जुड़ा है</t>
  </si>
  <si>
    <t>No Drainage
कोई नाला नहीं</t>
  </si>
  <si>
    <t>2. राष्‍ट्रीय राजमार्गों की लंबाई</t>
  </si>
  <si>
    <t>3. राज्य राजमार्गों की लंबाई</t>
  </si>
  <si>
    <t>1. सड़कों की लंबाई</t>
  </si>
  <si>
    <t>4. पंजीकृत वाहनों की संख्या</t>
  </si>
  <si>
    <t>5. सड़क परिवहन से प्राप्‍त राजस्‍व</t>
  </si>
  <si>
    <t xml:space="preserve"> 6. सड़क परिवहन द्वारा माल एवं यात्री संचलन</t>
  </si>
  <si>
    <t xml:space="preserve"> Transport
परिवहन</t>
  </si>
  <si>
    <t>Total
कुल</t>
  </si>
  <si>
    <t xml:space="preserve">   +         :   Excluding J &amp; K;   Permanent Census Houses estimated by adding house having material of floor as 'Tiles, slate or shingle/ Corrugated iron, zinc or other metal sheets/Asbestos cement sheets/Bricks, stone and lime/ Stone/ Concrete RBC/RCC'  and material of wall as 'Burnt bricks/ GI sheets or other metal sheets/ Stone /  Cement concrete/ Ekra'.</t>
  </si>
  <si>
    <t xml:space="preserve">  अंडमान एवं निकोबार      द्वीपसमूह</t>
  </si>
  <si>
    <t xml:space="preserve">  दादरा एवं नगर    हवेली</t>
  </si>
  <si>
    <r>
      <rPr>
        <b/>
        <sz val="11"/>
        <color indexed="8"/>
        <rFont val="Calibri"/>
        <family val="2"/>
        <scheme val="minor"/>
      </rPr>
      <t>पेयजल के मुख्‍य स्रोत</t>
    </r>
  </si>
  <si>
    <r>
      <rPr>
        <sz val="11"/>
        <color indexed="8"/>
        <rFont val="Calibri"/>
        <family val="2"/>
      </rPr>
      <t>बोतलबंद पानी</t>
    </r>
  </si>
  <si>
    <r>
      <rPr>
        <sz val="11"/>
        <color indexed="8"/>
        <rFont val="Calibri"/>
        <family val="2"/>
      </rPr>
      <t>नल पानी / टोंटी / सार्वजनिक टोंटी / स्टैंडपाइप</t>
    </r>
  </si>
  <si>
    <r>
      <rPr>
        <sz val="11"/>
        <color indexed="8"/>
        <rFont val="Calibri"/>
        <family val="2"/>
      </rPr>
      <t>ट्यूबवेल / हैंडपंप</t>
    </r>
  </si>
  <si>
    <r>
      <rPr>
        <sz val="11"/>
        <color indexed="8"/>
        <rFont val="Calibri"/>
        <family val="2"/>
      </rPr>
      <t>कुआँ</t>
    </r>
  </si>
  <si>
    <r>
      <rPr>
        <sz val="11"/>
        <color indexed="8"/>
        <rFont val="Calibri"/>
        <family val="2"/>
      </rPr>
      <t>संरक्षित</t>
    </r>
  </si>
  <si>
    <r>
      <rPr>
        <sz val="11"/>
        <color indexed="8"/>
        <rFont val="Calibri"/>
        <family val="2"/>
      </rPr>
      <t>असंरक्षित</t>
    </r>
  </si>
  <si>
    <r>
      <rPr>
        <sz val="11"/>
        <color indexed="8"/>
        <rFont val="Calibri"/>
        <family val="2"/>
      </rPr>
      <t>वर्षा जल (संचित या संशोधित)</t>
    </r>
  </si>
  <si>
    <r>
      <rPr>
        <sz val="11"/>
        <color indexed="8"/>
        <rFont val="Calibri"/>
        <family val="2"/>
      </rPr>
      <t>भूपृष्ठ जल (नदी / नहर / झील / टैंक / तालाब)</t>
    </r>
  </si>
  <si>
    <r>
      <rPr>
        <sz val="11"/>
        <color indexed="8"/>
        <rFont val="Calibri"/>
        <family val="2"/>
      </rPr>
      <t>झरना</t>
    </r>
  </si>
  <si>
    <r>
      <rPr>
        <sz val="11"/>
        <color indexed="8"/>
        <rFont val="Calibri"/>
        <family val="2"/>
      </rPr>
      <t>अन्‍य स्रोत</t>
    </r>
  </si>
  <si>
    <t xml:space="preserve">Source : Office of the Registrar General of India, M/o Home Affairs      </t>
  </si>
  <si>
    <t xml:space="preserve">स्रोत: भारत के महापंजीयक का कार्यालय, गृह मंत्रालय </t>
  </si>
  <si>
    <t>Source: Census of India 2011, Office of Registrar General of India, M/o Home Affairs</t>
  </si>
  <si>
    <t xml:space="preserve">स्रोत : भारत की जनगणना 2011, भारत के महापंजीयक का कार्यालय, गृह मंत्रालय </t>
  </si>
  <si>
    <t xml:space="preserve">  अंडमान एवं निकोबार       द्वीपसमूह </t>
  </si>
  <si>
    <t>Passenger</t>
  </si>
  <si>
    <t xml:space="preserve">  अंडमान एवं निकोबार     दीपसमूह</t>
  </si>
  <si>
    <t>आगरा</t>
  </si>
  <si>
    <t>State/UT</t>
  </si>
  <si>
    <t>State</t>
  </si>
  <si>
    <t>Note: * In NFHS 4, Other source includes 0.5% and &amp; 0.7% Improved source of drinking water from Community RO Plant in Rural and Urban Areas respectively</t>
  </si>
  <si>
    <t>Statement depicts the unified data for UT of Jammu &amp; Kashmir and UT of Ladakh.</t>
  </si>
  <si>
    <t>Statement depicts the unified data for Andhra Pradesh and Telangana and unified data for UT of Jammu &amp; Kashmir and UT of Ladakh</t>
  </si>
  <si>
    <t>Note : This table excludes institutional households. 
Statement depicts the unified data for Andhra Pradesh and Telangana and  unified data for UT of Jammu &amp; Kashmir and UT of Ladakh</t>
  </si>
  <si>
    <t>Note : This Statement excludes institutional households.  
Statement depicts the unified data for Andhra Pradesh and Telangana and  unified data for UT of Jammu &amp; Kashmir and UT of Ladakh</t>
  </si>
  <si>
    <t>2017-18</t>
  </si>
  <si>
    <t>2018-19</t>
  </si>
  <si>
    <t>126.3(P)</t>
  </si>
  <si>
    <t>132.5(P)</t>
  </si>
  <si>
    <t>185(P)</t>
  </si>
  <si>
    <t>km: kilometers</t>
  </si>
  <si>
    <t>…: Not reported.             Statement depicts the unified data for UT of Jammu &amp; Kashmir and UT of Ladakh.           *merged in Daman &amp; Diu        P: Provisional</t>
  </si>
  <si>
    <t>Faridabad</t>
  </si>
  <si>
    <t xml:space="preserve">  फरीदाबाद</t>
  </si>
  <si>
    <t>(%)</t>
  </si>
  <si>
    <t>Source: Department of Fisheries , M/o Fisheries, Animal Husbandry &amp; Dairying  (as received on 11.01.2022)</t>
  </si>
  <si>
    <t>स्रोत: ,मत्स्यपालन विभाग, पशुपालन और डेयरी मंत्रालय (11.01.2022 को यथाप्राप्‍त)</t>
  </si>
  <si>
    <t>6371(P)</t>
  </si>
  <si>
    <t>4116(P)</t>
  </si>
  <si>
    <t>187(P)</t>
  </si>
  <si>
    <t>179(P)</t>
  </si>
  <si>
    <t>178(P)</t>
  </si>
  <si>
    <t>1. Basic Road Statistics of India 2018-19</t>
  </si>
  <si>
    <t>2020(P)</t>
  </si>
  <si>
    <t>Haryana*</t>
  </si>
  <si>
    <t>Arunachal Pradesh *</t>
  </si>
  <si>
    <t>Meghalaya *</t>
  </si>
  <si>
    <t>Sikkim *</t>
  </si>
  <si>
    <t>Grand Total (1+2)</t>
  </si>
  <si>
    <t>2019-20</t>
  </si>
  <si>
    <t>P: Provisional,   Blank Cell denote data not available.</t>
  </si>
  <si>
    <t>##: No. of Occupied Residential Houses= Occupied Census Houses used as (Residence+ residence-cum-other use)</t>
  </si>
  <si>
    <t>विवरण 5.01: भारत में मकान, घर और जनसंख्या
Statement 5.01: Houses, Households and Population in India</t>
  </si>
  <si>
    <t xml:space="preserve">क्र. सं.
S.No.
</t>
  </si>
  <si>
    <t xml:space="preserve">मकानों कि संख्या**
No. of 
Houses **
</t>
  </si>
  <si>
    <t xml:space="preserve">कब्जे वाले आवासीय मकानों की संख्या##
No. of Occupied Residential Houses ##
</t>
  </si>
  <si>
    <t xml:space="preserve">परिवारों की संख्या
No. of Households
</t>
  </si>
  <si>
    <t xml:space="preserve">बेघर परिवारों की संख्या
Number of houseless households
</t>
  </si>
  <si>
    <t xml:space="preserve">कुल जनसँख्या
Total Population 
</t>
  </si>
  <si>
    <t xml:space="preserve">बेघर जनसँख्या
Houseless population
</t>
  </si>
  <si>
    <t>स्रोत: भारत के महापंजीयक का कार्यालय, गृह मंत्रालय/ Source :  Office of Registrar General of India, M/o Home Affairs</t>
  </si>
  <si>
    <t xml:space="preserve">वर्ष
</t>
  </si>
  <si>
    <t>अखिल भारत</t>
  </si>
  <si>
    <t xml:space="preserve">तटीय लंबाई (कि.मी)
Coastal length (Kms.)
</t>
  </si>
  <si>
    <t xml:space="preserve">अवतरण केंद्र
Landing Centres 
</t>
  </si>
  <si>
    <t xml:space="preserve">मछली पकड़ने वाले गांव
Fishing Villages 
</t>
  </si>
  <si>
    <t xml:space="preserve">मछुआरा परिवार
Fishermen Families 
</t>
  </si>
  <si>
    <t xml:space="preserve">परंपरागत मछुआरा परिवार
Traditional Fisherman Families 
</t>
  </si>
  <si>
    <t xml:space="preserve">बीपीएल परिवार
BPL Families 
</t>
  </si>
  <si>
    <t xml:space="preserve">मछुआरों की आबादी
Fisherfolk Population 
</t>
  </si>
  <si>
    <t xml:space="preserve">(एनएफएचएस 2)
(NFHS 2)
</t>
  </si>
  <si>
    <t xml:space="preserve">(एनएफएचएस 3)
(NFHS 3)
</t>
  </si>
  <si>
    <t xml:space="preserve">(एनएफएचएस 4)
(NFHS 4)
</t>
  </si>
  <si>
    <t xml:space="preserve">शौचालय संस्थापन
Toilet Installation 
</t>
  </si>
  <si>
    <t xml:space="preserve">परिवारों की कुल संख्‍या 
Total number of Households 
</t>
  </si>
  <si>
    <t xml:space="preserve">किसी प्रकार के शौचालय के साथ* 
With Toilet of Any   Type* 
</t>
  </si>
  <si>
    <t xml:space="preserve">बिना किसी प्रकार के शौचालय के साथ* 
Without Toilet of Any Type* 
</t>
  </si>
  <si>
    <t xml:space="preserve"> वर्ष</t>
  </si>
  <si>
    <t xml:space="preserve">शहरी 
Urban
</t>
  </si>
  <si>
    <t xml:space="preserve">ग्रामीण
Rural 
</t>
  </si>
  <si>
    <t xml:space="preserve">कुल
Total 
</t>
  </si>
  <si>
    <t xml:space="preserve">साझा सुविधा^^
Shared facility^^
</t>
  </si>
  <si>
    <t xml:space="preserve">कोई सुविधा नही/खुले स्थान/क्षेत्र का उपयोग
No facility/ uses open space/ field 
</t>
  </si>
  <si>
    <t xml:space="preserve">All India  </t>
  </si>
  <si>
    <t xml:space="preserve">नगरों की संख्या
     Number of Towns       
 </t>
  </si>
  <si>
    <t xml:space="preserve">प्रकारवार स्‍लम में रहने वाली आबादी
Type  wise slum population                       </t>
  </si>
  <si>
    <t xml:space="preserve">सांविधिक नगर
Statutory towns 
</t>
  </si>
  <si>
    <t xml:space="preserve">स्लम सूचित नगर
Slum reported towns
</t>
  </si>
  <si>
    <t xml:space="preserve">अधिसूचित स्‍लम
Notified slums 
</t>
  </si>
  <si>
    <t xml:space="preserve">मान्यता प्राप्त स्‍लम
Recognised slums
</t>
  </si>
  <si>
    <t xml:space="preserve">अभिचिन्हित स्‍लम
Identified slums 
</t>
  </si>
  <si>
    <t xml:space="preserve">कुल जनसंख्या
Total Population
</t>
  </si>
  <si>
    <t xml:space="preserve">कुल शहरी आबादी की तुलना में स्‍लम में रहने वाली आबादी का प्रतिशत
% of slum population to total urban population
</t>
  </si>
  <si>
    <t>(वर्ष/Year: 2011)</t>
  </si>
  <si>
    <t xml:space="preserve"> भारत</t>
  </si>
  <si>
    <t xml:space="preserve">India </t>
  </si>
  <si>
    <t>( वर्ष/Year: 2011)</t>
  </si>
  <si>
    <t xml:space="preserve">स्रोत: भारत की जनगणना 2011-स्‍लम गृह, पारिवारिक सुविधाएं एवं परिसंपत्तियां, भारत के महापंजीयक का कार्यालय, गृह मंत्रालय 
Source: Census of India 2011-Slum Houses, Household Amenities and Assets, Office of Registrar General of India, M/o Home Affairs </t>
  </si>
  <si>
    <t xml:space="preserve">पेयजल के स्रोत के अनुसार परिवारों की संख्या      
 Number of households (Hhs) by source of drinking water 
</t>
  </si>
  <si>
    <t xml:space="preserve">परिवारों की कुल संख्‍या
Total number of households 
</t>
  </si>
  <si>
    <t xml:space="preserve">टोंटी
Tap 
</t>
  </si>
  <si>
    <t xml:space="preserve">शोधित स्रोत
Treated source 
</t>
  </si>
  <si>
    <t xml:space="preserve">अशोधित स्रोत
Untreated source
</t>
  </si>
  <si>
    <t xml:space="preserve">हैंडपंप एवं ट्यूबवेल, बोरवेल
Hand pump &amp; tubewell, borehole
</t>
  </si>
  <si>
    <t xml:space="preserve">कुआँ
Well
</t>
  </si>
  <si>
    <t xml:space="preserve">आवृत
Covered 
</t>
  </si>
  <si>
    <t xml:space="preserve">अनावृत
Uncovered
</t>
  </si>
  <si>
    <t xml:space="preserve">सभी अन्य
All others 
</t>
  </si>
  <si>
    <t>स्रोत: सड़क परिवहन एवं राजमार्ग मंत्रालय /Source: Ministry of Road Transport &amp; Highways</t>
  </si>
  <si>
    <t>हजार कि.मी.
Thousand Km</t>
  </si>
  <si>
    <t xml:space="preserve">हजार 
Thousand </t>
  </si>
  <si>
    <t>(रु करोड़)
(Rs. Crore)</t>
  </si>
  <si>
    <t xml:space="preserve">बिलियन टन कि.मी.
Billion Tonnes Km </t>
  </si>
  <si>
    <t xml:space="preserve">बिलियन यात्री कि.मी.
Billion Passengers Km 
</t>
  </si>
  <si>
    <t xml:space="preserve"> कुल</t>
  </si>
  <si>
    <t xml:space="preserve">Total </t>
  </si>
  <si>
    <t>स्रोत : सड़क परिवहन वार्षिक पुस्तिका, परिवहन अनुसंधान प्रकोष्‍ठ, सड़क परिवहन एवं राजमार्ग मंत्रालय
Source : Road Transport year book, Transport Research Wing, Ministry of Road Transport &amp; Highways</t>
  </si>
  <si>
    <t xml:space="preserve">  (संख्या/in numbers)</t>
  </si>
  <si>
    <t xml:space="preserve">परिवहन
Transport
</t>
  </si>
  <si>
    <t xml:space="preserve">गैर परिवहन
Non- Transport
</t>
  </si>
  <si>
    <t xml:space="preserve"> ( 31 मार्च, 2020 (P) तक की स्थिति के अनुसार/as on 31.3.2020 (P)) </t>
  </si>
  <si>
    <t>( संख्या/In numbers)</t>
  </si>
  <si>
    <t xml:space="preserve">परिवहन
Transport </t>
  </si>
  <si>
    <t xml:space="preserve">बहु-धुरीय/ट्रेलर वाहन/ट्रक एवं लॉरी
Multi-axled/Articulated Vehicles/Trucks &amp; Lorries
</t>
  </si>
  <si>
    <t xml:space="preserve">हल्के मोटर वाहन (माल) 
Light Motor Vehicles (Goods)
  </t>
  </si>
  <si>
    <t xml:space="preserve">बस 
Buses
</t>
  </si>
  <si>
    <t xml:space="preserve">टैक्सी
Taxies
</t>
  </si>
  <si>
    <t xml:space="preserve">हल्के मोटर वाहन(यात्री)
Light Motor Vehicles (Passengers)
  </t>
  </si>
  <si>
    <t xml:space="preserve">कुल परिवहन
Total Transport 
</t>
  </si>
  <si>
    <t xml:space="preserve">जीप
Jeeps
</t>
  </si>
  <si>
    <t xml:space="preserve">ओम्नी बसें
Omni Buses
</t>
  </si>
  <si>
    <t xml:space="preserve">ट्रैक्‍टर
Tractors
</t>
  </si>
  <si>
    <t xml:space="preserve">ट्रेलर
Trailers
</t>
  </si>
  <si>
    <t>अरुणाचल प्रदेश*</t>
  </si>
  <si>
    <t>हरियाणा*</t>
  </si>
  <si>
    <t>मेघालय *</t>
  </si>
  <si>
    <t>पंजाब</t>
  </si>
  <si>
    <t xml:space="preserve">स्रोत: राज्य परिवहन आयुक्तों / संघ शासित प्रदेशों के कार्यालयों।
Source: Offices of State Transport Commissioners/UT Administrations
</t>
  </si>
  <si>
    <t>( संख्‍या/in number)</t>
  </si>
  <si>
    <t xml:space="preserve">परिवहन
 Transport
</t>
  </si>
  <si>
    <t xml:space="preserve">कुल
Total
</t>
  </si>
  <si>
    <t>स्रोत :  परिवहन अनुसंधान प्रकोष्ठ, सड़क परिवहन एवं राजमार्ग मंत्रालय /Source:  Transport Research Wing, Ministry of Road Transport &amp; Highways</t>
  </si>
  <si>
    <t> कुल</t>
  </si>
  <si>
    <t xml:space="preserve">   Total</t>
  </si>
  <si>
    <t>वर्ष/Year: 2019-21</t>
  </si>
  <si>
    <t>पुदुचेरी</t>
  </si>
  <si>
    <t xml:space="preserve">स्रोत: राष्ट्रीय परिवार स्वास्थ्य सर्वेक्षण (NFHS-5) 2019-21, स्वास्थ्य एवं परिवार कल्याण मंत्रालय/ Source:  National Family Health Survey (NFHS-5) 2019-21, Ministry of Health &amp; Family Welfare </t>
  </si>
  <si>
    <t xml:space="preserve"> ^^ : Facilities that would be considered improved if they were not shared by two or more household</t>
  </si>
  <si>
    <t xml:space="preserve">साझा सुविधा नहीं
Improved, not shared facilit
</t>
  </si>
  <si>
    <t xml:space="preserve">स्‍वच्‍छता की सुविधा^
Sanitation facilityy^
</t>
  </si>
  <si>
    <t xml:space="preserve">असंशोधित सुविधा
Unimproved
</t>
  </si>
  <si>
    <t xml:space="preserve"> ^  :Includes ventilated improved pit (VIP) latrine/biogas latrine, and twin pit/composting toilet</t>
  </si>
  <si>
    <t>Ladakh</t>
  </si>
  <si>
    <t>लद्दाख</t>
  </si>
  <si>
    <t xml:space="preserve"> Statement 5.02: State-wise Projected total Population in India</t>
  </si>
  <si>
    <t>विवरण 5.02 : भारत में राज्यवार अनुमानित कुल जनसंख्या</t>
  </si>
  <si>
    <t xml:space="preserve"> व्यक्तियों का प्रतिशत
 percentage of persons having</t>
  </si>
  <si>
    <t>घरेलू परिसर  तक पहुंच बेहतर शौचालय  मैं  पानी, साबुन/डिटर्जेंट के साथ हाथ धोने की सुविधा
access to  improved latrine and having hand washing facilities with water, soap/detergent within the
household premises</t>
  </si>
  <si>
    <t>घरेलू परिसर मैं बेहतर शौचालय तक विशेष  पानी, साबुन/डिटर्जेंट के साथ हाथ धोने की सुविधा
exclusive access to improved latrine and having hand washing facilities with water, soap/detergent within the
household premises</t>
  </si>
  <si>
    <r>
      <rPr>
        <sz val="10.5"/>
        <color rgb="FF231F20"/>
        <rFont val="Times New Roman"/>
        <family val="1"/>
      </rPr>
      <t>Rural</t>
    </r>
  </si>
  <si>
    <r>
      <rPr>
        <sz val="10.5"/>
        <color rgb="FF231F20"/>
        <rFont val="Times New Roman"/>
        <family val="1"/>
      </rPr>
      <t>Urban</t>
    </r>
  </si>
  <si>
    <r>
      <rPr>
        <sz val="11"/>
        <color rgb="FF231F20"/>
        <rFont val="Times New Roman"/>
        <family val="1"/>
      </rPr>
      <t>All</t>
    </r>
  </si>
  <si>
    <r>
      <rPr>
        <sz val="10.5"/>
        <color rgb="FF231F20"/>
        <rFont val="Times New Roman"/>
        <family val="1"/>
      </rPr>
      <t>Andhra Pradesh</t>
    </r>
  </si>
  <si>
    <t>आंध्र प्रदेश</t>
  </si>
  <si>
    <r>
      <rPr>
        <sz val="10.5"/>
        <color rgb="FF231F20"/>
        <rFont val="Times New Roman"/>
        <family val="1"/>
      </rPr>
      <t>Arunachal Pradesh</t>
    </r>
  </si>
  <si>
    <r>
      <rPr>
        <sz val="10.5"/>
        <color rgb="FF231F20"/>
        <rFont val="Times New Roman"/>
        <family val="1"/>
      </rPr>
      <t>Assam</t>
    </r>
  </si>
  <si>
    <r>
      <rPr>
        <sz val="10.5"/>
        <color rgb="FF231F20"/>
        <rFont val="Times New Roman"/>
        <family val="1"/>
      </rPr>
      <t>Bihar</t>
    </r>
  </si>
  <si>
    <t>बिहार</t>
  </si>
  <si>
    <r>
      <rPr>
        <sz val="10.5"/>
        <color rgb="FF231F20"/>
        <rFont val="Times New Roman"/>
        <family val="1"/>
      </rPr>
      <t>Chhattisgarh</t>
    </r>
  </si>
  <si>
    <t>छत्तीसगढ</t>
  </si>
  <si>
    <r>
      <rPr>
        <sz val="10.5"/>
        <color rgb="FF231F20"/>
        <rFont val="Times New Roman"/>
        <family val="1"/>
      </rPr>
      <t>Delhi</t>
    </r>
  </si>
  <si>
    <t>दिल्ली</t>
  </si>
  <si>
    <r>
      <rPr>
        <sz val="10.5"/>
        <color rgb="FF231F20"/>
        <rFont val="Times New Roman"/>
        <family val="1"/>
      </rPr>
      <t>Goa</t>
    </r>
  </si>
  <si>
    <r>
      <rPr>
        <sz val="10.5"/>
        <color rgb="FF231F20"/>
        <rFont val="Times New Roman"/>
        <family val="1"/>
      </rPr>
      <t>Gujarat</t>
    </r>
  </si>
  <si>
    <r>
      <rPr>
        <sz val="10.5"/>
        <color rgb="FF231F20"/>
        <rFont val="Times New Roman"/>
        <family val="1"/>
      </rPr>
      <t>Haryana</t>
    </r>
  </si>
  <si>
    <t>हरयाणा</t>
  </si>
  <si>
    <r>
      <rPr>
        <sz val="10.5"/>
        <color rgb="FF231F20"/>
        <rFont val="Times New Roman"/>
        <family val="1"/>
      </rPr>
      <t>Himachal Pradesh</t>
    </r>
  </si>
  <si>
    <r>
      <rPr>
        <sz val="10.5"/>
        <color rgb="FF231F20"/>
        <rFont val="Times New Roman"/>
        <family val="1"/>
      </rPr>
      <t>Jharkhand</t>
    </r>
  </si>
  <si>
    <r>
      <rPr>
        <sz val="10.5"/>
        <color rgb="FF231F20"/>
        <rFont val="Times New Roman"/>
        <family val="1"/>
      </rPr>
      <t>Karnataka</t>
    </r>
  </si>
  <si>
    <r>
      <rPr>
        <sz val="10.5"/>
        <color rgb="FF231F20"/>
        <rFont val="Times New Roman"/>
        <family val="1"/>
      </rPr>
      <t>Kerala</t>
    </r>
  </si>
  <si>
    <r>
      <rPr>
        <sz val="10.5"/>
        <color rgb="FF231F20"/>
        <rFont val="Times New Roman"/>
        <family val="1"/>
      </rPr>
      <t>Madhya Pradesh</t>
    </r>
  </si>
  <si>
    <r>
      <rPr>
        <sz val="10.5"/>
        <color rgb="FF231F20"/>
        <rFont val="Times New Roman"/>
        <family val="1"/>
      </rPr>
      <t>Maharashtra</t>
    </r>
  </si>
  <si>
    <r>
      <rPr>
        <sz val="10.5"/>
        <color rgb="FF231F20"/>
        <rFont val="Times New Roman"/>
        <family val="1"/>
      </rPr>
      <t>Manipur</t>
    </r>
  </si>
  <si>
    <r>
      <rPr>
        <sz val="10.5"/>
        <color rgb="FF231F20"/>
        <rFont val="Times New Roman"/>
        <family val="1"/>
      </rPr>
      <t>Megahlaya</t>
    </r>
  </si>
  <si>
    <t>मेघालय</t>
  </si>
  <si>
    <r>
      <rPr>
        <sz val="10.5"/>
        <color rgb="FF231F20"/>
        <rFont val="Times New Roman"/>
        <family val="1"/>
      </rPr>
      <t>Mizoram</t>
    </r>
  </si>
  <si>
    <r>
      <rPr>
        <sz val="10.5"/>
        <color rgb="FF231F20"/>
        <rFont val="Times New Roman"/>
        <family val="1"/>
      </rPr>
      <t>Nagaland</t>
    </r>
  </si>
  <si>
    <t>नगालैंड</t>
  </si>
  <si>
    <r>
      <rPr>
        <sz val="10.5"/>
        <color rgb="FF231F20"/>
        <rFont val="Times New Roman"/>
        <family val="1"/>
      </rPr>
      <t>Odisha</t>
    </r>
  </si>
  <si>
    <r>
      <rPr>
        <sz val="10.5"/>
        <color rgb="FF231F20"/>
        <rFont val="Times New Roman"/>
        <family val="1"/>
      </rPr>
      <t>Punjab</t>
    </r>
  </si>
  <si>
    <r>
      <rPr>
        <sz val="10.5"/>
        <color rgb="FF231F20"/>
        <rFont val="Times New Roman"/>
        <family val="1"/>
      </rPr>
      <t>Rajasthan</t>
    </r>
  </si>
  <si>
    <t xml:space="preserve">राजस्थान </t>
  </si>
  <si>
    <r>
      <rPr>
        <sz val="10.5"/>
        <color rgb="FF231F20"/>
        <rFont val="Times New Roman"/>
        <family val="1"/>
      </rPr>
      <t>Sikkim</t>
    </r>
  </si>
  <si>
    <t>सिक्किम</t>
  </si>
  <si>
    <r>
      <rPr>
        <sz val="10.5"/>
        <color rgb="FF231F20"/>
        <rFont val="Times New Roman"/>
        <family val="1"/>
      </rPr>
      <t>Tamil Nadu</t>
    </r>
  </si>
  <si>
    <r>
      <rPr>
        <sz val="10.5"/>
        <color rgb="FF231F20"/>
        <rFont val="Times New Roman"/>
        <family val="1"/>
      </rPr>
      <t>Telengana</t>
    </r>
  </si>
  <si>
    <r>
      <rPr>
        <sz val="10.5"/>
        <color rgb="FF231F20"/>
        <rFont val="Times New Roman"/>
        <family val="1"/>
      </rPr>
      <t>Tripura</t>
    </r>
  </si>
  <si>
    <r>
      <rPr>
        <sz val="10.5"/>
        <color rgb="FF231F20"/>
        <rFont val="Times New Roman"/>
        <family val="1"/>
      </rPr>
      <t>Uttarakhand</t>
    </r>
  </si>
  <si>
    <r>
      <rPr>
        <sz val="10.5"/>
        <color rgb="FF231F20"/>
        <rFont val="Times New Roman"/>
        <family val="1"/>
      </rPr>
      <t>Uttar Pradesh</t>
    </r>
  </si>
  <si>
    <t>उतार प्रदेश।</t>
  </si>
  <si>
    <r>
      <rPr>
        <sz val="10.5"/>
        <color rgb="FF231F20"/>
        <rFont val="Times New Roman"/>
        <family val="1"/>
      </rPr>
      <t>West Bengal</t>
    </r>
  </si>
  <si>
    <t>पश्चिम बंगाल</t>
  </si>
  <si>
    <r>
      <rPr>
        <sz val="10.5"/>
        <color rgb="FF231F20"/>
        <rFont val="Times New Roman"/>
        <family val="1"/>
      </rPr>
      <t>A &amp; N Islands</t>
    </r>
  </si>
  <si>
    <t>ए और एन द्वीप</t>
  </si>
  <si>
    <r>
      <rPr>
        <sz val="10.5"/>
        <color rgb="FF231F20"/>
        <rFont val="Times New Roman"/>
        <family val="1"/>
      </rPr>
      <t>Chandigarh</t>
    </r>
  </si>
  <si>
    <t>चंडीगढ़</t>
  </si>
  <si>
    <t>दादरा और नगर हवेली और दमन और दीव</t>
  </si>
  <si>
    <r>
      <rPr>
        <sz val="10.5"/>
        <color rgb="FF231F20"/>
        <rFont val="Times New Roman"/>
        <family val="1"/>
      </rPr>
      <t>Jammu &amp; Kashmir</t>
    </r>
  </si>
  <si>
    <t>जम्मू और कश्मीर</t>
  </si>
  <si>
    <r>
      <rPr>
        <sz val="10.5"/>
        <color rgb="FF231F20"/>
        <rFont val="Times New Roman"/>
        <family val="1"/>
      </rPr>
      <t>Ladakh</t>
    </r>
  </si>
  <si>
    <r>
      <rPr>
        <sz val="10.5"/>
        <color rgb="FF231F20"/>
        <rFont val="Times New Roman"/>
        <family val="1"/>
      </rPr>
      <t>Lakshadweep</t>
    </r>
  </si>
  <si>
    <t>लक्षद्वीप</t>
  </si>
  <si>
    <r>
      <rPr>
        <sz val="10.5"/>
        <color rgb="FF231F20"/>
        <rFont val="Times New Roman"/>
        <family val="1"/>
      </rPr>
      <t>Puducherry</t>
    </r>
  </si>
  <si>
    <r>
      <rPr>
        <sz val="10.5"/>
        <color rgb="FF231F20"/>
        <rFont val="Times New Roman"/>
        <family val="1"/>
      </rPr>
      <t>All-India</t>
    </r>
  </si>
  <si>
    <t>अखिल भारतीय</t>
  </si>
  <si>
    <t xml:space="preserve">State/UT
</t>
  </si>
  <si>
    <t>Dadra &amp; Nagar Haveli 
and Daman &amp; Diu</t>
  </si>
  <si>
    <t xml:space="preserve">Rural </t>
  </si>
  <si>
    <t>All</t>
  </si>
  <si>
    <t>Megahlaya</t>
  </si>
  <si>
    <t>Telengana</t>
  </si>
  <si>
    <t>A &amp; N Islands</t>
  </si>
  <si>
    <t>Dadra &amp; Nagar Haveli and Daman &amp; Diu</t>
  </si>
  <si>
    <t xml:space="preserve">Ladakh </t>
  </si>
  <si>
    <t>All-India</t>
  </si>
  <si>
    <r>
      <rPr>
        <sz val="7.5"/>
        <rFont val="Times New Roman"/>
        <family val="1"/>
      </rPr>
      <t>1,14,80,857</t>
    </r>
  </si>
  <si>
    <r>
      <rPr>
        <sz val="7.5"/>
        <rFont val="Times New Roman"/>
        <family val="1"/>
      </rPr>
      <t>1,90,630</t>
    </r>
  </si>
  <si>
    <r>
      <rPr>
        <sz val="7.5"/>
        <rFont val="Times New Roman"/>
        <family val="1"/>
      </rPr>
      <t>37,55,138</t>
    </r>
  </si>
  <si>
    <r>
      <rPr>
        <sz val="7.5"/>
        <rFont val="Times New Roman"/>
        <family val="1"/>
      </rPr>
      <t>90,76,210</t>
    </r>
  </si>
  <si>
    <r>
      <rPr>
        <sz val="7.5"/>
        <rFont val="Times New Roman"/>
        <family val="1"/>
      </rPr>
      <t>66,13,687</t>
    </r>
  </si>
  <si>
    <r>
      <rPr>
        <sz val="7.5"/>
        <rFont val="Times New Roman"/>
        <family val="1"/>
      </rPr>
      <t>1,12,71,658</t>
    </r>
  </si>
  <si>
    <r>
      <rPr>
        <sz val="7.5"/>
        <rFont val="Times New Roman"/>
        <family val="1"/>
      </rPr>
      <t>13,12,133</t>
    </r>
  </si>
  <si>
    <r>
      <rPr>
        <sz val="7.5"/>
        <rFont val="Times New Roman"/>
        <family val="1"/>
      </rPr>
      <t>2,44,07,730</t>
    </r>
  </si>
  <si>
    <r>
      <rPr>
        <sz val="7.5"/>
        <rFont val="Times New Roman"/>
        <family val="1"/>
      </rPr>
      <t>67,40,428</t>
    </r>
  </si>
  <si>
    <r>
      <rPr>
        <sz val="7.5"/>
        <rFont val="Times New Roman"/>
        <family val="1"/>
      </rPr>
      <t>14,41,588</t>
    </r>
  </si>
  <si>
    <r>
      <rPr>
        <sz val="7.5"/>
        <rFont val="Times New Roman"/>
        <family val="1"/>
      </rPr>
      <t>16,73,209</t>
    </r>
  </si>
  <si>
    <r>
      <rPr>
        <sz val="7.5"/>
        <rFont val="Times New Roman"/>
        <family val="1"/>
      </rPr>
      <t>46,24,738</t>
    </r>
  </si>
  <si>
    <r>
      <rPr>
        <sz val="7.5"/>
        <rFont val="Times New Roman"/>
        <family val="1"/>
      </rPr>
      <t>2,32,90,008</t>
    </r>
  </si>
  <si>
    <r>
      <rPr>
        <sz val="7.5"/>
        <rFont val="Times New Roman"/>
        <family val="1"/>
      </rPr>
      <t>1,24,55,980</t>
    </r>
  </si>
  <si>
    <r>
      <rPr>
        <sz val="7.5"/>
        <rFont val="Times New Roman"/>
        <family val="1"/>
      </rPr>
      <t>1,70,82,038</t>
    </r>
  </si>
  <si>
    <r>
      <rPr>
        <sz val="7.5"/>
        <rFont val="Times New Roman"/>
        <family val="1"/>
      </rPr>
      <t>3,44,05,726</t>
    </r>
  </si>
  <si>
    <r>
      <rPr>
        <sz val="7.5"/>
        <rFont val="Times New Roman"/>
        <family val="1"/>
      </rPr>
      <t>3,16,558</t>
    </r>
  </si>
  <si>
    <r>
      <rPr>
        <sz val="7.5"/>
        <rFont val="Times New Roman"/>
        <family val="1"/>
      </rPr>
      <t>2,67,599</t>
    </r>
  </si>
  <si>
    <r>
      <rPr>
        <sz val="7.5"/>
        <rFont val="Times New Roman"/>
        <family val="1"/>
      </rPr>
      <t>2,24,723</t>
    </r>
  </si>
  <si>
    <r>
      <rPr>
        <sz val="7.5"/>
        <rFont val="Times New Roman"/>
        <family val="1"/>
      </rPr>
      <t>2,72,108</t>
    </r>
  </si>
  <si>
    <r>
      <rPr>
        <sz val="7.5"/>
        <rFont val="Times New Roman"/>
        <family val="1"/>
      </rPr>
      <t>83,31,521</t>
    </r>
  </si>
  <si>
    <r>
      <rPr>
        <sz val="7.5"/>
        <rFont val="Times New Roman"/>
        <family val="1"/>
      </rPr>
      <t>1,07,28,472</t>
    </r>
  </si>
  <si>
    <r>
      <rPr>
        <sz val="7.5"/>
        <rFont val="Times New Roman"/>
        <family val="1"/>
      </rPr>
      <t>1,78,78,707</t>
    </r>
  </si>
  <si>
    <r>
      <rPr>
        <sz val="7.5"/>
        <rFont val="Times New Roman"/>
        <family val="1"/>
      </rPr>
      <t>2,98,50,716</t>
    </r>
  </si>
  <si>
    <r>
      <rPr>
        <sz val="7.5"/>
        <rFont val="Times New Roman"/>
        <family val="1"/>
      </rPr>
      <t>1,17,92,200</t>
    </r>
  </si>
  <si>
    <r>
      <rPr>
        <sz val="7.5"/>
        <rFont val="Times New Roman"/>
        <family val="1"/>
      </rPr>
      <t>4,67,120</t>
    </r>
  </si>
  <si>
    <r>
      <rPr>
        <sz val="7.5"/>
        <rFont val="Times New Roman"/>
        <family val="1"/>
      </rPr>
      <t>3,30,06,676</t>
    </r>
  </si>
  <si>
    <r>
      <rPr>
        <sz val="7.5"/>
        <rFont val="Times New Roman"/>
        <family val="1"/>
      </rPr>
      <t>26,92,875</t>
    </r>
  </si>
  <si>
    <r>
      <rPr>
        <sz val="7.5"/>
        <rFont val="Times New Roman"/>
        <family val="1"/>
      </rPr>
      <t>99,53,685</t>
    </r>
  </si>
  <si>
    <r>
      <rPr>
        <sz val="7.5"/>
        <rFont val="Times New Roman"/>
        <family val="1"/>
      </rPr>
      <t>1,37,244</t>
    </r>
  </si>
  <si>
    <r>
      <rPr>
        <sz val="7.5"/>
        <rFont val="Times New Roman"/>
        <family val="1"/>
      </rPr>
      <t>10,30,150</t>
    </r>
  </si>
  <si>
    <r>
      <rPr>
        <sz val="7.5"/>
        <rFont val="Times New Roman"/>
        <family val="1"/>
      </rPr>
      <t>10,63,185</t>
    </r>
  </si>
  <si>
    <r>
      <rPr>
        <sz val="7.5"/>
        <rFont val="Times New Roman"/>
        <family val="1"/>
      </rPr>
      <t>16,27,634</t>
    </r>
  </si>
  <si>
    <r>
      <rPr>
        <sz val="7.5"/>
        <rFont val="Times New Roman"/>
        <family val="1"/>
      </rPr>
      <t>6,03,391</t>
    </r>
  </si>
  <si>
    <r>
      <rPr>
        <sz val="7.5"/>
        <rFont val="Times New Roman"/>
        <family val="1"/>
      </rPr>
      <t>8,27,679</t>
    </r>
  </si>
  <si>
    <r>
      <rPr>
        <sz val="7.5"/>
        <rFont val="Times New Roman"/>
        <family val="1"/>
      </rPr>
      <t>3,72,532</t>
    </r>
  </si>
  <si>
    <r>
      <rPr>
        <sz val="7.5"/>
        <rFont val="Times New Roman"/>
        <family val="1"/>
      </rPr>
      <t>6,21,219</t>
    </r>
  </si>
  <si>
    <r>
      <rPr>
        <sz val="7.5"/>
        <rFont val="Times New Roman"/>
        <family val="1"/>
      </rPr>
      <t>1,45,619</t>
    </r>
  </si>
  <si>
    <r>
      <rPr>
        <sz val="7.5"/>
        <rFont val="Times New Roman"/>
        <family val="1"/>
      </rPr>
      <t>24,29,251</t>
    </r>
  </si>
  <si>
    <r>
      <rPr>
        <sz val="7.5"/>
        <rFont val="Times New Roman"/>
        <family val="1"/>
      </rPr>
      <t>18,59,240</t>
    </r>
  </si>
  <si>
    <r>
      <rPr>
        <sz val="7.5"/>
        <rFont val="Times New Roman"/>
        <family val="1"/>
      </rPr>
      <t>2,70,332</t>
    </r>
  </si>
  <si>
    <r>
      <rPr>
        <sz val="7.5"/>
        <rFont val="Times New Roman"/>
        <family val="1"/>
      </rPr>
      <t>2,94,299</t>
    </r>
  </si>
  <si>
    <r>
      <rPr>
        <sz val="7.5"/>
        <rFont val="Times New Roman"/>
        <family val="1"/>
      </rPr>
      <t>4,40,245</t>
    </r>
  </si>
  <si>
    <r>
      <rPr>
        <sz val="7.5"/>
        <rFont val="Times New Roman"/>
        <family val="1"/>
      </rPr>
      <t>28,27,606</t>
    </r>
  </si>
  <si>
    <r>
      <rPr>
        <sz val="7.5"/>
        <rFont val="Times New Roman"/>
        <family val="1"/>
      </rPr>
      <t>17,28,204</t>
    </r>
  </si>
  <si>
    <r>
      <rPr>
        <sz val="7.5"/>
        <rFont val="Times New Roman"/>
        <family val="1"/>
      </rPr>
      <t>8,41,124</t>
    </r>
  </si>
  <si>
    <r>
      <rPr>
        <sz val="7.5"/>
        <rFont val="Times New Roman"/>
        <family val="1"/>
      </rPr>
      <t>33,80,530</t>
    </r>
  </si>
  <si>
    <r>
      <rPr>
        <sz val="7.5"/>
        <rFont val="Times New Roman"/>
        <family val="1"/>
      </rPr>
      <t>2,48,185</t>
    </r>
  </si>
  <si>
    <r>
      <rPr>
        <sz val="7.5"/>
        <rFont val="Times New Roman"/>
        <family val="1"/>
      </rPr>
      <t>7,84,197</t>
    </r>
  </si>
  <si>
    <r>
      <rPr>
        <sz val="7.5"/>
        <rFont val="Times New Roman"/>
        <family val="1"/>
      </rPr>
      <t>6,07,894</t>
    </r>
  </si>
  <si>
    <r>
      <rPr>
        <sz val="7.5"/>
        <rFont val="Times New Roman"/>
        <family val="1"/>
      </rPr>
      <t>13,57,303</t>
    </r>
  </si>
  <si>
    <r>
      <rPr>
        <sz val="7.5"/>
        <rFont val="Times New Roman"/>
        <family val="1"/>
      </rPr>
      <t>22,43,872</t>
    </r>
  </si>
  <si>
    <r>
      <rPr>
        <sz val="7.5"/>
        <rFont val="Times New Roman"/>
        <family val="1"/>
      </rPr>
      <t>11,14,226</t>
    </r>
  </si>
  <si>
    <r>
      <rPr>
        <sz val="7.5"/>
        <rFont val="Times New Roman"/>
        <family val="1"/>
      </rPr>
      <t>19,18,148</t>
    </r>
  </si>
  <si>
    <r>
      <rPr>
        <sz val="7.5"/>
        <rFont val="Times New Roman"/>
        <family val="1"/>
      </rPr>
      <t>2,06,107</t>
    </r>
  </si>
  <si>
    <r>
      <rPr>
        <sz val="7.5"/>
        <rFont val="Times New Roman"/>
        <family val="1"/>
      </rPr>
      <t>9,62,267</t>
    </r>
  </si>
  <si>
    <r>
      <rPr>
        <b/>
        <sz val="7"/>
        <rFont val="Times New Roman"/>
        <family val="1"/>
      </rPr>
      <t>2,81,62,924</t>
    </r>
  </si>
  <si>
    <t>Dadra &amp; Nagar Haveli &amp; Daman &amp; Diu</t>
  </si>
  <si>
    <t xml:space="preserve">  दादरा एवं नगर हवेली,   दमन एवं दीव</t>
  </si>
  <si>
    <t>8,41,124</t>
  </si>
  <si>
    <t>33,80,530</t>
  </si>
  <si>
    <t>2,48,185</t>
  </si>
  <si>
    <t>7,84,197</t>
  </si>
  <si>
    <t>6,07,894</t>
  </si>
  <si>
    <t>13,57,303</t>
  </si>
  <si>
    <t>22,43,872</t>
  </si>
  <si>
    <t>11,14,226</t>
  </si>
  <si>
    <t>19,18,148</t>
  </si>
  <si>
    <t>2,06,107</t>
  </si>
  <si>
    <t>9,62,267</t>
  </si>
  <si>
    <t>6,21,219</t>
  </si>
  <si>
    <t>2,81,62,924</t>
  </si>
  <si>
    <t>7,94,284</t>
  </si>
  <si>
    <t>2,18,421</t>
  </si>
  <si>
    <t>1,39,864</t>
  </si>
  <si>
    <t>1,14,80,857</t>
  </si>
  <si>
    <t>1,31,08,491</t>
  </si>
  <si>
    <t>1,90,630</t>
  </si>
  <si>
    <t>2,30,126</t>
  </si>
  <si>
    <t>7,70,530</t>
  </si>
  <si>
    <t>37,55,138</t>
  </si>
  <si>
    <t>43,58,529</t>
  </si>
  <si>
    <t>4,64,204</t>
  </si>
  <si>
    <t>1,56,345</t>
  </si>
  <si>
    <t>4,92,387</t>
  </si>
  <si>
    <t>2,36,793</t>
  </si>
  <si>
    <t>90,76,210</t>
  </si>
  <si>
    <t>99,03,889</t>
  </si>
  <si>
    <t>3,94,604</t>
  </si>
  <si>
    <t>2,67,533</t>
  </si>
  <si>
    <t>1,36,219</t>
  </si>
  <si>
    <t>66,13,687</t>
  </si>
  <si>
    <t>69,86,219</t>
  </si>
  <si>
    <t>3,01,751</t>
  </si>
  <si>
    <t>13,12,133</t>
  </si>
  <si>
    <t>14,57,752</t>
  </si>
  <si>
    <t>34,57,788</t>
  </si>
  <si>
    <t>8,20,111</t>
  </si>
  <si>
    <t>3,97,620</t>
  </si>
  <si>
    <t>1,10,831</t>
  </si>
  <si>
    <t>2,44,07,730</t>
  </si>
  <si>
    <t>2,68,36,981</t>
  </si>
  <si>
    <t>2,76,464</t>
  </si>
  <si>
    <t>1,83,115</t>
  </si>
  <si>
    <t>4,53,017</t>
  </si>
  <si>
    <t>67,40,428</t>
  </si>
  <si>
    <t>85,99,668</t>
  </si>
  <si>
    <t>5,11,545</t>
  </si>
  <si>
    <t>14,41,588</t>
  </si>
  <si>
    <t>17,11,920</t>
  </si>
  <si>
    <t>5,74,959</t>
  </si>
  <si>
    <t>16,73,209</t>
  </si>
  <si>
    <t>19,67,508</t>
  </si>
  <si>
    <t>5,51,797</t>
  </si>
  <si>
    <t>2,70,652</t>
  </si>
  <si>
    <t>46,24,738</t>
  </si>
  <si>
    <t>50,64,983</t>
  </si>
  <si>
    <t>37,56,733</t>
  </si>
  <si>
    <t>5,86,969</t>
  </si>
  <si>
    <t>3,21,415</t>
  </si>
  <si>
    <t>2,32,90,008</t>
  </si>
  <si>
    <t>2,61,17,614</t>
  </si>
  <si>
    <t>28,96,732</t>
  </si>
  <si>
    <t>1,49,020</t>
  </si>
  <si>
    <t>1,84,467</t>
  </si>
  <si>
    <t>1,24,55,980</t>
  </si>
  <si>
    <t>1,41,84,184</t>
  </si>
  <si>
    <t>12,28,865</t>
  </si>
  <si>
    <t>1,60,767</t>
  </si>
  <si>
    <t>13,30,745</t>
  </si>
  <si>
    <t>1,70,82,038</t>
  </si>
  <si>
    <t>1,79,23,162</t>
  </si>
  <si>
    <t>46,57,833</t>
  </si>
  <si>
    <t>5,84,473</t>
  </si>
  <si>
    <t>8,25,189</t>
  </si>
  <si>
    <t>4,25,534</t>
  </si>
  <si>
    <t>1,29,409</t>
  </si>
  <si>
    <t>3,44,05,726</t>
  </si>
  <si>
    <t>3,77,86,256</t>
  </si>
  <si>
    <t>3,16,558</t>
  </si>
  <si>
    <t>3,61,970</t>
  </si>
  <si>
    <t>1,00,922</t>
  </si>
  <si>
    <t>2,67,599</t>
  </si>
  <si>
    <t>3,65,804</t>
  </si>
  <si>
    <t>2,24,723</t>
  </si>
  <si>
    <t>2,67,350</t>
  </si>
  <si>
    <t>1,30,638</t>
  </si>
  <si>
    <t>2,72,108</t>
  </si>
  <si>
    <t>5,20,293</t>
  </si>
  <si>
    <t>4,99,444</t>
  </si>
  <si>
    <t>1,95,543</t>
  </si>
  <si>
    <t>1,52,901</t>
  </si>
  <si>
    <t>1,38,847</t>
  </si>
  <si>
    <t>83,31,521</t>
  </si>
  <si>
    <t>91,15,718</t>
  </si>
  <si>
    <t>18,52,280</t>
  </si>
  <si>
    <t>4,68,532</t>
  </si>
  <si>
    <t>1,07,28,472</t>
  </si>
  <si>
    <t>1,13,36,366</t>
  </si>
  <si>
    <t>13,07,579</t>
  </si>
  <si>
    <t>5,94,743</t>
  </si>
  <si>
    <t>12,23,825</t>
  </si>
  <si>
    <t>1,78,78,707</t>
  </si>
  <si>
    <t>1,92,36,010</t>
  </si>
  <si>
    <t>28,92,609</t>
  </si>
  <si>
    <t>3,14,193</t>
  </si>
  <si>
    <t>4,61,909</t>
  </si>
  <si>
    <t>2,98,50,716</t>
  </si>
  <si>
    <t>3,20,94,588</t>
  </si>
  <si>
    <t>14,73,289</t>
  </si>
  <si>
    <t>3,10,468</t>
  </si>
  <si>
    <t>2,11,340</t>
  </si>
  <si>
    <t>1,17,92,200</t>
  </si>
  <si>
    <t>1,29,06,426</t>
  </si>
  <si>
    <t>4,67,120</t>
  </si>
  <si>
    <t>5,51,097</t>
  </si>
  <si>
    <t>5,17,970</t>
  </si>
  <si>
    <t>26,92,875</t>
  </si>
  <si>
    <t>28,98,982</t>
  </si>
  <si>
    <t>27,94,390</t>
  </si>
  <si>
    <t>5,56,725</t>
  </si>
  <si>
    <t>15,22,750</t>
  </si>
  <si>
    <t>1,20,510</t>
  </si>
  <si>
    <t>3,30,06,676</t>
  </si>
  <si>
    <t>3,49,24,824</t>
  </si>
  <si>
    <t>12,21,582</t>
  </si>
  <si>
    <t>2,00,736</t>
  </si>
  <si>
    <t>99,53,685</t>
  </si>
  <si>
    <t>1,09,15,952</t>
  </si>
  <si>
    <t>1,37,244</t>
  </si>
  <si>
    <t>1,50,060</t>
  </si>
  <si>
    <t>5,46,668</t>
  </si>
  <si>
    <t>10,30,150</t>
  </si>
  <si>
    <t>10,58,857</t>
  </si>
  <si>
    <t>2,46,485</t>
  </si>
  <si>
    <t>2,68,792</t>
  </si>
  <si>
    <t>33,11,579</t>
  </si>
  <si>
    <t>1,12,71,658</t>
  </si>
  <si>
    <t>1,18,92,877</t>
  </si>
  <si>
    <t>10,63,185</t>
  </si>
  <si>
    <t>11,18,782</t>
  </si>
  <si>
    <t>3,77,29,158</t>
  </si>
  <si>
    <t>24,62,112</t>
  </si>
  <si>
    <t>4,71,815</t>
  </si>
  <si>
    <t>94,20,452</t>
  </si>
  <si>
    <t>22,74,803</t>
  </si>
  <si>
    <t>20,95,188</t>
  </si>
  <si>
    <t>29,81,35,877</t>
  </si>
  <si>
    <t>32,62,98,801</t>
  </si>
  <si>
    <t>Sl No.</t>
  </si>
  <si>
    <t xml:space="preserve">दुपहिया वाहन
Two Wheelers </t>
  </si>
  <si>
    <t>कार 
Cars  (II)</t>
  </si>
  <si>
    <t>अन्‍य Other vehicles not covered (VII)</t>
  </si>
  <si>
    <t>कुल गैर परिवहन
Total Non- Transport    (I TO VII)</t>
  </si>
  <si>
    <t>कुल योग (परिवहन + गैर परिवहन)
Grand Total (Transport + Non Transport)</t>
  </si>
  <si>
    <t>18,59,240</t>
  </si>
  <si>
    <t xml:space="preserve">कुल योग </t>
  </si>
  <si>
    <t>दादरा एवं नगर हवेली ,दमन एवं दीव</t>
  </si>
  <si>
    <t>Dadra &amp; Nagar Haveli &amp;Daman &amp; Diu</t>
  </si>
  <si>
    <t>11,71,793</t>
  </si>
  <si>
    <t>12,26,054</t>
  </si>
  <si>
    <t>4,50,099</t>
  </si>
  <si>
    <t>41,21,094</t>
  </si>
  <si>
    <t>45,71,193</t>
  </si>
  <si>
    <t>1,33,713</t>
  </si>
  <si>
    <t>13,07,563</t>
  </si>
  <si>
    <t>14,41,276</t>
  </si>
  <si>
    <t>11,41,712</t>
  </si>
  <si>
    <t>84,96,650</t>
  </si>
  <si>
    <t>96,38,362</t>
  </si>
  <si>
    <t>14,90,978</t>
  </si>
  <si>
    <t>15,74,139</t>
  </si>
  <si>
    <t>5,70,304</t>
  </si>
  <si>
    <t>57,81,425</t>
  </si>
  <si>
    <t>63,51,729</t>
  </si>
  <si>
    <t>1,06,703</t>
  </si>
  <si>
    <t>22,71,201</t>
  </si>
  <si>
    <t>23,77,904</t>
  </si>
  <si>
    <t>5,95,666</t>
  </si>
  <si>
    <t>6,56,546</t>
  </si>
  <si>
    <t>9,54,070</t>
  </si>
  <si>
    <t>10,02,690</t>
  </si>
  <si>
    <t>11,30,922</t>
  </si>
  <si>
    <t>12,09,505</t>
  </si>
  <si>
    <t>4,46,659</t>
  </si>
  <si>
    <t>34,29,506</t>
  </si>
  <si>
    <t>38,76,165</t>
  </si>
  <si>
    <t>8,30,310</t>
  </si>
  <si>
    <t>8,84,101</t>
  </si>
  <si>
    <t>2,50,988</t>
  </si>
  <si>
    <t>29,91,821</t>
  </si>
  <si>
    <t>32,42,809</t>
  </si>
  <si>
    <t>1,70,904</t>
  </si>
  <si>
    <t>22,60,753</t>
  </si>
  <si>
    <t>24,31,657</t>
  </si>
  <si>
    <t>10,30,231</t>
  </si>
  <si>
    <t>10,87,697</t>
  </si>
  <si>
    <t>2,52,443</t>
  </si>
  <si>
    <t>29,15,900</t>
  </si>
  <si>
    <t>31,68,343</t>
  </si>
  <si>
    <t>7,24,115</t>
  </si>
  <si>
    <t>7,92,719</t>
  </si>
  <si>
    <t>1,25,138</t>
  </si>
  <si>
    <t>11,42,482</t>
  </si>
  <si>
    <t>12,67,620</t>
  </si>
  <si>
    <t>Kalyan Dombivali</t>
  </si>
  <si>
    <t>6,00,525</t>
  </si>
  <si>
    <t>6,68,535</t>
  </si>
  <si>
    <t>2,94,634</t>
  </si>
  <si>
    <t>3,32,430</t>
  </si>
  <si>
    <t>14,90,688</t>
  </si>
  <si>
    <t>15,82,264</t>
  </si>
  <si>
    <t>8,57,102</t>
  </si>
  <si>
    <t>9,56,561</t>
  </si>
  <si>
    <t>1,24,868</t>
  </si>
  <si>
    <t>8,99,209</t>
  </si>
  <si>
    <t>10,24,077</t>
  </si>
  <si>
    <t>3,45,629</t>
  </si>
  <si>
    <t>3,81,719</t>
  </si>
  <si>
    <t>8,47,796</t>
  </si>
  <si>
    <t>8,98,740</t>
  </si>
  <si>
    <t>4,20,914</t>
  </si>
  <si>
    <t>4,95,549</t>
  </si>
  <si>
    <t>1,23,599</t>
  </si>
  <si>
    <t>24,94,231</t>
  </si>
  <si>
    <t>26,17,830</t>
  </si>
  <si>
    <t>11,37,762</t>
  </si>
  <si>
    <t>12,20,409</t>
  </si>
  <si>
    <t>4,09,060</t>
  </si>
  <si>
    <t>4,76,784</t>
  </si>
  <si>
    <t>8,25,862</t>
  </si>
  <si>
    <t>8,84,047</t>
  </si>
  <si>
    <t>1,00,763</t>
  </si>
  <si>
    <t>16,80,739</t>
  </si>
  <si>
    <t>17,81,502</t>
  </si>
  <si>
    <t>8,34,427</t>
  </si>
  <si>
    <t>8,39,490</t>
  </si>
  <si>
    <t>1,76,625</t>
  </si>
  <si>
    <t>15,38,689</t>
  </si>
  <si>
    <t>17,15,314</t>
  </si>
  <si>
    <t>Pimprichichwad</t>
  </si>
  <si>
    <t>1,67,764</t>
  </si>
  <si>
    <t>18,67,119</t>
  </si>
  <si>
    <t>20,34,883</t>
  </si>
  <si>
    <t>Prayagraj</t>
  </si>
  <si>
    <t>1,00,152</t>
  </si>
  <si>
    <t>14,06,125</t>
  </si>
  <si>
    <t>15,06,277</t>
  </si>
  <si>
    <t>2,23,639</t>
  </si>
  <si>
    <t>29,75,190</t>
  </si>
  <si>
    <t>31,98,829</t>
  </si>
  <si>
    <t>1,31,304</t>
  </si>
  <si>
    <t>15,00,710</t>
  </si>
  <si>
    <t>16,32,014</t>
  </si>
  <si>
    <t>1,50,600</t>
  </si>
  <si>
    <t>21,08,104</t>
  </si>
  <si>
    <t>22,58,704</t>
  </si>
  <si>
    <t>3,54,530</t>
  </si>
  <si>
    <t>17,06,584</t>
  </si>
  <si>
    <t>20,61,114</t>
  </si>
  <si>
    <t>Salem</t>
  </si>
  <si>
    <t>15,44,572</t>
  </si>
  <si>
    <t>16,37,357</t>
  </si>
  <si>
    <t>2,78,766</t>
  </si>
  <si>
    <t>3,37,400</t>
  </si>
  <si>
    <t>2,33,403</t>
  </si>
  <si>
    <t>33,28,855</t>
  </si>
  <si>
    <t>35,62,258</t>
  </si>
  <si>
    <t>8,36,611</t>
  </si>
  <si>
    <t>8,98,889</t>
  </si>
  <si>
    <t>Thane</t>
  </si>
  <si>
    <t>4,10,858</t>
  </si>
  <si>
    <t>18,32,494</t>
  </si>
  <si>
    <t>22,43,352</t>
  </si>
  <si>
    <t>1,01,301</t>
  </si>
  <si>
    <t>8,71,222</t>
  </si>
  <si>
    <t>9,72,523</t>
  </si>
  <si>
    <t>3,77,215</t>
  </si>
  <si>
    <t>4,27,104</t>
  </si>
  <si>
    <t>1,01,268</t>
  </si>
  <si>
    <t>10,64,535</t>
  </si>
  <si>
    <t>11,65,803</t>
  </si>
  <si>
    <t>Vasai</t>
  </si>
  <si>
    <t>2,06,782</t>
  </si>
  <si>
    <t>2,36,608</t>
  </si>
  <si>
    <t>Vashi N.Mumbai</t>
  </si>
  <si>
    <t>1,03,393</t>
  </si>
  <si>
    <t>3,80,279</t>
  </si>
  <si>
    <t>4,83,672</t>
  </si>
  <si>
    <t>1,22,503</t>
  </si>
  <si>
    <t>7,86,348</t>
  </si>
  <si>
    <t>9,08,851</t>
  </si>
  <si>
    <t>2,13,277</t>
  </si>
  <si>
    <t>22,26,832</t>
  </si>
  <si>
    <t>24,40,109</t>
  </si>
  <si>
    <t>9,27,575</t>
  </si>
  <si>
    <t>10,21,836</t>
  </si>
  <si>
    <t>कल्याण डोंबिवली</t>
  </si>
  <si>
    <t xml:space="preserve">  पिंपरीचिचवाड़</t>
  </si>
  <si>
    <t xml:space="preserve">  प्रयागराज</t>
  </si>
  <si>
    <t xml:space="preserve">  सलेम</t>
  </si>
  <si>
    <t xml:space="preserve">  थाइन</t>
  </si>
  <si>
    <t xml:space="preserve">  वसई</t>
  </si>
  <si>
    <t xml:space="preserve">  वाशी एन.मुंबई</t>
  </si>
  <si>
    <t>विवरण 5.03 :  भारत में तटीय मछली पकड़ने वालो की आबादी</t>
  </si>
  <si>
    <t xml:space="preserve">Statement 5.03: Coastal Fishing Population in India       </t>
  </si>
  <si>
    <t>विवरण 5.04 : पेयजल के प्रमुख स्रोत के अनुसार परिवारों का वितरण</t>
  </si>
  <si>
    <t>Statement 5.04 : Distribution of households by major source of drinking water</t>
  </si>
  <si>
    <t xml:space="preserve">Statement 5.06 (a): Distribution of Households with access to sanitation </t>
  </si>
  <si>
    <t>विवरण 5.06 (क) : स्‍वच्‍छता की सुविधाओं तक पहुंच वाले परिवारों का वितरण</t>
  </si>
  <si>
    <t xml:space="preserve">Statement 5.06 (b) :  Percentage distribution of  Households by  sanitation facilities    </t>
  </si>
  <si>
    <t>विवरण 5.06 (ख) : स्‍वच्‍छता की सुविधाओं तक पहुंच वाले परिवारों का प्रतिशत वितरण</t>
  </si>
  <si>
    <t>Statement 5.07: State-wise Number of Towns/ Cities Reporting Slums and percentage of Slum Population</t>
  </si>
  <si>
    <t>विवरण 5.07 : स्‍लम की सूचना देने वाले कस्‍बों/शहरों की राज्‍यवार संख्‍या तथा स्‍लम में रहने वाली आबादी का प्रतिशत</t>
  </si>
  <si>
    <t xml:space="preserve">विवरण 5.08 : घरों या यार्ड/प्लॉट में पाइप का पानी की पहुंच की सूचना देने वाले व्यक्तियों का प्रतिशत और प्रत्येक राज्य/केंद्र शासित प्रदेश तक पहुंच  पीने के पानी के लिए उन्नत स्रोत स्रोत  की सूचना </t>
  </si>
  <si>
    <t>Statement 5.08:  Percentage of persons reported to have access to piped water into dwelling or yard/plot and reported to have access to improved source of drinking water for each State/UT</t>
  </si>
  <si>
    <t>Statement 5.10: State-wise slum households by source and location of drinking water</t>
  </si>
  <si>
    <t>विवरण 5.10 :  पीने के पानी के स्रोत और स्थान के हिसाब से राज्यवार स्‍लम परिवार</t>
  </si>
  <si>
    <t>विवरण 5.12 : सड़क परिवहन से संबंधित सांख्यिकी</t>
  </si>
  <si>
    <t>Statement 5.12: Statistics related to Road Transport</t>
  </si>
  <si>
    <t xml:space="preserve">विवरण 5.13: पंजीकृत मोटर वाहनों की स्थिति  
Statement 5.13 : Status of registered  motor vehicles  
(ख) राज्यवार और श्रेणीवार पंजीकृत मोटर वाहन 
(b) State-wise Category-wise Registered motor vehicles </t>
  </si>
  <si>
    <t xml:space="preserve">विवरण 5.14 : भारत के एक मिलियन से अधिक आबादी वाले शहरों में पंजीकृत मोटर वाहन 
Statement 5.14: Registered motor vehicles in million plus cities of India
</t>
  </si>
  <si>
    <t>Values rounded off</t>
  </si>
  <si>
    <t>BTKM   :  Billion Tonnes Km</t>
  </si>
  <si>
    <t>TKM      :  Tonne Kms</t>
  </si>
  <si>
    <t>MT    :   Million tonne</t>
  </si>
  <si>
    <t>* NW-4 comprising of Kakinada-Pudducherry stretch of canals and the Kalluvelly Tank, Bhadrachalam-Rajahmundry stretch of river Godavari and Wazirabad-Vijawada stretch of river Krishna in Andhra Pradesh and Tamil Nadu</t>
  </si>
  <si>
    <t>Data for Maharashtra Waterways received from Maharashtra Maritime Board (M.M.B)</t>
  </si>
  <si>
    <t>Data for Goa Waterways include the data received from Ports department, Govt. of Goa and the  data from the Mormugao Port Trust (MPT).</t>
  </si>
  <si>
    <t xml:space="preserve">स्रोत: अंतर्देशीय जल परिवहन की सांख्यिकी, पोतपरिवहन मंत्रालय 
Source:Inland Waterways Authority of India for National Waterways,  Ministry of Shipping </t>
  </si>
  <si>
    <t xml:space="preserve">कुल किलो मीटर (लाख में)
Total km (in lakh) 
</t>
  </si>
  <si>
    <t>Grand Total</t>
  </si>
  <si>
    <t xml:space="preserve">(लाख टन में)
Lakh Tonne 
</t>
  </si>
  <si>
    <t xml:space="preserve">कुल योग 
</t>
  </si>
  <si>
    <t xml:space="preserve">टी के एम(लाख में)
TKM (in lakh)
</t>
  </si>
  <si>
    <t>Lakh Tonne
(लाख टन में)</t>
  </si>
  <si>
    <t xml:space="preserve">सुंदरबन जलमार्ग
Sunderban Waterways
</t>
  </si>
  <si>
    <t xml:space="preserve">(लाख टन में)
Lakh Tonne
</t>
  </si>
  <si>
    <t xml:space="preserve">गुजरात जलमार्ग 
(अक्टूबर 2017 से)
Gujarat Waterways
 (from Oct. 2017)
</t>
  </si>
  <si>
    <t>Coal, cement, bauxite, iron ore pellets, stone, HR steel, project cargo and related raw material, Sulphur, rock phosphate, cement, lime stone &amp; clinker etc.</t>
  </si>
  <si>
    <t xml:space="preserve">महाराष्ट्र जलमार्ग 
Maharashtra Waterways
</t>
  </si>
  <si>
    <t>Total km (in lakh) 
कुल किलो मीटर (लाख में)</t>
  </si>
  <si>
    <t>Iron ore, iron ore pellets, coal &amp; pig iron.</t>
  </si>
  <si>
    <t xml:space="preserve">गोवा जलमार्ग
The Goa Waterways
</t>
  </si>
  <si>
    <t>838.0                                       (13.9)</t>
  </si>
  <si>
    <t xml:space="preserve">राष्ट्रीय जलमार्गों का उप योग(1+2+3+4)
Sub Total of National Waterways(1+2+3+4)
</t>
  </si>
  <si>
    <t>TKM (in lakh)
टी के एम(लाख में)</t>
  </si>
  <si>
    <t>राष्‍ट्रीय जलमार्ग-4
काकीनाडा- पुद्दुचेरी खिंचाव</t>
  </si>
  <si>
    <t>National Waterways-4 (Kakinada-Pudducherry stretch)*</t>
  </si>
  <si>
    <t xml:space="preserve">पश्चिम तट नहर
West Coast Canal 
</t>
  </si>
  <si>
    <t>Phosphoric Acid &amp; Stone aggregates, Sulphur, Zinc, Furnace oil, Rock Phosphate, Various commodities in  containers, Furnance oil-bunkering, POL (bunkering to ships), Potable water, Lime shell with clay and other impurities, Liquid Effluent.</t>
  </si>
  <si>
    <r>
      <rPr>
        <b/>
        <sz val="11"/>
        <rFont val="Calibri"/>
        <family val="2"/>
        <scheme val="minor"/>
      </rPr>
      <t>राष्‍ट्रीय जलमार्ग-3         
National Waterways-3</t>
    </r>
    <r>
      <rPr>
        <sz val="11"/>
        <rFont val="Calibri"/>
        <family val="2"/>
        <scheme val="minor"/>
      </rPr>
      <t xml:space="preserve"> 
</t>
    </r>
  </si>
  <si>
    <t xml:space="preserve">ब्रह्मपुत्र
The Brahmaputra 
</t>
  </si>
  <si>
    <t>Transformers of power grid, Transmission equipments ,Goods, Passengers,Bicycle, bikes,livestock, Bamboo, Bamboo products, Coal, Plant &amp; machinery, Cement, Building  material, fertilizer, Food grains, Milk &amp; other essential commodities  etc.</t>
  </si>
  <si>
    <t>2114895 ^</t>
  </si>
  <si>
    <r>
      <rPr>
        <b/>
        <sz val="11"/>
        <rFont val="Calibri"/>
        <family val="2"/>
        <scheme val="minor"/>
      </rPr>
      <t xml:space="preserve">राष्‍ट्रीय जलमार्ग-2
National Waterways-2 </t>
    </r>
    <r>
      <rPr>
        <sz val="11"/>
        <rFont val="Calibri"/>
        <family val="2"/>
        <scheme val="minor"/>
      </rPr>
      <t xml:space="preserve"> </t>
    </r>
  </si>
  <si>
    <t xml:space="preserve">गंगा
The Ganga
</t>
  </si>
  <si>
    <t>Cement, Fly Ash, Iron Ore Fines, Coal, Steel Shed, Tyres, Iron fines, Iron Ingots, Galvanized Steel Plain Sheet, Stone Chips, Furnace oil, HF HSD, Lube Oil, Boulder, Pulses, Aluminium block, Sand, Clips, Ship block, Log, Pulses, Manganese Ore, Petroleum Coke, Cooking coal, Rock Phosphate, Timber, Peas, Slag oil, Non cooking coal ODC &amp; Etc.</t>
  </si>
  <si>
    <t xml:space="preserve">राष्‍ट्रीय जलमार्ग-1
National Waterways-1 राष्‍ट्रीय जलमार्ग-1
</t>
  </si>
  <si>
    <t xml:space="preserve">संचलित कार्गो का प्रकार
Type of cargo moved
</t>
  </si>
  <si>
    <t>2020-21</t>
  </si>
  <si>
    <t>2012-13</t>
  </si>
  <si>
    <t>2009-10</t>
  </si>
  <si>
    <t>2008-09</t>
  </si>
  <si>
    <t>2007-08</t>
  </si>
  <si>
    <t>Stretch/ स्ट्रेच</t>
  </si>
  <si>
    <t xml:space="preserve">  Statement 5.15 : Cargo Movement on Waterways                   </t>
  </si>
  <si>
    <t xml:space="preserve"> विवरण 5.15: जलमार्गों पर कार्गो का संचलन </t>
  </si>
  <si>
    <t>Source: Indian Shipping Statistics 2021, Ministry of Shipping</t>
  </si>
  <si>
    <t xml:space="preserve">स्रोत: भारतीय पोतपरिवहन सांख्यिकी 2021, पोतपरिवहन मंत्रालय </t>
  </si>
  <si>
    <t xml:space="preserve">जलयानों की संख्या
No. of Vessels 
</t>
  </si>
  <si>
    <t xml:space="preserve">जलयानों की संख्या
No. of Vessels
</t>
  </si>
  <si>
    <t xml:space="preserve"> समुद्रपारीय
Overseas
</t>
  </si>
  <si>
    <t xml:space="preserve">तटीय
Coastal
</t>
  </si>
  <si>
    <t xml:space="preserve">वर्ष
Year
</t>
  </si>
  <si>
    <t>(मीट्रिक टन/'000 metric  tonnes)</t>
  </si>
  <si>
    <t>Notes:  a: Excluding Konkan Railways Corporation Limited Loading                     b: Includes Metro Railway/Kolkata.           P: अनंतिम/Provisional      *Revised</t>
  </si>
  <si>
    <t>स्रोत: रेल मंत्रालय/ / Source : Ministry of Railways</t>
  </si>
  <si>
    <t>11. Average rate per passenger -   kilometre (paise)</t>
  </si>
  <si>
    <r>
      <t>65.9</t>
    </r>
    <r>
      <rPr>
        <vertAlign val="superscript"/>
        <sz val="11"/>
        <color theme="1"/>
        <rFont val="Calibri"/>
        <family val="2"/>
        <scheme val="minor"/>
      </rPr>
      <t>b</t>
    </r>
  </si>
  <si>
    <r>
      <t>48.2</t>
    </r>
    <r>
      <rPr>
        <vertAlign val="superscript"/>
        <sz val="11"/>
        <color theme="1"/>
        <rFont val="Calibri"/>
        <family val="2"/>
        <scheme val="minor"/>
      </rPr>
      <t>b</t>
    </r>
  </si>
  <si>
    <r>
      <t>44.1</t>
    </r>
    <r>
      <rPr>
        <vertAlign val="superscript"/>
        <sz val="11"/>
        <color theme="1"/>
        <rFont val="Calibri"/>
        <family val="2"/>
        <scheme val="minor"/>
      </rPr>
      <t>b</t>
    </r>
  </si>
  <si>
    <r>
      <t>41.3</t>
    </r>
    <r>
      <rPr>
        <vertAlign val="superscript"/>
        <sz val="11"/>
        <color theme="1"/>
        <rFont val="Calibri"/>
        <family val="2"/>
        <scheme val="minor"/>
      </rPr>
      <t>b</t>
    </r>
  </si>
  <si>
    <r>
      <t>40.3</t>
    </r>
    <r>
      <rPr>
        <vertAlign val="superscript"/>
        <sz val="11"/>
        <color indexed="8"/>
        <rFont val="Calibri"/>
        <family val="2"/>
        <scheme val="minor"/>
      </rPr>
      <t>b</t>
    </r>
  </si>
  <si>
    <r>
      <t>38.7</t>
    </r>
    <r>
      <rPr>
        <vertAlign val="superscript"/>
        <sz val="11"/>
        <color indexed="8"/>
        <rFont val="Calibri"/>
        <family val="2"/>
        <scheme val="minor"/>
      </rPr>
      <t>b</t>
    </r>
  </si>
  <si>
    <r>
      <t>36.8</t>
    </r>
    <r>
      <rPr>
        <vertAlign val="superscript"/>
        <sz val="11"/>
        <color indexed="8"/>
        <rFont val="Calibri"/>
        <family val="2"/>
        <scheme val="minor"/>
      </rPr>
      <t>b</t>
    </r>
  </si>
  <si>
    <r>
      <t>31.5</t>
    </r>
    <r>
      <rPr>
        <vertAlign val="superscript"/>
        <sz val="11"/>
        <color indexed="8"/>
        <rFont val="Calibri"/>
        <family val="2"/>
        <scheme val="minor"/>
      </rPr>
      <t>b</t>
    </r>
  </si>
  <si>
    <r>
      <t>28.5</t>
    </r>
    <r>
      <rPr>
        <vertAlign val="superscript"/>
        <sz val="11"/>
        <color indexed="8"/>
        <rFont val="Calibri"/>
        <family val="2"/>
        <scheme val="minor"/>
      </rPr>
      <t>b</t>
    </r>
  </si>
  <si>
    <r>
      <t>27.0</t>
    </r>
    <r>
      <rPr>
        <vertAlign val="superscript"/>
        <sz val="11"/>
        <color theme="1"/>
        <rFont val="Calibri"/>
        <family val="2"/>
        <scheme val="minor"/>
      </rPr>
      <t>b</t>
    </r>
  </si>
  <si>
    <t>11.    औसत दर प्रति यात्री -    
     कि.मी. (पैसा)</t>
  </si>
  <si>
    <t>10. Average lead : passenger traffic (km)</t>
  </si>
  <si>
    <r>
      <t>184.8</t>
    </r>
    <r>
      <rPr>
        <vertAlign val="superscript"/>
        <sz val="11"/>
        <color theme="1"/>
        <rFont val="Calibri"/>
        <family val="2"/>
        <scheme val="minor"/>
      </rPr>
      <t>b</t>
    </r>
  </si>
  <si>
    <r>
      <t>129.9</t>
    </r>
    <r>
      <rPr>
        <vertAlign val="superscript"/>
        <sz val="11"/>
        <color theme="1"/>
        <rFont val="Calibri"/>
        <family val="2"/>
        <scheme val="minor"/>
      </rPr>
      <t>b</t>
    </r>
  </si>
  <si>
    <r>
      <t>137.1</t>
    </r>
    <r>
      <rPr>
        <vertAlign val="superscript"/>
        <sz val="11"/>
        <color theme="1"/>
        <rFont val="Calibri"/>
        <family val="2"/>
        <scheme val="minor"/>
      </rPr>
      <t>b</t>
    </r>
  </si>
  <si>
    <r>
      <t>142.1</t>
    </r>
    <r>
      <rPr>
        <vertAlign val="superscript"/>
        <sz val="11"/>
        <color theme="1"/>
        <rFont val="Calibri"/>
        <family val="2"/>
        <scheme val="minor"/>
      </rPr>
      <t>b</t>
    </r>
  </si>
  <si>
    <r>
      <t>141.7</t>
    </r>
    <r>
      <rPr>
        <vertAlign val="superscript"/>
        <sz val="11"/>
        <color indexed="8"/>
        <rFont val="Calibri"/>
        <family val="2"/>
        <scheme val="minor"/>
      </rPr>
      <t>b</t>
    </r>
  </si>
  <si>
    <r>
      <t>141.0</t>
    </r>
    <r>
      <rPr>
        <vertAlign val="superscript"/>
        <sz val="11"/>
        <color indexed="8"/>
        <rFont val="Calibri"/>
        <family val="2"/>
        <scheme val="minor"/>
      </rPr>
      <t>b</t>
    </r>
  </si>
  <si>
    <r>
      <t>139.5</t>
    </r>
    <r>
      <rPr>
        <vertAlign val="superscript"/>
        <sz val="11"/>
        <color indexed="8"/>
        <rFont val="Calibri"/>
        <family val="2"/>
        <scheme val="minor"/>
      </rPr>
      <t>b</t>
    </r>
  </si>
  <si>
    <r>
      <t>135.8</t>
    </r>
    <r>
      <rPr>
        <vertAlign val="superscript"/>
        <sz val="11"/>
        <color indexed="8"/>
        <rFont val="Calibri"/>
        <family val="2"/>
        <scheme val="minor"/>
      </rPr>
      <t>b</t>
    </r>
  </si>
  <si>
    <r>
      <t>130.4</t>
    </r>
    <r>
      <rPr>
        <vertAlign val="superscript"/>
        <sz val="11"/>
        <color indexed="8"/>
        <rFont val="Calibri"/>
        <family val="2"/>
        <scheme val="minor"/>
      </rPr>
      <t>b</t>
    </r>
  </si>
  <si>
    <r>
      <t>127.2</t>
    </r>
    <r>
      <rPr>
        <vertAlign val="superscript"/>
        <sz val="11"/>
        <color theme="1"/>
        <rFont val="Calibri"/>
        <family val="2"/>
        <scheme val="minor"/>
      </rPr>
      <t>b</t>
    </r>
  </si>
  <si>
    <t>10.     औसत लोड : यात्री यातायात
           (कि.मी.)</t>
  </si>
  <si>
    <t>9. Passengers Earnings      (Rs. Crore)</t>
  </si>
  <si>
    <r>
      <t>15248</t>
    </r>
    <r>
      <rPr>
        <vertAlign val="superscript"/>
        <sz val="11"/>
        <color theme="1"/>
        <rFont val="Calibri"/>
        <family val="2"/>
        <scheme val="minor"/>
      </rPr>
      <t>b</t>
    </r>
  </si>
  <si>
    <r>
      <t>50669</t>
    </r>
    <r>
      <rPr>
        <vertAlign val="superscript"/>
        <sz val="11"/>
        <color theme="1"/>
        <rFont val="Calibri"/>
        <family val="2"/>
        <scheme val="minor"/>
      </rPr>
      <t>b</t>
    </r>
  </si>
  <si>
    <r>
      <t>51066.6</t>
    </r>
    <r>
      <rPr>
        <vertAlign val="superscript"/>
        <sz val="11"/>
        <color theme="1"/>
        <rFont val="Calibri"/>
        <family val="2"/>
        <scheme val="minor"/>
      </rPr>
      <t>b</t>
    </r>
  </si>
  <si>
    <r>
      <t>48643.1</t>
    </r>
    <r>
      <rPr>
        <vertAlign val="superscript"/>
        <sz val="11"/>
        <color theme="1"/>
        <rFont val="Calibri"/>
        <family val="2"/>
        <scheme val="minor"/>
      </rPr>
      <t>b</t>
    </r>
  </si>
  <si>
    <r>
      <t>46280.4</t>
    </r>
    <r>
      <rPr>
        <vertAlign val="superscript"/>
        <sz val="11"/>
        <color indexed="8"/>
        <rFont val="Calibri"/>
        <family val="2"/>
        <scheme val="minor"/>
      </rPr>
      <t>b</t>
    </r>
  </si>
  <si>
    <r>
      <t>44283.3</t>
    </r>
    <r>
      <rPr>
        <vertAlign val="superscript"/>
        <sz val="11"/>
        <color indexed="8"/>
        <rFont val="Calibri"/>
        <family val="2"/>
        <scheme val="minor"/>
      </rPr>
      <t>b</t>
    </r>
  </si>
  <si>
    <r>
      <t>42189.6</t>
    </r>
    <r>
      <rPr>
        <vertAlign val="superscript"/>
        <sz val="11"/>
        <color indexed="8"/>
        <rFont val="Calibri"/>
        <family val="2"/>
        <scheme val="minor"/>
      </rPr>
      <t>b</t>
    </r>
  </si>
  <si>
    <r>
      <t>36532.3</t>
    </r>
    <r>
      <rPr>
        <vertAlign val="superscript"/>
        <sz val="11"/>
        <color indexed="8"/>
        <rFont val="Calibri"/>
        <family val="2"/>
        <scheme val="minor"/>
      </rPr>
      <t>b</t>
    </r>
  </si>
  <si>
    <r>
      <t>31322.8</t>
    </r>
    <r>
      <rPr>
        <vertAlign val="superscript"/>
        <sz val="11"/>
        <color indexed="8"/>
        <rFont val="Calibri"/>
        <family val="2"/>
        <scheme val="minor"/>
      </rPr>
      <t>b</t>
    </r>
  </si>
  <si>
    <r>
      <t>28246.4</t>
    </r>
    <r>
      <rPr>
        <vertAlign val="superscript"/>
        <sz val="11"/>
        <color theme="1"/>
        <rFont val="Calibri"/>
        <family val="2"/>
        <scheme val="minor"/>
      </rPr>
      <t>b</t>
    </r>
  </si>
  <si>
    <r>
      <t>25792.6</t>
    </r>
    <r>
      <rPr>
        <vertAlign val="superscript"/>
        <sz val="11"/>
        <color indexed="8"/>
        <rFont val="Calibri"/>
        <family val="2"/>
        <scheme val="minor"/>
      </rPr>
      <t>b</t>
    </r>
  </si>
  <si>
    <r>
      <t>10515.1</t>
    </r>
    <r>
      <rPr>
        <vertAlign val="superscript"/>
        <sz val="11"/>
        <color indexed="8"/>
        <rFont val="Calibri"/>
        <family val="2"/>
        <scheme val="minor"/>
      </rPr>
      <t>b</t>
    </r>
  </si>
  <si>
    <t>9.     यात्री अर्जन (करोड़ रुपए में)</t>
  </si>
  <si>
    <t>8. Passengers kilometres (billion)</t>
  </si>
  <si>
    <r>
      <t>2311.2</t>
    </r>
    <r>
      <rPr>
        <vertAlign val="superscript"/>
        <sz val="11"/>
        <color theme="1"/>
        <rFont val="Calibri"/>
        <family val="2"/>
        <scheme val="minor"/>
      </rPr>
      <t>b</t>
    </r>
  </si>
  <si>
    <r>
      <t>1050.7</t>
    </r>
    <r>
      <rPr>
        <vertAlign val="superscript"/>
        <sz val="11"/>
        <color theme="1"/>
        <rFont val="Calibri"/>
        <family val="2"/>
        <scheme val="minor"/>
      </rPr>
      <t>b</t>
    </r>
  </si>
  <si>
    <r>
      <t>1157.2</t>
    </r>
    <r>
      <rPr>
        <vertAlign val="superscript"/>
        <sz val="11"/>
        <color theme="1"/>
        <rFont val="Calibri"/>
        <family val="2"/>
        <scheme val="minor"/>
      </rPr>
      <t>b</t>
    </r>
  </si>
  <si>
    <r>
      <t>1177.7</t>
    </r>
    <r>
      <rPr>
        <vertAlign val="superscript"/>
        <sz val="11"/>
        <color theme="1"/>
        <rFont val="Calibri"/>
        <family val="2"/>
        <scheme val="minor"/>
      </rPr>
      <t>b</t>
    </r>
  </si>
  <si>
    <r>
      <t>1149.83</t>
    </r>
    <r>
      <rPr>
        <vertAlign val="superscript"/>
        <sz val="11"/>
        <color indexed="8"/>
        <rFont val="Calibri"/>
        <family val="2"/>
        <scheme val="minor"/>
      </rPr>
      <t>b</t>
    </r>
  </si>
  <si>
    <r>
      <t>1143.0</t>
    </r>
    <r>
      <rPr>
        <vertAlign val="superscript"/>
        <sz val="11"/>
        <color indexed="8"/>
        <rFont val="Calibri"/>
        <family val="2"/>
        <scheme val="minor"/>
      </rPr>
      <t>b</t>
    </r>
  </si>
  <si>
    <r>
      <t>1147.2</t>
    </r>
    <r>
      <rPr>
        <vertAlign val="superscript"/>
        <sz val="11"/>
        <color indexed="8"/>
        <rFont val="Calibri"/>
        <family val="2"/>
        <scheme val="minor"/>
      </rPr>
      <t>b</t>
    </r>
  </si>
  <si>
    <r>
      <t>1158.7</t>
    </r>
    <r>
      <rPr>
        <vertAlign val="superscript"/>
        <sz val="11"/>
        <color indexed="8"/>
        <rFont val="Calibri"/>
        <family val="2"/>
        <scheme val="minor"/>
      </rPr>
      <t>b</t>
    </r>
  </si>
  <si>
    <r>
      <t>1098.1</t>
    </r>
    <r>
      <rPr>
        <vertAlign val="superscript"/>
        <sz val="11"/>
        <color indexed="8"/>
        <rFont val="Calibri"/>
        <family val="2"/>
        <scheme val="minor"/>
      </rPr>
      <t>b</t>
    </r>
  </si>
  <si>
    <r>
      <t>1046.5</t>
    </r>
    <r>
      <rPr>
        <vertAlign val="superscript"/>
        <sz val="11"/>
        <color theme="1"/>
        <rFont val="Calibri"/>
        <family val="2"/>
        <scheme val="minor"/>
      </rPr>
      <t>b</t>
    </r>
  </si>
  <si>
    <t>8.     यात्री कि.मी.
         (बिलियन)</t>
  </si>
  <si>
    <t xml:space="preserve">7. Passengers Originating (million) </t>
  </si>
  <si>
    <r>
      <t>8086</t>
    </r>
    <r>
      <rPr>
        <vertAlign val="superscript"/>
        <sz val="11"/>
        <color theme="1"/>
        <rFont val="Calibri"/>
        <family val="2"/>
        <scheme val="minor"/>
      </rPr>
      <t>b</t>
    </r>
  </si>
  <si>
    <r>
      <t>8439</t>
    </r>
    <r>
      <rPr>
        <vertAlign val="superscript"/>
        <sz val="11"/>
        <color theme="1"/>
        <rFont val="Calibri"/>
        <family val="2"/>
        <scheme val="minor"/>
      </rPr>
      <t>b</t>
    </r>
  </si>
  <si>
    <r>
      <t>8285.8</t>
    </r>
    <r>
      <rPr>
        <vertAlign val="superscript"/>
        <sz val="11"/>
        <color theme="1"/>
        <rFont val="Calibri"/>
        <family val="2"/>
        <scheme val="minor"/>
      </rPr>
      <t>b</t>
    </r>
  </si>
  <si>
    <r>
      <t>8116.1</t>
    </r>
    <r>
      <rPr>
        <vertAlign val="superscript"/>
        <sz val="11"/>
        <color indexed="8"/>
        <rFont val="Calibri"/>
        <family val="2"/>
        <scheme val="minor"/>
      </rPr>
      <t>b</t>
    </r>
  </si>
  <si>
    <r>
      <t>8107.3</t>
    </r>
    <r>
      <rPr>
        <vertAlign val="superscript"/>
        <sz val="11"/>
        <color indexed="8"/>
        <rFont val="Calibri"/>
        <family val="2"/>
        <scheme val="minor"/>
      </rPr>
      <t>b</t>
    </r>
  </si>
  <si>
    <r>
      <t>8224.1</t>
    </r>
    <r>
      <rPr>
        <vertAlign val="superscript"/>
        <sz val="11"/>
        <color indexed="8"/>
        <rFont val="Calibri"/>
        <family val="2"/>
        <scheme val="minor"/>
      </rPr>
      <t>b</t>
    </r>
  </si>
  <si>
    <r>
      <t>8397.1</t>
    </r>
    <r>
      <rPr>
        <vertAlign val="superscript"/>
        <sz val="11"/>
        <color indexed="8"/>
        <rFont val="Calibri"/>
        <family val="2"/>
        <scheme val="minor"/>
      </rPr>
      <t>b</t>
    </r>
  </si>
  <si>
    <r>
      <t>8420.7</t>
    </r>
    <r>
      <rPr>
        <vertAlign val="superscript"/>
        <sz val="11"/>
        <color indexed="8"/>
        <rFont val="Calibri"/>
        <family val="2"/>
        <scheme val="minor"/>
      </rPr>
      <t>b</t>
    </r>
  </si>
  <si>
    <r>
      <t>8224.4</t>
    </r>
    <r>
      <rPr>
        <vertAlign val="superscript"/>
        <sz val="11"/>
        <color theme="1"/>
        <rFont val="Calibri"/>
        <family val="2"/>
        <scheme val="minor"/>
      </rPr>
      <t>b</t>
    </r>
  </si>
  <si>
    <t xml:space="preserve">7.     उद्गम यात्री
         (मिलियन) </t>
  </si>
  <si>
    <t>6. Average rate/tonne km. (paise)</t>
  </si>
  <si>
    <t>6.       औसत दर/टन किलोमीटर  
           (पैसा)</t>
  </si>
  <si>
    <t>5. Average Lead: all goods traffic (Km)</t>
  </si>
  <si>
    <t>*584</t>
  </si>
  <si>
    <t>5.     औसत लोड: सभी माल    
    यातायात (किलोमीटर)</t>
  </si>
  <si>
    <t>4. Earnings from goods carried  (Rs. Crore)</t>
  </si>
  <si>
    <r>
      <t>115738.4</t>
    </r>
    <r>
      <rPr>
        <vertAlign val="superscript"/>
        <sz val="11"/>
        <color theme="1"/>
        <rFont val="Calibri"/>
        <family val="2"/>
        <scheme val="minor"/>
      </rPr>
      <t>a</t>
    </r>
  </si>
  <si>
    <r>
      <t>111472.3</t>
    </r>
    <r>
      <rPr>
        <vertAlign val="superscript"/>
        <sz val="11"/>
        <color theme="1"/>
        <rFont val="Calibri"/>
        <family val="2"/>
        <scheme val="minor"/>
      </rPr>
      <t>a</t>
    </r>
  </si>
  <si>
    <r>
      <t>122580.3</t>
    </r>
    <r>
      <rPr>
        <vertAlign val="superscript"/>
        <sz val="11"/>
        <color theme="1"/>
        <rFont val="Calibri"/>
        <family val="2"/>
        <scheme val="minor"/>
      </rPr>
      <t>a</t>
    </r>
  </si>
  <si>
    <r>
      <t>113523.5</t>
    </r>
    <r>
      <rPr>
        <vertAlign val="superscript"/>
        <sz val="11"/>
        <color theme="1"/>
        <rFont val="Calibri"/>
        <family val="2"/>
        <scheme val="minor"/>
      </rPr>
      <t>a</t>
    </r>
  </si>
  <si>
    <r>
      <t>102027.8</t>
    </r>
    <r>
      <rPr>
        <vertAlign val="superscript"/>
        <sz val="11"/>
        <color theme="1"/>
        <rFont val="Calibri"/>
        <family val="2"/>
        <scheme val="minor"/>
      </rPr>
      <t>a</t>
    </r>
  </si>
  <si>
    <r>
      <t>106940.6</t>
    </r>
    <r>
      <rPr>
        <vertAlign val="superscript"/>
        <sz val="11"/>
        <color indexed="8"/>
        <rFont val="Calibri"/>
        <family val="2"/>
        <scheme val="minor"/>
      </rPr>
      <t>a</t>
    </r>
  </si>
  <si>
    <r>
      <t>103015.2</t>
    </r>
    <r>
      <rPr>
        <vertAlign val="superscript"/>
        <sz val="11"/>
        <rFont val="Calibri"/>
        <family val="2"/>
        <scheme val="minor"/>
      </rPr>
      <t>a</t>
    </r>
  </si>
  <si>
    <r>
      <t>91570.9</t>
    </r>
    <r>
      <rPr>
        <vertAlign val="superscript"/>
        <sz val="11"/>
        <rFont val="Calibri"/>
        <family val="2"/>
        <scheme val="minor"/>
      </rPr>
      <t>a</t>
    </r>
  </si>
  <si>
    <r>
      <t>83478.8</t>
    </r>
    <r>
      <rPr>
        <vertAlign val="superscript"/>
        <sz val="11"/>
        <rFont val="Calibri"/>
        <family val="2"/>
        <scheme val="minor"/>
      </rPr>
      <t>a</t>
    </r>
  </si>
  <si>
    <r>
      <t>67761.4</t>
    </r>
    <r>
      <rPr>
        <vertAlign val="superscript"/>
        <sz val="11"/>
        <rFont val="Calibri"/>
        <family val="2"/>
        <scheme val="minor"/>
      </rPr>
      <t>a</t>
    </r>
  </si>
  <si>
    <r>
      <t>60687.1</t>
    </r>
    <r>
      <rPr>
        <vertAlign val="superscript"/>
        <sz val="11"/>
        <color theme="1"/>
        <rFont val="Calibri"/>
        <family val="2"/>
        <scheme val="minor"/>
      </rPr>
      <t>a</t>
    </r>
  </si>
  <si>
    <t>4.   माल की ढुलाई से अर्जन   
        (करोड़ रुपए में)</t>
  </si>
  <si>
    <t xml:space="preserve">    Total Traffic</t>
  </si>
  <si>
    <r>
      <t>872.1</t>
    </r>
    <r>
      <rPr>
        <vertAlign val="superscript"/>
        <sz val="11"/>
        <color theme="1"/>
        <rFont val="Calibri"/>
        <family val="2"/>
        <scheme val="minor"/>
      </rPr>
      <t>a</t>
    </r>
  </si>
  <si>
    <r>
      <t>720.1</t>
    </r>
    <r>
      <rPr>
        <vertAlign val="superscript"/>
        <sz val="11"/>
        <color theme="1"/>
        <rFont val="Calibri"/>
        <family val="2"/>
        <scheme val="minor"/>
      </rPr>
      <t>a</t>
    </r>
  </si>
  <si>
    <r>
      <t>708.0</t>
    </r>
    <r>
      <rPr>
        <vertAlign val="superscript"/>
        <sz val="11"/>
        <color theme="1"/>
        <rFont val="Calibri"/>
        <family val="2"/>
        <scheme val="minor"/>
      </rPr>
      <t>a</t>
    </r>
  </si>
  <si>
    <r>
      <t>738.9</t>
    </r>
    <r>
      <rPr>
        <vertAlign val="superscript"/>
        <sz val="11"/>
        <color theme="1"/>
        <rFont val="Calibri"/>
        <family val="2"/>
        <scheme val="minor"/>
      </rPr>
      <t>a</t>
    </r>
  </si>
  <si>
    <r>
      <t>693.3</t>
    </r>
    <r>
      <rPr>
        <vertAlign val="superscript"/>
        <sz val="11"/>
        <color theme="1"/>
        <rFont val="Calibri"/>
        <family val="2"/>
        <scheme val="minor"/>
      </rPr>
      <t>a</t>
    </r>
  </si>
  <si>
    <r>
      <t>620.9</t>
    </r>
    <r>
      <rPr>
        <vertAlign val="superscript"/>
        <sz val="11"/>
        <color indexed="8"/>
        <rFont val="Calibri"/>
        <family val="2"/>
        <scheme val="minor"/>
      </rPr>
      <t>a</t>
    </r>
  </si>
  <si>
    <r>
      <t>655.6</t>
    </r>
    <r>
      <rPr>
        <vertAlign val="superscript"/>
        <sz val="11"/>
        <color indexed="8"/>
        <rFont val="Calibri"/>
        <family val="2"/>
        <scheme val="minor"/>
      </rPr>
      <t>a</t>
    </r>
  </si>
  <si>
    <r>
      <t>682.6</t>
    </r>
    <r>
      <rPr>
        <vertAlign val="superscript"/>
        <sz val="11"/>
        <rFont val="Calibri"/>
        <family val="2"/>
        <scheme val="minor"/>
      </rPr>
      <t>a</t>
    </r>
  </si>
  <si>
    <r>
      <t>666.7</t>
    </r>
    <r>
      <rPr>
        <vertAlign val="superscript"/>
        <sz val="11"/>
        <rFont val="Calibri"/>
        <family val="2"/>
        <scheme val="minor"/>
      </rPr>
      <t>a</t>
    </r>
  </si>
  <si>
    <r>
      <t>692.6</t>
    </r>
    <r>
      <rPr>
        <vertAlign val="superscript"/>
        <sz val="11"/>
        <rFont val="Calibri"/>
        <family val="2"/>
        <scheme val="minor"/>
      </rPr>
      <t>a</t>
    </r>
  </si>
  <si>
    <r>
      <t>626.5</t>
    </r>
    <r>
      <rPr>
        <vertAlign val="superscript"/>
        <sz val="11"/>
        <color theme="1"/>
        <rFont val="Calibri"/>
        <family val="2"/>
        <scheme val="minor"/>
      </rPr>
      <t>a</t>
    </r>
  </si>
  <si>
    <t xml:space="preserve">   कुल यातायात</t>
  </si>
  <si>
    <t xml:space="preserve">    Revenue Earning </t>
  </si>
  <si>
    <r>
      <t>871.8</t>
    </r>
    <r>
      <rPr>
        <vertAlign val="superscript"/>
        <sz val="11"/>
        <color theme="1"/>
        <rFont val="Calibri"/>
        <family val="2"/>
        <scheme val="minor"/>
      </rPr>
      <t>a</t>
    </r>
  </si>
  <si>
    <r>
      <t>719.8</t>
    </r>
    <r>
      <rPr>
        <vertAlign val="superscript"/>
        <sz val="11"/>
        <color theme="1"/>
        <rFont val="Calibri"/>
        <family val="2"/>
        <scheme val="minor"/>
      </rPr>
      <t>a</t>
    </r>
  </si>
  <si>
    <r>
      <t>707.7</t>
    </r>
    <r>
      <rPr>
        <vertAlign val="superscript"/>
        <sz val="11"/>
        <color theme="1"/>
        <rFont val="Calibri"/>
        <family val="2"/>
        <scheme val="minor"/>
      </rPr>
      <t>a</t>
    </r>
  </si>
  <si>
    <r>
      <t>738.5</t>
    </r>
    <r>
      <rPr>
        <vertAlign val="superscript"/>
        <sz val="11"/>
        <color theme="1"/>
        <rFont val="Calibri"/>
        <family val="2"/>
        <scheme val="minor"/>
      </rPr>
      <t>a</t>
    </r>
  </si>
  <si>
    <r>
      <t>692.9</t>
    </r>
    <r>
      <rPr>
        <vertAlign val="superscript"/>
        <sz val="11"/>
        <color theme="1"/>
        <rFont val="Calibri"/>
        <family val="2"/>
        <scheme val="minor"/>
      </rPr>
      <t>a</t>
    </r>
  </si>
  <si>
    <r>
      <t>620.2</t>
    </r>
    <r>
      <rPr>
        <vertAlign val="superscript"/>
        <sz val="11"/>
        <color indexed="8"/>
        <rFont val="Calibri"/>
        <family val="2"/>
        <scheme val="minor"/>
      </rPr>
      <t>a</t>
    </r>
  </si>
  <si>
    <r>
      <t>654.5</t>
    </r>
    <r>
      <rPr>
        <vertAlign val="superscript"/>
        <sz val="11"/>
        <color indexed="8"/>
        <rFont val="Calibri"/>
        <family val="2"/>
        <scheme val="minor"/>
      </rPr>
      <t>a</t>
    </r>
  </si>
  <si>
    <r>
      <t>681.7</t>
    </r>
    <r>
      <rPr>
        <vertAlign val="superscript"/>
        <sz val="11"/>
        <rFont val="Calibri"/>
        <family val="2"/>
        <scheme val="minor"/>
      </rPr>
      <t>a</t>
    </r>
  </si>
  <si>
    <r>
      <t>665.8</t>
    </r>
    <r>
      <rPr>
        <vertAlign val="superscript"/>
        <sz val="11"/>
        <rFont val="Calibri"/>
        <family val="2"/>
        <scheme val="minor"/>
      </rPr>
      <t>a</t>
    </r>
  </si>
  <si>
    <r>
      <t>691.7</t>
    </r>
    <r>
      <rPr>
        <vertAlign val="superscript"/>
        <sz val="11"/>
        <rFont val="Calibri"/>
        <family val="2"/>
        <scheme val="minor"/>
      </rPr>
      <t>a</t>
    </r>
  </si>
  <si>
    <r>
      <t>625.7</t>
    </r>
    <r>
      <rPr>
        <vertAlign val="superscript"/>
        <sz val="11"/>
        <color theme="1"/>
        <rFont val="Calibri"/>
        <family val="2"/>
        <scheme val="minor"/>
      </rPr>
      <t>a</t>
    </r>
  </si>
  <si>
    <t xml:space="preserve">   राजस्व अर्जन </t>
  </si>
  <si>
    <t>3. Goods carried (billion tonne km.)</t>
  </si>
  <si>
    <t>3.   माल की ढुलाई   
      (बिलियन टन कि.मी.)</t>
  </si>
  <si>
    <r>
      <t>1418.8</t>
    </r>
    <r>
      <rPr>
        <vertAlign val="superscript"/>
        <sz val="11"/>
        <color theme="1"/>
        <rFont val="Calibri"/>
        <family val="2"/>
        <scheme val="minor"/>
      </rPr>
      <t>a</t>
    </r>
  </si>
  <si>
    <r>
      <t>1233.9</t>
    </r>
    <r>
      <rPr>
        <vertAlign val="superscript"/>
        <sz val="11"/>
        <color theme="1"/>
        <rFont val="Calibri"/>
        <family val="2"/>
        <scheme val="minor"/>
      </rPr>
      <t>a</t>
    </r>
  </si>
  <si>
    <r>
      <t>1212.2</t>
    </r>
    <r>
      <rPr>
        <vertAlign val="superscript"/>
        <sz val="11"/>
        <color theme="1"/>
        <rFont val="Calibri"/>
        <family val="2"/>
        <scheme val="minor"/>
      </rPr>
      <t>a</t>
    </r>
  </si>
  <si>
    <r>
      <t>1225.3</t>
    </r>
    <r>
      <rPr>
        <vertAlign val="superscript"/>
        <sz val="11"/>
        <color theme="1"/>
        <rFont val="Calibri"/>
        <family val="2"/>
        <scheme val="minor"/>
      </rPr>
      <t>a</t>
    </r>
  </si>
  <si>
    <r>
      <t>1162.6</t>
    </r>
    <r>
      <rPr>
        <vertAlign val="superscript"/>
        <sz val="11"/>
        <color theme="1"/>
        <rFont val="Calibri"/>
        <family val="2"/>
        <scheme val="minor"/>
      </rPr>
      <t>a</t>
    </r>
  </si>
  <si>
    <r>
      <t>1110.9</t>
    </r>
    <r>
      <rPr>
        <vertAlign val="superscript"/>
        <sz val="11"/>
        <color indexed="8"/>
        <rFont val="Calibri"/>
        <family val="2"/>
        <scheme val="minor"/>
      </rPr>
      <t>a</t>
    </r>
  </si>
  <si>
    <r>
      <t>1108.6</t>
    </r>
    <r>
      <rPr>
        <vertAlign val="superscript"/>
        <sz val="11"/>
        <color indexed="8"/>
        <rFont val="Calibri"/>
        <family val="2"/>
        <scheme val="minor"/>
      </rPr>
      <t>a</t>
    </r>
  </si>
  <si>
    <r>
      <t>1101.1</t>
    </r>
    <r>
      <rPr>
        <vertAlign val="superscript"/>
        <sz val="11"/>
        <rFont val="Calibri"/>
        <family val="2"/>
        <scheme val="minor"/>
      </rPr>
      <t>a</t>
    </r>
  </si>
  <si>
    <r>
      <t>1058.8</t>
    </r>
    <r>
      <rPr>
        <vertAlign val="superscript"/>
        <sz val="11"/>
        <rFont val="Calibri"/>
        <family val="2"/>
        <scheme val="minor"/>
      </rPr>
      <t>a</t>
    </r>
  </si>
  <si>
    <r>
      <t>1014.2</t>
    </r>
    <r>
      <rPr>
        <vertAlign val="superscript"/>
        <sz val="11"/>
        <rFont val="Calibri"/>
        <family val="2"/>
        <scheme val="minor"/>
      </rPr>
      <t>a</t>
    </r>
  </si>
  <si>
    <r>
      <t>975.2</t>
    </r>
    <r>
      <rPr>
        <vertAlign val="superscript"/>
        <sz val="11"/>
        <color theme="1"/>
        <rFont val="Calibri"/>
        <family val="2"/>
        <scheme val="minor"/>
      </rPr>
      <t>a</t>
    </r>
  </si>
  <si>
    <r>
      <t>926.4</t>
    </r>
    <r>
      <rPr>
        <vertAlign val="superscript"/>
        <sz val="11"/>
        <color indexed="8"/>
        <rFont val="Calibri"/>
        <family val="2"/>
        <scheme val="minor"/>
      </rPr>
      <t>a</t>
    </r>
  </si>
  <si>
    <r>
      <t>1415.9</t>
    </r>
    <r>
      <rPr>
        <vertAlign val="superscript"/>
        <sz val="11"/>
        <color theme="1"/>
        <rFont val="Calibri"/>
        <family val="2"/>
        <scheme val="minor"/>
      </rPr>
      <t>a</t>
    </r>
  </si>
  <si>
    <r>
      <t>1230.9</t>
    </r>
    <r>
      <rPr>
        <vertAlign val="superscript"/>
        <sz val="11"/>
        <color theme="1"/>
        <rFont val="Calibri"/>
        <family val="2"/>
        <scheme val="minor"/>
      </rPr>
      <t>a</t>
    </r>
  </si>
  <si>
    <r>
      <t>1208.4</t>
    </r>
    <r>
      <rPr>
        <vertAlign val="superscript"/>
        <sz val="11"/>
        <color theme="1"/>
        <rFont val="Calibri"/>
        <family val="2"/>
        <scheme val="minor"/>
      </rPr>
      <t>a</t>
    </r>
  </si>
  <si>
    <r>
      <t>1221.5</t>
    </r>
    <r>
      <rPr>
        <vertAlign val="superscript"/>
        <sz val="11"/>
        <color theme="1"/>
        <rFont val="Calibri"/>
        <family val="2"/>
        <scheme val="minor"/>
      </rPr>
      <t>a</t>
    </r>
  </si>
  <si>
    <r>
      <t>1159.6</t>
    </r>
    <r>
      <rPr>
        <vertAlign val="superscript"/>
        <sz val="11"/>
        <color theme="1"/>
        <rFont val="Calibri"/>
        <family val="2"/>
        <scheme val="minor"/>
      </rPr>
      <t>a</t>
    </r>
  </si>
  <si>
    <r>
      <t>1106.2</t>
    </r>
    <r>
      <rPr>
        <vertAlign val="superscript"/>
        <sz val="11"/>
        <color indexed="8"/>
        <rFont val="Calibri"/>
        <family val="2"/>
        <scheme val="minor"/>
      </rPr>
      <t>a</t>
    </r>
  </si>
  <si>
    <r>
      <t>1101.5</t>
    </r>
    <r>
      <rPr>
        <vertAlign val="superscript"/>
        <sz val="11"/>
        <color indexed="8"/>
        <rFont val="Calibri"/>
        <family val="2"/>
        <scheme val="minor"/>
      </rPr>
      <t>a</t>
    </r>
  </si>
  <si>
    <r>
      <t>1095.3</t>
    </r>
    <r>
      <rPr>
        <vertAlign val="superscript"/>
        <sz val="11"/>
        <rFont val="Calibri"/>
        <family val="2"/>
        <scheme val="minor"/>
      </rPr>
      <t>a</t>
    </r>
  </si>
  <si>
    <r>
      <t>1051.6</t>
    </r>
    <r>
      <rPr>
        <vertAlign val="superscript"/>
        <sz val="11"/>
        <rFont val="Calibri"/>
        <family val="2"/>
        <scheme val="minor"/>
      </rPr>
      <t>a</t>
    </r>
  </si>
  <si>
    <r>
      <t>1008.1</t>
    </r>
    <r>
      <rPr>
        <vertAlign val="superscript"/>
        <sz val="11"/>
        <rFont val="Calibri"/>
        <family val="2"/>
        <scheme val="minor"/>
      </rPr>
      <t>a</t>
    </r>
  </si>
  <si>
    <r>
      <t>969.1</t>
    </r>
    <r>
      <rPr>
        <vertAlign val="superscript"/>
        <sz val="11"/>
        <color theme="1"/>
        <rFont val="Calibri"/>
        <family val="2"/>
        <scheme val="minor"/>
      </rPr>
      <t>a</t>
    </r>
  </si>
  <si>
    <r>
      <t>921.7</t>
    </r>
    <r>
      <rPr>
        <vertAlign val="superscript"/>
        <sz val="11"/>
        <color indexed="8"/>
        <rFont val="Calibri"/>
        <family val="2"/>
        <scheme val="minor"/>
      </rPr>
      <t>a</t>
    </r>
  </si>
  <si>
    <t>2. Originating traffic (million tonnes)</t>
  </si>
  <si>
    <t>2.   उद्गम यातायात          
       (मिलियन टन)</t>
  </si>
  <si>
    <t xml:space="preserve">     Total</t>
  </si>
  <si>
    <r>
      <t>68.3</t>
    </r>
    <r>
      <rPr>
        <vertAlign val="superscript"/>
        <sz val="11"/>
        <color theme="1"/>
        <rFont val="Calibri"/>
        <family val="2"/>
        <scheme val="minor"/>
      </rPr>
      <t>b</t>
    </r>
  </si>
  <si>
    <r>
      <t>68.1</t>
    </r>
    <r>
      <rPr>
        <vertAlign val="superscript"/>
        <sz val="11"/>
        <color theme="1"/>
        <rFont val="Calibri"/>
        <family val="2"/>
        <scheme val="minor"/>
      </rPr>
      <t>b</t>
    </r>
  </si>
  <si>
    <r>
      <t>68.0</t>
    </r>
    <r>
      <rPr>
        <vertAlign val="superscript"/>
        <sz val="11"/>
        <color theme="1"/>
        <rFont val="Calibri"/>
        <family val="2"/>
        <scheme val="minor"/>
      </rPr>
      <t>b</t>
    </r>
  </si>
  <si>
    <r>
      <t>67.4</t>
    </r>
    <r>
      <rPr>
        <vertAlign val="superscript"/>
        <sz val="11"/>
        <color theme="1"/>
        <rFont val="Calibri"/>
        <family val="2"/>
        <scheme val="minor"/>
      </rPr>
      <t>b</t>
    </r>
  </si>
  <si>
    <r>
      <t>*66.9</t>
    </r>
    <r>
      <rPr>
        <vertAlign val="superscript"/>
        <sz val="11"/>
        <color theme="1"/>
        <rFont val="Calibri"/>
        <family val="2"/>
        <scheme val="minor"/>
      </rPr>
      <t>b</t>
    </r>
  </si>
  <si>
    <r>
      <t>67.4</t>
    </r>
    <r>
      <rPr>
        <vertAlign val="superscript"/>
        <sz val="11"/>
        <color indexed="8"/>
        <rFont val="Calibri"/>
        <family val="2"/>
        <scheme val="minor"/>
      </rPr>
      <t>b</t>
    </r>
  </si>
  <si>
    <r>
      <t>66.7</t>
    </r>
    <r>
      <rPr>
        <vertAlign val="superscript"/>
        <sz val="11"/>
        <color indexed="8"/>
        <rFont val="Calibri"/>
        <family val="2"/>
        <scheme val="minor"/>
      </rPr>
      <t>b</t>
    </r>
  </si>
  <si>
    <r>
      <t>66.0</t>
    </r>
    <r>
      <rPr>
        <vertAlign val="superscript"/>
        <sz val="11"/>
        <rFont val="Calibri"/>
        <family val="2"/>
        <scheme val="minor"/>
      </rPr>
      <t>b</t>
    </r>
  </si>
  <si>
    <r>
      <t>65.8</t>
    </r>
    <r>
      <rPr>
        <vertAlign val="superscript"/>
        <sz val="11"/>
        <color theme="1"/>
        <rFont val="Calibri"/>
        <family val="2"/>
        <scheme val="minor"/>
      </rPr>
      <t>b</t>
    </r>
  </si>
  <si>
    <r>
      <t>65.4</t>
    </r>
    <r>
      <rPr>
        <vertAlign val="superscript"/>
        <sz val="11"/>
        <color indexed="8"/>
        <rFont val="Calibri"/>
        <family val="2"/>
        <scheme val="minor"/>
      </rPr>
      <t>b</t>
    </r>
  </si>
  <si>
    <r>
      <t>64.6</t>
    </r>
    <r>
      <rPr>
        <vertAlign val="superscript"/>
        <sz val="11"/>
        <color theme="1"/>
        <rFont val="Calibri"/>
        <family val="2"/>
        <scheme val="minor"/>
      </rPr>
      <t>b</t>
    </r>
  </si>
  <si>
    <t xml:space="preserve">     Electrified</t>
  </si>
  <si>
    <r>
      <t>50.4</t>
    </r>
    <r>
      <rPr>
        <vertAlign val="superscript"/>
        <sz val="11"/>
        <color theme="1"/>
        <rFont val="Calibri"/>
        <family val="2"/>
        <scheme val="minor"/>
      </rPr>
      <t>b</t>
    </r>
  </si>
  <si>
    <r>
      <t>44.8</t>
    </r>
    <r>
      <rPr>
        <vertAlign val="superscript"/>
        <sz val="11"/>
        <color theme="1"/>
        <rFont val="Calibri"/>
        <family val="2"/>
        <scheme val="minor"/>
      </rPr>
      <t>b</t>
    </r>
  </si>
  <si>
    <r>
      <t>39.3</t>
    </r>
    <r>
      <rPr>
        <vertAlign val="superscript"/>
        <sz val="11"/>
        <color theme="1"/>
        <rFont val="Calibri"/>
        <family val="2"/>
        <scheme val="minor"/>
      </rPr>
      <t>b</t>
    </r>
  </si>
  <si>
    <r>
      <t>34.3</t>
    </r>
    <r>
      <rPr>
        <vertAlign val="superscript"/>
        <sz val="11"/>
        <color theme="1"/>
        <rFont val="Calibri"/>
        <family val="2"/>
        <scheme val="minor"/>
      </rPr>
      <t>b</t>
    </r>
  </si>
  <si>
    <r>
      <t>*29.2</t>
    </r>
    <r>
      <rPr>
        <vertAlign val="superscript"/>
        <sz val="11"/>
        <color theme="1"/>
        <rFont val="Calibri"/>
        <family val="2"/>
        <scheme val="minor"/>
      </rPr>
      <t>b</t>
    </r>
  </si>
  <si>
    <r>
      <t>25.4</t>
    </r>
    <r>
      <rPr>
        <vertAlign val="superscript"/>
        <sz val="11"/>
        <color indexed="8"/>
        <rFont val="Calibri"/>
        <family val="2"/>
        <scheme val="minor"/>
      </rPr>
      <t>b</t>
    </r>
  </si>
  <si>
    <r>
      <t>23.6</t>
    </r>
    <r>
      <rPr>
        <vertAlign val="superscript"/>
        <sz val="11"/>
        <color indexed="8"/>
        <rFont val="Calibri"/>
        <family val="2"/>
        <scheme val="minor"/>
      </rPr>
      <t>b</t>
    </r>
  </si>
  <si>
    <r>
      <t>22.2</t>
    </r>
    <r>
      <rPr>
        <vertAlign val="superscript"/>
        <sz val="11"/>
        <rFont val="Calibri"/>
        <family val="2"/>
        <scheme val="minor"/>
      </rPr>
      <t>b</t>
    </r>
  </si>
  <si>
    <r>
      <t>21.6</t>
    </r>
    <r>
      <rPr>
        <vertAlign val="superscript"/>
        <sz val="11"/>
        <color theme="1"/>
        <rFont val="Calibri"/>
        <family val="2"/>
        <scheme val="minor"/>
      </rPr>
      <t>b</t>
    </r>
  </si>
  <si>
    <r>
      <t>20.9</t>
    </r>
    <r>
      <rPr>
        <vertAlign val="superscript"/>
        <sz val="11"/>
        <color indexed="8"/>
        <rFont val="Calibri"/>
        <family val="2"/>
        <scheme val="minor"/>
      </rPr>
      <t>b</t>
    </r>
  </si>
  <si>
    <r>
      <t>20.3</t>
    </r>
    <r>
      <rPr>
        <vertAlign val="superscript"/>
        <sz val="11"/>
        <color theme="1"/>
        <rFont val="Calibri"/>
        <family val="2"/>
        <scheme val="minor"/>
      </rPr>
      <t>b</t>
    </r>
  </si>
  <si>
    <t xml:space="preserve">  विद्युतीकृत</t>
  </si>
  <si>
    <t>1. Route Kilometres     (000's)</t>
  </si>
  <si>
    <t>1.    मार्ग (000' कि.मी.)</t>
  </si>
  <si>
    <t>2021-22</t>
  </si>
  <si>
    <t xml:space="preserve">2017-18 </t>
  </si>
  <si>
    <t xml:space="preserve">2016-17 </t>
  </si>
  <si>
    <t xml:space="preserve">2014-15 </t>
  </si>
  <si>
    <t>1990-91</t>
  </si>
  <si>
    <t>1950-51</t>
  </si>
  <si>
    <t xml:space="preserve">                      </t>
  </si>
  <si>
    <t>P: Provisional</t>
  </si>
  <si>
    <t>NOTE:- Load factors have been calculated as per actuals not as rounded figures</t>
  </si>
  <si>
    <t>स्रोत: हवाई परिवहन सांख्यिकी, नागर विमानन महानिदेशालय, नागर विमानन मंत्रालय
Source: Air Traffic  Statistics,Directorate General of Civil Aviation, Ministry of Civil Aviation</t>
  </si>
  <si>
    <t>2022-23(P)</t>
  </si>
  <si>
    <t>2021-22(P)</t>
  </si>
  <si>
    <t xml:space="preserve">2008-09 </t>
  </si>
  <si>
    <t>2006-07</t>
  </si>
  <si>
    <t>2004-05</t>
  </si>
  <si>
    <t xml:space="preserve">2003-04 </t>
  </si>
  <si>
    <t xml:space="preserve">2002-03 </t>
  </si>
  <si>
    <t xml:space="preserve">मेल
Mail
</t>
  </si>
  <si>
    <t xml:space="preserve">भीति
Fright
</t>
  </si>
  <si>
    <t xml:space="preserve">पैक्‍स
Pax
</t>
  </si>
  <si>
    <t xml:space="preserve">फ्रेट
Frieght
</t>
  </si>
  <si>
    <t xml:space="preserve">निष्पादित कि.मी. (मिलियन)
Kms. performed (Million)
</t>
  </si>
  <si>
    <t xml:space="preserve">ढुलाई (संख्या)
Carried (No)
</t>
  </si>
  <si>
    <t xml:space="preserve">किलोमीटर (000)
Kms. (000)
</t>
  </si>
  <si>
    <t xml:space="preserve">घंटे (संख्या)
Hours (No)
</t>
  </si>
  <si>
    <t xml:space="preserve">प्रस्थान
(सं)
Departures (Nos.)
</t>
  </si>
  <si>
    <t xml:space="preserve">भार कारक का प्रतिशत
Weight load factor (%)
</t>
  </si>
  <si>
    <t xml:space="preserve">उपलब्ध टन कि.मी. (मिलियन)
Available tonne Kms. (Million)
</t>
  </si>
  <si>
    <t xml:space="preserve">टन कि.मी. निष्पादित (मिलियन)
Tonne Kms. Performed (Million)
</t>
  </si>
  <si>
    <t xml:space="preserve">कार्गो की ढुलाई (टन)
Cargo carried (Tonne)
</t>
  </si>
  <si>
    <t xml:space="preserve">पैक्स लोड फैक्टर (प्रतिशत)
Pax. load factor (%)
</t>
  </si>
  <si>
    <t xml:space="preserve">उपलब्ध सीट कि.मी. (मिलियन)Available seat Kms. (Million)
</t>
  </si>
  <si>
    <t xml:space="preserve">यात्री
Passengers
</t>
  </si>
  <si>
    <t xml:space="preserve">एयरक्राफ्ट प्रवाह
Aircraft flow
</t>
  </si>
  <si>
    <t>Statement 5.18:  Statistics related to Indian Air Transport</t>
  </si>
  <si>
    <t xml:space="preserve">                     विवरण 5.18 :  भारतीय वायु परिवहन से संबंधित आंकड़े                      </t>
  </si>
  <si>
    <t>https://nvbdcp.gov.in/index4.php?lang=1&amp;level=0&amp;linkid=431&amp;lid=3715</t>
  </si>
  <si>
    <t>http://www.cbhidghs.nic.in/showfile.php?lid=1147</t>
  </si>
  <si>
    <t>^ Statewise figures in respect of Odisha does not include data of Six Districts namely Mayurbhanj, Bhadrak, Jaipur, Gajapati, Baudh, Balangir.</t>
  </si>
  <si>
    <t>P: provisional (January to December- 2021)</t>
  </si>
  <si>
    <t>* figures don't include data in respect of few districts.</t>
  </si>
  <si>
    <t>P : Provisional/अनंतिम (January to December 2020)</t>
  </si>
  <si>
    <t>P: Provisional/अनंतिम</t>
  </si>
  <si>
    <t>Note: 1.  10 districts of Telangana  are included in Andhra Pradesh till July 2014. 2.  Blank cells indicate nil</t>
  </si>
  <si>
    <t>Puduchery</t>
  </si>
  <si>
    <t xml:space="preserve"> पुद्दुचेरी</t>
  </si>
  <si>
    <t>Lakshadweep*</t>
  </si>
  <si>
    <t xml:space="preserve"> लक्षद्वीप*</t>
  </si>
  <si>
    <t xml:space="preserve"> दमन एवं दीव</t>
  </si>
  <si>
    <t xml:space="preserve"> दादरा एवं नगर     हवेली</t>
  </si>
  <si>
    <t xml:space="preserve"> चंडीगढ़</t>
  </si>
  <si>
    <t xml:space="preserve"> अंडमान एवं निकोबार द्वीपसमूह</t>
  </si>
  <si>
    <t xml:space="preserve"> पश्चिम बंगाल</t>
  </si>
  <si>
    <t>Uttrakhand</t>
  </si>
  <si>
    <t xml:space="preserve"> उत्‍तराखंड</t>
  </si>
  <si>
    <t>Uttara Pradesh</t>
  </si>
  <si>
    <t xml:space="preserve"> उत्तर प्रदेश</t>
  </si>
  <si>
    <t xml:space="preserve"> त्रिपुरा</t>
  </si>
  <si>
    <t xml:space="preserve"> तेलंगाना</t>
  </si>
  <si>
    <t xml:space="preserve"> तमिलनाडु</t>
  </si>
  <si>
    <t xml:space="preserve"> सिक्किम</t>
  </si>
  <si>
    <t xml:space="preserve"> राजस्थान</t>
  </si>
  <si>
    <t xml:space="preserve"> पंजाब</t>
  </si>
  <si>
    <t>29^</t>
  </si>
  <si>
    <t xml:space="preserve"> ओडिशा</t>
  </si>
  <si>
    <t xml:space="preserve"> नागालैंड</t>
  </si>
  <si>
    <t xml:space="preserve"> मिजोरम</t>
  </si>
  <si>
    <t xml:space="preserve"> मेघालय</t>
  </si>
  <si>
    <t xml:space="preserve"> मणिपुर</t>
  </si>
  <si>
    <t xml:space="preserve"> महाराष्ट्र</t>
  </si>
  <si>
    <t xml:space="preserve"> मध्य प्रदेश</t>
  </si>
  <si>
    <t xml:space="preserve"> केरल</t>
  </si>
  <si>
    <t xml:space="preserve"> कर्नाटक</t>
  </si>
  <si>
    <t xml:space="preserve"> झारखंड</t>
  </si>
  <si>
    <t>Kashmir Div.</t>
  </si>
  <si>
    <t xml:space="preserve"> कश्मीर डिवीजन</t>
  </si>
  <si>
    <t>Jammu Div.</t>
  </si>
  <si>
    <t xml:space="preserve"> जम्मू डिवीजन</t>
  </si>
  <si>
    <t xml:space="preserve"> हिमाचल प्रदेश</t>
  </si>
  <si>
    <t>46*</t>
  </si>
  <si>
    <t xml:space="preserve"> हरियाणा</t>
  </si>
  <si>
    <t>79*</t>
  </si>
  <si>
    <t xml:space="preserve"> गुजरात</t>
  </si>
  <si>
    <t xml:space="preserve"> गोवा</t>
  </si>
  <si>
    <t>22*</t>
  </si>
  <si>
    <t xml:space="preserve"> दिल्ली</t>
  </si>
  <si>
    <t xml:space="preserve"> छत्तीसगढ़</t>
  </si>
  <si>
    <t xml:space="preserve"> बिहार</t>
  </si>
  <si>
    <t xml:space="preserve"> असम</t>
  </si>
  <si>
    <t xml:space="preserve"> अरुणाचल प्रदेश</t>
  </si>
  <si>
    <t xml:space="preserve"> आंध्र प्रदेश</t>
  </si>
  <si>
    <t xml:space="preserve">मृत्‍यु 
Deaths
</t>
  </si>
  <si>
    <t xml:space="preserve">मामले
Cases
 </t>
  </si>
  <si>
    <t xml:space="preserve">Deaths
मृत्‍यु </t>
  </si>
  <si>
    <t>Cases
 मामले</t>
  </si>
  <si>
    <t xml:space="preserve"> State/ UT</t>
  </si>
  <si>
    <t>2021(P)</t>
  </si>
  <si>
    <t>S.No.
क्र. सं.</t>
  </si>
  <si>
    <t xml:space="preserve">                 Statement 5.19: State-wise cases &amp; deaths - Cholera    </t>
  </si>
  <si>
    <t xml:space="preserve"># 20 Transgender cases reported in Uttar Pradesh and 3 in Punjab. </t>
  </si>
  <si>
    <t>* Figures don't include data in respect of few districts.</t>
  </si>
  <si>
    <t xml:space="preserve"> P : Provisional/अनंतिम (January to December 2021)</t>
  </si>
  <si>
    <t xml:space="preserve">Note:1.  10 districts of Telangana are included in Andhra Pradesh till July 2014. 2.  Blank cells indicate nil         </t>
  </si>
  <si>
    <t>-        : Not  Reported</t>
  </si>
  <si>
    <t xml:space="preserve"> **Excludes data of 10 districts of Telangana from July 2014 Onwards.  #  Excluding August data in 2018</t>
  </si>
  <si>
    <t>Puducherry#</t>
  </si>
  <si>
    <t xml:space="preserve">  अंडमान एवं निकोबार दीपसमूह</t>
  </si>
  <si>
    <t>593856*#</t>
  </si>
  <si>
    <t>100305#</t>
  </si>
  <si>
    <t>432616*</t>
  </si>
  <si>
    <t>508870^</t>
  </si>
  <si>
    <t>Madhya Pd.</t>
  </si>
  <si>
    <t>521445*</t>
  </si>
  <si>
    <t>Kashmir Division</t>
  </si>
  <si>
    <t xml:space="preserve">  कश्मीर डिवीजन</t>
  </si>
  <si>
    <t>Jammu Division</t>
  </si>
  <si>
    <t xml:space="preserve">  जम्मू डिवीजन</t>
  </si>
  <si>
    <t>90331*</t>
  </si>
  <si>
    <t>204167*</t>
  </si>
  <si>
    <t>98531*</t>
  </si>
  <si>
    <t>51480*</t>
  </si>
  <si>
    <t>59768*</t>
  </si>
  <si>
    <t>130,276*</t>
  </si>
  <si>
    <t>19104*</t>
  </si>
  <si>
    <t>Andhra Pradesh**</t>
  </si>
  <si>
    <t xml:space="preserve">  आंध्र प्रदेश**</t>
  </si>
  <si>
    <t xml:space="preserve">मृत्‍यु
Deaths
 </t>
  </si>
  <si>
    <t xml:space="preserve">क्र. सं
S.No.
</t>
  </si>
  <si>
    <t xml:space="preserve">         Statement 5.20: State-wise cases and deaths - Acute Diarrhoeal Disease </t>
  </si>
  <si>
    <t xml:space="preserve">विवरण 5.20 : राज्यवार मामले एवं मौतें - तीव्र अतिसार रोग </t>
  </si>
  <si>
    <t># 139 Transgender cases reported in Uttar Predsh</t>
  </si>
  <si>
    <t># Two Transgender cases reported in Uttar Predsh</t>
  </si>
  <si>
    <t>P : Provisional/अनंतिम (January to December 2021)</t>
  </si>
  <si>
    <t>2.  Blank  cells indicate nil</t>
  </si>
  <si>
    <t>Note: 1 . 10 districts of Telangana are  included in Andhra Pradesh till July 2014</t>
  </si>
  <si>
    <t>Lakshadweep#</t>
  </si>
  <si>
    <t>538789*#</t>
  </si>
  <si>
    <t>20620*</t>
  </si>
  <si>
    <t>37612*</t>
  </si>
  <si>
    <t>64000*</t>
  </si>
  <si>
    <t>18504*</t>
  </si>
  <si>
    <t>15023*</t>
  </si>
  <si>
    <t>11547*</t>
  </si>
  <si>
    <t>Chhattisgarh*</t>
  </si>
  <si>
    <t>33110*</t>
  </si>
  <si>
    <t>Arunachal Pradesh*</t>
  </si>
  <si>
    <t xml:space="preserve">क्र. सं.
S.No
</t>
  </si>
  <si>
    <t xml:space="preserve">          Statement 5.21: State-wise cases and deaths - Enteric Fever (Typhoid)   </t>
  </si>
  <si>
    <t xml:space="preserve">विवरण 5.21 : राज्यवार मामले एवं मौतें - आंत्र ज्‍वर (टायफ़ायड) </t>
  </si>
  <si>
    <t># Excluding August data in 2018</t>
  </si>
  <si>
    <t>* Goa figures are till December 2016 excluding Sept 2016</t>
  </si>
  <si>
    <t>2.  Blank cells indicate nil</t>
  </si>
  <si>
    <t>P : अनंतिम/Provisional (January to December 2021)</t>
  </si>
  <si>
    <t>Note: 1.  10 districts of Telangana are  included in Andhra Pradesh till July 2014</t>
  </si>
  <si>
    <t xml:space="preserve">  अंडमान एवं निकोबार      दीपसमूह</t>
  </si>
  <si>
    <t>16058*#</t>
  </si>
  <si>
    <t>1028*</t>
  </si>
  <si>
    <t>1676*</t>
  </si>
  <si>
    <t>10669*</t>
  </si>
  <si>
    <t>11429*</t>
  </si>
  <si>
    <t>1989*</t>
  </si>
  <si>
    <t>2355*</t>
  </si>
  <si>
    <t>NR</t>
  </si>
  <si>
    <t xml:space="preserve">                Statement 5.22: State-wise Cases and Deaths - Viral Hepatitis                 </t>
  </si>
  <si>
    <t xml:space="preserve">विवरण 5.22 : राज्यवार मामले एवं मौतें - वायरल  हैपेटाइटिस </t>
  </si>
  <si>
    <t># 13 Transgender cases reported in Uttar Predsh and 5 in Pubnjab</t>
  </si>
  <si>
    <t>2.   Blank  cells indicate nil</t>
  </si>
  <si>
    <t>P : अनंतिम/ Provisional(January to December, 2021)</t>
  </si>
  <si>
    <t>Note: 1.  10 districts of Telangana are included in Andhra Pradesh till July 2014</t>
  </si>
  <si>
    <t xml:space="preserve"> लक्षद्वीप</t>
  </si>
  <si>
    <t xml:space="preserve"> दादरा एवं नगर    हवेली</t>
  </si>
  <si>
    <t xml:space="preserve"> अंडमान एवं निकोबार दीपसमूह</t>
  </si>
  <si>
    <t>1207236*#</t>
  </si>
  <si>
    <t>62552*</t>
  </si>
  <si>
    <t xml:space="preserve"> उत्तराखंड</t>
  </si>
  <si>
    <t>1142660*</t>
  </si>
  <si>
    <t>1467403*</t>
  </si>
  <si>
    <t>338677*</t>
  </si>
  <si>
    <t>597865*</t>
  </si>
  <si>
    <t xml:space="preserve"> गोवा*</t>
  </si>
  <si>
    <t>228408*</t>
  </si>
  <si>
    <t>122785*</t>
  </si>
  <si>
    <t xml:space="preserve">          Statement 5.23: State- wise Cases and Deaths - Acute Respiratory Infection               </t>
  </si>
  <si>
    <t>विवरण 5.23 : राज्यवार मामले एवं मौतें - तीव्र श्‍वसन संक्रमण</t>
  </si>
  <si>
    <t>https://nvbdcp.gov.in/index1.php?lang=1&amp;level=1&amp;sublinkid=5784&amp;lid=3689</t>
  </si>
  <si>
    <t>4. Daman &amp; Diu figures are included in Dadra and Nagar Haveli.</t>
  </si>
  <si>
    <t>3. West Bengal Provisional Data 2017</t>
  </si>
  <si>
    <t>* Till October 2022</t>
  </si>
  <si>
    <t>2.  Blank  cells indicate nil/ Not reported</t>
  </si>
  <si>
    <t>Note: 1. 10 districts of Telangana are included in Andhra Pradesh till July 2014</t>
  </si>
  <si>
    <t>Pf: Plasmodium falsiparum :  Malaria  caused  by Pf is the most dangerous  form of malaria.</t>
  </si>
  <si>
    <t>Source: National Vector Borne Disease Control Programme (NVBDCP), Directorate General of Health Services, Ministry of Health &amp; Family Welfare</t>
  </si>
  <si>
    <t xml:space="preserve">स्रोत: राष्‍ट्रीय वेक्टर जनित रोग नियंत्रण कार्यक्रम (एनवीबीडीसीपी), स्‍वास्‍थ्‍य सेवा महानिदेशालय, स्‍वास्‍थ्‍य एवं परिवार कल्‍याण मंत्रालय </t>
  </si>
  <si>
    <t>अखिल भारतीय कुल</t>
  </si>
  <si>
    <t xml:space="preserve"> जम्‍मू एवं कश्‍मीर</t>
  </si>
  <si>
    <t xml:space="preserve"> दादरा एवं नगर हवेली,  दमन एवं दीव</t>
  </si>
  <si>
    <t xml:space="preserve"> अंडमान एवं निकोबार      द्वीपसमूह</t>
  </si>
  <si>
    <t xml:space="preserve"> मृत्‍यु
Deaths 
  </t>
  </si>
  <si>
    <t xml:space="preserve">पीएफ मामले
Pf cases 
</t>
  </si>
  <si>
    <t xml:space="preserve">मलेरिया के मामले
Malaria cases 
</t>
  </si>
  <si>
    <t xml:space="preserve"> Deaths 
  मृत्‍यु</t>
  </si>
  <si>
    <t>Pf cases 
पीएफ मामले</t>
  </si>
  <si>
    <t>Malaria cases 
मलेरिया के मामले</t>
  </si>
  <si>
    <t>2022*</t>
  </si>
  <si>
    <t>राज्‍य / संघ राज्‍य क्षेत्र</t>
  </si>
  <si>
    <t xml:space="preserve">               Statement 5.24: State-wise cases and deaths - Malaria</t>
  </si>
  <si>
    <t>विवरण 5.24 : राज्यवार मामले एवं मृत्यु - मलेरिया</t>
  </si>
  <si>
    <t xml:space="preserve"> 3. Statement depicts the unified data for UT of Jammu &amp; Kashmir and UT of Ladakh.</t>
  </si>
  <si>
    <t xml:space="preserve"> Statement depicts the unified data for UT of Jammu &amp; Kashmir and UT of Ladakh.</t>
  </si>
  <si>
    <t xml:space="preserve">Blank  cells indicate nil  / Not reported      </t>
  </si>
  <si>
    <t>*: till Oct 2022</t>
  </si>
  <si>
    <t>Note:1.   10 districts of Telangana are included in Andhra Pradesh till July 2014</t>
  </si>
  <si>
    <t>Source: National Vector Borne Disease Control Programme (NVBDCP), Directorate General of Health Services, Ministry of Health &amp; Family Welfare.</t>
  </si>
  <si>
    <t xml:space="preserve">स्रोत: राष्‍ट्रीय वेक्टर जनित रोग नियंत्रण कार्यक्रम (एनवीबीडीसीपी), स्‍वास्‍थ्‍य सेवा महानिदेशालय, स्‍वास्‍थ्‍य एवं परिवार कल्‍याण मंत्रालय
</t>
  </si>
  <si>
    <t xml:space="preserve">All India Total </t>
  </si>
  <si>
    <t xml:space="preserve"> कुल
</t>
  </si>
  <si>
    <t> 625</t>
  </si>
  <si>
    <t>Dadra &amp; Nagar  Haveli</t>
  </si>
  <si>
    <t xml:space="preserve"> दादरा एवं नगर हवेली</t>
  </si>
  <si>
    <t> 168</t>
  </si>
  <si>
    <t xml:space="preserve"> अंडमान एवं निकोबार  द्वीपसमूह</t>
  </si>
  <si>
    <t> 6758</t>
  </si>
  <si>
    <t> 710</t>
  </si>
  <si>
    <t> 4551</t>
  </si>
  <si>
    <t> 4811</t>
  </si>
  <si>
    <t> 429</t>
  </si>
  <si>
    <t> 2436</t>
  </si>
  <si>
    <t> 9374</t>
  </si>
  <si>
    <t> 191</t>
  </si>
  <si>
    <t> 163</t>
  </si>
  <si>
    <t>0 </t>
  </si>
  <si>
    <t>123 </t>
  </si>
  <si>
    <t xml:space="preserve"> States/UTs</t>
  </si>
  <si>
    <t xml:space="preserve"> राज्‍य/संघ राज्‍य क्षेत्र</t>
  </si>
  <si>
    <t xml:space="preserve">                    Statement 5.25: State-wise cases and death - Dengue  </t>
  </si>
  <si>
    <t xml:space="preserve">विवरण 5.25 : राज्यवार मामले एवं मृत्यु - डेंगू </t>
  </si>
  <si>
    <t>Note:  NR- Not Reported     Blank  cells indicate nil or not available</t>
  </si>
  <si>
    <t>P :  Provisional/अनंतिम (till Oct 2022)</t>
  </si>
  <si>
    <t>3. Statement depicts the unified data for UT of Jammu &amp; Kashmir and UT of Ladakh.</t>
  </si>
  <si>
    <t>2. 10 districts of Telangana is included in Andhra Pradesh till July, 2014</t>
  </si>
  <si>
    <r>
      <t>Note: 1.Figure for West Bengal for 2017 is reported upto 18</t>
    </r>
    <r>
      <rPr>
        <vertAlign val="superscript"/>
        <sz val="11"/>
        <rFont val="Calibri"/>
        <family val="2"/>
        <scheme val="minor"/>
      </rPr>
      <t>th</t>
    </r>
    <r>
      <rPr>
        <sz val="11"/>
        <rFont val="Calibri"/>
        <family val="2"/>
        <scheme val="minor"/>
      </rPr>
      <t xml:space="preserve"> October, 2017</t>
    </r>
  </si>
  <si>
    <t>Source: National Vector Borne Disease Control Programme (NVBDCP),Directorate  General of Health Services, Ministry of Health &amp; Family Welfare</t>
  </si>
  <si>
    <t>स्रोत: राष्‍ट्रीय वेक्टर जनित रोग नियंत्रण कार्यक्रम, स्‍वास्‍थ्‍य सेवा महानिदेशालय, स्‍वास्‍थ्‍य एवं परिवार कल्‍याण मंत्रालय</t>
  </si>
  <si>
    <t> 108957</t>
  </si>
  <si>
    <t> 8480</t>
  </si>
  <si>
    <t> 105</t>
  </si>
  <si>
    <t> 32</t>
  </si>
  <si>
    <t> 5</t>
  </si>
  <si>
    <t xml:space="preserve">  अंडमान एवं निकोबार   द्वीपसमूह</t>
  </si>
  <si>
    <t> 154</t>
  </si>
  <si>
    <t> 572</t>
  </si>
  <si>
    <t> 13</t>
  </si>
  <si>
    <t> 826</t>
  </si>
  <si>
    <t> 6169</t>
  </si>
  <si>
    <t> 149</t>
  </si>
  <si>
    <t> 1627</t>
  </si>
  <si>
    <t> 193</t>
  </si>
  <si>
    <t> 443</t>
  </si>
  <si>
    <t> 0</t>
  </si>
  <si>
    <t>Mizroram</t>
  </si>
  <si>
    <t xml:space="preserve">  मिजोरम </t>
  </si>
  <si>
    <t> 12047</t>
  </si>
  <si>
    <t> 3285</t>
  </si>
  <si>
    <t> 1131</t>
  </si>
  <si>
    <t> 53201</t>
  </si>
  <si>
    <t> 861</t>
  </si>
  <si>
    <t> 701</t>
  </si>
  <si>
    <t> 16350</t>
  </si>
  <si>
    <t> 891</t>
  </si>
  <si>
    <t> 48</t>
  </si>
  <si>
    <t> 56</t>
  </si>
  <si>
    <t> 2</t>
  </si>
  <si>
    <t> 2017 </t>
  </si>
  <si>
    <t xml:space="preserve">              Statement 5.26: State-wise cases - Chikungunya fever           </t>
  </si>
  <si>
    <t>विवरण 5.26 : राज्यवार मामले - चिकनगुनिया बुखार</t>
  </si>
  <si>
    <t>https://nvbdcp.gov.in/index1.php?lang=1&amp;level=1&amp;sublinkid=5773&amp;lid=3693</t>
  </si>
  <si>
    <t>* till December 2022</t>
  </si>
  <si>
    <t>2. Blank  cells indicate nil</t>
  </si>
  <si>
    <t>Note:1.  10 districts of Telangana are included in Andhra Pradesh till July 2014</t>
  </si>
  <si>
    <t>P  : Provisional/अनंतिम</t>
  </si>
  <si>
    <t xml:space="preserve">स्रोत: राष्‍ट्रीय वेक्टर जनित रोग नियंत्रण कार्यक्रम, स्‍वास्‍थ्‍य सेवा महानिदेशालय, स्‍वास्‍थ्‍य एवं परिवार कल्‍याण मंत्रालय
</t>
  </si>
  <si>
    <t xml:space="preserve">Source: National Vector Borne Disease Control Programme (NVBDCP), Directorate General of Health Services, Ministry of Health &amp; Family Welfare </t>
  </si>
  <si>
    <t>मृत्‍यु
Deaths</t>
  </si>
  <si>
    <t>जेई मामले
JE Cases</t>
  </si>
  <si>
    <t>एईएसमामले
AES Cases</t>
  </si>
  <si>
    <t>एईएस मामले
AES Cases</t>
  </si>
  <si>
    <t>Deaths</t>
  </si>
  <si>
    <t>JE Cases</t>
  </si>
  <si>
    <t>AES Cases</t>
  </si>
  <si>
    <t>States/UTs</t>
  </si>
  <si>
    <t>Sl. No.
क्र. सं.</t>
  </si>
  <si>
    <t>Statement 5.27: State-wise cases and deaths - Acute Encephalitis Syndrome (AES) / Japanese Encephalitis (JE)</t>
  </si>
  <si>
    <t>विवरण 5.28 : राज्यवार मामले एवं मृत्यु - तीव्र एन्सेफलाइटिस सिंड्रोम / जापानी एन्सेफलाइटिस</t>
  </si>
  <si>
    <t xml:space="preserve">  Statement 5.17 : Cargo Movement on Waterways                   </t>
  </si>
  <si>
    <t>विवरण 5.27 : राज्यवार मामले एवं मृत्यु - तीव्र एन्सेफलाइटिस सिंड्रोम / जापानी एन्सेफलाइटिस</t>
  </si>
  <si>
    <t xml:space="preserve"> विवरण 5.17 : जलमार्गों पर कार्गो का संचलन </t>
  </si>
  <si>
    <t>https://nvbdcp.gov.in/index4.php?lang=1&amp;level=0&amp;linkid=467&amp;lid=3750</t>
  </si>
  <si>
    <t>Note: Blank  cells indicate nil</t>
  </si>
  <si>
    <t> 3</t>
  </si>
  <si>
    <t>Punjab#</t>
  </si>
  <si>
    <t xml:space="preserve"> पंजाब#</t>
  </si>
  <si>
    <t> 4</t>
  </si>
  <si>
    <t>Delhi#</t>
  </si>
  <si>
    <t xml:space="preserve"> दिल्ली#</t>
  </si>
  <si>
    <t xml:space="preserve">मामले
Cases
</t>
  </si>
  <si>
    <t>Cases
मामले</t>
  </si>
  <si>
    <t>Affected States/UT</t>
  </si>
  <si>
    <t>प्रभावित राज्‍य/संघ राज्‍य क्षेत्र</t>
  </si>
  <si>
    <t xml:space="preserve"> Statement 5.28: State-wise cases and deaths - Kala-azar (Visceral leishmaniasis)       </t>
  </si>
  <si>
    <t>विवरण 5.28 : राज्यवार मामले एवं मृत्यु - कालाजार (आंत की लीशमैनियता)</t>
  </si>
  <si>
    <t xml:space="preserve">(एनएफएचएस 5)
(NFHS 5)
</t>
  </si>
  <si>
    <t>2019-21</t>
  </si>
  <si>
    <t>स्रोत :  राष्‍ट्रीय परिवार स्‍वास्‍थ्‍य सर्वेक्षण (एनएफएचएस) की रिपोर्टें, स्वास्थ्य एवं परिवार कल्याण मंत्रालय</t>
  </si>
  <si>
    <t>Source: National Family Health Survey (NFHS) reports, Ministry of Health &amp; Family Welfare</t>
  </si>
  <si>
    <r>
      <rPr>
        <b/>
        <sz val="9"/>
        <rFont val="Calibri"/>
        <family val="2"/>
        <scheme val="minor"/>
      </rPr>
      <t>उपयोग करने  वाले व्यक्तियों का प्रतिशत/</t>
    </r>
    <r>
      <rPr>
        <b/>
        <sz val="10"/>
        <rFont val="Calibri"/>
        <family val="2"/>
        <scheme val="minor"/>
      </rPr>
      <t>percentage of persons having access to</t>
    </r>
  </si>
  <si>
    <r>
      <rPr>
        <b/>
        <sz val="9"/>
        <rFont val="Calibri"/>
        <family val="2"/>
        <scheme val="minor"/>
      </rPr>
      <t>आवास या यार्ड/प्लॉट में पाइप का पानी</t>
    </r>
    <r>
      <rPr>
        <b/>
        <sz val="10"/>
        <rFont val="Calibri"/>
        <family val="2"/>
        <scheme val="minor"/>
      </rPr>
      <t xml:space="preserve">
piped water into dwelling or yard/plot</t>
    </r>
  </si>
  <si>
    <r>
      <rPr>
        <b/>
        <sz val="9"/>
        <rFont val="Calibri"/>
        <family val="2"/>
        <scheme val="minor"/>
      </rPr>
      <t>पीने के पानी के उन्नत स्रोत</t>
    </r>
    <r>
      <rPr>
        <b/>
        <sz val="11"/>
        <rFont val="Calibri"/>
        <family val="2"/>
        <scheme val="minor"/>
      </rPr>
      <t xml:space="preserve">
improved source of drinking water</t>
    </r>
  </si>
  <si>
    <t>विवरण 5.09 : प्रत्येक राज्य/केन्द्र शासित प्रदेशों के  घरेलू परिसर के भीतर पानी, साबुन/डिटर्जेंट के साथ उन्नत शौचालय और हाथ धोने की सुविधा तक पहुंच की सूचना देने वाले व्यक्तियों का प्रतिशत और घरेलू परिसर के भीतर बेहतर शौचालय और हाथ धोने की सुविधाओं के साथ हाथ धोने की सुविधा तक विशेष पहुंच की सूचना देने वाले व्यक्तियों का प्रतिशत 
Statement 5.09: Percentage  of  persons  reported  access  to  improved  latrine  and hand  washing  facilities  with water,  soap/detergent  within  the  household  premises  and  percentage  of  persons  reported  exclusive access to improved latrine and hand washing facilities with water, soap/detergent within the household premises for each State/UT</t>
  </si>
  <si>
    <t xml:space="preserve">स्रोतः एनएसएस रिपोर्ट संख्या 589: भारत में बहुसंकेतक सर्वेक्षण | MoSPI
Source: NSS Report No. 589: Multiple Indicator Survey in India | MoSPI
</t>
  </si>
  <si>
    <t xml:space="preserve"> (क) : पंजीकृत मोटर वाहनों की वर्षवार और राज्यवार स्थिति 
(a) : Year-wise State-wise Registered motor vehicles</t>
  </si>
  <si>
    <t>विवरण 5.13 : पंजीकृत मोटर वाहनों की स्थिति
Statement 5.13 : Status of registered motor vehicles</t>
  </si>
  <si>
    <t xml:space="preserve">  गैर परिवहन  
Non-Transport     </t>
  </si>
  <si>
    <t># Includes other vehicles which are not covered in 'Transport Vehicles'              P: Provisional</t>
  </si>
  <si>
    <t xml:space="preserve">    `- : Not reported/Nil</t>
  </si>
  <si>
    <t>Andaman And Nicobar
Islands</t>
  </si>
  <si>
    <t>The Dadra And Nagar Haveli And Daman And
Diu</t>
  </si>
  <si>
    <t>Jammu And Kashmir</t>
  </si>
  <si>
    <r>
      <rPr>
        <b/>
        <sz val="11"/>
        <rFont val="Calibri"/>
        <family val="2"/>
        <scheme val="minor"/>
      </rPr>
      <t>INDIA</t>
    </r>
  </si>
  <si>
    <t>विवरण 5.17 : भारतीय रेल से संबंधित सांख्यिकी</t>
  </si>
  <si>
    <t xml:space="preserve">            Statement 5.17: Statistics related to Indian Railways                 </t>
  </si>
  <si>
    <t>विवरण 5.19 : राज्यवार मामले एवं मृत्यु - कॉलरा</t>
  </si>
  <si>
    <t xml:space="preserve">यूनिट/Unit 
</t>
  </si>
  <si>
    <t xml:space="preserve">सकल  टनभार
Gross  tonnage
</t>
  </si>
  <si>
    <t xml:space="preserve">औसत सकल  टनभार
Average Gross  tonnage
</t>
  </si>
  <si>
    <t xml:space="preserve">सकल पंजीकृत टनभार
Gross  tonnage
</t>
  </si>
  <si>
    <t xml:space="preserve">औसत सकल पंजीकृत टनभार
Average Gross  tonnage
</t>
  </si>
  <si>
    <t xml:space="preserve">सकल पंजीकृत टनभार
Gross  tonnage 
</t>
  </si>
  <si>
    <t xml:space="preserve">औसत सकल पंजीकृत टनभार
Average Gross  tonnage 
</t>
  </si>
  <si>
    <t>^-  unified data for UT of Jammu &amp; Kashmir and UT of Ladakh</t>
  </si>
  <si>
    <t>27355^</t>
  </si>
  <si>
    <t>20322^</t>
  </si>
  <si>
    <t>ladakh</t>
  </si>
  <si>
    <t>32731^</t>
  </si>
  <si>
    <t>137973^</t>
  </si>
  <si>
    <t>12645^</t>
  </si>
  <si>
    <t>11890^</t>
  </si>
  <si>
    <t>3165^</t>
  </si>
  <si>
    <t>1740^</t>
  </si>
  <si>
    <t>706^</t>
  </si>
  <si>
    <t>5006^</t>
  </si>
  <si>
    <t>5^</t>
  </si>
  <si>
    <t>2459^</t>
  </si>
  <si>
    <t>8^</t>
  </si>
  <si>
    <t>2326^</t>
  </si>
  <si>
    <t>300628^</t>
  </si>
  <si>
    <t>4^</t>
  </si>
  <si>
    <t>270847^</t>
  </si>
  <si>
    <t>249995^</t>
  </si>
  <si>
    <t>2245121^</t>
  </si>
  <si>
    <t>73^</t>
  </si>
  <si>
    <t>636910^</t>
  </si>
  <si>
    <t>696335^</t>
  </si>
  <si>
    <t>2. Road Transport Book- 2019-20(P)</t>
  </si>
  <si>
    <t>0*</t>
  </si>
  <si>
    <t>Statement 5.05: Percentage of persons reported to have access to piped water into dwelling or yard/plot and reported to have access to improved source of drinking water for each State/UT</t>
  </si>
  <si>
    <t>S.No</t>
  </si>
  <si>
    <t>Source : Report 589 NSS, MIS, MOSPI, 2019-21</t>
  </si>
  <si>
    <t>Source:  National Health Profile  of India 2022,Central Bureau of Health Intelligence,  Ministry of Health &amp; Family Welfare</t>
  </si>
  <si>
    <t>स्रोत:  भारतीय राष्ट्रीय स्वास्थ्य प्रोफाइल 2022, केंद्रीय स्वास्थ्य आसूचना ब्यूरो, स्वास्थ्य एवं परिवार कल्याण मंत्रालय</t>
  </si>
  <si>
    <t>स्रोत: रिपोर्ट 589 एनएसएस, एमआईएस, एमओएसपीआई, 2019-21</t>
  </si>
  <si>
    <t xml:space="preserve">लद्दाख </t>
  </si>
  <si>
    <t>घर या यार्ड/प्लॉट में पाइप से पानी piped water into dwelling or yard/plot</t>
  </si>
  <si>
    <t>पीने के पानी का बेहतर स्रोत   improved source of drinking water</t>
  </si>
  <si>
    <t>पहुंच रखने वाले व्यक्तियों का प्रतिशत                                                                       percentage of persons having access to</t>
  </si>
  <si>
    <t xml:space="preserve">ग्रामीण </t>
  </si>
  <si>
    <t>सब</t>
  </si>
  <si>
    <t>विवरण 5.05: प्रत्येक राज्य/केंद्र शासित प्रदेश में घरों या यार्ड/प्लॉट में पाइप्ड पानी की पहुंच की सूचना देने वाले व्यक्तियों का प्रतिशत और पीने के पानी के बेहतर स्रोत तक पहुंच की सूचना देने वाले व्यक्तियों का प्रतिशत</t>
  </si>
  <si>
    <t>74753</t>
  </si>
  <si>
    <t>76479</t>
  </si>
  <si>
    <t>76707</t>
  </si>
  <si>
    <t xml:space="preserve">Projected Total Population </t>
  </si>
  <si>
    <t>Census *
2011</t>
  </si>
  <si>
    <t>* As per Census 2011</t>
  </si>
  <si>
    <t>स्रोत:  राष्ट्रीय जनसंख्या आयोग, परिवार और स्वास्थ्य कल्याण मंत्रालय
 Source: National commission of population, Ministry of Family &amp; health welfare</t>
  </si>
  <si>
    <t>विवरण 5.11 : अपशिष्ट जल के निकास के लिए नाली की व्यवस्था के प्रकार के अनुसार राज्यवार स्लम परिवार
Statement  5.11 : State-wise Slum households by type of drainage connectivity for waste water outlet</t>
  </si>
  <si>
    <t xml:space="preserve">विवरण 5.16 : भारतीय पोतपरिवहन से संबंधित सांख्यिकी  
Statement 5.16 : Statistics related to Indian Shipping  </t>
  </si>
  <si>
    <t>(in '000)</t>
  </si>
  <si>
    <t xml:space="preserve"> Provisional/अनंतिम (till  Januaryr 2023 # : Imported
</t>
  </si>
  <si>
    <t>स्रोतः एनएसएस रिपोर्ट संख्या 589: भारत में बहुसंकेतक सर्वेक्षण,2020-21 | MoSPI
Source: NSS Report No. 589: Multiple Indicator Survey in India ,2020-21| MoSPI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</si>
</sst>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0.00_);_(* \(#,##0.00\);_(* &quot;-&quot;??_);_(@_)"/>
    <numFmt numFmtId="165" formatCode="0.0"/>
    <numFmt numFmtId="166" formatCode="_ * #,##0_ ;_ * \-#,##0_ ;_ * &quot;-&quot;??_ ;_ @_ "/>
    <numFmt numFmtId="167" formatCode="_(* #,##0_);_(* \(#,##0\);_(* &quot;-&quot;??_);_(@_)"/>
    <numFmt numFmtId="168" formatCode="#,##0.0"/>
  </numFmts>
  <fonts count="89">
    <font>
      <sz val="11"/>
      <color theme="1"/>
      <name val="Calibri"/>
      <family val="2"/>
      <scheme val="minor"/>
    </font>
    <font>
      <b/>
      <sz val="11"/>
      <color theme="1"/>
      <name val="Calibri"/>
      <family val="2"/>
      <scheme val="minor"/>
    </font>
    <font>
      <sz val="11"/>
      <name val="Calibri"/>
      <family val="2"/>
      <scheme val="minor"/>
    </font>
    <font>
      <sz val="10"/>
      <name val="Arial"/>
      <family val="2"/>
    </font>
    <font>
      <sz val="11"/>
      <color theme="1"/>
      <name val="Calibri"/>
      <family val="2"/>
      <scheme val="minor"/>
    </font>
    <font>
      <b/>
      <sz val="11"/>
      <name val="Calibri"/>
      <family val="2"/>
      <scheme val="minor"/>
    </font>
    <font>
      <b/>
      <sz val="12"/>
      <color theme="1"/>
      <name val="Calibri"/>
      <family val="2"/>
      <scheme val="minor"/>
    </font>
    <font>
      <sz val="12"/>
      <color theme="1"/>
      <name val="Calibri"/>
      <family val="2"/>
      <scheme val="minor"/>
    </font>
    <font>
      <sz val="10"/>
      <name val="Calibri"/>
      <family val="2"/>
      <scheme val="minor"/>
    </font>
    <font>
      <sz val="9"/>
      <color theme="1"/>
      <name val="Calibri"/>
      <family val="2"/>
      <scheme val="minor"/>
    </font>
    <font>
      <sz val="10"/>
      <color rgb="FF000000"/>
      <name val="Calibri"/>
      <family val="2"/>
    </font>
    <font>
      <b/>
      <sz val="10"/>
      <color rgb="FF000000"/>
      <name val="Calibri"/>
      <family val="2"/>
    </font>
    <font>
      <sz val="9"/>
      <color theme="1"/>
      <name val="Arial"/>
      <family val="2"/>
    </font>
    <font>
      <i/>
      <sz val="11"/>
      <color theme="1"/>
      <name val="Calibri"/>
      <family val="2"/>
      <scheme val="minor"/>
    </font>
    <font>
      <i/>
      <sz val="11"/>
      <name val="Calibri"/>
      <family val="2"/>
      <scheme val="minor"/>
    </font>
    <font>
      <b/>
      <sz val="12"/>
      <name val="Calibri"/>
      <family val="2"/>
      <scheme val="minor"/>
    </font>
    <font>
      <sz val="12"/>
      <name val="Calibri"/>
      <family val="2"/>
      <scheme val="minor"/>
    </font>
    <font>
      <b/>
      <sz val="11"/>
      <name val="Calibri"/>
      <family val="2"/>
    </font>
    <font>
      <sz val="11"/>
      <color indexed="8"/>
      <name val="Calibri"/>
      <family val="2"/>
    </font>
    <font>
      <b/>
      <sz val="12"/>
      <name val="Calibri"/>
      <family val="2"/>
    </font>
    <font>
      <sz val="11"/>
      <name val="Calibri"/>
      <family val="2"/>
    </font>
    <font>
      <b/>
      <sz val="12"/>
      <color indexed="8"/>
      <name val="Calibri"/>
      <family val="2"/>
    </font>
    <font>
      <sz val="11"/>
      <color rgb="FF000000"/>
      <name val="Calibri"/>
      <family val="2"/>
      <scheme val="minor"/>
    </font>
    <font>
      <b/>
      <sz val="11"/>
      <color rgb="FF000000"/>
      <name val="Calibri"/>
      <family val="2"/>
      <scheme val="minor"/>
    </font>
    <font>
      <b/>
      <sz val="11"/>
      <name val="Arial"/>
      <family val="2"/>
    </font>
    <font>
      <sz val="11"/>
      <name val="Arial"/>
      <family val="2"/>
    </font>
    <font>
      <sz val="11"/>
      <color theme="1"/>
      <name val="Arial"/>
      <family val="2"/>
    </font>
    <font>
      <sz val="11"/>
      <name val="Arial "/>
    </font>
    <font>
      <b/>
      <sz val="11"/>
      <color indexed="8"/>
      <name val="Calibri"/>
      <family val="2"/>
      <scheme val="minor"/>
    </font>
    <font>
      <sz val="11"/>
      <color indexed="8"/>
      <name val="Calibri"/>
      <family val="2"/>
      <scheme val="minor"/>
    </font>
    <font>
      <b/>
      <sz val="12"/>
      <color rgb="FF000000"/>
      <name val="Calibri"/>
      <family val="2"/>
    </font>
    <font>
      <b/>
      <sz val="12"/>
      <color rgb="FF000000"/>
      <name val="Calibri"/>
      <family val="2"/>
      <scheme val="minor"/>
    </font>
    <font>
      <sz val="12"/>
      <color rgb="FF000000"/>
      <name val="Calibri"/>
      <family val="2"/>
      <scheme val="minor"/>
    </font>
    <font>
      <sz val="12"/>
      <name val="Calibri"/>
      <family val="2"/>
    </font>
    <font>
      <sz val="11"/>
      <color theme="1"/>
      <name val="Calibri"/>
      <family val="2"/>
      <charset val="1"/>
      <scheme val="minor"/>
    </font>
    <font>
      <sz val="9"/>
      <color theme="1"/>
      <name val="Cambria"/>
      <family val="1"/>
      <scheme val="major"/>
    </font>
    <font>
      <b/>
      <sz val="9"/>
      <color theme="1"/>
      <name val="Cambria"/>
      <family val="1"/>
      <scheme val="major"/>
    </font>
    <font>
      <b/>
      <sz val="9"/>
      <color theme="1"/>
      <name val="Calibri"/>
      <family val="2"/>
      <scheme val="minor"/>
    </font>
    <font>
      <b/>
      <sz val="10"/>
      <color theme="1"/>
      <name val="Calibri"/>
      <family val="2"/>
      <scheme val="minor"/>
    </font>
    <font>
      <b/>
      <sz val="10"/>
      <color theme="1"/>
      <name val="Cambria"/>
      <family val="1"/>
      <scheme val="major"/>
    </font>
    <font>
      <sz val="10"/>
      <color theme="1"/>
      <name val="Calibri"/>
      <family val="2"/>
      <scheme val="minor"/>
    </font>
    <font>
      <sz val="9"/>
      <color rgb="FF222222"/>
      <name val="Inherit"/>
    </font>
    <font>
      <sz val="8"/>
      <color theme="1"/>
      <name val="Arial"/>
      <family val="2"/>
    </font>
    <font>
      <sz val="11"/>
      <color rgb="FF000000"/>
      <name val="Arial"/>
      <family val="2"/>
    </font>
    <font>
      <sz val="14"/>
      <color rgb="FF000000"/>
      <name val="Arial"/>
      <family val="2"/>
    </font>
    <font>
      <sz val="9"/>
      <color rgb="FF000000"/>
      <name val="BookAntiqua"/>
    </font>
    <font>
      <i/>
      <sz val="11"/>
      <color indexed="8"/>
      <name val="Calibri"/>
      <family val="2"/>
    </font>
    <font>
      <i/>
      <sz val="11"/>
      <color rgb="FF000000"/>
      <name val="Calibri"/>
      <family val="2"/>
      <scheme val="minor"/>
    </font>
    <font>
      <sz val="11"/>
      <color rgb="FFFF0000"/>
      <name val="Calibri"/>
      <family val="2"/>
      <scheme val="minor"/>
    </font>
    <font>
      <sz val="11"/>
      <name val="Times New Roman"/>
      <family val="1"/>
    </font>
    <font>
      <sz val="10"/>
      <color theme="1"/>
      <name val="Arial"/>
      <family val="2"/>
    </font>
    <font>
      <sz val="10"/>
      <name val="Arial "/>
    </font>
    <font>
      <u/>
      <sz val="11"/>
      <color theme="10"/>
      <name val="Calibri"/>
      <family val="2"/>
      <scheme val="minor"/>
    </font>
    <font>
      <sz val="6"/>
      <color theme="1"/>
      <name val="Arial"/>
      <family val="2"/>
    </font>
    <font>
      <b/>
      <sz val="10"/>
      <color rgb="FF000000"/>
      <name val="Times New Roman"/>
      <family val="1"/>
    </font>
    <font>
      <sz val="10"/>
      <color rgb="FF000000"/>
      <name val="Times New Roman"/>
      <family val="1"/>
    </font>
    <font>
      <sz val="10.5"/>
      <name val="Times New Roman"/>
      <family val="1"/>
    </font>
    <font>
      <sz val="10.5"/>
      <color rgb="FF231F20"/>
      <name val="Times New Roman"/>
      <family val="1"/>
    </font>
    <font>
      <sz val="11"/>
      <color rgb="FF231F20"/>
      <name val="Times New Roman"/>
      <family val="1"/>
    </font>
    <font>
      <b/>
      <sz val="10"/>
      <name val="Calibri"/>
      <family val="2"/>
      <scheme val="minor"/>
    </font>
    <font>
      <sz val="7.5"/>
      <name val="Times New Roman"/>
      <family val="1"/>
    </font>
    <font>
      <b/>
      <sz val="7"/>
      <name val="Times New Roman"/>
      <family val="1"/>
    </font>
    <font>
      <b/>
      <sz val="10"/>
      <name val="Times New Roman"/>
      <family val="1"/>
    </font>
    <font>
      <sz val="10"/>
      <name val="Calibri"/>
      <family val="2"/>
    </font>
    <font>
      <b/>
      <sz val="10"/>
      <name val="Calibri"/>
      <family val="2"/>
    </font>
    <font>
      <sz val="10"/>
      <color rgb="FF000000"/>
      <name val="Calibri"/>
      <family val="2"/>
      <scheme val="minor"/>
    </font>
    <font>
      <sz val="11"/>
      <name val="Arial MT"/>
    </font>
    <font>
      <u/>
      <sz val="10"/>
      <color indexed="12"/>
      <name val="Arial"/>
      <family val="2"/>
    </font>
    <font>
      <vertAlign val="superscript"/>
      <sz val="11"/>
      <color theme="1"/>
      <name val="Calibri"/>
      <family val="2"/>
      <scheme val="minor"/>
    </font>
    <font>
      <vertAlign val="superscript"/>
      <sz val="11"/>
      <color indexed="8"/>
      <name val="Calibri"/>
      <family val="2"/>
      <scheme val="minor"/>
    </font>
    <font>
      <vertAlign val="superscript"/>
      <sz val="11"/>
      <name val="Calibri"/>
      <family val="2"/>
      <scheme val="minor"/>
    </font>
    <font>
      <sz val="14"/>
      <color theme="1"/>
      <name val="Calibri"/>
      <family val="2"/>
      <scheme val="minor"/>
    </font>
    <font>
      <sz val="14"/>
      <name val="Calibri"/>
      <family val="2"/>
      <scheme val="minor"/>
    </font>
    <font>
      <b/>
      <sz val="11"/>
      <color indexed="8"/>
      <name val="Calibri"/>
      <family val="2"/>
    </font>
    <font>
      <sz val="16"/>
      <color theme="1"/>
      <name val="Calibri"/>
      <family val="2"/>
      <scheme val="minor"/>
    </font>
    <font>
      <sz val="16"/>
      <name val="Calibri"/>
      <family val="2"/>
      <scheme val="minor"/>
    </font>
    <font>
      <sz val="12"/>
      <color rgb="FFFF0000"/>
      <name val="Calibri"/>
      <family val="2"/>
      <scheme val="minor"/>
    </font>
    <font>
      <b/>
      <sz val="8"/>
      <color rgb="FF000000"/>
      <name val="Verdana"/>
      <family val="2"/>
    </font>
    <font>
      <b/>
      <sz val="8"/>
      <color theme="1"/>
      <name val="Verdana"/>
      <family val="2"/>
    </font>
    <font>
      <i/>
      <sz val="11"/>
      <name val="Calibri"/>
      <family val="2"/>
    </font>
    <font>
      <b/>
      <sz val="9"/>
      <name val="Calibri"/>
      <family val="2"/>
      <scheme val="minor"/>
    </font>
    <font>
      <sz val="9"/>
      <name val="Calibri"/>
      <family val="2"/>
      <scheme val="minor"/>
    </font>
    <font>
      <b/>
      <sz val="11"/>
      <color theme="1"/>
      <name val="Times New Roman"/>
      <family val="1"/>
    </font>
    <font>
      <sz val="11"/>
      <color theme="1"/>
      <name val="Times New Roman"/>
      <family val="1"/>
    </font>
    <font>
      <sz val="11"/>
      <color rgb="FFFF0000"/>
      <name val="Times New Roman"/>
      <family val="1"/>
    </font>
    <font>
      <sz val="11"/>
      <color theme="1"/>
      <name val="Calibri"/>
      <family val="2"/>
    </font>
    <font>
      <sz val="12"/>
      <color theme="1"/>
      <name val="Calibri"/>
      <family val="2"/>
    </font>
    <font>
      <b/>
      <sz val="12"/>
      <color theme="1"/>
      <name val="Calibri"/>
      <family val="2"/>
    </font>
    <font>
      <sz val="12"/>
      <color rgb="FF000000"/>
      <name val="Calibri"/>
      <family val="2"/>
    </font>
  </fonts>
  <fills count="8">
    <fill>
      <patternFill patternType="none"/>
    </fill>
    <fill>
      <patternFill patternType="gray125"/>
    </fill>
    <fill>
      <patternFill patternType="solid">
        <fgColor rgb="FFFFF1C5"/>
        <bgColor indexed="64"/>
      </patternFill>
    </fill>
    <fill>
      <patternFill patternType="solid">
        <fgColor theme="0"/>
        <bgColor indexed="64"/>
      </patternFill>
    </fill>
    <fill>
      <patternFill patternType="solid">
        <fgColor theme="7" tint="0.79998168889431442"/>
        <bgColor indexed="64"/>
      </patternFill>
    </fill>
    <fill>
      <patternFill patternType="solid">
        <fgColor rgb="FFFF0000"/>
        <bgColor indexed="64"/>
      </patternFill>
    </fill>
    <fill>
      <patternFill patternType="solid">
        <fgColor theme="7" tint="0.39997558519241921"/>
        <bgColor indexed="64"/>
      </patternFill>
    </fill>
    <fill>
      <patternFill patternType="solid">
        <fgColor theme="7" tint="0.59999389629810485"/>
        <bgColor indexed="64"/>
      </patternFill>
    </fill>
  </fills>
  <borders count="5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diagonal/>
    </border>
    <border>
      <left/>
      <right style="double">
        <color rgb="FF00B0F0"/>
      </right>
      <top/>
      <bottom/>
      <diagonal/>
    </border>
    <border>
      <left style="double">
        <color rgb="FF00B0F0"/>
      </left>
      <right style="thin">
        <color auto="1"/>
      </right>
      <top style="thin">
        <color auto="1"/>
      </top>
      <bottom/>
      <diagonal/>
    </border>
    <border>
      <left style="thin">
        <color auto="1"/>
      </left>
      <right style="double">
        <color rgb="FF00B0F0"/>
      </right>
      <top style="thin">
        <color auto="1"/>
      </top>
      <bottom/>
      <diagonal/>
    </border>
    <border>
      <left style="thin">
        <color auto="1"/>
      </left>
      <right style="double">
        <color rgb="FF00B0F0"/>
      </right>
      <top style="thin">
        <color auto="1"/>
      </top>
      <bottom style="thin">
        <color auto="1"/>
      </bottom>
      <diagonal/>
    </border>
    <border>
      <left style="double">
        <color rgb="FF00B0F0"/>
      </left>
      <right style="thin">
        <color auto="1"/>
      </right>
      <top/>
      <bottom/>
      <diagonal/>
    </border>
    <border>
      <left style="double">
        <color rgb="FF00B0F0"/>
      </left>
      <right style="thin">
        <color auto="1"/>
      </right>
      <top/>
      <bottom style="thin">
        <color auto="1"/>
      </bottom>
      <diagonal/>
    </border>
    <border>
      <left style="double">
        <color rgb="FF00B0F0"/>
      </left>
      <right/>
      <top style="thin">
        <color auto="1"/>
      </top>
      <bottom/>
      <diagonal/>
    </border>
    <border>
      <left style="double">
        <color rgb="FF00B0F0"/>
      </left>
      <right/>
      <top/>
      <bottom style="double">
        <color rgb="FF00B0F0"/>
      </bottom>
      <diagonal/>
    </border>
    <border>
      <left/>
      <right/>
      <top/>
      <bottom style="double">
        <color rgb="FF00B0F0"/>
      </bottom>
      <diagonal/>
    </border>
    <border>
      <left/>
      <right style="double">
        <color rgb="FF00B0F0"/>
      </right>
      <top/>
      <bottom style="double">
        <color rgb="FF00B0F0"/>
      </bottom>
      <diagonal/>
    </border>
    <border>
      <left/>
      <right style="double">
        <color rgb="FF00B0F0"/>
      </right>
      <top/>
      <bottom style="thin">
        <color auto="1"/>
      </bottom>
      <diagonal/>
    </border>
    <border>
      <left style="thin">
        <color auto="1"/>
      </left>
      <right style="double">
        <color rgb="FF00B0F0"/>
      </right>
      <top/>
      <bottom/>
      <diagonal/>
    </border>
    <border>
      <left style="double">
        <color rgb="FF00B0F0"/>
      </left>
      <right style="thin">
        <color auto="1"/>
      </right>
      <top style="thin">
        <color auto="1"/>
      </top>
      <bottom style="thin">
        <color auto="1"/>
      </bottom>
      <diagonal/>
    </border>
    <border>
      <left style="double">
        <color rgb="FF00B0F0"/>
      </left>
      <right style="thin">
        <color auto="1"/>
      </right>
      <top style="thin">
        <color auto="1"/>
      </top>
      <bottom style="double">
        <color rgb="FF00B0F0"/>
      </bottom>
      <diagonal/>
    </border>
    <border>
      <left style="thin">
        <color auto="1"/>
      </left>
      <right style="thin">
        <color auto="1"/>
      </right>
      <top style="thin">
        <color auto="1"/>
      </top>
      <bottom style="double">
        <color rgb="FF00B0F0"/>
      </bottom>
      <diagonal/>
    </border>
    <border>
      <left style="double">
        <color rgb="FF00B0F0"/>
      </left>
      <right/>
      <top style="thin">
        <color auto="1"/>
      </top>
      <bottom style="thin">
        <color auto="1"/>
      </bottom>
      <diagonal/>
    </border>
    <border>
      <left/>
      <right style="double">
        <color rgb="FF00B0F0"/>
      </right>
      <top style="thin">
        <color auto="1"/>
      </top>
      <bottom/>
      <diagonal/>
    </border>
    <border>
      <left style="double">
        <color rgb="FF00B0F0"/>
      </left>
      <right/>
      <top/>
      <bottom style="thin">
        <color auto="1"/>
      </bottom>
      <diagonal/>
    </border>
    <border>
      <left/>
      <right style="double">
        <color rgb="FF00B0F0"/>
      </right>
      <top style="thin">
        <color auto="1"/>
      </top>
      <bottom style="thin">
        <color auto="1"/>
      </bottom>
      <diagonal/>
    </border>
    <border>
      <left/>
      <right style="thin">
        <color auto="1"/>
      </right>
      <top style="thin">
        <color auto="1"/>
      </top>
      <bottom style="double">
        <color rgb="FF00B0F0"/>
      </bottom>
      <diagonal/>
    </border>
    <border>
      <left style="thin">
        <color auto="1"/>
      </left>
      <right style="double">
        <color rgb="FF00B0F0"/>
      </right>
      <top/>
      <bottom style="thin">
        <color auto="1"/>
      </bottom>
      <diagonal/>
    </border>
    <border>
      <left/>
      <right style="thin">
        <color indexed="64"/>
      </right>
      <top/>
      <bottom/>
      <diagonal/>
    </border>
    <border>
      <left style="thin">
        <color auto="1"/>
      </left>
      <right style="double">
        <color rgb="FF00B0F0"/>
      </right>
      <top/>
      <bottom style="double">
        <color rgb="FF00B0F0"/>
      </bottom>
      <diagonal/>
    </border>
    <border>
      <left style="thin">
        <color auto="1"/>
      </left>
      <right style="thin">
        <color auto="1"/>
      </right>
      <top/>
      <bottom style="double">
        <color rgb="FF00B0F0"/>
      </bottom>
      <diagonal/>
    </border>
    <border>
      <left/>
      <right style="thin">
        <color auto="1"/>
      </right>
      <top/>
      <bottom style="double">
        <color rgb="FF00B0F0"/>
      </bottom>
      <diagonal/>
    </border>
    <border>
      <left style="thin">
        <color auto="1"/>
      </left>
      <right style="double">
        <color rgb="FF00B0F0"/>
      </right>
      <top style="thin">
        <color auto="1"/>
      </top>
      <bottom style="double">
        <color rgb="FF00B0F0"/>
      </bottom>
      <diagonal/>
    </border>
    <border>
      <left style="double">
        <color rgb="FF00B0F0"/>
      </left>
      <right/>
      <top style="thin">
        <color auto="1"/>
      </top>
      <bottom style="double">
        <color rgb="FF00B0F0"/>
      </bottom>
      <diagonal/>
    </border>
    <border>
      <left style="thin">
        <color rgb="FF000000"/>
      </left>
      <right/>
      <top style="thin">
        <color indexed="64"/>
      </top>
      <bottom style="thin">
        <color indexed="64"/>
      </bottom>
      <diagonal/>
    </border>
    <border>
      <left style="double">
        <color rgb="FF00B0F0"/>
      </left>
      <right/>
      <top/>
      <bottom style="thin">
        <color rgb="FF000000"/>
      </bottom>
      <diagonal/>
    </border>
    <border>
      <left style="double">
        <color rgb="FF00B0F0"/>
      </left>
      <right/>
      <top style="thin">
        <color rgb="FF000000"/>
      </top>
      <bottom style="thin">
        <color rgb="FF000000"/>
      </bottom>
      <diagonal/>
    </border>
    <border>
      <left style="double">
        <color rgb="FF00B0F0"/>
      </left>
      <right/>
      <top style="thin">
        <color rgb="FF000000"/>
      </top>
      <bottom/>
      <diagonal/>
    </border>
    <border>
      <left style="double">
        <color rgb="FF00B0F0"/>
      </left>
      <right/>
      <top style="thin">
        <color rgb="FF000000"/>
      </top>
      <bottom style="double">
        <color rgb="FF00B0F0"/>
      </bottom>
      <diagonal/>
    </border>
    <border>
      <left style="double">
        <color rgb="FF00B0F0"/>
      </left>
      <right style="thin">
        <color auto="1"/>
      </right>
      <top style="double">
        <color rgb="FF00B0F0"/>
      </top>
      <bottom/>
      <diagonal/>
    </border>
    <border>
      <left style="thin">
        <color auto="1"/>
      </left>
      <right style="thin">
        <color auto="1"/>
      </right>
      <top style="double">
        <color rgb="FF00B0F0"/>
      </top>
      <bottom/>
      <diagonal/>
    </border>
    <border>
      <left style="thin">
        <color auto="1"/>
      </left>
      <right style="double">
        <color rgb="FF00B0F0"/>
      </right>
      <top style="double">
        <color rgb="FF00B0F0"/>
      </top>
      <bottom/>
      <diagonal/>
    </border>
  </borders>
  <cellStyleXfs count="18">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4"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43" fontId="4" fillId="0" borderId="0" applyFont="0" applyFill="0" applyBorder="0" applyAlignment="0" applyProtection="0"/>
    <xf numFmtId="0" fontId="52" fillId="0" borderId="0" applyNumberFormat="0" applyFill="0" applyBorder="0" applyAlignment="0" applyProtection="0"/>
    <xf numFmtId="0" fontId="55" fillId="0" borderId="0"/>
    <xf numFmtId="43" fontId="55" fillId="0" borderId="0" applyFont="0" applyFill="0" applyBorder="0" applyAlignment="0" applyProtection="0"/>
    <xf numFmtId="164" fontId="4" fillId="0" borderId="0" applyFont="0" applyFill="0" applyBorder="0" applyAlignment="0" applyProtection="0"/>
    <xf numFmtId="0" fontId="67" fillId="0" borderId="0" applyNumberFormat="0" applyFill="0" applyBorder="0" applyAlignment="0" applyProtection="0">
      <alignment vertical="top"/>
      <protection locked="0"/>
    </xf>
  </cellStyleXfs>
  <cellXfs count="1297">
    <xf numFmtId="0" fontId="0" fillId="0" borderId="0" xfId="0"/>
    <xf numFmtId="0" fontId="4" fillId="0" borderId="0" xfId="0" applyFont="1"/>
    <xf numFmtId="0" fontId="13" fillId="0" borderId="0" xfId="0" applyFont="1" applyAlignment="1">
      <alignment vertical="center"/>
    </xf>
    <xf numFmtId="0" fontId="4" fillId="0" borderId="0" xfId="0" applyFont="1" applyAlignment="1">
      <alignment vertical="center"/>
    </xf>
    <xf numFmtId="0" fontId="0" fillId="0" borderId="0" xfId="0" applyAlignment="1">
      <alignment wrapText="1"/>
    </xf>
    <xf numFmtId="0" fontId="0" fillId="0" borderId="0" xfId="0" applyAlignment="1">
      <alignment vertical="center"/>
    </xf>
    <xf numFmtId="165" fontId="0" fillId="0" borderId="0" xfId="0" applyNumberFormat="1"/>
    <xf numFmtId="0" fontId="8" fillId="0" borderId="0" xfId="0" applyFont="1"/>
    <xf numFmtId="0" fontId="2" fillId="0" borderId="0" xfId="0" applyFont="1"/>
    <xf numFmtId="0" fontId="2" fillId="0" borderId="2" xfId="0" applyFont="1" applyBorder="1" applyAlignment="1">
      <alignment vertical="center" wrapText="1"/>
    </xf>
    <xf numFmtId="3" fontId="2" fillId="0" borderId="2" xfId="0" applyNumberFormat="1" applyFont="1" applyBorder="1" applyAlignment="1">
      <alignment vertical="center"/>
    </xf>
    <xf numFmtId="0" fontId="8" fillId="0" borderId="0" xfId="0" applyFont="1" applyAlignment="1">
      <alignment vertical="center"/>
    </xf>
    <xf numFmtId="0" fontId="2" fillId="0" borderId="0" xfId="0" applyFont="1" applyAlignment="1">
      <alignment vertical="center"/>
    </xf>
    <xf numFmtId="0" fontId="0" fillId="0" borderId="2" xfId="0" applyBorder="1" applyAlignment="1">
      <alignment vertical="center"/>
    </xf>
    <xf numFmtId="0" fontId="2" fillId="0" borderId="0" xfId="0" applyFont="1" applyAlignment="1">
      <alignment horizontal="left"/>
    </xf>
    <xf numFmtId="0" fontId="2" fillId="0" borderId="2" xfId="0" applyFont="1" applyBorder="1" applyAlignment="1">
      <alignment horizontal="left" vertical="center" wrapText="1"/>
    </xf>
    <xf numFmtId="0" fontId="2" fillId="0" borderId="2" xfId="3" applyFont="1" applyBorder="1" applyAlignment="1">
      <alignment vertical="center"/>
    </xf>
    <xf numFmtId="0" fontId="2" fillId="0" borderId="2" xfId="3" applyFont="1" applyBorder="1" applyAlignment="1">
      <alignment vertical="center" wrapText="1"/>
    </xf>
    <xf numFmtId="0" fontId="2" fillId="0" borderId="2" xfId="0" applyFont="1" applyBorder="1" applyAlignment="1">
      <alignment vertical="center"/>
    </xf>
    <xf numFmtId="0" fontId="2" fillId="0" borderId="2" xfId="0" applyFont="1" applyBorder="1" applyAlignment="1">
      <alignment horizontal="left" vertical="center"/>
    </xf>
    <xf numFmtId="0" fontId="5" fillId="0" borderId="2" xfId="0" applyFont="1" applyBorder="1" applyAlignment="1">
      <alignment horizontal="left" vertical="center"/>
    </xf>
    <xf numFmtId="0" fontId="20" fillId="0" borderId="2" xfId="0" applyFont="1" applyBorder="1" applyAlignment="1">
      <alignment horizontal="left" vertical="center"/>
    </xf>
    <xf numFmtId="0" fontId="17" fillId="0" borderId="2" xfId="0" applyFont="1" applyBorder="1" applyAlignment="1">
      <alignment horizontal="left" vertical="center"/>
    </xf>
    <xf numFmtId="0" fontId="0" fillId="0" borderId="7" xfId="0" applyBorder="1" applyAlignment="1">
      <alignment horizontal="right" vertical="center" wrapText="1"/>
    </xf>
    <xf numFmtId="165" fontId="0" fillId="0" borderId="8" xfId="0" applyNumberFormat="1" applyBorder="1" applyAlignment="1">
      <alignment horizontal="right" vertical="center" wrapText="1"/>
    </xf>
    <xf numFmtId="0" fontId="0" fillId="0" borderId="8" xfId="0" applyBorder="1" applyAlignment="1">
      <alignment horizontal="right" vertical="center" wrapText="1"/>
    </xf>
    <xf numFmtId="165" fontId="0" fillId="0" borderId="2" xfId="0" applyNumberFormat="1" applyBorder="1" applyAlignment="1">
      <alignment horizontal="right" vertical="center" wrapText="1"/>
    </xf>
    <xf numFmtId="0" fontId="10" fillId="0" borderId="0" xfId="0" applyFont="1" applyAlignment="1">
      <alignment wrapText="1"/>
    </xf>
    <xf numFmtId="0" fontId="22" fillId="0" borderId="2" xfId="0" applyFont="1" applyBorder="1" applyAlignment="1">
      <alignment horizontal="right" vertical="center" wrapText="1"/>
    </xf>
    <xf numFmtId="0" fontId="22" fillId="0" borderId="2" xfId="0" applyFont="1" applyBorder="1" applyAlignment="1">
      <alignment vertical="center" wrapText="1"/>
    </xf>
    <xf numFmtId="0" fontId="22" fillId="0" borderId="0" xfId="0" applyFont="1" applyAlignment="1">
      <alignment vertical="center" wrapText="1"/>
    </xf>
    <xf numFmtId="0" fontId="22" fillId="0" borderId="0" xfId="0" applyFont="1" applyAlignment="1">
      <alignment wrapText="1"/>
    </xf>
    <xf numFmtId="3" fontId="22" fillId="0" borderId="2" xfId="0" applyNumberFormat="1" applyFont="1" applyBorder="1" applyAlignment="1">
      <alignment horizontal="right" vertical="center" wrapText="1"/>
    </xf>
    <xf numFmtId="0" fontId="10" fillId="0" borderId="0" xfId="0" applyFont="1" applyAlignment="1">
      <alignment horizontal="center" wrapText="1"/>
    </xf>
    <xf numFmtId="0" fontId="8" fillId="0" borderId="0" xfId="0" applyFont="1" applyAlignment="1">
      <alignment horizontal="center"/>
    </xf>
    <xf numFmtId="0" fontId="8" fillId="0" borderId="0" xfId="0" applyFont="1" applyAlignment="1">
      <alignment horizontal="right"/>
    </xf>
    <xf numFmtId="0" fontId="5" fillId="0" borderId="2" xfId="0" applyFont="1" applyBorder="1" applyAlignment="1">
      <alignment horizontal="center" vertical="top" wrapText="1"/>
    </xf>
    <xf numFmtId="0" fontId="5" fillId="0" borderId="7" xfId="0" applyFont="1" applyBorder="1" applyAlignment="1">
      <alignment horizontal="center" vertical="top" wrapText="1"/>
    </xf>
    <xf numFmtId="0" fontId="22" fillId="0" borderId="0" xfId="0" applyFont="1" applyAlignment="1">
      <alignment vertical="top" wrapText="1"/>
    </xf>
    <xf numFmtId="0" fontId="22" fillId="0" borderId="0" xfId="0" applyFont="1" applyAlignment="1">
      <alignment horizontal="center" vertical="top" wrapText="1"/>
    </xf>
    <xf numFmtId="0" fontId="32" fillId="0" borderId="0" xfId="0" applyFont="1" applyAlignment="1">
      <alignment horizontal="center" vertical="top" wrapText="1"/>
    </xf>
    <xf numFmtId="0" fontId="32" fillId="0" borderId="0" xfId="0" applyFont="1" applyAlignment="1">
      <alignment vertical="top" wrapText="1"/>
    </xf>
    <xf numFmtId="0" fontId="33" fillId="0" borderId="0" xfId="2" applyFont="1" applyAlignment="1">
      <alignment horizontal="center" vertical="top"/>
    </xf>
    <xf numFmtId="0" fontId="23" fillId="0" borderId="0" xfId="0" applyFont="1" applyAlignment="1">
      <alignment horizontal="center" vertical="top" wrapText="1"/>
    </xf>
    <xf numFmtId="0" fontId="5" fillId="0" borderId="2" xfId="0" applyFont="1" applyBorder="1" applyAlignment="1">
      <alignment horizontal="left" vertical="top" wrapText="1"/>
    </xf>
    <xf numFmtId="0" fontId="5" fillId="0" borderId="7" xfId="0" applyFont="1" applyBorder="1" applyAlignment="1">
      <alignment horizontal="left" vertical="top" wrapText="1"/>
    </xf>
    <xf numFmtId="0" fontId="5" fillId="0" borderId="4" xfId="0" applyFont="1" applyBorder="1" applyAlignment="1">
      <alignment horizontal="center" vertical="top" wrapText="1"/>
    </xf>
    <xf numFmtId="0" fontId="22" fillId="0" borderId="2" xfId="0" applyFont="1" applyBorder="1" applyAlignment="1">
      <alignment horizontal="center" vertical="center" wrapText="1"/>
    </xf>
    <xf numFmtId="3" fontId="2" fillId="0" borderId="2" xfId="0" applyNumberFormat="1" applyFont="1" applyBorder="1" applyAlignment="1">
      <alignment horizontal="right" vertical="center"/>
    </xf>
    <xf numFmtId="3" fontId="5" fillId="0" borderId="2" xfId="0" applyNumberFormat="1" applyFont="1" applyBorder="1" applyAlignment="1">
      <alignment horizontal="right" vertical="center"/>
    </xf>
    <xf numFmtId="3" fontId="5" fillId="0" borderId="2" xfId="0" applyNumberFormat="1" applyFont="1" applyBorder="1" applyAlignment="1">
      <alignment vertical="center"/>
    </xf>
    <xf numFmtId="0" fontId="22" fillId="0" borderId="6" xfId="0" applyFont="1" applyBorder="1" applyAlignment="1">
      <alignment horizontal="left" vertical="center" wrapText="1"/>
    </xf>
    <xf numFmtId="0" fontId="25" fillId="0" borderId="2" xfId="5" applyFont="1" applyBorder="1" applyAlignment="1">
      <alignment vertical="center"/>
    </xf>
    <xf numFmtId="0" fontId="20" fillId="0" borderId="2" xfId="0" applyFont="1" applyBorder="1" applyAlignment="1">
      <alignment horizontal="left" vertical="center" wrapText="1"/>
    </xf>
    <xf numFmtId="0" fontId="22" fillId="0" borderId="9" xfId="0" applyFont="1" applyBorder="1" applyAlignment="1">
      <alignment horizontal="left" vertical="center" wrapText="1"/>
    </xf>
    <xf numFmtId="0" fontId="23" fillId="0" borderId="2" xfId="0" applyFont="1" applyBorder="1" applyAlignment="1">
      <alignment horizontal="center" vertical="center" wrapText="1"/>
    </xf>
    <xf numFmtId="0" fontId="23" fillId="0" borderId="2" xfId="0" applyFont="1" applyBorder="1" applyAlignment="1">
      <alignment vertical="center" wrapText="1"/>
    </xf>
    <xf numFmtId="0" fontId="23" fillId="0" borderId="9" xfId="0" applyFont="1" applyBorder="1" applyAlignment="1">
      <alignment horizontal="left" vertical="center" wrapText="1"/>
    </xf>
    <xf numFmtId="0" fontId="24" fillId="0" borderId="2" xfId="5" applyFont="1" applyBorder="1" applyAlignment="1">
      <alignment vertical="center"/>
    </xf>
    <xf numFmtId="3" fontId="2" fillId="0" borderId="2" xfId="0" quotePrefix="1" applyNumberFormat="1" applyFont="1" applyBorder="1" applyAlignment="1">
      <alignment horizontal="right" vertical="center"/>
    </xf>
    <xf numFmtId="0" fontId="25" fillId="0" borderId="2" xfId="5" applyFont="1" applyBorder="1" applyAlignment="1">
      <alignment wrapText="1"/>
    </xf>
    <xf numFmtId="0" fontId="0" fillId="0" borderId="0" xfId="0" applyAlignment="1">
      <alignment vertical="top"/>
    </xf>
    <xf numFmtId="0" fontId="2" fillId="0" borderId="0" xfId="0" applyFont="1" applyAlignment="1">
      <alignment horizontal="left" vertical="top"/>
    </xf>
    <xf numFmtId="0" fontId="5" fillId="0" borderId="0" xfId="0" applyFont="1" applyAlignment="1">
      <alignment horizontal="left" vertical="top"/>
    </xf>
    <xf numFmtId="0" fontId="0" fillId="0" borderId="0" xfId="0" applyAlignment="1">
      <alignment horizontal="right" vertical="top"/>
    </xf>
    <xf numFmtId="0" fontId="0" fillId="0" borderId="0" xfId="0" applyAlignment="1">
      <alignment horizontal="left" vertical="top"/>
    </xf>
    <xf numFmtId="0" fontId="2" fillId="0" borderId="0" xfId="0" applyFont="1" applyAlignment="1">
      <alignment vertical="top"/>
    </xf>
    <xf numFmtId="0" fontId="20" fillId="0" borderId="0" xfId="0" applyFont="1" applyAlignment="1">
      <alignment horizontal="left" vertical="top"/>
    </xf>
    <xf numFmtId="0" fontId="27" fillId="0" borderId="0" xfId="5" applyFont="1" applyAlignment="1">
      <alignment vertical="center"/>
    </xf>
    <xf numFmtId="0" fontId="22" fillId="0" borderId="0" xfId="0" applyFont="1" applyAlignment="1">
      <alignment horizontal="left" vertical="top" wrapText="1"/>
    </xf>
    <xf numFmtId="0" fontId="26" fillId="0" borderId="0" xfId="5" applyFont="1" applyAlignment="1">
      <alignment vertical="center"/>
    </xf>
    <xf numFmtId="0" fontId="25" fillId="0" borderId="0" xfId="5" applyFont="1"/>
    <xf numFmtId="0" fontId="26" fillId="0" borderId="0" xfId="5" applyFont="1" applyAlignment="1">
      <alignment horizontal="left" vertical="center"/>
    </xf>
    <xf numFmtId="0" fontId="18" fillId="0" borderId="0" xfId="0" applyFont="1" applyAlignment="1">
      <alignment horizontal="left" vertical="center"/>
    </xf>
    <xf numFmtId="0" fontId="25" fillId="0" borderId="0" xfId="5" applyFont="1" applyAlignment="1">
      <alignment horizontal="left" vertical="center"/>
    </xf>
    <xf numFmtId="0" fontId="22" fillId="0" borderId="0" xfId="0" applyFont="1" applyAlignment="1">
      <alignment horizontal="left" wrapText="1"/>
    </xf>
    <xf numFmtId="0" fontId="22" fillId="0" borderId="0" xfId="0" applyFont="1" applyAlignment="1">
      <alignment horizontal="center" wrapText="1"/>
    </xf>
    <xf numFmtId="0" fontId="9" fillId="0" borderId="0" xfId="0" applyFont="1"/>
    <xf numFmtId="0" fontId="9" fillId="0" borderId="0" xfId="0" applyFont="1" applyAlignment="1">
      <alignment wrapText="1"/>
    </xf>
    <xf numFmtId="0" fontId="35" fillId="0" borderId="0" xfId="0" applyFont="1" applyAlignment="1">
      <alignment wrapText="1"/>
    </xf>
    <xf numFmtId="0" fontId="38" fillId="0" borderId="2" xfId="0" applyFont="1" applyBorder="1"/>
    <xf numFmtId="0" fontId="39" fillId="0" borderId="2" xfId="0" applyFont="1" applyBorder="1" applyAlignment="1">
      <alignment wrapText="1"/>
    </xf>
    <xf numFmtId="0" fontId="40" fillId="0" borderId="2" xfId="0" applyFont="1" applyBorder="1"/>
    <xf numFmtId="0" fontId="40" fillId="0" borderId="2" xfId="0" applyFont="1" applyBorder="1" applyAlignment="1">
      <alignment wrapText="1"/>
    </xf>
    <xf numFmtId="0" fontId="36" fillId="0" borderId="2" xfId="0" applyFont="1" applyBorder="1" applyAlignment="1">
      <alignment horizontal="center" vertical="top" wrapText="1"/>
    </xf>
    <xf numFmtId="0" fontId="37" fillId="0" borderId="0" xfId="0" applyFont="1" applyAlignment="1">
      <alignment horizontal="right" vertical="top"/>
    </xf>
    <xf numFmtId="0" fontId="35" fillId="0" borderId="0" xfId="0" applyFont="1" applyAlignment="1">
      <alignment vertical="top" wrapText="1"/>
    </xf>
    <xf numFmtId="0" fontId="8" fillId="3" borderId="2" xfId="10" applyFont="1" applyFill="1" applyBorder="1" applyAlignment="1">
      <alignment horizontal="left"/>
    </xf>
    <xf numFmtId="0" fontId="8" fillId="3" borderId="2" xfId="10" applyFont="1" applyFill="1" applyBorder="1"/>
    <xf numFmtId="0" fontId="8" fillId="3" borderId="2" xfId="10" applyFont="1" applyFill="1" applyBorder="1" applyAlignment="1">
      <alignment vertical="center" wrapText="1"/>
    </xf>
    <xf numFmtId="0" fontId="8" fillId="3" borderId="2" xfId="10" applyFont="1" applyFill="1" applyBorder="1" applyAlignment="1">
      <alignment wrapText="1"/>
    </xf>
    <xf numFmtId="0" fontId="35" fillId="0" borderId="2" xfId="0" applyFont="1" applyBorder="1"/>
    <xf numFmtId="0" fontId="41" fillId="0" borderId="0" xfId="0" applyFont="1" applyAlignment="1">
      <alignment horizontal="left"/>
    </xf>
    <xf numFmtId="0" fontId="36" fillId="0" borderId="2" xfId="0" applyFont="1" applyBorder="1" applyAlignment="1">
      <alignment horizontal="center" vertical="top"/>
    </xf>
    <xf numFmtId="0" fontId="38" fillId="0" borderId="2" xfId="0" applyFont="1" applyBorder="1" applyAlignment="1">
      <alignment wrapText="1"/>
    </xf>
    <xf numFmtId="0" fontId="40" fillId="0" borderId="0" xfId="0" applyFont="1"/>
    <xf numFmtId="0" fontId="38" fillId="0" borderId="0" xfId="0" applyFont="1" applyAlignment="1">
      <alignment horizontal="center" vertical="top" wrapText="1"/>
    </xf>
    <xf numFmtId="0" fontId="40" fillId="0" borderId="0" xfId="0" applyFont="1" applyAlignment="1">
      <alignment vertical="top" wrapText="1"/>
    </xf>
    <xf numFmtId="0" fontId="38" fillId="0" borderId="0" xfId="0" applyFont="1" applyAlignment="1">
      <alignment horizontal="right" vertical="top"/>
    </xf>
    <xf numFmtId="0" fontId="40" fillId="0" borderId="0" xfId="0" applyFont="1" applyAlignment="1">
      <alignment vertical="top"/>
    </xf>
    <xf numFmtId="0" fontId="38" fillId="0" borderId="0" xfId="0" applyFont="1" applyAlignment="1">
      <alignment horizontal="center" vertical="top"/>
    </xf>
    <xf numFmtId="0" fontId="38" fillId="0" borderId="2" xfId="0" applyFont="1" applyBorder="1" applyAlignment="1">
      <alignment horizontal="center" vertical="top" wrapText="1"/>
    </xf>
    <xf numFmtId="0" fontId="38" fillId="2" borderId="2" xfId="0" applyFont="1" applyFill="1" applyBorder="1" applyAlignment="1">
      <alignment horizontal="center" vertical="top" wrapText="1"/>
    </xf>
    <xf numFmtId="0" fontId="38" fillId="0" borderId="0" xfId="0" applyFont="1"/>
    <xf numFmtId="0" fontId="40" fillId="0" borderId="0" xfId="0" applyFont="1" applyAlignment="1">
      <alignment horizontal="left" vertical="top" wrapText="1"/>
    </xf>
    <xf numFmtId="0" fontId="40" fillId="0" borderId="0" xfId="0" applyFont="1" applyAlignment="1">
      <alignment wrapText="1"/>
    </xf>
    <xf numFmtId="165" fontId="40" fillId="0" borderId="2" xfId="0" applyNumberFormat="1" applyFont="1" applyBorder="1"/>
    <xf numFmtId="0" fontId="1" fillId="0" borderId="5" xfId="0" applyFont="1" applyBorder="1" applyAlignment="1">
      <alignment vertical="center"/>
    </xf>
    <xf numFmtId="0" fontId="22" fillId="0" borderId="0" xfId="0" applyFont="1" applyAlignment="1">
      <alignment vertical="top"/>
    </xf>
    <xf numFmtId="0" fontId="22" fillId="0" borderId="0" xfId="0" applyFont="1" applyAlignment="1">
      <alignment horizontal="center" vertical="center" wrapText="1"/>
    </xf>
    <xf numFmtId="0" fontId="22" fillId="0" borderId="4"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7" fillId="0" borderId="0" xfId="0" applyFont="1" applyAlignment="1">
      <alignment vertical="center"/>
    </xf>
    <xf numFmtId="0" fontId="0" fillId="0" borderId="7" xfId="0" applyBorder="1" applyAlignment="1">
      <alignment vertical="center" wrapText="1"/>
    </xf>
    <xf numFmtId="0" fontId="2" fillId="0" borderId="2" xfId="0" applyFont="1" applyBorder="1" applyAlignment="1">
      <alignment horizontal="right" vertical="center"/>
    </xf>
    <xf numFmtId="0" fontId="4" fillId="0" borderId="0" xfId="0" applyFont="1" applyAlignment="1">
      <alignment horizontal="center" vertical="center"/>
    </xf>
    <xf numFmtId="0" fontId="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9" fillId="0" borderId="0" xfId="0" applyFont="1" applyAlignment="1">
      <alignment vertical="center"/>
    </xf>
    <xf numFmtId="0" fontId="16" fillId="0" borderId="0" xfId="0" applyFont="1" applyAlignment="1">
      <alignment vertical="center"/>
    </xf>
    <xf numFmtId="0" fontId="14" fillId="0" borderId="0" xfId="0" applyFont="1" applyAlignment="1">
      <alignment vertical="center"/>
    </xf>
    <xf numFmtId="0" fontId="2" fillId="0" borderId="2" xfId="4" applyFont="1" applyBorder="1" applyAlignment="1">
      <alignment vertical="center"/>
    </xf>
    <xf numFmtId="0" fontId="1" fillId="0" borderId="2" xfId="0" applyFont="1" applyBorder="1" applyAlignment="1">
      <alignment vertical="center"/>
    </xf>
    <xf numFmtId="0" fontId="2" fillId="0" borderId="0" xfId="0" applyFont="1" applyAlignment="1">
      <alignment horizontal="center" vertical="center"/>
    </xf>
    <xf numFmtId="0" fontId="1" fillId="0" borderId="5" xfId="0" applyFont="1" applyBorder="1" applyAlignment="1">
      <alignment horizontal="center" vertical="center"/>
    </xf>
    <xf numFmtId="0" fontId="0" fillId="0" borderId="0" xfId="0" applyAlignment="1">
      <alignment horizontal="center"/>
    </xf>
    <xf numFmtId="0" fontId="23" fillId="0" borderId="2" xfId="0" applyFont="1" applyBorder="1" applyAlignment="1">
      <alignment horizontal="right" vertical="center" wrapText="1"/>
    </xf>
    <xf numFmtId="0" fontId="10" fillId="0" borderId="0" xfId="0" applyFont="1" applyAlignment="1">
      <alignment vertical="center" wrapText="1"/>
    </xf>
    <xf numFmtId="0" fontId="11" fillId="0" borderId="0" xfId="0" applyFont="1" applyAlignment="1">
      <alignment vertical="center" wrapText="1"/>
    </xf>
    <xf numFmtId="0" fontId="10"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right" vertical="center"/>
    </xf>
    <xf numFmtId="0" fontId="1" fillId="0" borderId="2" xfId="0" applyFont="1" applyBorder="1" applyAlignment="1">
      <alignment horizontal="center" vertical="center"/>
    </xf>
    <xf numFmtId="0" fontId="4" fillId="0" borderId="0" xfId="4" applyFont="1"/>
    <xf numFmtId="0" fontId="42" fillId="0" borderId="0" xfId="0" applyFont="1" applyAlignment="1">
      <alignment vertical="center"/>
    </xf>
    <xf numFmtId="0" fontId="4" fillId="0" borderId="0" xfId="4" applyFont="1" applyAlignment="1">
      <alignment vertical="center"/>
    </xf>
    <xf numFmtId="0" fontId="43" fillId="0" borderId="0" xfId="4" applyFont="1"/>
    <xf numFmtId="1" fontId="4" fillId="0" borderId="0" xfId="4" applyNumberFormat="1" applyFont="1"/>
    <xf numFmtId="0" fontId="44" fillId="0" borderId="0" xfId="4" applyFont="1" applyAlignment="1">
      <alignment vertical="center" wrapText="1"/>
    </xf>
    <xf numFmtId="0" fontId="1" fillId="0" borderId="0" xfId="4" applyFont="1" applyAlignment="1">
      <alignment vertical="top" wrapText="1"/>
    </xf>
    <xf numFmtId="0" fontId="1" fillId="0" borderId="0" xfId="4" applyFont="1" applyAlignment="1">
      <alignment horizontal="center" vertical="top" wrapText="1"/>
    </xf>
    <xf numFmtId="0" fontId="1" fillId="0" borderId="0" xfId="4" applyFont="1"/>
    <xf numFmtId="0" fontId="45" fillId="0" borderId="2" xfId="0" applyFont="1" applyBorder="1" applyAlignment="1">
      <alignment vertical="center" wrapText="1"/>
    </xf>
    <xf numFmtId="3" fontId="2" fillId="0" borderId="2" xfId="5" applyNumberFormat="1" applyFont="1" applyBorder="1" applyAlignment="1">
      <alignment horizontal="right" vertical="center"/>
    </xf>
    <xf numFmtId="3" fontId="2" fillId="0" borderId="2" xfId="6" applyNumberFormat="1" applyFont="1" applyBorder="1" applyAlignment="1">
      <alignment horizontal="right" vertical="center"/>
    </xf>
    <xf numFmtId="3" fontId="2" fillId="0" borderId="2" xfId="7" applyNumberFormat="1" applyFont="1" applyBorder="1" applyAlignment="1">
      <alignment horizontal="right" vertical="center"/>
    </xf>
    <xf numFmtId="0" fontId="4" fillId="0" borderId="2" xfId="0" applyFont="1" applyBorder="1" applyAlignment="1">
      <alignment horizontal="right" vertical="center"/>
    </xf>
    <xf numFmtId="37" fontId="0" fillId="0" borderId="2" xfId="8" applyNumberFormat="1" applyFont="1" applyFill="1" applyBorder="1" applyAlignment="1">
      <alignment horizontal="right" vertical="center"/>
    </xf>
    <xf numFmtId="166" fontId="4" fillId="0" borderId="2" xfId="8" applyNumberFormat="1" applyFont="1" applyFill="1" applyBorder="1" applyAlignment="1">
      <alignment horizontal="right" vertical="center"/>
    </xf>
    <xf numFmtId="166" fontId="34" fillId="0" borderId="2" xfId="8" applyNumberFormat="1" applyFont="1" applyFill="1" applyBorder="1" applyAlignment="1">
      <alignment horizontal="right" vertical="center"/>
    </xf>
    <xf numFmtId="165" fontId="1" fillId="0" borderId="2" xfId="0" applyNumberFormat="1" applyFont="1" applyBorder="1" applyAlignment="1">
      <alignment horizontal="right" vertical="center"/>
    </xf>
    <xf numFmtId="166" fontId="5" fillId="0" borderId="2" xfId="8" applyNumberFormat="1" applyFont="1" applyFill="1" applyBorder="1" applyAlignment="1">
      <alignment horizontal="right" vertical="center"/>
    </xf>
    <xf numFmtId="0" fontId="5" fillId="0" borderId="2" xfId="0" applyFont="1" applyBorder="1" applyAlignment="1">
      <alignment vertical="center"/>
    </xf>
    <xf numFmtId="166" fontId="5" fillId="0" borderId="2" xfId="8" applyNumberFormat="1" applyFont="1" applyFill="1" applyBorder="1" applyAlignment="1">
      <alignment vertical="center"/>
    </xf>
    <xf numFmtId="0" fontId="5" fillId="0" borderId="2" xfId="0" applyFont="1" applyBorder="1" applyAlignment="1">
      <alignment horizontal="right" vertical="center"/>
    </xf>
    <xf numFmtId="0" fontId="5" fillId="4" borderId="8" xfId="5" applyFont="1" applyFill="1" applyBorder="1" applyAlignment="1">
      <alignment horizontal="center" vertical="center" wrapText="1"/>
    </xf>
    <xf numFmtId="0" fontId="5" fillId="4" borderId="8" xfId="6" applyFont="1" applyFill="1" applyBorder="1" applyAlignment="1">
      <alignment horizontal="center" vertical="center" wrapText="1"/>
    </xf>
    <xf numFmtId="0" fontId="5" fillId="4" borderId="8" xfId="7" applyFont="1" applyFill="1" applyBorder="1" applyAlignment="1">
      <alignment horizontal="center" vertical="center" wrapText="1"/>
    </xf>
    <xf numFmtId="0" fontId="2" fillId="0" borderId="5" xfId="0" applyFont="1" applyBorder="1" applyAlignment="1">
      <alignment vertical="center"/>
    </xf>
    <xf numFmtId="0" fontId="2" fillId="0" borderId="5" xfId="0" applyFont="1" applyBorder="1" applyAlignment="1">
      <alignment horizontal="right" vertical="center"/>
    </xf>
    <xf numFmtId="166" fontId="0" fillId="0" borderId="2" xfId="8" applyNumberFormat="1" applyFont="1" applyFill="1" applyBorder="1" applyAlignment="1">
      <alignment horizontal="right" vertical="center" wrapText="1" indent="1"/>
    </xf>
    <xf numFmtId="166" fontId="2" fillId="0" borderId="2" xfId="8" applyNumberFormat="1" applyFont="1" applyFill="1" applyBorder="1" applyAlignment="1">
      <alignment horizontal="center" vertical="center"/>
    </xf>
    <xf numFmtId="2" fontId="2" fillId="0" borderId="2" xfId="3" applyNumberFormat="1" applyFont="1" applyBorder="1" applyAlignment="1">
      <alignment horizontal="center" vertical="center"/>
    </xf>
    <xf numFmtId="166" fontId="1" fillId="0" borderId="2" xfId="8" applyNumberFormat="1" applyFont="1" applyFill="1" applyBorder="1" applyAlignment="1">
      <alignment horizontal="center" vertical="center"/>
    </xf>
    <xf numFmtId="2" fontId="5" fillId="0" borderId="2" xfId="3" applyNumberFormat="1" applyFont="1" applyBorder="1" applyAlignment="1">
      <alignment horizontal="center" vertical="center"/>
    </xf>
    <xf numFmtId="166" fontId="5" fillId="0" borderId="2" xfId="8" applyNumberFormat="1" applyFont="1" applyFill="1" applyBorder="1" applyAlignment="1">
      <alignment horizontal="center" vertical="center"/>
    </xf>
    <xf numFmtId="166" fontId="22" fillId="0" borderId="2" xfId="8" applyNumberFormat="1" applyFont="1" applyFill="1" applyBorder="1" applyAlignment="1">
      <alignment horizontal="center" vertical="center" wrapText="1"/>
    </xf>
    <xf numFmtId="166" fontId="0" fillId="0" borderId="7" xfId="8" applyNumberFormat="1" applyFont="1" applyFill="1" applyBorder="1" applyAlignment="1">
      <alignment horizontal="right" vertical="center" wrapText="1" indent="1"/>
    </xf>
    <xf numFmtId="166" fontId="0" fillId="0" borderId="8" xfId="8" applyNumberFormat="1" applyFont="1" applyFill="1" applyBorder="1" applyAlignment="1">
      <alignment horizontal="right" vertical="center" wrapText="1" indent="1"/>
    </xf>
    <xf numFmtId="3" fontId="49" fillId="0" borderId="2" xfId="0" applyNumberFormat="1" applyFont="1" applyBorder="1" applyAlignment="1">
      <alignment horizontal="right" vertical="center" wrapText="1"/>
    </xf>
    <xf numFmtId="166" fontId="4" fillId="0" borderId="2" xfId="8" applyNumberFormat="1" applyFont="1" applyFill="1" applyBorder="1" applyAlignment="1">
      <alignment vertical="center" wrapText="1"/>
    </xf>
    <xf numFmtId="166" fontId="1" fillId="0" borderId="2" xfId="8" applyNumberFormat="1" applyFont="1" applyFill="1" applyBorder="1" applyAlignment="1">
      <alignment vertical="center" wrapText="1"/>
    </xf>
    <xf numFmtId="166" fontId="2" fillId="0" borderId="2" xfId="8" applyNumberFormat="1" applyFont="1" applyFill="1" applyBorder="1" applyAlignment="1">
      <alignment horizontal="right" vertical="center" wrapText="1" indent="1"/>
    </xf>
    <xf numFmtId="0" fontId="4" fillId="0" borderId="0" xfId="4" applyFont="1" applyAlignment="1">
      <alignment horizontal="center"/>
    </xf>
    <xf numFmtId="166" fontId="4" fillId="0" borderId="2" xfId="12" applyNumberFormat="1" applyFont="1" applyFill="1" applyBorder="1" applyAlignment="1">
      <alignment horizontal="center" vertical="center" wrapText="1"/>
    </xf>
    <xf numFmtId="0" fontId="0" fillId="0" borderId="7" xfId="0" applyBorder="1" applyAlignment="1">
      <alignment horizontal="right" vertical="center" indent="1"/>
    </xf>
    <xf numFmtId="1" fontId="0" fillId="0" borderId="7" xfId="0" applyNumberFormat="1" applyBorder="1" applyAlignment="1">
      <alignment horizontal="right" vertical="center" indent="1"/>
    </xf>
    <xf numFmtId="3" fontId="4" fillId="0" borderId="2" xfId="0" applyNumberFormat="1" applyFont="1" applyBorder="1" applyAlignment="1">
      <alignment horizontal="right" vertical="center"/>
    </xf>
    <xf numFmtId="0" fontId="5" fillId="0" borderId="2" xfId="5" applyFont="1" applyBorder="1" applyAlignment="1">
      <alignment vertical="center"/>
    </xf>
    <xf numFmtId="0" fontId="2" fillId="0" borderId="2" xfId="5" applyFont="1" applyBorder="1" applyAlignment="1">
      <alignment horizontal="center" vertical="center"/>
    </xf>
    <xf numFmtId="0" fontId="2" fillId="0" borderId="2" xfId="7" applyFont="1" applyBorder="1" applyAlignment="1">
      <alignment horizontal="center" vertical="center"/>
    </xf>
    <xf numFmtId="0" fontId="2" fillId="0" borderId="2" xfId="5" applyFont="1" applyBorder="1" applyAlignment="1">
      <alignment horizontal="right" vertical="center"/>
    </xf>
    <xf numFmtId="0" fontId="5" fillId="0" borderId="2" xfId="5" applyFont="1" applyBorder="1" applyAlignment="1">
      <alignment horizontal="left" vertical="center"/>
    </xf>
    <xf numFmtId="0" fontId="13" fillId="0" borderId="0" xfId="0" applyFont="1" applyAlignment="1">
      <alignment horizontal="left" vertical="center" wrapText="1"/>
    </xf>
    <xf numFmtId="0" fontId="4" fillId="0" borderId="17" xfId="0" applyFont="1" applyBorder="1" applyAlignment="1">
      <alignment vertical="center"/>
    </xf>
    <xf numFmtId="0" fontId="4" fillId="0" borderId="19" xfId="0" applyFont="1" applyBorder="1" applyAlignment="1">
      <alignment vertical="center"/>
    </xf>
    <xf numFmtId="0" fontId="5" fillId="4" borderId="20" xfId="5" applyFont="1" applyFill="1" applyBorder="1" applyAlignment="1">
      <alignment horizontal="center" vertical="center" wrapText="1"/>
    </xf>
    <xf numFmtId="0" fontId="2" fillId="0" borderId="20" xfId="5" applyFont="1" applyBorder="1" applyAlignment="1">
      <alignment horizontal="center" vertical="top"/>
    </xf>
    <xf numFmtId="0" fontId="5" fillId="0" borderId="22" xfId="0" applyFont="1" applyBorder="1" applyAlignment="1">
      <alignment horizontal="left" vertical="center"/>
    </xf>
    <xf numFmtId="0" fontId="2" fillId="0" borderId="23" xfId="5" applyFont="1" applyBorder="1" applyAlignment="1">
      <alignment vertical="top"/>
    </xf>
    <xf numFmtId="0" fontId="2" fillId="0" borderId="24" xfId="5" applyFont="1" applyBorder="1" applyAlignment="1">
      <alignment vertical="top"/>
    </xf>
    <xf numFmtId="165" fontId="5" fillId="0" borderId="22" xfId="0" applyNumberFormat="1" applyFont="1" applyBorder="1" applyAlignment="1">
      <alignment horizontal="left" vertical="center"/>
    </xf>
    <xf numFmtId="0" fontId="1" fillId="0" borderId="22" xfId="0" applyFont="1" applyBorder="1" applyAlignment="1">
      <alignment horizontal="left" vertical="center"/>
    </xf>
    <xf numFmtId="0" fontId="0" fillId="0" borderId="18" xfId="0" applyBorder="1" applyAlignment="1">
      <alignment vertical="center"/>
    </xf>
    <xf numFmtId="0" fontId="0" fillId="0" borderId="26" xfId="0"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15" xfId="4" applyFont="1" applyBorder="1" applyAlignment="1">
      <alignment horizontal="center" vertical="center"/>
    </xf>
    <xf numFmtId="0" fontId="4" fillId="0" borderId="18" xfId="4" applyFont="1" applyBorder="1" applyAlignment="1">
      <alignment horizontal="center" vertical="center"/>
    </xf>
    <xf numFmtId="0" fontId="4" fillId="0" borderId="31" xfId="4" applyFont="1" applyBorder="1" applyAlignment="1">
      <alignment horizontal="center" vertical="center" wrapText="1"/>
    </xf>
    <xf numFmtId="0" fontId="28" fillId="0" borderId="22" xfId="4" applyFont="1" applyBorder="1" applyAlignment="1">
      <alignment horizontal="justify" vertical="center" wrapText="1"/>
    </xf>
    <xf numFmtId="0" fontId="13" fillId="0" borderId="18" xfId="11" applyFont="1" applyBorder="1" applyAlignment="1">
      <alignment horizontal="left" vertical="center"/>
    </xf>
    <xf numFmtId="0" fontId="4" fillId="0" borderId="19" xfId="4" applyFont="1" applyBorder="1" applyAlignment="1">
      <alignment vertical="center"/>
    </xf>
    <xf numFmtId="0" fontId="0" fillId="0" borderId="18" xfId="11" applyFont="1" applyBorder="1" applyAlignment="1">
      <alignment horizontal="left" vertical="center"/>
    </xf>
    <xf numFmtId="0" fontId="4" fillId="0" borderId="26" xfId="11" applyFont="1" applyBorder="1" applyAlignment="1">
      <alignment horizontal="left" vertical="center"/>
    </xf>
    <xf numFmtId="0" fontId="4" fillId="0" borderId="27" xfId="11" applyFont="1" applyBorder="1" applyAlignment="1">
      <alignment horizontal="left" vertical="center"/>
    </xf>
    <xf numFmtId="0" fontId="4" fillId="0" borderId="28" xfId="4" applyFont="1" applyBorder="1" applyAlignment="1">
      <alignment vertical="center"/>
    </xf>
    <xf numFmtId="0" fontId="0" fillId="0" borderId="31" xfId="0" applyBorder="1" applyAlignment="1">
      <alignment horizontal="center" vertical="center"/>
    </xf>
    <xf numFmtId="0" fontId="0" fillId="0" borderId="7" xfId="0" applyBorder="1" applyAlignment="1">
      <alignment vertical="center"/>
    </xf>
    <xf numFmtId="165" fontId="0" fillId="0" borderId="7" xfId="0" applyNumberFormat="1" applyBorder="1" applyAlignment="1">
      <alignment horizontal="right" vertical="center"/>
    </xf>
    <xf numFmtId="0" fontId="0" fillId="0" borderId="7" xfId="0" applyBorder="1" applyAlignment="1">
      <alignment horizontal="center" vertical="center"/>
    </xf>
    <xf numFmtId="0" fontId="0" fillId="0" borderId="33" xfId="0" applyBorder="1" applyAlignment="1">
      <alignment vertical="center"/>
    </xf>
    <xf numFmtId="165" fontId="0" fillId="0" borderId="33" xfId="0" applyNumberFormat="1" applyBorder="1" applyAlignment="1">
      <alignment horizontal="right" vertical="center"/>
    </xf>
    <xf numFmtId="0" fontId="0" fillId="0" borderId="33" xfId="0" applyBorder="1" applyAlignment="1">
      <alignment horizontal="center" vertical="center"/>
    </xf>
    <xf numFmtId="165" fontId="0" fillId="0" borderId="8" xfId="0" applyNumberFormat="1" applyBorder="1" applyAlignment="1">
      <alignment horizontal="right" vertical="center"/>
    </xf>
    <xf numFmtId="0" fontId="13" fillId="0" borderId="19" xfId="0" applyFont="1" applyBorder="1" applyAlignment="1">
      <alignment horizontal="left" vertical="center"/>
    </xf>
    <xf numFmtId="0" fontId="0" fillId="0" borderId="26" xfId="0" applyBorder="1"/>
    <xf numFmtId="0" fontId="0" fillId="0" borderId="27" xfId="0" applyBorder="1"/>
    <xf numFmtId="0" fontId="0" fillId="0" borderId="28" xfId="0" applyBorder="1"/>
    <xf numFmtId="0" fontId="5" fillId="0" borderId="34" xfId="0" applyFont="1" applyBorder="1" applyAlignment="1">
      <alignment horizontal="left" vertical="center"/>
    </xf>
    <xf numFmtId="0" fontId="5" fillId="0" borderId="37" xfId="0" applyFont="1" applyBorder="1" applyAlignment="1">
      <alignment horizontal="left" vertical="center" indent="1"/>
    </xf>
    <xf numFmtId="0" fontId="2" fillId="0" borderId="27" xfId="0" applyFont="1" applyBorder="1" applyAlignment="1">
      <alignment horizontal="left" vertical="center" wrapText="1"/>
    </xf>
    <xf numFmtId="0" fontId="2" fillId="0" borderId="27" xfId="0" applyFont="1" applyBorder="1" applyAlignment="1">
      <alignment vertical="center"/>
    </xf>
    <xf numFmtId="0" fontId="14" fillId="0" borderId="28" xfId="0" applyFont="1" applyBorder="1" applyAlignment="1">
      <alignment vertical="center"/>
    </xf>
    <xf numFmtId="0" fontId="0" fillId="0" borderId="32" xfId="0" applyBorder="1" applyAlignment="1">
      <alignment horizontal="center" vertical="center"/>
    </xf>
    <xf numFmtId="0" fontId="0" fillId="0" borderId="18" xfId="0" applyBorder="1" applyAlignment="1">
      <alignment horizontal="left" vertical="center"/>
    </xf>
    <xf numFmtId="0" fontId="0" fillId="0" borderId="24" xfId="0" applyBorder="1" applyAlignment="1">
      <alignment horizontal="center" vertical="center"/>
    </xf>
    <xf numFmtId="166" fontId="2" fillId="0" borderId="7" xfId="8" applyNumberFormat="1" applyFont="1" applyFill="1" applyBorder="1" applyAlignment="1">
      <alignment horizontal="center" vertical="center"/>
    </xf>
    <xf numFmtId="2" fontId="2" fillId="0" borderId="7" xfId="3" applyNumberFormat="1" applyFont="1" applyBorder="1" applyAlignment="1">
      <alignment horizontal="center" vertical="center"/>
    </xf>
    <xf numFmtId="0" fontId="2" fillId="0" borderId="31" xfId="3" applyFont="1" applyBorder="1" applyAlignment="1">
      <alignment horizontal="center" vertical="center"/>
    </xf>
    <xf numFmtId="0" fontId="2" fillId="0" borderId="32" xfId="3" applyFont="1" applyBorder="1" applyAlignment="1">
      <alignment horizontal="center" vertical="center"/>
    </xf>
    <xf numFmtId="166" fontId="2" fillId="0" borderId="33" xfId="8" applyNumberFormat="1" applyFont="1" applyFill="1" applyBorder="1" applyAlignment="1">
      <alignment horizontal="center" vertical="center"/>
    </xf>
    <xf numFmtId="2" fontId="2" fillId="0" borderId="33" xfId="3" applyNumberFormat="1" applyFont="1" applyBorder="1" applyAlignment="1">
      <alignment horizontal="center" vertical="center"/>
    </xf>
    <xf numFmtId="0" fontId="5" fillId="0" borderId="22" xfId="3" applyFont="1" applyBorder="1" applyAlignment="1">
      <alignment horizontal="center" vertical="center"/>
    </xf>
    <xf numFmtId="0" fontId="4" fillId="0" borderId="27" xfId="0" applyFont="1" applyBorder="1"/>
    <xf numFmtId="0" fontId="2" fillId="0" borderId="24" xfId="3" applyFont="1" applyBorder="1" applyAlignment="1">
      <alignment horizontal="center" vertical="center"/>
    </xf>
    <xf numFmtId="0" fontId="2" fillId="0" borderId="31" xfId="0" applyFont="1" applyBorder="1" applyAlignment="1">
      <alignment horizontal="center" vertical="center"/>
    </xf>
    <xf numFmtId="0" fontId="2" fillId="0" borderId="7" xfId="0" applyFont="1" applyBorder="1" applyAlignment="1">
      <alignment vertical="center"/>
    </xf>
    <xf numFmtId="0" fontId="5" fillId="0" borderId="18" xfId="0" applyFont="1" applyBorder="1" applyAlignment="1">
      <alignment horizontal="center" vertical="center"/>
    </xf>
    <xf numFmtId="0" fontId="2" fillId="0" borderId="32" xfId="0" applyFont="1" applyBorder="1" applyAlignment="1">
      <alignment horizontal="center" vertical="center"/>
    </xf>
    <xf numFmtId="0" fontId="2" fillId="0" borderId="24" xfId="0" applyFont="1" applyBorder="1" applyAlignment="1">
      <alignment horizontal="center" vertical="center"/>
    </xf>
    <xf numFmtId="0" fontId="13" fillId="0" borderId="18" xfId="0" applyFont="1" applyBorder="1" applyAlignment="1">
      <alignment vertical="center"/>
    </xf>
    <xf numFmtId="0" fontId="48" fillId="0" borderId="19" xfId="0" applyFont="1" applyBorder="1" applyAlignment="1">
      <alignment vertical="center"/>
    </xf>
    <xf numFmtId="0" fontId="0" fillId="0" borderId="27" xfId="0" applyBorder="1" applyAlignment="1">
      <alignment vertical="center"/>
    </xf>
    <xf numFmtId="0" fontId="10" fillId="5" borderId="0" xfId="0" applyFont="1" applyFill="1" applyAlignment="1">
      <alignment vertical="center" wrapText="1"/>
    </xf>
    <xf numFmtId="3" fontId="2" fillId="0" borderId="7" xfId="0" applyNumberFormat="1" applyFont="1" applyBorder="1" applyAlignment="1">
      <alignment vertical="center"/>
    </xf>
    <xf numFmtId="0" fontId="2" fillId="0" borderId="7" xfId="0" applyFont="1" applyBorder="1" applyAlignment="1">
      <alignment horizontal="right" vertical="center"/>
    </xf>
    <xf numFmtId="0" fontId="20" fillId="0" borderId="26" xfId="0" applyFont="1" applyBorder="1" applyAlignment="1">
      <alignment horizontal="left" vertical="center"/>
    </xf>
    <xf numFmtId="0" fontId="2" fillId="0" borderId="27" xfId="0" applyFont="1" applyBorder="1" applyAlignment="1">
      <alignment vertical="center" wrapText="1"/>
    </xf>
    <xf numFmtId="0" fontId="5" fillId="4" borderId="8" xfId="0" applyFont="1" applyFill="1" applyBorder="1" applyAlignment="1">
      <alignment horizontal="center" vertical="center" wrapText="1"/>
    </xf>
    <xf numFmtId="3" fontId="2" fillId="0" borderId="6" xfId="5" applyNumberFormat="1" applyFont="1" applyBorder="1" applyAlignment="1">
      <alignment horizontal="right" vertical="center"/>
    </xf>
    <xf numFmtId="0" fontId="4" fillId="0" borderId="6" xfId="0" applyFont="1" applyBorder="1" applyAlignment="1">
      <alignment horizontal="right" vertical="center"/>
    </xf>
    <xf numFmtId="166" fontId="4" fillId="0" borderId="6" xfId="8" applyNumberFormat="1" applyFont="1" applyFill="1" applyBorder="1" applyAlignment="1">
      <alignment horizontal="right" vertical="center"/>
    </xf>
    <xf numFmtId="166" fontId="4" fillId="0" borderId="6" xfId="8" applyNumberFormat="1" applyFont="1" applyFill="1" applyBorder="1" applyAlignment="1">
      <alignment vertical="center" wrapText="1"/>
    </xf>
    <xf numFmtId="0" fontId="29" fillId="0" borderId="2" xfId="4" applyFont="1" applyBorder="1" applyAlignment="1">
      <alignment horizontal="justify" vertical="center" wrapText="1"/>
    </xf>
    <xf numFmtId="0" fontId="4" fillId="0" borderId="2" xfId="4" applyFont="1" applyBorder="1" applyAlignment="1">
      <alignment vertical="center" wrapText="1"/>
    </xf>
    <xf numFmtId="0" fontId="1" fillId="4" borderId="31" xfId="4" applyFont="1" applyFill="1" applyBorder="1" applyAlignment="1">
      <alignment horizontal="center" vertical="top" wrapText="1"/>
    </xf>
    <xf numFmtId="0" fontId="28" fillId="4" borderId="2" xfId="4" applyFont="1" applyFill="1" applyBorder="1" applyAlignment="1">
      <alignment horizontal="left" vertical="top" wrapText="1"/>
    </xf>
    <xf numFmtId="0" fontId="1" fillId="4" borderId="6" xfId="4" applyFont="1" applyFill="1" applyBorder="1" applyAlignment="1">
      <alignment horizontal="center" vertical="top" wrapText="1"/>
    </xf>
    <xf numFmtId="0" fontId="1" fillId="4" borderId="2" xfId="4" applyFont="1" applyFill="1" applyBorder="1" applyAlignment="1">
      <alignment horizontal="center" vertical="top" wrapText="1"/>
    </xf>
    <xf numFmtId="0" fontId="4" fillId="0" borderId="0" xfId="4" applyFont="1" applyAlignment="1">
      <alignment vertical="top"/>
    </xf>
    <xf numFmtId="165" fontId="0" fillId="0" borderId="6" xfId="0" applyNumberFormat="1" applyBorder="1" applyAlignment="1">
      <alignment horizontal="right" vertical="center"/>
    </xf>
    <xf numFmtId="165" fontId="0" fillId="0" borderId="38" xfId="0" applyNumberFormat="1" applyBorder="1" applyAlignment="1">
      <alignment horizontal="right" vertical="center"/>
    </xf>
    <xf numFmtId="165" fontId="0" fillId="0" borderId="9" xfId="0" applyNumberFormat="1" applyBorder="1" applyAlignment="1">
      <alignment horizontal="right" vertical="center"/>
    </xf>
    <xf numFmtId="4" fontId="2" fillId="0" borderId="2" xfId="0" applyNumberFormat="1" applyFont="1" applyBorder="1" applyAlignment="1">
      <alignment horizontal="right" vertical="center"/>
    </xf>
    <xf numFmtId="4" fontId="0" fillId="0" borderId="2" xfId="0" applyNumberFormat="1" applyBorder="1" applyAlignment="1">
      <alignment horizontal="right" vertical="center"/>
    </xf>
    <xf numFmtId="0" fontId="31" fillId="0" borderId="0" xfId="0" applyFont="1" applyAlignment="1">
      <alignment horizontal="center" vertical="center" wrapText="1"/>
    </xf>
    <xf numFmtId="166" fontId="2" fillId="0" borderId="6" xfId="8" applyNumberFormat="1" applyFont="1" applyFill="1" applyBorder="1" applyAlignment="1">
      <alignment horizontal="center" vertical="center"/>
    </xf>
    <xf numFmtId="166" fontId="2" fillId="0" borderId="38" xfId="8" applyNumberFormat="1" applyFont="1" applyFill="1" applyBorder="1" applyAlignment="1">
      <alignment horizontal="center" vertical="center"/>
    </xf>
    <xf numFmtId="166" fontId="2" fillId="0" borderId="9" xfId="8" applyNumberFormat="1" applyFont="1" applyFill="1" applyBorder="1" applyAlignment="1">
      <alignment horizontal="center" vertical="center"/>
    </xf>
    <xf numFmtId="0" fontId="17" fillId="0" borderId="22" xfId="0" applyFont="1" applyBorder="1" applyAlignment="1">
      <alignment horizontal="left" vertical="center"/>
    </xf>
    <xf numFmtId="0" fontId="20" fillId="0" borderId="2" xfId="0" applyFont="1" applyBorder="1" applyAlignment="1">
      <alignment vertical="center"/>
    </xf>
    <xf numFmtId="1" fontId="20" fillId="0" borderId="2" xfId="0" applyNumberFormat="1" applyFont="1" applyBorder="1" applyAlignment="1">
      <alignment vertical="center"/>
    </xf>
    <xf numFmtId="0" fontId="20" fillId="0" borderId="2" xfId="0" applyFont="1" applyBorder="1" applyAlignment="1">
      <alignment vertical="center" wrapText="1"/>
    </xf>
    <xf numFmtId="0" fontId="8" fillId="0" borderId="0" xfId="0" applyFont="1" applyAlignment="1">
      <alignment vertical="top"/>
    </xf>
    <xf numFmtId="0" fontId="0" fillId="0" borderId="5" xfId="0" applyBorder="1" applyAlignment="1">
      <alignment vertical="center"/>
    </xf>
    <xf numFmtId="0" fontId="0" fillId="0" borderId="8" xfId="0" applyBorder="1" applyAlignment="1">
      <alignment vertical="center" wrapText="1"/>
    </xf>
    <xf numFmtId="0" fontId="0" fillId="0" borderId="7" xfId="0" applyBorder="1" applyAlignment="1">
      <alignment horizontal="right" vertical="center" wrapText="1" indent="1"/>
    </xf>
    <xf numFmtId="165" fontId="0" fillId="0" borderId="7" xfId="0" applyNumberFormat="1" applyBorder="1" applyAlignment="1">
      <alignment horizontal="right" vertical="center" indent="1"/>
    </xf>
    <xf numFmtId="0" fontId="0" fillId="0" borderId="8" xfId="0" applyBorder="1" applyAlignment="1">
      <alignment horizontal="right" vertical="center" wrapText="1" indent="1"/>
    </xf>
    <xf numFmtId="0" fontId="0" fillId="0" borderId="8" xfId="0" applyBorder="1" applyAlignment="1">
      <alignment horizontal="right" vertical="center" indent="1"/>
    </xf>
    <xf numFmtId="165" fontId="0" fillId="0" borderId="8" xfId="0" applyNumberFormat="1" applyBorder="1" applyAlignment="1">
      <alignment horizontal="right" vertical="center" indent="1"/>
    </xf>
    <xf numFmtId="1" fontId="0" fillId="0" borderId="7" xfId="0" applyNumberFormat="1" applyBorder="1" applyAlignment="1">
      <alignment horizontal="right" vertical="center" wrapText="1" indent="1"/>
    </xf>
    <xf numFmtId="1" fontId="0" fillId="0" borderId="8" xfId="0" applyNumberFormat="1" applyBorder="1" applyAlignment="1">
      <alignment horizontal="right" vertical="center" wrapText="1" indent="1"/>
    </xf>
    <xf numFmtId="1" fontId="0" fillId="0" borderId="8" xfId="0" applyNumberFormat="1" applyBorder="1" applyAlignment="1">
      <alignment horizontal="right" vertical="center" indent="1"/>
    </xf>
    <xf numFmtId="165" fontId="0" fillId="0" borderId="7" xfId="0" applyNumberFormat="1" applyBorder="1" applyAlignment="1">
      <alignment horizontal="right" vertical="center" wrapText="1"/>
    </xf>
    <xf numFmtId="165" fontId="0" fillId="0" borderId="7" xfId="0" applyNumberFormat="1" applyBorder="1" applyAlignment="1">
      <alignment vertical="center" wrapText="1"/>
    </xf>
    <xf numFmtId="0" fontId="0" fillId="0" borderId="7" xfId="0" applyBorder="1" applyAlignment="1">
      <alignment horizontal="left" vertical="center" wrapText="1"/>
    </xf>
    <xf numFmtId="166" fontId="2" fillId="0" borderId="7" xfId="8" applyNumberFormat="1" applyFont="1" applyFill="1" applyBorder="1" applyAlignment="1">
      <alignment horizontal="right" vertical="center" wrapText="1" indent="1"/>
    </xf>
    <xf numFmtId="0" fontId="2" fillId="0" borderId="6" xfId="0" applyFont="1" applyBorder="1" applyAlignment="1">
      <alignment vertical="center"/>
    </xf>
    <xf numFmtId="0" fontId="2" fillId="0" borderId="6" xfId="0" applyFont="1" applyBorder="1" applyAlignment="1">
      <alignment horizontal="right" vertical="center"/>
    </xf>
    <xf numFmtId="0" fontId="52" fillId="0" borderId="0" xfId="13"/>
    <xf numFmtId="0" fontId="50" fillId="0" borderId="0" xfId="0" applyFont="1"/>
    <xf numFmtId="0" fontId="53" fillId="0" borderId="0" xfId="0" applyFont="1"/>
    <xf numFmtId="0" fontId="53" fillId="0" borderId="0" xfId="0" applyFont="1" applyAlignment="1">
      <alignment vertical="center"/>
    </xf>
    <xf numFmtId="49" fontId="29" fillId="0" borderId="2" xfId="0" applyNumberFormat="1" applyFont="1" applyBorder="1" applyAlignment="1">
      <alignment vertical="center" wrapText="1"/>
    </xf>
    <xf numFmtId="49" fontId="29" fillId="0" borderId="7" xfId="0" applyNumberFormat="1" applyFont="1" applyBorder="1" applyAlignment="1">
      <alignment vertical="center" wrapText="1"/>
    </xf>
    <xf numFmtId="0" fontId="0" fillId="0" borderId="0" xfId="0" applyAlignment="1">
      <alignment vertical="top" wrapText="1"/>
    </xf>
    <xf numFmtId="0" fontId="55" fillId="0" borderId="0" xfId="14" applyAlignment="1">
      <alignment horizontal="left" vertical="top"/>
    </xf>
    <xf numFmtId="0" fontId="56" fillId="0" borderId="2" xfId="14" applyFont="1" applyBorder="1" applyAlignment="1">
      <alignment horizontal="center" vertical="top" wrapText="1"/>
    </xf>
    <xf numFmtId="0" fontId="49" fillId="0" borderId="2" xfId="14" applyFont="1" applyBorder="1" applyAlignment="1">
      <alignment horizontal="center" vertical="top" wrapText="1"/>
    </xf>
    <xf numFmtId="0" fontId="49" fillId="0" borderId="2" xfId="14" applyFont="1" applyBorder="1" applyAlignment="1">
      <alignment horizontal="right" vertical="top" wrapText="1"/>
    </xf>
    <xf numFmtId="0" fontId="0" fillId="0" borderId="2" xfId="0" applyBorder="1" applyAlignment="1">
      <alignment horizontal="center" vertical="top" wrapText="1"/>
    </xf>
    <xf numFmtId="0" fontId="0" fillId="0" borderId="2" xfId="0" applyBorder="1" applyAlignment="1">
      <alignment horizontal="center" vertical="top"/>
    </xf>
    <xf numFmtId="0" fontId="0" fillId="0" borderId="0" xfId="0" applyAlignment="1">
      <alignment horizontal="left" vertical="center"/>
    </xf>
    <xf numFmtId="0" fontId="1" fillId="0" borderId="0" xfId="0" applyFont="1"/>
    <xf numFmtId="0" fontId="48" fillId="0" borderId="0" xfId="0" applyFont="1" applyAlignment="1">
      <alignment horizontal="center"/>
    </xf>
    <xf numFmtId="0" fontId="0" fillId="0" borderId="0" xfId="0" quotePrefix="1" applyAlignment="1">
      <alignment horizontal="center" vertical="center"/>
    </xf>
    <xf numFmtId="0" fontId="0" fillId="0" borderId="0" xfId="0" quotePrefix="1" applyAlignment="1">
      <alignment horizontal="center" vertical="center" wrapText="1"/>
    </xf>
    <xf numFmtId="0" fontId="2" fillId="0" borderId="2" xfId="0" applyFont="1" applyBorder="1" applyAlignment="1">
      <alignment horizontal="center" vertical="center" wrapText="1"/>
    </xf>
    <xf numFmtId="0" fontId="63" fillId="0" borderId="2" xfId="14" applyFont="1" applyBorder="1" applyAlignment="1">
      <alignment horizontal="left" vertical="center"/>
    </xf>
    <xf numFmtId="0" fontId="63" fillId="0" borderId="2" xfId="14" applyFont="1" applyBorder="1" applyAlignment="1">
      <alignment horizontal="left" vertical="center" wrapText="1"/>
    </xf>
    <xf numFmtId="0" fontId="64" fillId="0" borderId="2" xfId="14" applyFont="1" applyBorder="1" applyAlignment="1">
      <alignment horizontal="center" vertical="center"/>
    </xf>
    <xf numFmtId="0" fontId="55" fillId="0" borderId="0" xfId="14" applyAlignment="1">
      <alignment horizontal="right" vertical="top"/>
    </xf>
    <xf numFmtId="0" fontId="5" fillId="4" borderId="2" xfId="14" applyFont="1" applyFill="1" applyBorder="1" applyAlignment="1">
      <alignment horizontal="right" vertical="center" wrapText="1"/>
    </xf>
    <xf numFmtId="0" fontId="63" fillId="0" borderId="8" xfId="14" applyFont="1" applyBorder="1" applyAlignment="1">
      <alignment horizontal="left" vertical="center"/>
    </xf>
    <xf numFmtId="0" fontId="17" fillId="0" borderId="37" xfId="0" applyFont="1" applyBorder="1" applyAlignment="1">
      <alignment vertical="center"/>
    </xf>
    <xf numFmtId="0" fontId="15" fillId="0" borderId="0" xfId="0" applyFont="1" applyAlignment="1">
      <alignment horizontal="center" vertical="center"/>
    </xf>
    <xf numFmtId="0" fontId="1" fillId="4" borderId="7" xfId="0" applyFont="1" applyFill="1" applyBorder="1" applyAlignment="1">
      <alignment horizontal="center" vertical="center" wrapText="1"/>
    </xf>
    <xf numFmtId="0" fontId="2" fillId="0" borderId="0" xfId="0" applyFont="1" applyAlignment="1">
      <alignment wrapText="1"/>
    </xf>
    <xf numFmtId="0" fontId="2" fillId="0" borderId="28" xfId="0" applyFont="1" applyBorder="1" applyAlignment="1">
      <alignment wrapText="1"/>
    </xf>
    <xf numFmtId="0" fontId="2" fillId="0" borderId="26" xfId="0" applyFont="1" applyBorder="1" applyAlignment="1">
      <alignment vertical="center" wrapText="1"/>
    </xf>
    <xf numFmtId="0" fontId="2" fillId="0" borderId="19" xfId="0" applyFont="1" applyBorder="1" applyAlignment="1">
      <alignment wrapText="1"/>
    </xf>
    <xf numFmtId="0" fontId="2" fillId="0" borderId="18" xfId="0" applyFont="1" applyBorder="1" applyAlignment="1">
      <alignment vertical="center"/>
    </xf>
    <xf numFmtId="0" fontId="2" fillId="0" borderId="22" xfId="0" applyFont="1" applyBorder="1" applyAlignment="1">
      <alignment wrapText="1"/>
    </xf>
    <xf numFmtId="2" fontId="5" fillId="0" borderId="2" xfId="16" applyNumberFormat="1" applyFont="1" applyFill="1" applyBorder="1" applyAlignment="1">
      <alignment horizontal="right" vertical="center"/>
    </xf>
    <xf numFmtId="0" fontId="5" fillId="0" borderId="2" xfId="0" applyFont="1" applyBorder="1" applyAlignment="1">
      <alignment horizontal="right" vertical="top"/>
    </xf>
    <xf numFmtId="2" fontId="5" fillId="0" borderId="2" xfId="0" applyNumberFormat="1" applyFont="1" applyBorder="1" applyAlignment="1">
      <alignment horizontal="right" vertical="top"/>
    </xf>
    <xf numFmtId="0" fontId="2" fillId="0" borderId="2" xfId="0" applyFont="1" applyBorder="1" applyAlignment="1">
      <alignment vertical="top" wrapText="1"/>
    </xf>
    <xf numFmtId="0" fontId="5" fillId="0" borderId="24" xfId="0" applyFont="1" applyBorder="1" applyAlignment="1">
      <alignment vertical="top" wrapText="1"/>
    </xf>
    <xf numFmtId="2" fontId="5" fillId="0" borderId="8" xfId="0" applyNumberFormat="1" applyFont="1" applyBorder="1" applyAlignment="1">
      <alignment horizontal="right" vertical="center"/>
    </xf>
    <xf numFmtId="2" fontId="5" fillId="0" borderId="2" xfId="0" applyNumberFormat="1" applyFont="1" applyBorder="1" applyAlignment="1">
      <alignment horizontal="right" vertical="center"/>
    </xf>
    <xf numFmtId="0" fontId="5" fillId="0" borderId="20" xfId="0" applyFont="1" applyBorder="1" applyAlignment="1">
      <alignment vertical="top" wrapText="1"/>
    </xf>
    <xf numFmtId="2" fontId="2" fillId="0" borderId="2" xfId="16" applyNumberFormat="1" applyFont="1" applyFill="1" applyBorder="1" applyAlignment="1">
      <alignment horizontal="right" vertical="center"/>
    </xf>
    <xf numFmtId="2" fontId="2" fillId="0" borderId="2" xfId="0" applyNumberFormat="1" applyFont="1" applyBorder="1" applyAlignment="1">
      <alignment horizontal="right" vertical="center"/>
    </xf>
    <xf numFmtId="0" fontId="2" fillId="0" borderId="2" xfId="0" applyFont="1" applyBorder="1" applyAlignment="1">
      <alignment horizontal="right" vertical="top"/>
    </xf>
    <xf numFmtId="2" fontId="2" fillId="0" borderId="2" xfId="0" applyNumberFormat="1" applyFont="1" applyBorder="1" applyAlignment="1">
      <alignment horizontal="right" vertical="top"/>
    </xf>
    <xf numFmtId="2" fontId="2" fillId="0" borderId="8" xfId="0" applyNumberFormat="1" applyFont="1" applyBorder="1" applyAlignment="1">
      <alignment horizontal="right" vertical="center"/>
    </xf>
    <xf numFmtId="1" fontId="2" fillId="0" borderId="2" xfId="0" applyNumberFormat="1" applyFont="1" applyBorder="1" applyAlignment="1">
      <alignment horizontal="right" vertical="top"/>
    </xf>
    <xf numFmtId="0" fontId="2" fillId="0" borderId="23" xfId="0" applyFont="1" applyBorder="1" applyAlignment="1">
      <alignment vertical="top" wrapText="1"/>
    </xf>
    <xf numFmtId="0" fontId="5" fillId="0" borderId="23" xfId="0" applyFont="1" applyBorder="1" applyAlignment="1">
      <alignment vertical="top" wrapText="1"/>
    </xf>
    <xf numFmtId="0" fontId="2" fillId="0" borderId="24" xfId="0" applyFont="1" applyBorder="1" applyAlignment="1">
      <alignment vertical="top" wrapText="1"/>
    </xf>
    <xf numFmtId="0" fontId="2" fillId="0" borderId="31" xfId="0" applyFont="1" applyBorder="1" applyAlignment="1">
      <alignment vertical="top" wrapText="1"/>
    </xf>
    <xf numFmtId="0" fontId="0" fillId="0" borderId="24" xfId="0" applyBorder="1" applyAlignment="1">
      <alignment wrapText="1"/>
    </xf>
    <xf numFmtId="0" fontId="5" fillId="4" borderId="22" xfId="0" applyFont="1" applyFill="1" applyBorder="1" applyAlignment="1">
      <alignment horizontal="center" wrapText="1"/>
    </xf>
    <xf numFmtId="0" fontId="5" fillId="4" borderId="4" xfId="0" applyFont="1" applyFill="1" applyBorder="1" applyAlignment="1">
      <alignment horizontal="center" vertical="center"/>
    </xf>
    <xf numFmtId="167" fontId="0" fillId="0" borderId="2" xfId="16" applyNumberFormat="1" applyFont="1" applyFill="1" applyBorder="1" applyAlignment="1">
      <alignment horizontal="right" vertical="center"/>
    </xf>
    <xf numFmtId="0" fontId="0" fillId="0" borderId="2" xfId="0" applyBorder="1" applyAlignment="1">
      <alignment horizontal="right" vertical="center"/>
    </xf>
    <xf numFmtId="165" fontId="0" fillId="0" borderId="22" xfId="0" applyNumberFormat="1" applyBorder="1" applyAlignment="1">
      <alignment horizontal="right" vertical="center"/>
    </xf>
    <xf numFmtId="0" fontId="0" fillId="0" borderId="31" xfId="0" applyBorder="1" applyAlignment="1">
      <alignment horizontal="left" vertical="center"/>
    </xf>
    <xf numFmtId="165" fontId="0" fillId="0" borderId="21" xfId="0" applyNumberFormat="1" applyBorder="1" applyAlignment="1">
      <alignment horizontal="right" vertical="center"/>
    </xf>
    <xf numFmtId="167" fontId="0" fillId="0" borderId="8" xfId="16" applyNumberFormat="1" applyFont="1" applyFill="1" applyBorder="1" applyAlignment="1">
      <alignment horizontal="right" vertical="center"/>
    </xf>
    <xf numFmtId="0" fontId="0" fillId="0" borderId="8" xfId="0" applyBorder="1" applyAlignment="1">
      <alignment horizontal="right" vertical="center"/>
    </xf>
    <xf numFmtId="0" fontId="0" fillId="0" borderId="20" xfId="0" applyBorder="1" applyAlignment="1">
      <alignment horizontal="left" vertical="center"/>
    </xf>
    <xf numFmtId="165" fontId="0" fillId="0" borderId="39" xfId="0" applyNumberFormat="1" applyBorder="1" applyAlignment="1">
      <alignment horizontal="right" vertical="center"/>
    </xf>
    <xf numFmtId="167" fontId="0" fillId="0" borderId="7" xfId="16" applyNumberFormat="1" applyFont="1" applyFill="1" applyBorder="1" applyAlignment="1">
      <alignment horizontal="right" vertical="center"/>
    </xf>
    <xf numFmtId="0" fontId="0" fillId="0" borderId="7" xfId="0" applyBorder="1" applyAlignment="1">
      <alignment horizontal="right" vertical="center"/>
    </xf>
    <xf numFmtId="0" fontId="0" fillId="0" borderId="24" xfId="0" applyBorder="1" applyAlignment="1">
      <alignment horizontal="left" vertical="center"/>
    </xf>
    <xf numFmtId="0" fontId="6" fillId="0" borderId="0" xfId="0" applyFont="1" applyAlignment="1">
      <alignment vertical="top"/>
    </xf>
    <xf numFmtId="0" fontId="1" fillId="4" borderId="22" xfId="0" applyFont="1" applyFill="1" applyBorder="1" applyAlignment="1">
      <alignment horizontal="center" vertical="top" wrapText="1"/>
    </xf>
    <xf numFmtId="0" fontId="6" fillId="0" borderId="0" xfId="0" applyFont="1" applyAlignment="1">
      <alignment vertical="center"/>
    </xf>
    <xf numFmtId="0" fontId="1" fillId="0" borderId="18" xfId="0" applyFont="1" applyBorder="1"/>
    <xf numFmtId="0" fontId="67" fillId="0" borderId="0" xfId="17" applyAlignment="1" applyProtection="1"/>
    <xf numFmtId="165" fontId="2" fillId="0" borderId="2" xfId="0" applyNumberFormat="1" applyFont="1" applyBorder="1" applyAlignment="1">
      <alignment horizontal="right" vertical="center"/>
    </xf>
    <xf numFmtId="165" fontId="0" fillId="0" borderId="0" xfId="0" applyNumberFormat="1" applyAlignment="1">
      <alignment vertical="center"/>
    </xf>
    <xf numFmtId="0" fontId="0" fillId="0" borderId="19" xfId="0" applyBorder="1"/>
    <xf numFmtId="3" fontId="2" fillId="0" borderId="37" xfId="0" applyNumberFormat="1" applyFont="1" applyBorder="1" applyAlignment="1">
      <alignment horizontal="right" vertical="center" wrapText="1"/>
    </xf>
    <xf numFmtId="3" fontId="2" fillId="0" borderId="4" xfId="0" applyNumberFormat="1" applyFont="1" applyBorder="1" applyAlignment="1">
      <alignment horizontal="right" vertical="center" wrapText="1"/>
    </xf>
    <xf numFmtId="3" fontId="2" fillId="0" borderId="2" xfId="0" applyNumberFormat="1" applyFont="1" applyBorder="1" applyAlignment="1">
      <alignment horizontal="right" vertical="center" wrapText="1"/>
    </xf>
    <xf numFmtId="3" fontId="0" fillId="0" borderId="2" xfId="0" applyNumberFormat="1" applyBorder="1" applyAlignment="1">
      <alignment horizontal="right" vertical="center"/>
    </xf>
    <xf numFmtId="0" fontId="5" fillId="0" borderId="31" xfId="0" applyFont="1" applyBorder="1" applyAlignment="1">
      <alignment horizontal="left" vertical="center"/>
    </xf>
    <xf numFmtId="0" fontId="5" fillId="0" borderId="25" xfId="0" applyFont="1" applyBorder="1" applyAlignment="1">
      <alignment horizontal="left" vertical="center"/>
    </xf>
    <xf numFmtId="3" fontId="2" fillId="0" borderId="8" xfId="0" applyNumberFormat="1" applyFont="1" applyBorder="1" applyAlignment="1">
      <alignment horizontal="right" vertical="center" wrapText="1"/>
    </xf>
    <xf numFmtId="0" fontId="5" fillId="0" borderId="31" xfId="0" applyFont="1" applyBorder="1" applyAlignment="1">
      <alignment horizontal="left" vertical="center" wrapText="1"/>
    </xf>
    <xf numFmtId="3" fontId="0" fillId="0" borderId="4" xfId="0" applyNumberFormat="1" applyBorder="1" applyAlignment="1">
      <alignment horizontal="right" vertical="center"/>
    </xf>
    <xf numFmtId="0" fontId="0" fillId="0" borderId="19" xfId="0" applyBorder="1" applyAlignment="1">
      <alignment vertical="center"/>
    </xf>
    <xf numFmtId="165" fontId="0" fillId="0" borderId="4" xfId="0" applyNumberFormat="1" applyBorder="1" applyAlignment="1">
      <alignment horizontal="right" vertical="center"/>
    </xf>
    <xf numFmtId="0" fontId="1" fillId="0" borderId="31" xfId="0" applyFont="1" applyBorder="1" applyAlignment="1">
      <alignment horizontal="center" vertical="center"/>
    </xf>
    <xf numFmtId="0" fontId="0" fillId="0" borderId="4" xfId="0" applyBorder="1" applyAlignment="1">
      <alignment horizontal="right" vertical="center"/>
    </xf>
    <xf numFmtId="168" fontId="2" fillId="0" borderId="37" xfId="0" applyNumberFormat="1" applyFont="1" applyBorder="1" applyAlignment="1">
      <alignment horizontal="center" vertical="center" wrapText="1"/>
    </xf>
    <xf numFmtId="165" fontId="1" fillId="4" borderId="2" xfId="0" applyNumberFormat="1" applyFont="1" applyFill="1" applyBorder="1" applyAlignment="1">
      <alignment horizontal="center" vertical="top" wrapText="1"/>
    </xf>
    <xf numFmtId="0" fontId="67" fillId="0" borderId="0" xfId="17" applyFill="1" applyAlignment="1" applyProtection="1"/>
    <xf numFmtId="0" fontId="0" fillId="0" borderId="18" xfId="0" applyBorder="1"/>
    <xf numFmtId="0" fontId="46" fillId="0" borderId="18" xfId="0" applyFont="1" applyBorder="1"/>
    <xf numFmtId="0" fontId="13" fillId="0" borderId="18" xfId="0" applyFont="1" applyBorder="1"/>
    <xf numFmtId="0" fontId="28" fillId="0" borderId="22" xfId="0" applyFont="1" applyBorder="1" applyAlignment="1">
      <alignment horizontal="center" vertical="center" wrapText="1"/>
    </xf>
    <xf numFmtId="0" fontId="1" fillId="0" borderId="2" xfId="0" applyFont="1" applyBorder="1" applyAlignment="1">
      <alignment horizontal="right" vertical="center"/>
    </xf>
    <xf numFmtId="167" fontId="1" fillId="0" borderId="2" xfId="16" applyNumberFormat="1" applyFont="1" applyFill="1" applyBorder="1" applyAlignment="1">
      <alignment horizontal="right" vertical="center"/>
    </xf>
    <xf numFmtId="0" fontId="0" fillId="0" borderId="6" xfId="0" applyBorder="1" applyAlignment="1">
      <alignment horizontal="right" vertical="center"/>
    </xf>
    <xf numFmtId="0" fontId="0" fillId="0" borderId="34" xfId="0" applyBorder="1" applyAlignment="1">
      <alignment horizontal="center" vertical="center" wrapText="1"/>
    </xf>
    <xf numFmtId="0" fontId="0" fillId="0" borderId="9" xfId="0" applyBorder="1" applyAlignment="1">
      <alignment horizontal="right" vertical="center"/>
    </xf>
    <xf numFmtId="0" fontId="0" fillId="0" borderId="41" xfId="0" applyBorder="1" applyAlignment="1">
      <alignment horizontal="right" vertical="center"/>
    </xf>
    <xf numFmtId="0" fontId="0" fillId="0" borderId="42" xfId="0"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right" vertical="center"/>
    </xf>
    <xf numFmtId="0" fontId="0" fillId="0" borderId="33" xfId="0" applyBorder="1" applyAlignment="1">
      <alignment horizontal="left" vertical="center" wrapText="1"/>
    </xf>
    <xf numFmtId="0" fontId="0" fillId="0" borderId="33" xfId="0" applyBorder="1" applyAlignment="1">
      <alignment horizontal="right" vertical="center"/>
    </xf>
    <xf numFmtId="0" fontId="0" fillId="0" borderId="38" xfId="0"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center" vertical="center" wrapText="1"/>
    </xf>
    <xf numFmtId="0" fontId="0" fillId="0" borderId="22" xfId="0" applyBorder="1" applyAlignment="1">
      <alignment horizontal="right" vertical="center"/>
    </xf>
    <xf numFmtId="0" fontId="7" fillId="0" borderId="0" xfId="0" applyFont="1"/>
    <xf numFmtId="0" fontId="1" fillId="4" borderId="4" xfId="0" applyFont="1" applyFill="1" applyBorder="1" applyAlignment="1">
      <alignment horizontal="center" vertical="center" textRotation="90" wrapText="1"/>
    </xf>
    <xf numFmtId="0" fontId="1" fillId="4" borderId="5" xfId="0" applyFont="1" applyFill="1" applyBorder="1" applyAlignment="1">
      <alignment horizontal="center" vertical="center" textRotation="90" wrapText="1"/>
    </xf>
    <xf numFmtId="0" fontId="1" fillId="4" borderId="22" xfId="0" applyFont="1" applyFill="1" applyBorder="1" applyAlignment="1">
      <alignment horizontal="center" vertical="center" textRotation="90" wrapText="1"/>
    </xf>
    <xf numFmtId="0" fontId="7" fillId="0" borderId="19" xfId="0" applyFont="1" applyBorder="1" applyAlignment="1">
      <alignment vertical="center"/>
    </xf>
    <xf numFmtId="167" fontId="0" fillId="0" borderId="2" xfId="16" applyNumberFormat="1" applyFont="1" applyFill="1" applyBorder="1" applyAlignment="1">
      <alignment horizontal="center" vertical="center"/>
    </xf>
    <xf numFmtId="167" fontId="1" fillId="0" borderId="2" xfId="16" applyNumberFormat="1" applyFont="1" applyFill="1" applyBorder="1" applyAlignment="1">
      <alignment horizontal="center" vertical="center"/>
    </xf>
    <xf numFmtId="167" fontId="1" fillId="0" borderId="7" xfId="16" applyNumberFormat="1" applyFont="1" applyFill="1" applyBorder="1" applyAlignment="1">
      <alignment horizontal="center" vertical="center"/>
    </xf>
    <xf numFmtId="167" fontId="0" fillId="0" borderId="6" xfId="16" applyNumberFormat="1" applyFont="1" applyFill="1"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167" fontId="0" fillId="0" borderId="7" xfId="16" applyNumberFormat="1" applyFont="1" applyFill="1" applyBorder="1" applyAlignment="1">
      <alignment horizontal="center" vertical="center"/>
    </xf>
    <xf numFmtId="167" fontId="0" fillId="0" borderId="9" xfId="16" applyNumberFormat="1" applyFont="1" applyFill="1" applyBorder="1" applyAlignment="1">
      <alignment horizontal="center" vertical="center"/>
    </xf>
    <xf numFmtId="167" fontId="0" fillId="0" borderId="33" xfId="16" applyNumberFormat="1" applyFont="1" applyFill="1" applyBorder="1" applyAlignment="1">
      <alignment horizontal="center" vertical="center"/>
    </xf>
    <xf numFmtId="167" fontId="0" fillId="0" borderId="38" xfId="16" applyNumberFormat="1" applyFont="1" applyFill="1" applyBorder="1" applyAlignment="1">
      <alignment horizontal="center" vertical="center"/>
    </xf>
    <xf numFmtId="0" fontId="0" fillId="0" borderId="45" xfId="0" applyBorder="1" applyAlignment="1">
      <alignment horizontal="center" vertical="center"/>
    </xf>
    <xf numFmtId="0" fontId="16" fillId="0" borderId="0" xfId="0" applyFont="1"/>
    <xf numFmtId="167" fontId="2" fillId="0" borderId="2" xfId="16" applyNumberFormat="1" applyFont="1" applyFill="1" applyBorder="1" applyAlignment="1">
      <alignment horizontal="center" vertical="center"/>
    </xf>
    <xf numFmtId="167" fontId="2" fillId="0" borderId="6" xfId="16" applyNumberFormat="1" applyFont="1" applyFill="1" applyBorder="1" applyAlignment="1">
      <alignment horizontal="center" vertical="center"/>
    </xf>
    <xf numFmtId="167" fontId="2" fillId="0" borderId="2" xfId="16" applyNumberFormat="1" applyFont="1" applyFill="1" applyBorder="1" applyAlignment="1">
      <alignment horizontal="center" vertical="center" wrapText="1"/>
    </xf>
    <xf numFmtId="0" fontId="1" fillId="4" borderId="2" xfId="0" applyFont="1" applyFill="1" applyBorder="1" applyAlignment="1">
      <alignment horizontal="center" vertical="center" textRotation="90" wrapText="1"/>
    </xf>
    <xf numFmtId="0" fontId="1" fillId="4" borderId="6" xfId="0" applyFont="1" applyFill="1" applyBorder="1" applyAlignment="1">
      <alignment horizontal="center" vertical="center" textRotation="90" wrapText="1"/>
    </xf>
    <xf numFmtId="0" fontId="71" fillId="0" borderId="0" xfId="0" applyFont="1"/>
    <xf numFmtId="0" fontId="71" fillId="0" borderId="0" xfId="0" applyFont="1" applyAlignment="1">
      <alignment horizontal="left"/>
    </xf>
    <xf numFmtId="0" fontId="71" fillId="0" borderId="28" xfId="0" applyFont="1" applyBorder="1" applyAlignment="1">
      <alignment horizontal="left"/>
    </xf>
    <xf numFmtId="0" fontId="71" fillId="0" borderId="27" xfId="0" applyFont="1" applyBorder="1"/>
    <xf numFmtId="0" fontId="0" fillId="0" borderId="27" xfId="0" applyBorder="1" applyAlignment="1">
      <alignment horizontal="left"/>
    </xf>
    <xf numFmtId="0" fontId="0" fillId="0" borderId="28" xfId="0" applyBorder="1" applyAlignment="1">
      <alignment horizontal="left"/>
    </xf>
    <xf numFmtId="0" fontId="71" fillId="0" borderId="19" xfId="0" applyFont="1" applyBorder="1" applyAlignment="1">
      <alignment horizontal="left"/>
    </xf>
    <xf numFmtId="0" fontId="0" fillId="0" borderId="0" xfId="0" applyAlignment="1">
      <alignment horizontal="left"/>
    </xf>
    <xf numFmtId="0" fontId="0" fillId="0" borderId="19" xfId="0" applyBorder="1" applyAlignment="1">
      <alignment horizontal="left"/>
    </xf>
    <xf numFmtId="0" fontId="71" fillId="0" borderId="0" xfId="0" applyFont="1" applyAlignment="1">
      <alignment vertical="center"/>
    </xf>
    <xf numFmtId="0" fontId="1" fillId="0" borderId="7" xfId="0" applyFont="1" applyBorder="1" applyAlignment="1">
      <alignment horizontal="center" vertical="center"/>
    </xf>
    <xf numFmtId="167" fontId="13" fillId="0" borderId="2" xfId="16" applyNumberFormat="1" applyFont="1" applyFill="1" applyBorder="1" applyAlignment="1">
      <alignment horizontal="center" vertical="center"/>
    </xf>
    <xf numFmtId="0" fontId="71" fillId="0" borderId="0" xfId="0" applyFont="1" applyAlignment="1">
      <alignment vertical="top"/>
    </xf>
    <xf numFmtId="0" fontId="72" fillId="0" borderId="0" xfId="0" applyFont="1" applyAlignment="1">
      <alignment vertical="center"/>
    </xf>
    <xf numFmtId="167" fontId="14" fillId="0" borderId="2" xfId="16" applyNumberFormat="1" applyFont="1" applyFill="1" applyBorder="1" applyAlignment="1">
      <alignment horizontal="center" vertical="center"/>
    </xf>
    <xf numFmtId="0" fontId="2" fillId="0" borderId="2" xfId="0" applyFont="1" applyBorder="1" applyAlignment="1">
      <alignment horizontal="center" vertical="center"/>
    </xf>
    <xf numFmtId="0" fontId="74" fillId="0" borderId="0" xfId="0" applyFont="1"/>
    <xf numFmtId="0" fontId="18" fillId="0" borderId="27" xfId="0" applyFont="1" applyBorder="1" applyAlignment="1">
      <alignment horizontal="left"/>
    </xf>
    <xf numFmtId="0" fontId="2" fillId="0" borderId="27" xfId="0" applyFont="1" applyBorder="1" applyAlignment="1">
      <alignment horizontal="left"/>
    </xf>
    <xf numFmtId="0" fontId="0" fillId="0" borderId="19" xfId="0" applyBorder="1" applyAlignment="1">
      <alignment horizontal="right"/>
    </xf>
    <xf numFmtId="167" fontId="0" fillId="0" borderId="44" xfId="16" applyNumberFormat="1" applyFont="1" applyFill="1" applyBorder="1" applyAlignment="1">
      <alignment horizontal="center" vertical="center"/>
    </xf>
    <xf numFmtId="167" fontId="0" fillId="0" borderId="22" xfId="16" applyNumberFormat="1" applyFont="1" applyFill="1" applyBorder="1" applyAlignment="1">
      <alignment horizontal="center" vertical="center"/>
    </xf>
    <xf numFmtId="167" fontId="0" fillId="0" borderId="39" xfId="16" applyNumberFormat="1" applyFont="1" applyFill="1" applyBorder="1" applyAlignment="1">
      <alignment horizontal="center" vertical="center"/>
    </xf>
    <xf numFmtId="0" fontId="75" fillId="0" borderId="0" xfId="0" applyFont="1"/>
    <xf numFmtId="167" fontId="14" fillId="0" borderId="22" xfId="16" applyNumberFormat="1" applyFont="1" applyFill="1" applyBorder="1" applyAlignment="1">
      <alignment horizontal="center" vertical="center"/>
    </xf>
    <xf numFmtId="0" fontId="2" fillId="0" borderId="34" xfId="0" applyFont="1" applyBorder="1" applyAlignment="1">
      <alignment horizontal="center" vertical="center"/>
    </xf>
    <xf numFmtId="0" fontId="7" fillId="0" borderId="27" xfId="0" applyFont="1" applyBorder="1"/>
    <xf numFmtId="167" fontId="1" fillId="0" borderId="0" xfId="16" applyNumberFormat="1" applyFont="1" applyFill="1" applyBorder="1" applyAlignment="1">
      <alignment horizontal="center" vertical="center"/>
    </xf>
    <xf numFmtId="0" fontId="1" fillId="0" borderId="18" xfId="0" applyFont="1" applyBorder="1" applyAlignment="1">
      <alignment horizontal="center" vertical="center" wrapText="1"/>
    </xf>
    <xf numFmtId="167" fontId="0" fillId="0" borderId="2" xfId="16" applyNumberFormat="1" applyFont="1" applyFill="1" applyBorder="1" applyAlignment="1">
      <alignment horizontal="center" vertical="center" wrapText="1"/>
    </xf>
    <xf numFmtId="167" fontId="4" fillId="0" borderId="2" xfId="16" applyNumberFormat="1" applyFont="1" applyFill="1" applyBorder="1" applyAlignment="1">
      <alignment horizontal="center" vertical="center"/>
    </xf>
    <xf numFmtId="0" fontId="0" fillId="0" borderId="18" xfId="0" applyBorder="1" applyAlignment="1">
      <alignment horizontal="center"/>
    </xf>
    <xf numFmtId="0" fontId="0" fillId="0" borderId="34" xfId="0" applyBorder="1" applyAlignment="1">
      <alignment horizontal="center"/>
    </xf>
    <xf numFmtId="0" fontId="0" fillId="0" borderId="36" xfId="0" applyBorder="1" applyAlignment="1">
      <alignment horizontal="center"/>
    </xf>
    <xf numFmtId="167" fontId="0" fillId="0" borderId="6" xfId="16" applyNumberFormat="1" applyFont="1" applyFill="1" applyBorder="1" applyAlignment="1">
      <alignment horizontal="center" vertical="center" wrapText="1"/>
    </xf>
    <xf numFmtId="167" fontId="0" fillId="0" borderId="7" xfId="16" applyNumberFormat="1" applyFont="1" applyFill="1" applyBorder="1" applyAlignment="1">
      <alignment horizontal="center" vertical="center" wrapText="1"/>
    </xf>
    <xf numFmtId="167" fontId="0" fillId="0" borderId="9" xfId="16" applyNumberFormat="1" applyFont="1" applyFill="1" applyBorder="1" applyAlignment="1">
      <alignment horizontal="center" vertical="center" wrapText="1"/>
    </xf>
    <xf numFmtId="167" fontId="0" fillId="0" borderId="33" xfId="16" applyNumberFormat="1" applyFont="1" applyFill="1" applyBorder="1" applyAlignment="1">
      <alignment horizontal="center" vertical="center" wrapText="1"/>
    </xf>
    <xf numFmtId="167" fontId="0" fillId="0" borderId="38" xfId="16" applyNumberFormat="1" applyFont="1" applyFill="1" applyBorder="1" applyAlignment="1">
      <alignment horizontal="center" vertical="center" wrapText="1"/>
    </xf>
    <xf numFmtId="0" fontId="0" fillId="0" borderId="45" xfId="0" applyBorder="1" applyAlignment="1">
      <alignment horizontal="center"/>
    </xf>
    <xf numFmtId="167" fontId="2" fillId="0" borderId="6" xfId="16" applyNumberFormat="1" applyFont="1" applyFill="1" applyBorder="1" applyAlignment="1">
      <alignment horizontal="center" vertical="center" wrapText="1"/>
    </xf>
    <xf numFmtId="0" fontId="2" fillId="0" borderId="19" xfId="0" applyFont="1" applyBorder="1" applyAlignment="1">
      <alignment vertical="center"/>
    </xf>
    <xf numFmtId="0" fontId="13" fillId="0" borderId="25" xfId="0" applyFont="1" applyBorder="1" applyAlignment="1">
      <alignment vertical="center"/>
    </xf>
    <xf numFmtId="0" fontId="2" fillId="0" borderId="2" xfId="0" applyFont="1" applyBorder="1" applyAlignment="1" applyProtection="1">
      <alignment horizontal="left" vertical="center" wrapText="1"/>
      <protection locked="0"/>
    </xf>
    <xf numFmtId="167" fontId="5" fillId="0" borderId="2" xfId="16" applyNumberFormat="1" applyFont="1" applyFill="1" applyBorder="1" applyAlignment="1" applyProtection="1">
      <alignment horizontal="center" vertical="center"/>
      <protection locked="0"/>
    </xf>
    <xf numFmtId="167" fontId="5" fillId="0" borderId="6" xfId="16" applyNumberFormat="1" applyFont="1" applyFill="1" applyBorder="1" applyAlignment="1" applyProtection="1">
      <alignment horizontal="center" vertical="center"/>
      <protection locked="0"/>
    </xf>
    <xf numFmtId="0" fontId="76" fillId="0" borderId="0" xfId="0" applyFont="1"/>
    <xf numFmtId="0" fontId="77" fillId="0" borderId="0" xfId="0" applyFont="1"/>
    <xf numFmtId="167" fontId="1" fillId="0" borderId="2" xfId="16" applyNumberFormat="1" applyFont="1" applyFill="1" applyBorder="1" applyAlignment="1">
      <alignment horizontal="center" vertical="center" wrapText="1"/>
    </xf>
    <xf numFmtId="0" fontId="1" fillId="0" borderId="2" xfId="0" applyFont="1" applyBorder="1" applyAlignment="1">
      <alignment horizontal="right" vertical="center" wrapText="1"/>
    </xf>
    <xf numFmtId="0" fontId="1" fillId="0" borderId="6" xfId="0" applyFont="1" applyBorder="1" applyAlignment="1">
      <alignment horizontal="right" vertical="center" wrapText="1"/>
    </xf>
    <xf numFmtId="0" fontId="0" fillId="0" borderId="2" xfId="0" applyBorder="1" applyAlignment="1">
      <alignment horizontal="right" vertical="center" wrapText="1"/>
    </xf>
    <xf numFmtId="0" fontId="0" fillId="0" borderId="6" xfId="0" applyBorder="1" applyAlignment="1">
      <alignment horizontal="right" vertical="center" wrapText="1"/>
    </xf>
    <xf numFmtId="0" fontId="29" fillId="0" borderId="2" xfId="0" applyFont="1" applyBorder="1" applyAlignment="1">
      <alignment horizontal="left" vertical="center" wrapText="1"/>
    </xf>
    <xf numFmtId="0" fontId="0" fillId="0" borderId="2" xfId="0" applyBorder="1" applyAlignment="1">
      <alignment horizontal="left" vertical="top" wrapText="1"/>
    </xf>
    <xf numFmtId="167" fontId="0" fillId="0" borderId="2" xfId="16" applyNumberFormat="1" applyFont="1" applyFill="1" applyBorder="1" applyAlignment="1">
      <alignment horizontal="center" vertical="top"/>
    </xf>
    <xf numFmtId="0" fontId="0" fillId="0" borderId="2" xfId="0" applyBorder="1" applyAlignment="1">
      <alignment horizontal="right" vertical="top" wrapText="1"/>
    </xf>
    <xf numFmtId="0" fontId="0" fillId="0" borderId="6" xfId="0" applyBorder="1" applyAlignment="1">
      <alignment horizontal="right" vertical="top" wrapText="1"/>
    </xf>
    <xf numFmtId="0" fontId="29" fillId="0" borderId="2" xfId="0" applyFont="1" applyBorder="1" applyAlignment="1">
      <alignment horizontal="left" vertical="top" wrapText="1"/>
    </xf>
    <xf numFmtId="0" fontId="0" fillId="0" borderId="9" xfId="0" applyBorder="1" applyAlignment="1">
      <alignment horizontal="right" vertical="center" wrapText="1"/>
    </xf>
    <xf numFmtId="0" fontId="0" fillId="0" borderId="33" xfId="0" applyBorder="1" applyAlignment="1">
      <alignment horizontal="right" vertical="center" wrapText="1"/>
    </xf>
    <xf numFmtId="0" fontId="0" fillId="0" borderId="38" xfId="0" applyBorder="1" applyAlignment="1">
      <alignment horizontal="right" vertical="center" wrapText="1"/>
    </xf>
    <xf numFmtId="0" fontId="2" fillId="0" borderId="0" xfId="0" applyFont="1" applyAlignment="1">
      <alignment horizontal="left" vertical="center"/>
    </xf>
    <xf numFmtId="0" fontId="78" fillId="0" borderId="0" xfId="0" applyFont="1" applyAlignment="1">
      <alignment horizontal="right" vertical="top" wrapText="1"/>
    </xf>
    <xf numFmtId="0" fontId="67" fillId="0" borderId="0" xfId="17" applyFill="1" applyAlignment="1" applyProtection="1">
      <alignment horizontal="left" vertical="center"/>
    </xf>
    <xf numFmtId="0" fontId="20" fillId="0" borderId="28" xfId="0" applyFont="1" applyBorder="1" applyAlignment="1">
      <alignment vertical="top" wrapText="1"/>
    </xf>
    <xf numFmtId="0" fontId="20" fillId="0" borderId="27" xfId="0" applyFont="1" applyBorder="1" applyAlignment="1">
      <alignment vertical="top" wrapText="1"/>
    </xf>
    <xf numFmtId="0" fontId="20" fillId="0" borderId="27" xfId="0" applyFont="1" applyBorder="1" applyAlignment="1">
      <alignment vertical="top"/>
    </xf>
    <xf numFmtId="0" fontId="2" fillId="0" borderId="27" xfId="0" applyFont="1" applyBorder="1" applyAlignment="1">
      <alignment vertical="top"/>
    </xf>
    <xf numFmtId="0" fontId="2" fillId="0" borderId="26" xfId="0" applyFont="1" applyBorder="1" applyAlignment="1">
      <alignment vertical="top"/>
    </xf>
    <xf numFmtId="0" fontId="5" fillId="0" borderId="22" xfId="0" applyFont="1" applyBorder="1" applyAlignment="1">
      <alignment horizontal="center" vertical="center" wrapText="1"/>
    </xf>
    <xf numFmtId="167" fontId="5" fillId="0" borderId="7" xfId="16" applyNumberFormat="1" applyFont="1" applyFill="1" applyBorder="1" applyAlignment="1">
      <alignment horizontal="center" vertical="center" wrapText="1"/>
    </xf>
    <xf numFmtId="167" fontId="5" fillId="0" borderId="2" xfId="16" applyNumberFormat="1" applyFont="1" applyFill="1" applyBorder="1" applyAlignment="1">
      <alignment horizontal="center" vertical="center" wrapText="1"/>
    </xf>
    <xf numFmtId="167" fontId="2" fillId="0" borderId="7" xfId="16" applyNumberFormat="1" applyFont="1" applyFill="1" applyBorder="1" applyAlignment="1">
      <alignment horizontal="center" vertical="center" wrapText="1"/>
    </xf>
    <xf numFmtId="167" fontId="2" fillId="0" borderId="9" xfId="16" applyNumberFormat="1"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31" xfId="0" applyFont="1" applyBorder="1" applyAlignment="1">
      <alignment horizontal="center" vertical="top" wrapText="1"/>
    </xf>
    <xf numFmtId="0" fontId="2" fillId="0" borderId="7" xfId="0" applyFont="1" applyBorder="1" applyAlignment="1">
      <alignment horizontal="left" vertical="center" wrapText="1"/>
    </xf>
    <xf numFmtId="0" fontId="2" fillId="0" borderId="24" xfId="0" applyFont="1" applyBorder="1" applyAlignment="1">
      <alignment horizontal="center" vertical="center" wrapText="1"/>
    </xf>
    <xf numFmtId="0" fontId="5" fillId="0" borderId="0" xfId="0" applyFont="1" applyAlignment="1">
      <alignment vertical="center"/>
    </xf>
    <xf numFmtId="0" fontId="23" fillId="4" borderId="46"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13" fillId="0" borderId="19" xfId="0" applyFont="1" applyBorder="1" applyAlignment="1">
      <alignment vertical="center"/>
    </xf>
    <xf numFmtId="167" fontId="5" fillId="0" borderId="2" xfId="16" applyNumberFormat="1" applyFont="1" applyFill="1" applyBorder="1" applyAlignment="1">
      <alignment horizontal="center" vertical="center"/>
    </xf>
    <xf numFmtId="0" fontId="5" fillId="0" borderId="4" xfId="0" applyFont="1" applyBorder="1" applyAlignment="1">
      <alignment horizontal="left" vertical="center" wrapText="1"/>
    </xf>
    <xf numFmtId="167" fontId="5" fillId="0" borderId="2" xfId="16" applyNumberFormat="1" applyFont="1" applyFill="1" applyBorder="1" applyAlignment="1">
      <alignment horizontal="righ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167" fontId="5" fillId="0" borderId="7" xfId="16" applyNumberFormat="1" applyFont="1" applyFill="1" applyBorder="1" applyAlignment="1">
      <alignment horizontal="right" vertical="center" wrapText="1"/>
    </xf>
    <xf numFmtId="0" fontId="5" fillId="0" borderId="7" xfId="0" applyFont="1" applyBorder="1" applyAlignment="1">
      <alignment horizontal="right" vertical="center" wrapText="1"/>
    </xf>
    <xf numFmtId="0" fontId="2" fillId="0" borderId="4" xfId="0" applyFont="1" applyBorder="1" applyAlignment="1">
      <alignment horizontal="left" vertical="center" wrapText="1"/>
    </xf>
    <xf numFmtId="167" fontId="2" fillId="0" borderId="2" xfId="16" applyNumberFormat="1" applyFont="1" applyFill="1" applyBorder="1" applyAlignment="1">
      <alignment horizontal="right" vertical="center"/>
    </xf>
    <xf numFmtId="167" fontId="2" fillId="0" borderId="6" xfId="16" applyNumberFormat="1" applyFont="1" applyFill="1" applyBorder="1" applyAlignment="1">
      <alignment horizontal="right" vertical="center"/>
    </xf>
    <xf numFmtId="167" fontId="2" fillId="0" borderId="44" xfId="16" applyNumberFormat="1" applyFont="1" applyFill="1" applyBorder="1" applyAlignment="1">
      <alignment horizontal="right" vertical="center"/>
    </xf>
    <xf numFmtId="167" fontId="2" fillId="0" borderId="33" xfId="16" applyNumberFormat="1" applyFont="1" applyFill="1" applyBorder="1" applyAlignment="1">
      <alignment horizontal="right" vertical="center"/>
    </xf>
    <xf numFmtId="167" fontId="2" fillId="0" borderId="33" xfId="16" applyNumberFormat="1" applyFont="1" applyFill="1" applyBorder="1" applyAlignment="1">
      <alignment horizontal="right" vertical="center" wrapText="1"/>
    </xf>
    <xf numFmtId="0" fontId="2" fillId="0" borderId="33" xfId="0" applyFont="1" applyBorder="1" applyAlignment="1">
      <alignment horizontal="right" vertical="center" wrapText="1"/>
    </xf>
    <xf numFmtId="0" fontId="2" fillId="0" borderId="33" xfId="0" applyFont="1" applyBorder="1" applyAlignment="1">
      <alignment horizontal="left" vertical="center" wrapText="1"/>
    </xf>
    <xf numFmtId="0" fontId="2" fillId="0" borderId="32" xfId="0" applyFont="1" applyBorder="1" applyAlignment="1">
      <alignment horizontal="center" vertical="center" wrapText="1"/>
    </xf>
    <xf numFmtId="167" fontId="2" fillId="0" borderId="22" xfId="16" applyNumberFormat="1" applyFont="1" applyFill="1" applyBorder="1" applyAlignment="1">
      <alignment horizontal="right" vertical="center"/>
    </xf>
    <xf numFmtId="167" fontId="2" fillId="0" borderId="2" xfId="16" applyNumberFormat="1" applyFont="1" applyFill="1" applyBorder="1" applyAlignment="1">
      <alignment horizontal="right" vertical="center" wrapText="1"/>
    </xf>
    <xf numFmtId="0" fontId="2" fillId="0" borderId="2" xfId="0" applyFont="1" applyBorder="1" applyAlignment="1">
      <alignment horizontal="right" vertical="center" wrapText="1"/>
    </xf>
    <xf numFmtId="167" fontId="2" fillId="0" borderId="6" xfId="16" applyNumberFormat="1" applyFont="1" applyFill="1" applyBorder="1" applyAlignment="1">
      <alignment horizontal="right" vertical="center" wrapText="1"/>
    </xf>
    <xf numFmtId="167" fontId="2" fillId="0" borderId="22" xfId="16" applyNumberFormat="1" applyFont="1" applyFill="1" applyBorder="1" applyAlignment="1">
      <alignment horizontal="right" vertical="center" wrapText="1"/>
    </xf>
    <xf numFmtId="0" fontId="2" fillId="0" borderId="2" xfId="0" applyFont="1" applyBorder="1" applyAlignment="1" applyProtection="1">
      <alignment wrapText="1"/>
      <protection locked="0"/>
    </xf>
    <xf numFmtId="0" fontId="2" fillId="0" borderId="2"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167" fontId="0" fillId="0" borderId="0" xfId="16" applyNumberFormat="1" applyFont="1" applyFill="1" applyBorder="1" applyAlignment="1">
      <alignment horizontal="center"/>
    </xf>
    <xf numFmtId="167" fontId="2" fillId="0" borderId="7" xfId="16" applyNumberFormat="1" applyFont="1" applyFill="1" applyBorder="1" applyAlignment="1">
      <alignment horizontal="right" vertical="center"/>
    </xf>
    <xf numFmtId="0" fontId="2" fillId="0" borderId="7" xfId="0" applyFont="1" applyBorder="1" applyAlignment="1">
      <alignment horizontal="center" vertical="center" wrapText="1"/>
    </xf>
    <xf numFmtId="167" fontId="2" fillId="0" borderId="9" xfId="16" applyNumberFormat="1" applyFont="1" applyFill="1" applyBorder="1" applyAlignment="1">
      <alignment horizontal="right" vertical="center"/>
    </xf>
    <xf numFmtId="167" fontId="2" fillId="0" borderId="39" xfId="16" applyNumberFormat="1" applyFont="1" applyFill="1" applyBorder="1" applyAlignment="1">
      <alignment horizontal="right" vertical="center"/>
    </xf>
    <xf numFmtId="167" fontId="2" fillId="0" borderId="7" xfId="16" applyNumberFormat="1" applyFont="1" applyFill="1" applyBorder="1" applyAlignment="1">
      <alignment horizontal="right" vertical="center" wrapText="1"/>
    </xf>
    <xf numFmtId="0" fontId="1" fillId="0" borderId="0" xfId="0" applyFont="1" applyAlignment="1">
      <alignment horizontal="center" vertical="center"/>
    </xf>
    <xf numFmtId="0" fontId="5" fillId="4" borderId="5" xfId="0" applyFont="1" applyFill="1" applyBorder="1" applyAlignment="1">
      <alignment horizontal="center" vertical="top" wrapText="1"/>
    </xf>
    <xf numFmtId="0" fontId="5" fillId="4" borderId="3"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4" xfId="0" applyFont="1" applyFill="1" applyBorder="1" applyAlignment="1">
      <alignment horizontal="center" vertical="center" textRotation="90" wrapText="1"/>
    </xf>
    <xf numFmtId="0" fontId="5" fillId="4" borderId="2" xfId="0" applyFont="1" applyFill="1" applyBorder="1" applyAlignment="1">
      <alignment horizontal="center" vertical="center" textRotation="90" wrapText="1"/>
    </xf>
    <xf numFmtId="0" fontId="5" fillId="4" borderId="6" xfId="0" applyFont="1" applyFill="1" applyBorder="1" applyAlignment="1">
      <alignment horizontal="center" vertical="center" textRotation="90" wrapText="1"/>
    </xf>
    <xf numFmtId="0" fontId="5" fillId="4" borderId="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wrapText="1"/>
    </xf>
    <xf numFmtId="0" fontId="2" fillId="0" borderId="0" xfId="0" applyFont="1" applyAlignment="1">
      <alignment horizontal="center"/>
    </xf>
    <xf numFmtId="0" fontId="67" fillId="0" borderId="0" xfId="17" applyFill="1" applyBorder="1" applyAlignment="1" applyProtection="1"/>
    <xf numFmtId="0" fontId="2" fillId="0" borderId="0" xfId="0" applyFont="1" applyAlignment="1">
      <alignment horizontal="right" vertical="center"/>
    </xf>
    <xf numFmtId="0" fontId="2" fillId="0" borderId="28" xfId="0" applyFont="1" applyBorder="1"/>
    <xf numFmtId="0" fontId="2" fillId="0" borderId="27" xfId="0" applyFont="1" applyBorder="1"/>
    <xf numFmtId="0" fontId="14" fillId="0" borderId="19" xfId="0" applyFont="1" applyBorder="1" applyAlignment="1">
      <alignment vertical="center"/>
    </xf>
    <xf numFmtId="0" fontId="14" fillId="0" borderId="18" xfId="0" applyFont="1" applyBorder="1" applyAlignment="1">
      <alignment vertical="center"/>
    </xf>
    <xf numFmtId="0" fontId="17" fillId="0" borderId="0" xfId="0" applyFont="1" applyAlignment="1">
      <alignment horizontal="center" vertical="center" wrapText="1"/>
    </xf>
    <xf numFmtId="0" fontId="17" fillId="0" borderId="22" xfId="0" applyFont="1" applyBorder="1" applyAlignment="1">
      <alignment horizontal="center" vertical="center" wrapText="1"/>
    </xf>
    <xf numFmtId="167" fontId="5" fillId="0" borderId="6" xfId="16" applyNumberFormat="1" applyFont="1" applyFill="1" applyBorder="1" applyAlignment="1">
      <alignment horizontal="center" vertical="center"/>
    </xf>
    <xf numFmtId="167" fontId="5" fillId="0" borderId="22" xfId="16" applyNumberFormat="1" applyFont="1" applyFill="1" applyBorder="1" applyAlignment="1">
      <alignment horizontal="center" vertical="center"/>
    </xf>
    <xf numFmtId="0" fontId="5" fillId="0" borderId="2" xfId="0" applyFont="1" applyBorder="1" applyAlignment="1">
      <alignment horizontal="right" vertical="center" wrapText="1"/>
    </xf>
    <xf numFmtId="167" fontId="2" fillId="0" borderId="22" xfId="16" applyNumberFormat="1" applyFont="1" applyFill="1" applyBorder="1" applyAlignment="1">
      <alignment horizontal="center" vertical="center"/>
    </xf>
    <xf numFmtId="0" fontId="2" fillId="0" borderId="6" xfId="0" applyFont="1" applyBorder="1" applyAlignment="1">
      <alignment horizontal="right" vertical="center" wrapText="1"/>
    </xf>
    <xf numFmtId="167" fontId="2" fillId="0" borderId="22" xfId="16" applyNumberFormat="1" applyFont="1" applyFill="1" applyBorder="1" applyAlignment="1">
      <alignment horizontal="center" vertical="center" wrapText="1"/>
    </xf>
    <xf numFmtId="0" fontId="1" fillId="4" borderId="2" xfId="0" applyFont="1" applyFill="1" applyBorder="1" applyAlignment="1">
      <alignment horizontal="left" vertical="center" textRotation="90" wrapText="1"/>
    </xf>
    <xf numFmtId="0" fontId="1" fillId="4" borderId="4" xfId="0" applyFont="1" applyFill="1" applyBorder="1" applyAlignment="1">
      <alignment horizontal="left" vertical="center" textRotation="90" wrapText="1"/>
    </xf>
    <xf numFmtId="0" fontId="15" fillId="0" borderId="0" xfId="0" applyFont="1" applyAlignment="1">
      <alignment horizontal="center" vertical="center" wrapText="1"/>
    </xf>
    <xf numFmtId="49" fontId="29" fillId="0" borderId="7" xfId="0" applyNumberFormat="1" applyFont="1" applyBorder="1" applyAlignment="1">
      <alignment horizontal="right" vertical="center" wrapText="1"/>
    </xf>
    <xf numFmtId="0" fontId="63" fillId="0" borderId="2" xfId="14" applyFont="1" applyBorder="1" applyAlignment="1">
      <alignment horizontal="right" vertical="center"/>
    </xf>
    <xf numFmtId="0" fontId="63" fillId="0" borderId="2" xfId="14" applyFont="1" applyBorder="1" applyAlignment="1">
      <alignment horizontal="right" vertical="center" wrapText="1"/>
    </xf>
    <xf numFmtId="0" fontId="13" fillId="0" borderId="0" xfId="0" applyFont="1"/>
    <xf numFmtId="0" fontId="1" fillId="0" borderId="0" xfId="0" applyFont="1" applyAlignment="1">
      <alignment horizontal="right"/>
    </xf>
    <xf numFmtId="0" fontId="0" fillId="0" borderId="0" xfId="0" quotePrefix="1" applyAlignment="1">
      <alignment vertical="center"/>
    </xf>
    <xf numFmtId="0" fontId="46" fillId="0" borderId="0" xfId="0" applyFont="1"/>
    <xf numFmtId="0" fontId="29" fillId="0" borderId="0" xfId="0" applyFont="1"/>
    <xf numFmtId="0" fontId="0" fillId="0" borderId="0" xfId="0" applyAlignment="1">
      <alignment horizontal="left" vertical="top" wrapText="1"/>
    </xf>
    <xf numFmtId="0" fontId="0" fillId="0" borderId="0" xfId="0" applyAlignment="1">
      <alignment horizontal="right" vertical="top" wrapText="1"/>
    </xf>
    <xf numFmtId="0" fontId="1" fillId="4" borderId="8" xfId="0" applyFont="1" applyFill="1" applyBorder="1" applyAlignment="1">
      <alignment horizontal="center" vertical="top"/>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2" xfId="0" applyFont="1" applyFill="1" applyBorder="1" applyAlignment="1">
      <alignment horizontal="center" vertical="top" wrapText="1"/>
    </xf>
    <xf numFmtId="0" fontId="0" fillId="0" borderId="2" xfId="0" applyBorder="1" applyAlignment="1">
      <alignment horizontal="left" vertical="center" wrapText="1"/>
    </xf>
    <xf numFmtId="0" fontId="0" fillId="0" borderId="2" xfId="0" applyBorder="1" applyAlignment="1">
      <alignment horizontal="center" vertical="center"/>
    </xf>
    <xf numFmtId="165" fontId="0" fillId="0" borderId="2" xfId="0" applyNumberFormat="1" applyBorder="1" applyAlignment="1">
      <alignment horizontal="right" vertical="center"/>
    </xf>
    <xf numFmtId="0" fontId="1" fillId="4" borderId="6" xfId="0" applyFont="1" applyFill="1" applyBorder="1" applyAlignment="1">
      <alignment horizontal="center" vertical="center" wrapText="1"/>
    </xf>
    <xf numFmtId="0" fontId="1" fillId="4" borderId="6" xfId="0" applyFont="1" applyFill="1" applyBorder="1" applyAlignment="1">
      <alignment horizontal="center" vertical="top" wrapText="1"/>
    </xf>
    <xf numFmtId="0" fontId="5" fillId="4" borderId="21" xfId="0" applyFont="1" applyFill="1" applyBorder="1" applyAlignment="1">
      <alignment horizontal="center" vertical="center" wrapText="1"/>
    </xf>
    <xf numFmtId="0" fontId="13" fillId="0" borderId="3" xfId="0" applyFont="1" applyBorder="1" applyAlignment="1">
      <alignment horizontal="left" vertical="center"/>
    </xf>
    <xf numFmtId="0" fontId="2" fillId="0" borderId="27" xfId="0" applyFont="1" applyBorder="1" applyAlignment="1">
      <alignment horizontal="left" vertical="center"/>
    </xf>
    <xf numFmtId="0" fontId="5" fillId="4" borderId="31" xfId="0" applyFont="1" applyFill="1" applyBorder="1" applyAlignment="1">
      <alignment horizontal="center" vertical="center" wrapText="1"/>
    </xf>
    <xf numFmtId="0" fontId="5" fillId="4" borderId="6"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2" xfId="0" applyFont="1" applyFill="1" applyBorder="1" applyAlignment="1">
      <alignment horizontal="center" vertical="center" wrapText="1"/>
    </xf>
    <xf numFmtId="0" fontId="2" fillId="0" borderId="26" xfId="0" applyFont="1" applyBorder="1" applyAlignment="1">
      <alignment horizontal="left" vertical="center"/>
    </xf>
    <xf numFmtId="0" fontId="23"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0" fontId="2" fillId="0" borderId="22" xfId="0" applyFont="1" applyBorder="1" applyAlignment="1">
      <alignment horizontal="left" wrapText="1"/>
    </xf>
    <xf numFmtId="0" fontId="1" fillId="4" borderId="4" xfId="0" applyFont="1" applyFill="1" applyBorder="1" applyAlignment="1">
      <alignment horizontal="center" vertical="top" wrapText="1"/>
    </xf>
    <xf numFmtId="0" fontId="0" fillId="0" borderId="36" xfId="0" applyBorder="1" applyAlignment="1">
      <alignment horizontal="center" vertical="center" wrapText="1"/>
    </xf>
    <xf numFmtId="0" fontId="5" fillId="4" borderId="5"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8" xfId="0" applyBorder="1" applyAlignment="1">
      <alignment horizontal="center" vertical="center"/>
    </xf>
    <xf numFmtId="0" fontId="2" fillId="0" borderId="22" xfId="5" applyFont="1" applyBorder="1" applyAlignment="1">
      <alignment horizontal="left" vertical="center"/>
    </xf>
    <xf numFmtId="0" fontId="0" fillId="0" borderId="15" xfId="0" applyBorder="1" applyAlignment="1">
      <alignment horizontal="center" vertical="center"/>
    </xf>
    <xf numFmtId="0" fontId="0" fillId="0" borderId="24" xfId="0" applyBorder="1" applyAlignment="1">
      <alignment horizontal="center"/>
    </xf>
    <xf numFmtId="49" fontId="0" fillId="0" borderId="39" xfId="0" applyNumberFormat="1" applyBorder="1" applyAlignment="1">
      <alignment vertical="center" wrapText="1"/>
    </xf>
    <xf numFmtId="0" fontId="0" fillId="0" borderId="31" xfId="0" applyBorder="1" applyAlignment="1">
      <alignment horizontal="center"/>
    </xf>
    <xf numFmtId="49" fontId="0" fillId="0" borderId="22" xfId="0" applyNumberFormat="1" applyBorder="1" applyAlignment="1">
      <alignment vertical="center" wrapText="1"/>
    </xf>
    <xf numFmtId="0" fontId="1" fillId="4" borderId="22" xfId="4" applyFont="1" applyFill="1" applyBorder="1" applyAlignment="1">
      <alignment horizontal="left" vertical="top" wrapText="1"/>
    </xf>
    <xf numFmtId="0" fontId="4" fillId="0" borderId="22" xfId="4" applyFont="1" applyBorder="1" applyAlignment="1">
      <alignment vertical="center"/>
    </xf>
    <xf numFmtId="0" fontId="4" fillId="0" borderId="22" xfId="4" applyFont="1" applyBorder="1" applyAlignment="1">
      <alignment horizontal="justify" vertical="center" wrapText="1"/>
    </xf>
    <xf numFmtId="0" fontId="13" fillId="0" borderId="0" xfId="11" applyFont="1" applyAlignment="1">
      <alignment horizontal="left" vertical="center"/>
    </xf>
    <xf numFmtId="0" fontId="4" fillId="0" borderId="0" xfId="11" applyFont="1" applyAlignment="1">
      <alignment horizontal="left" vertical="center"/>
    </xf>
    <xf numFmtId="0" fontId="0" fillId="0" borderId="22" xfId="0" applyBorder="1" applyAlignment="1">
      <alignment horizontal="left" vertical="center" wrapText="1"/>
    </xf>
    <xf numFmtId="0" fontId="0" fillId="0" borderId="22" xfId="0" applyBorder="1" applyAlignment="1">
      <alignment vertical="center"/>
    </xf>
    <xf numFmtId="0" fontId="0" fillId="0" borderId="44" xfId="0" applyBorder="1" applyAlignment="1">
      <alignment vertical="center"/>
    </xf>
    <xf numFmtId="0" fontId="0" fillId="0" borderId="39" xfId="0" applyBorder="1" applyAlignment="1">
      <alignment vertical="center"/>
    </xf>
    <xf numFmtId="0" fontId="0" fillId="0" borderId="22" xfId="0" applyBorder="1" applyAlignment="1">
      <alignment vertical="center" wrapText="1"/>
    </xf>
    <xf numFmtId="0" fontId="0" fillId="0" borderId="44" xfId="0" applyBorder="1" applyAlignment="1">
      <alignment vertical="center" wrapText="1"/>
    </xf>
    <xf numFmtId="0" fontId="0" fillId="0" borderId="39" xfId="0" applyBorder="1" applyAlignment="1">
      <alignment vertical="center" wrapText="1"/>
    </xf>
    <xf numFmtId="0" fontId="2" fillId="0" borderId="31" xfId="0" applyFont="1" applyBorder="1" applyAlignment="1">
      <alignment horizontal="left" vertical="center" indent="1"/>
    </xf>
    <xf numFmtId="0" fontId="2" fillId="0" borderId="22" xfId="0" applyFont="1" applyBorder="1" applyAlignment="1">
      <alignment horizontal="left" vertical="center"/>
    </xf>
    <xf numFmtId="165" fontId="2" fillId="0" borderId="31" xfId="0" applyNumberFormat="1" applyFont="1" applyBorder="1" applyAlignment="1">
      <alignment horizontal="left" vertical="center" indent="1"/>
    </xf>
    <xf numFmtId="165" fontId="2" fillId="0" borderId="22" xfId="0" applyNumberFormat="1" applyFont="1" applyBorder="1" applyAlignment="1">
      <alignment horizontal="left" vertical="center"/>
    </xf>
    <xf numFmtId="0" fontId="5" fillId="0" borderId="31" xfId="0" applyFont="1" applyBorder="1" applyAlignment="1">
      <alignment horizontal="left" vertical="center" indent="1"/>
    </xf>
    <xf numFmtId="0" fontId="2" fillId="0" borderId="22" xfId="3" applyFont="1" applyBorder="1" applyAlignment="1">
      <alignment vertical="center"/>
    </xf>
    <xf numFmtId="0" fontId="2" fillId="0" borderId="44" xfId="3" applyFont="1" applyBorder="1" applyAlignment="1">
      <alignment vertical="center"/>
    </xf>
    <xf numFmtId="0" fontId="2" fillId="0" borderId="39" xfId="3" applyFont="1" applyBorder="1" applyAlignment="1">
      <alignment vertical="center"/>
    </xf>
    <xf numFmtId="0" fontId="2" fillId="0" borderId="22" xfId="3" applyFont="1" applyBorder="1" applyAlignment="1">
      <alignment vertical="center" wrapText="1"/>
    </xf>
    <xf numFmtId="0" fontId="5" fillId="4" borderId="31" xfId="3" applyFont="1" applyFill="1" applyBorder="1" applyAlignment="1">
      <alignment horizontal="center" vertical="top"/>
    </xf>
    <xf numFmtId="0" fontId="5" fillId="4" borderId="22" xfId="3" applyFont="1" applyFill="1" applyBorder="1" applyAlignment="1">
      <alignment horizontal="center" vertical="top"/>
    </xf>
    <xf numFmtId="0" fontId="0" fillId="0" borderId="22" xfId="0" applyBorder="1" applyAlignment="1">
      <alignment horizontal="left" vertical="center"/>
    </xf>
    <xf numFmtId="0" fontId="2" fillId="4" borderId="31" xfId="3" applyFont="1" applyFill="1" applyBorder="1" applyAlignment="1">
      <alignment horizontal="left" vertical="top"/>
    </xf>
    <xf numFmtId="0" fontId="2" fillId="4" borderId="22" xfId="3" applyFont="1" applyFill="1" applyBorder="1" applyAlignment="1">
      <alignment horizontal="left" vertical="top"/>
    </xf>
    <xf numFmtId="0" fontId="2" fillId="4" borderId="31" xfId="3" applyFont="1" applyFill="1" applyBorder="1" applyAlignment="1">
      <alignment horizontal="left" vertical="top" wrapText="1"/>
    </xf>
    <xf numFmtId="0" fontId="2" fillId="4" borderId="22" xfId="3" applyFont="1" applyFill="1" applyBorder="1" applyAlignment="1">
      <alignment horizontal="left" vertical="top" wrapText="1"/>
    </xf>
    <xf numFmtId="0" fontId="81" fillId="0" borderId="31" xfId="0" applyFont="1" applyBorder="1" applyAlignment="1">
      <alignment horizontal="left" vertical="center"/>
    </xf>
    <xf numFmtId="0" fontId="81" fillId="0" borderId="31" xfId="0" applyFont="1" applyBorder="1" applyAlignment="1">
      <alignment horizontal="left" vertical="center" wrapText="1"/>
    </xf>
    <xf numFmtId="0" fontId="57" fillId="0" borderId="22" xfId="0" applyFont="1" applyBorder="1" applyAlignment="1">
      <alignment horizontal="left" vertical="center" wrapText="1"/>
    </xf>
    <xf numFmtId="0" fontId="55" fillId="0" borderId="18" xfId="14" applyBorder="1" applyAlignment="1">
      <alignment horizontal="left" vertical="top"/>
    </xf>
    <xf numFmtId="0" fontId="55" fillId="0" borderId="19" xfId="14" applyBorder="1" applyAlignment="1">
      <alignment horizontal="left" vertical="top"/>
    </xf>
    <xf numFmtId="0" fontId="2" fillId="0" borderId="22" xfId="0" applyFont="1" applyBorder="1" applyAlignment="1">
      <alignment vertical="center"/>
    </xf>
    <xf numFmtId="1" fontId="2" fillId="0" borderId="22" xfId="0" applyNumberFormat="1" applyFont="1" applyBorder="1" applyAlignment="1">
      <alignment vertical="center"/>
    </xf>
    <xf numFmtId="0" fontId="2" fillId="0" borderId="44" xfId="0" applyFont="1" applyBorder="1" applyAlignment="1">
      <alignment vertical="center"/>
    </xf>
    <xf numFmtId="0" fontId="2" fillId="0" borderId="39" xfId="0" applyFont="1" applyBorder="1" applyAlignment="1">
      <alignment vertical="center"/>
    </xf>
    <xf numFmtId="0" fontId="2" fillId="0" borderId="22" xfId="0" applyFont="1" applyBorder="1" applyAlignment="1">
      <alignment vertical="center" wrapText="1"/>
    </xf>
    <xf numFmtId="0" fontId="0" fillId="4" borderId="20" xfId="0" applyFill="1" applyBorder="1" applyAlignment="1">
      <alignment horizontal="center" vertical="center"/>
    </xf>
    <xf numFmtId="0" fontId="1" fillId="4" borderId="21" xfId="0" applyFont="1" applyFill="1" applyBorder="1" applyAlignment="1">
      <alignment horizontal="center" vertical="center" wrapText="1"/>
    </xf>
    <xf numFmtId="0" fontId="1" fillId="0" borderId="34" xfId="0" applyFont="1" applyBorder="1" applyAlignment="1">
      <alignment vertical="center"/>
    </xf>
    <xf numFmtId="0" fontId="29" fillId="0" borderId="24" xfId="0" applyFont="1" applyBorder="1" applyAlignment="1">
      <alignment vertical="center"/>
    </xf>
    <xf numFmtId="0" fontId="0" fillId="0" borderId="20" xfId="0" applyBorder="1" applyAlignment="1">
      <alignment vertical="center"/>
    </xf>
    <xf numFmtId="0" fontId="0" fillId="0" borderId="21" xfId="0" applyBorder="1" applyAlignment="1">
      <alignment vertical="center" wrapText="1"/>
    </xf>
    <xf numFmtId="0" fontId="0" fillId="0" borderId="24" xfId="0" applyBorder="1" applyAlignment="1">
      <alignment vertical="center"/>
    </xf>
    <xf numFmtId="0" fontId="0" fillId="0" borderId="31" xfId="0" applyBorder="1" applyAlignment="1">
      <alignment vertical="center"/>
    </xf>
    <xf numFmtId="0" fontId="13" fillId="0" borderId="0" xfId="0" applyFont="1" applyAlignment="1">
      <alignment horizontal="center" vertical="center"/>
    </xf>
    <xf numFmtId="0" fontId="10" fillId="0" borderId="18" xfId="0" applyFont="1" applyBorder="1" applyAlignment="1">
      <alignment vertical="center" wrapText="1"/>
    </xf>
    <xf numFmtId="0" fontId="10" fillId="0" borderId="19" xfId="0" applyFont="1" applyBorder="1" applyAlignment="1">
      <alignment horizontal="center" vertical="center" wrapText="1"/>
    </xf>
    <xf numFmtId="0" fontId="2" fillId="0" borderId="22" xfId="0" applyFont="1" applyBorder="1" applyAlignment="1">
      <alignment horizontal="left" vertical="center" wrapText="1"/>
    </xf>
    <xf numFmtId="0" fontId="22" fillId="0" borderId="7" xfId="0" applyFont="1" applyBorder="1" applyAlignment="1">
      <alignment horizontal="right" vertical="center" wrapText="1"/>
    </xf>
    <xf numFmtId="3" fontId="22" fillId="0" borderId="7" xfId="0" applyNumberFormat="1" applyFont="1" applyBorder="1" applyAlignment="1">
      <alignment horizontal="right" vertical="center" wrapText="1"/>
    </xf>
    <xf numFmtId="0" fontId="22" fillId="0" borderId="7" xfId="0" applyFont="1" applyBorder="1" applyAlignment="1">
      <alignment vertical="center" wrapText="1"/>
    </xf>
    <xf numFmtId="166" fontId="22" fillId="0" borderId="7" xfId="8" applyNumberFormat="1" applyFont="1" applyFill="1" applyBorder="1" applyAlignment="1">
      <alignment horizontal="center" vertical="center" wrapText="1"/>
    </xf>
    <xf numFmtId="3" fontId="49" fillId="0" borderId="7" xfId="0" applyNumberFormat="1" applyFont="1" applyBorder="1" applyAlignment="1">
      <alignment horizontal="right" vertical="center" wrapText="1"/>
    </xf>
    <xf numFmtId="0" fontId="2" fillId="0" borderId="39" xfId="0" applyFont="1" applyBorder="1" applyAlignment="1">
      <alignment horizontal="left" vertical="center" wrapText="1"/>
    </xf>
    <xf numFmtId="0" fontId="22" fillId="0" borderId="33" xfId="0" applyFont="1" applyBorder="1" applyAlignment="1">
      <alignment horizontal="right" vertical="center" wrapText="1"/>
    </xf>
    <xf numFmtId="3" fontId="22" fillId="0" borderId="33" xfId="0" applyNumberFormat="1" applyFont="1" applyBorder="1" applyAlignment="1">
      <alignment horizontal="right" vertical="center" wrapText="1"/>
    </xf>
    <xf numFmtId="0" fontId="22" fillId="0" borderId="33" xfId="0" applyFont="1" applyBorder="1" applyAlignment="1">
      <alignment vertical="center" wrapText="1"/>
    </xf>
    <xf numFmtId="166" fontId="22" fillId="0" borderId="33" xfId="8" applyNumberFormat="1" applyFont="1" applyFill="1" applyBorder="1" applyAlignment="1">
      <alignment horizontal="center" vertical="center" wrapText="1"/>
    </xf>
    <xf numFmtId="3" fontId="49" fillId="0" borderId="33" xfId="0" applyNumberFormat="1" applyFont="1" applyBorder="1" applyAlignment="1">
      <alignment horizontal="right" vertical="center" wrapText="1"/>
    </xf>
    <xf numFmtId="0" fontId="2" fillId="0" borderId="44" xfId="0" applyFont="1" applyBorder="1" applyAlignment="1">
      <alignment horizontal="left" vertical="center" wrapText="1"/>
    </xf>
    <xf numFmtId="0" fontId="55" fillId="0" borderId="0" xfId="14" applyAlignment="1">
      <alignment horizontal="right" vertical="top" wrapText="1"/>
    </xf>
    <xf numFmtId="0" fontId="65" fillId="0" borderId="0" xfId="14" applyFont="1" applyAlignment="1">
      <alignment horizontal="left" vertical="top"/>
    </xf>
    <xf numFmtId="1" fontId="55" fillId="0" borderId="47" xfId="14" applyNumberFormat="1" applyBorder="1" applyAlignment="1">
      <alignment horizontal="center" vertical="top" shrinkToFit="1"/>
    </xf>
    <xf numFmtId="0" fontId="63" fillId="0" borderId="22" xfId="14" applyFont="1" applyBorder="1" applyAlignment="1">
      <alignment horizontal="right" vertical="center"/>
    </xf>
    <xf numFmtId="1" fontId="55" fillId="0" borderId="48" xfId="14" applyNumberFormat="1" applyBorder="1" applyAlignment="1">
      <alignment horizontal="center" vertical="top" shrinkToFit="1"/>
    </xf>
    <xf numFmtId="0" fontId="63" fillId="0" borderId="22" xfId="14" applyFont="1" applyBorder="1" applyAlignment="1">
      <alignment horizontal="right" vertical="center" wrapText="1"/>
    </xf>
    <xf numFmtId="1" fontId="55" fillId="0" borderId="49" xfId="14" applyNumberFormat="1" applyBorder="1" applyAlignment="1">
      <alignment horizontal="center" vertical="top" shrinkToFit="1"/>
    </xf>
    <xf numFmtId="0" fontId="62" fillId="0" borderId="31" xfId="14" applyFont="1" applyBorder="1" applyAlignment="1">
      <alignment horizontal="center" vertical="top" wrapText="1"/>
    </xf>
    <xf numFmtId="0" fontId="55" fillId="0" borderId="26" xfId="14" applyBorder="1" applyAlignment="1">
      <alignment horizontal="left" vertical="top"/>
    </xf>
    <xf numFmtId="0" fontId="55" fillId="0" borderId="27" xfId="14" applyBorder="1" applyAlignment="1">
      <alignment horizontal="left" vertical="top"/>
    </xf>
    <xf numFmtId="0" fontId="55" fillId="0" borderId="27" xfId="14" applyBorder="1" applyAlignment="1">
      <alignment horizontal="right" vertical="top"/>
    </xf>
    <xf numFmtId="0" fontId="55" fillId="0" borderId="28" xfId="14" applyBorder="1" applyAlignment="1">
      <alignment horizontal="left" vertical="top"/>
    </xf>
    <xf numFmtId="0" fontId="63" fillId="0" borderId="7" xfId="14" applyFont="1" applyBorder="1" applyAlignment="1">
      <alignment horizontal="left" vertical="center"/>
    </xf>
    <xf numFmtId="0" fontId="63" fillId="0" borderId="7" xfId="14" applyFont="1" applyBorder="1" applyAlignment="1">
      <alignment horizontal="right" vertical="center"/>
    </xf>
    <xf numFmtId="0" fontId="63" fillId="0" borderId="39" xfId="14" applyFont="1" applyBorder="1" applyAlignment="1">
      <alignment horizontal="right" vertical="center"/>
    </xf>
    <xf numFmtId="1" fontId="55" fillId="0" borderId="50" xfId="14" applyNumberFormat="1" applyBorder="1" applyAlignment="1">
      <alignment horizontal="center" vertical="top" shrinkToFit="1"/>
    </xf>
    <xf numFmtId="0" fontId="63" fillId="0" borderId="33" xfId="14" applyFont="1" applyBorder="1" applyAlignment="1">
      <alignment horizontal="left" vertical="center"/>
    </xf>
    <xf numFmtId="0" fontId="63" fillId="0" borderId="33" xfId="14" applyFont="1" applyBorder="1" applyAlignment="1">
      <alignment horizontal="right" vertical="center" wrapText="1"/>
    </xf>
    <xf numFmtId="0" fontId="63" fillId="0" borderId="44" xfId="14" applyFont="1" applyBorder="1" applyAlignment="1">
      <alignment horizontal="right" vertical="center" wrapText="1"/>
    </xf>
    <xf numFmtId="0" fontId="2" fillId="0" borderId="37" xfId="0" applyFont="1" applyBorder="1" applyAlignment="1">
      <alignment vertical="center"/>
    </xf>
    <xf numFmtId="0" fontId="2" fillId="0" borderId="37" xfId="0" applyFont="1" applyBorder="1" applyAlignment="1">
      <alignment horizontal="left" vertical="center"/>
    </xf>
    <xf numFmtId="0" fontId="66" fillId="0" borderId="19" xfId="0" applyFont="1" applyBorder="1" applyAlignment="1">
      <alignment horizontal="left" vertical="top" wrapText="1"/>
    </xf>
    <xf numFmtId="0" fontId="2" fillId="0" borderId="18" xfId="0" applyFont="1" applyBorder="1" applyAlignment="1">
      <alignment horizontal="center" vertical="center"/>
    </xf>
    <xf numFmtId="0" fontId="2" fillId="0" borderId="28" xfId="0" applyFont="1" applyBorder="1" applyAlignment="1">
      <alignment vertical="center"/>
    </xf>
    <xf numFmtId="0" fontId="1" fillId="0" borderId="0" xfId="0" applyFont="1" applyAlignment="1">
      <alignment vertical="top"/>
    </xf>
    <xf numFmtId="0" fontId="29" fillId="0" borderId="31" xfId="0" applyFont="1" applyBorder="1" applyAlignment="1">
      <alignment vertical="center" wrapText="1"/>
    </xf>
    <xf numFmtId="0" fontId="18" fillId="0" borderId="31" xfId="0" applyFont="1" applyBorder="1" applyAlignment="1">
      <alignment vertical="center" wrapText="1"/>
    </xf>
    <xf numFmtId="0" fontId="29" fillId="0" borderId="26" xfId="0" applyFont="1" applyBorder="1" applyAlignment="1">
      <alignment vertical="center"/>
    </xf>
    <xf numFmtId="0" fontId="0" fillId="0" borderId="28" xfId="0" applyBorder="1" applyAlignment="1">
      <alignment vertical="center"/>
    </xf>
    <xf numFmtId="0" fontId="18" fillId="0" borderId="24" xfId="0" applyFont="1" applyBorder="1" applyAlignment="1">
      <alignment vertical="center" wrapText="1"/>
    </xf>
    <xf numFmtId="0" fontId="0" fillId="0" borderId="10" xfId="0" applyBorder="1" applyAlignment="1">
      <alignment horizontal="right" vertical="center"/>
    </xf>
    <xf numFmtId="0" fontId="2" fillId="0" borderId="10" xfId="0" applyFont="1" applyBorder="1" applyAlignment="1">
      <alignment horizontal="right" vertical="center"/>
    </xf>
    <xf numFmtId="3" fontId="2" fillId="0" borderId="22" xfId="0" applyNumberFormat="1" applyFont="1" applyBorder="1" applyAlignment="1">
      <alignment horizontal="right" vertical="center" wrapText="1"/>
    </xf>
    <xf numFmtId="0" fontId="0" fillId="0" borderId="44" xfId="0" applyBorder="1" applyAlignment="1">
      <alignment horizontal="left" vertical="center" wrapText="1"/>
    </xf>
    <xf numFmtId="0" fontId="0" fillId="0" borderId="39" xfId="0" applyBorder="1" applyAlignment="1">
      <alignment horizontal="left" vertical="center" wrapText="1"/>
    </xf>
    <xf numFmtId="0" fontId="0" fillId="0" borderId="31" xfId="0" applyBorder="1" applyAlignment="1">
      <alignment horizontal="center" vertical="center" wrapText="1"/>
    </xf>
    <xf numFmtId="0" fontId="0" fillId="0" borderId="19" xfId="0" quotePrefix="1" applyBorder="1" applyAlignment="1">
      <alignment vertical="center"/>
    </xf>
    <xf numFmtId="0" fontId="0" fillId="0" borderId="0" xfId="0" applyAlignment="1">
      <alignment horizontal="right" vertical="center"/>
    </xf>
    <xf numFmtId="0" fontId="7" fillId="0" borderId="27" xfId="0" applyFont="1" applyBorder="1" applyAlignment="1">
      <alignment vertical="center"/>
    </xf>
    <xf numFmtId="0" fontId="7" fillId="0" borderId="28" xfId="0" applyFont="1" applyBorder="1" applyAlignment="1">
      <alignment vertical="center"/>
    </xf>
    <xf numFmtId="0" fontId="1" fillId="4" borderId="0" xfId="0" applyFont="1" applyFill="1" applyAlignment="1">
      <alignment horizontal="center" vertical="center" textRotation="90" wrapText="1"/>
    </xf>
    <xf numFmtId="0" fontId="1" fillId="0" borderId="0" xfId="0" applyFont="1" applyAlignment="1">
      <alignment horizontal="right" vertical="center"/>
    </xf>
    <xf numFmtId="0" fontId="0" fillId="0" borderId="26" xfId="0" applyBorder="1" applyAlignment="1">
      <alignment horizontal="center" vertical="center"/>
    </xf>
    <xf numFmtId="0" fontId="0" fillId="0" borderId="0" xfId="0" quotePrefix="1" applyAlignment="1">
      <alignment horizontal="left" vertical="center"/>
    </xf>
    <xf numFmtId="0" fontId="0" fillId="0" borderId="0" xfId="0" applyAlignment="1">
      <alignment horizontal="right"/>
    </xf>
    <xf numFmtId="0" fontId="71" fillId="0" borderId="26" xfId="0" applyFont="1" applyBorder="1"/>
    <xf numFmtId="167" fontId="0" fillId="0" borderId="42" xfId="16" applyNumberFormat="1" applyFont="1" applyFill="1" applyBorder="1" applyAlignment="1">
      <alignment horizontal="center" vertical="center"/>
    </xf>
    <xf numFmtId="167" fontId="0" fillId="0" borderId="41" xfId="16" applyNumberFormat="1" applyFont="1" applyFill="1" applyBorder="1" applyAlignment="1">
      <alignment horizontal="center" vertical="center"/>
    </xf>
    <xf numFmtId="0" fontId="1" fillId="4" borderId="11" xfId="0" applyFont="1" applyFill="1" applyBorder="1" applyAlignment="1">
      <alignment horizontal="center" vertical="center" textRotation="90" wrapText="1"/>
    </xf>
    <xf numFmtId="0" fontId="1" fillId="4" borderId="30" xfId="0" applyFont="1" applyFill="1" applyBorder="1" applyAlignment="1">
      <alignment horizontal="center" vertical="center" textRotation="90" wrapText="1"/>
    </xf>
    <xf numFmtId="0" fontId="1" fillId="4" borderId="10" xfId="0" applyFont="1" applyFill="1" applyBorder="1" applyAlignment="1">
      <alignment horizontal="center" vertical="center" textRotation="90" wrapText="1"/>
    </xf>
    <xf numFmtId="0" fontId="0" fillId="0" borderId="10" xfId="0" applyBorder="1" applyAlignment="1">
      <alignment horizontal="left" vertical="center" wrapText="1"/>
    </xf>
    <xf numFmtId="0" fontId="0" fillId="0" borderId="40" xfId="0" applyBorder="1" applyAlignment="1">
      <alignment horizontal="right" vertical="center"/>
    </xf>
    <xf numFmtId="167" fontId="0" fillId="0" borderId="10" xfId="16" applyNumberFormat="1" applyFont="1" applyFill="1" applyBorder="1" applyAlignment="1">
      <alignment horizontal="center" vertical="center"/>
    </xf>
    <xf numFmtId="167" fontId="0" fillId="0" borderId="30" xfId="16" applyNumberFormat="1" applyFont="1" applyFill="1" applyBorder="1" applyAlignment="1">
      <alignment horizontal="center" vertical="center"/>
    </xf>
    <xf numFmtId="167" fontId="0" fillId="0" borderId="40" xfId="16" applyNumberFormat="1" applyFont="1" applyFill="1" applyBorder="1" applyAlignment="1">
      <alignment horizontal="center" vertical="center"/>
    </xf>
    <xf numFmtId="0" fontId="0" fillId="0" borderId="30" xfId="0" applyBorder="1" applyAlignment="1">
      <alignment horizontal="left" vertical="center" wrapText="1"/>
    </xf>
    <xf numFmtId="0" fontId="2" fillId="0" borderId="10" xfId="0" applyFont="1" applyBorder="1" applyAlignment="1">
      <alignment horizontal="left" vertical="center" wrapText="1"/>
    </xf>
    <xf numFmtId="0" fontId="2" fillId="0" borderId="40" xfId="0" applyFont="1" applyBorder="1" applyAlignment="1">
      <alignment horizontal="right" vertical="center"/>
    </xf>
    <xf numFmtId="167" fontId="2" fillId="0" borderId="10" xfId="16" applyNumberFormat="1" applyFont="1" applyFill="1" applyBorder="1" applyAlignment="1">
      <alignment horizontal="center" vertical="center"/>
    </xf>
    <xf numFmtId="167" fontId="14" fillId="0" borderId="10" xfId="16" applyNumberFormat="1" applyFont="1" applyFill="1" applyBorder="1" applyAlignment="1">
      <alignment horizontal="center" vertical="center"/>
    </xf>
    <xf numFmtId="167" fontId="14" fillId="0" borderId="30" xfId="16" applyNumberFormat="1" applyFont="1" applyFill="1" applyBorder="1" applyAlignment="1">
      <alignment horizontal="center" vertical="center"/>
    </xf>
    <xf numFmtId="167" fontId="2" fillId="0" borderId="40" xfId="16" applyNumberFormat="1" applyFont="1" applyFill="1" applyBorder="1" applyAlignment="1">
      <alignment horizontal="center" vertical="center"/>
    </xf>
    <xf numFmtId="0" fontId="2" fillId="0" borderId="30" xfId="0" applyFont="1" applyBorder="1" applyAlignment="1">
      <alignment horizontal="left" vertical="center" wrapText="1"/>
    </xf>
    <xf numFmtId="167" fontId="0" fillId="0" borderId="11" xfId="16" applyNumberFormat="1" applyFont="1" applyFill="1" applyBorder="1" applyAlignment="1">
      <alignment horizontal="center" vertical="center"/>
    </xf>
    <xf numFmtId="0" fontId="0" fillId="0" borderId="42" xfId="0" applyBorder="1" applyAlignment="1">
      <alignment horizontal="left" vertical="center" wrapText="1"/>
    </xf>
    <xf numFmtId="167" fontId="0" fillId="0" borderId="43" xfId="16" applyNumberFormat="1" applyFont="1" applyFill="1" applyBorder="1" applyAlignment="1">
      <alignment horizontal="center" vertical="center"/>
    </xf>
    <xf numFmtId="0" fontId="0" fillId="0" borderId="41" xfId="0" applyBorder="1" applyAlignment="1">
      <alignment horizontal="left" vertical="center" wrapText="1"/>
    </xf>
    <xf numFmtId="0" fontId="0" fillId="0" borderId="19" xfId="0" applyBorder="1" applyAlignment="1">
      <alignment vertical="center" wrapText="1"/>
    </xf>
    <xf numFmtId="167" fontId="1" fillId="0" borderId="22" xfId="16" applyNumberFormat="1" applyFont="1" applyFill="1" applyBorder="1" applyAlignment="1">
      <alignment horizontal="center" vertical="center"/>
    </xf>
    <xf numFmtId="0" fontId="1" fillId="0" borderId="0" xfId="0" applyFont="1" applyAlignment="1">
      <alignment horizontal="center" vertical="center" wrapText="1"/>
    </xf>
    <xf numFmtId="167" fontId="1" fillId="0" borderId="19" xfId="16" applyNumberFormat="1" applyFont="1" applyFill="1" applyBorder="1" applyAlignment="1">
      <alignment horizontal="center" vertical="center"/>
    </xf>
    <xf numFmtId="0" fontId="2" fillId="0" borderId="22" xfId="0" applyFont="1" applyBorder="1" applyAlignment="1" applyProtection="1">
      <alignment horizontal="left" vertical="center" wrapText="1"/>
      <protection locked="0"/>
    </xf>
    <xf numFmtId="167" fontId="13" fillId="0" borderId="0" xfId="0" applyNumberFormat="1" applyFont="1" applyAlignment="1">
      <alignment vertical="center"/>
    </xf>
    <xf numFmtId="0" fontId="2" fillId="0" borderId="7"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0" fillId="0" borderId="22" xfId="0" applyBorder="1" applyAlignment="1">
      <alignment horizontal="left" vertical="top" wrapText="1"/>
    </xf>
    <xf numFmtId="0" fontId="0" fillId="0" borderId="31" xfId="0" applyBorder="1" applyAlignment="1">
      <alignment horizontal="center" vertical="top" wrapText="1"/>
    </xf>
    <xf numFmtId="0" fontId="0" fillId="0" borderId="18" xfId="0" applyBorder="1" applyAlignment="1">
      <alignment vertical="top"/>
    </xf>
    <xf numFmtId="0" fontId="0" fillId="0" borderId="19" xfId="0"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0" borderId="28" xfId="0" applyBorder="1" applyAlignment="1">
      <alignment vertical="top"/>
    </xf>
    <xf numFmtId="0" fontId="0" fillId="0" borderId="24" xfId="0" applyBorder="1" applyAlignment="1">
      <alignment horizontal="center" vertical="center" wrapText="1"/>
    </xf>
    <xf numFmtId="0" fontId="29" fillId="0" borderId="7" xfId="0" applyFont="1" applyBorder="1" applyAlignment="1">
      <alignment horizontal="left" vertical="center" wrapText="1"/>
    </xf>
    <xf numFmtId="0" fontId="0" fillId="0" borderId="32" xfId="0" applyBorder="1" applyAlignment="1">
      <alignment horizontal="center" vertical="center" wrapText="1"/>
    </xf>
    <xf numFmtId="0" fontId="29" fillId="0" borderId="33" xfId="0" applyFont="1" applyBorder="1" applyAlignment="1">
      <alignment horizontal="left" vertical="center" wrapText="1"/>
    </xf>
    <xf numFmtId="0" fontId="5" fillId="4" borderId="22" xfId="0" applyFont="1" applyFill="1" applyBorder="1" applyAlignment="1">
      <alignment horizontal="left" vertical="center" wrapText="1"/>
    </xf>
    <xf numFmtId="0" fontId="2" fillId="0" borderId="22" xfId="0" applyFont="1" applyBorder="1" applyAlignment="1" applyProtection="1">
      <alignment wrapText="1"/>
      <protection locked="0"/>
    </xf>
    <xf numFmtId="0" fontId="0" fillId="0" borderId="26" xfId="0" applyBorder="1" applyAlignment="1">
      <alignment vertical="center" wrapText="1"/>
    </xf>
    <xf numFmtId="0" fontId="0" fillId="6" borderId="2" xfId="0" applyFill="1" applyBorder="1" applyAlignment="1">
      <alignment horizontal="left" vertical="center" wrapText="1"/>
    </xf>
    <xf numFmtId="0" fontId="1" fillId="4" borderId="2" xfId="0" applyFont="1" applyFill="1" applyBorder="1" applyAlignment="1">
      <alignment horizontal="right" vertical="center"/>
    </xf>
    <xf numFmtId="0" fontId="5" fillId="4" borderId="2" xfId="0" applyFont="1" applyFill="1" applyBorder="1" applyAlignment="1">
      <alignment horizontal="right" vertical="center"/>
    </xf>
    <xf numFmtId="1" fontId="2" fillId="0" borderId="2" xfId="0" applyNumberFormat="1" applyFont="1" applyBorder="1" applyAlignment="1">
      <alignment horizontal="right" vertical="center"/>
    </xf>
    <xf numFmtId="0" fontId="0" fillId="4" borderId="31" xfId="0" applyFill="1" applyBorder="1" applyAlignment="1">
      <alignment horizontal="right" vertical="center"/>
    </xf>
    <xf numFmtId="0" fontId="0" fillId="4" borderId="22" xfId="0" applyFill="1" applyBorder="1" applyAlignment="1">
      <alignment vertical="center"/>
    </xf>
    <xf numFmtId="0" fontId="29" fillId="0" borderId="31" xfId="0" applyFont="1" applyBorder="1" applyAlignment="1">
      <alignment horizontal="left" vertical="center"/>
    </xf>
    <xf numFmtId="0" fontId="18" fillId="0" borderId="32" xfId="0" applyFont="1" applyBorder="1" applyAlignment="1">
      <alignment vertical="center" wrapText="1"/>
    </xf>
    <xf numFmtId="0" fontId="1" fillId="4" borderId="8" xfId="0" applyFont="1" applyFill="1" applyBorder="1" applyAlignment="1">
      <alignment horizontal="center" vertical="top" wrapText="1"/>
    </xf>
    <xf numFmtId="0" fontId="1" fillId="0" borderId="5" xfId="0" applyFont="1" applyBorder="1" applyAlignment="1">
      <alignment horizontal="right" vertical="center"/>
    </xf>
    <xf numFmtId="0" fontId="1" fillId="0" borderId="37" xfId="0" applyFont="1" applyBorder="1" applyAlignment="1">
      <alignment horizontal="right" vertical="center"/>
    </xf>
    <xf numFmtId="0" fontId="5" fillId="0" borderId="3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wrapText="1"/>
    </xf>
    <xf numFmtId="165" fontId="0" fillId="0" borderId="2" xfId="0" applyNumberFormat="1" applyBorder="1" applyAlignment="1">
      <alignment vertical="center"/>
    </xf>
    <xf numFmtId="167" fontId="0" fillId="0" borderId="6" xfId="16" applyNumberFormat="1" applyFont="1" applyFill="1" applyBorder="1" applyAlignment="1">
      <alignment horizontal="right" vertical="center"/>
    </xf>
    <xf numFmtId="167" fontId="0" fillId="0" borderId="33" xfId="16" applyNumberFormat="1" applyFont="1" applyFill="1" applyBorder="1" applyAlignment="1">
      <alignment horizontal="right" vertical="center"/>
    </xf>
    <xf numFmtId="167" fontId="0" fillId="0" borderId="38" xfId="16" applyNumberFormat="1" applyFont="1" applyFill="1" applyBorder="1" applyAlignment="1">
      <alignment horizontal="right" vertical="center"/>
    </xf>
    <xf numFmtId="167" fontId="0" fillId="0" borderId="9" xfId="16" applyNumberFormat="1" applyFont="1" applyFill="1" applyBorder="1" applyAlignment="1">
      <alignment horizontal="right" vertical="center"/>
    </xf>
    <xf numFmtId="167" fontId="1" fillId="0" borderId="7" xfId="16" applyNumberFormat="1" applyFont="1" applyFill="1" applyBorder="1" applyAlignment="1">
      <alignment horizontal="right" vertical="center"/>
    </xf>
    <xf numFmtId="0" fontId="2" fillId="0" borderId="7" xfId="4" applyFont="1" applyBorder="1" applyAlignment="1">
      <alignment vertical="center"/>
    </xf>
    <xf numFmtId="0" fontId="2" fillId="0" borderId="33" xfId="4" applyFont="1" applyBorder="1" applyAlignment="1">
      <alignment vertical="center"/>
    </xf>
    <xf numFmtId="0" fontId="2" fillId="0" borderId="7" xfId="3" applyFont="1" applyBorder="1" applyAlignment="1">
      <alignment vertical="center"/>
    </xf>
    <xf numFmtId="0" fontId="2" fillId="0" borderId="33" xfId="3" applyFont="1" applyBorder="1" applyAlignment="1">
      <alignment vertical="center"/>
    </xf>
    <xf numFmtId="0" fontId="20" fillId="0" borderId="7" xfId="0" applyFont="1" applyBorder="1" applyAlignment="1">
      <alignment vertical="center"/>
    </xf>
    <xf numFmtId="0" fontId="20" fillId="0" borderId="33" xfId="0" applyFont="1" applyBorder="1" applyAlignment="1">
      <alignment vertical="center"/>
    </xf>
    <xf numFmtId="0" fontId="0" fillId="0" borderId="30" xfId="0" applyBorder="1" applyAlignment="1">
      <alignment vertical="center" wrapText="1"/>
    </xf>
    <xf numFmtId="0" fontId="2" fillId="0" borderId="33" xfId="0" applyFont="1" applyBorder="1" applyAlignment="1">
      <alignment horizontal="right" vertical="center"/>
    </xf>
    <xf numFmtId="0" fontId="5" fillId="4" borderId="2" xfId="0" applyFont="1" applyFill="1" applyBorder="1" applyAlignment="1">
      <alignment horizontal="right" vertical="center" wrapText="1"/>
    </xf>
    <xf numFmtId="3" fontId="2" fillId="0" borderId="2" xfId="0" applyNumberFormat="1" applyFont="1" applyBorder="1" applyAlignment="1">
      <alignment horizontal="left" vertical="center"/>
    </xf>
    <xf numFmtId="0" fontId="5" fillId="0" borderId="22" xfId="0" applyFont="1" applyBorder="1" applyAlignment="1">
      <alignment horizontal="center" vertical="center"/>
    </xf>
    <xf numFmtId="0" fontId="66" fillId="0" borderId="22" xfId="0" applyFont="1" applyBorder="1" applyAlignment="1">
      <alignment horizontal="left" vertical="top" wrapText="1"/>
    </xf>
    <xf numFmtId="0" fontId="2" fillId="0" borderId="33" xfId="0" applyFont="1" applyBorder="1" applyAlignment="1">
      <alignment vertical="center"/>
    </xf>
    <xf numFmtId="3" fontId="2" fillId="0" borderId="33" xfId="0" applyNumberFormat="1" applyFont="1" applyBorder="1" applyAlignment="1">
      <alignment vertical="center"/>
    </xf>
    <xf numFmtId="0" fontId="13" fillId="0" borderId="27" xfId="0" applyFont="1" applyBorder="1" applyAlignment="1">
      <alignment horizontal="center" vertical="center"/>
    </xf>
    <xf numFmtId="0" fontId="13" fillId="0" borderId="27" xfId="0" applyFont="1" applyBorder="1" applyAlignment="1">
      <alignment vertical="center"/>
    </xf>
    <xf numFmtId="165" fontId="0" fillId="0" borderId="2" xfId="0" applyNumberFormat="1" applyBorder="1" applyAlignment="1">
      <alignment horizontal="left" vertical="center"/>
    </xf>
    <xf numFmtId="165" fontId="2" fillId="4" borderId="2" xfId="3" applyNumberFormat="1" applyFont="1" applyFill="1" applyBorder="1" applyAlignment="1">
      <alignment horizontal="left" vertical="top"/>
    </xf>
    <xf numFmtId="165" fontId="2" fillId="0" borderId="2" xfId="0" applyNumberFormat="1" applyFont="1" applyBorder="1" applyAlignment="1">
      <alignment horizontal="left" vertical="center"/>
    </xf>
    <xf numFmtId="0" fontId="83" fillId="0" borderId="0" xfId="0" applyFont="1"/>
    <xf numFmtId="0" fontId="83" fillId="0" borderId="0" xfId="0" applyFont="1" applyAlignment="1">
      <alignment vertical="center"/>
    </xf>
    <xf numFmtId="0" fontId="83" fillId="0" borderId="0" xfId="0" applyFont="1" applyAlignment="1">
      <alignment horizontal="center"/>
    </xf>
    <xf numFmtId="0" fontId="82" fillId="0" borderId="0" xfId="0" applyFont="1"/>
    <xf numFmtId="0" fontId="83" fillId="0" borderId="0" xfId="0" applyFont="1" applyAlignment="1">
      <alignment horizontal="center" vertical="center"/>
    </xf>
    <xf numFmtId="0" fontId="84" fillId="0" borderId="0" xfId="0" applyFont="1" applyAlignment="1">
      <alignment horizontal="center"/>
    </xf>
    <xf numFmtId="0" fontId="83" fillId="0" borderId="0" xfId="0" applyFont="1" applyAlignment="1">
      <alignment vertical="top" wrapText="1"/>
    </xf>
    <xf numFmtId="0" fontId="83" fillId="0" borderId="0" xfId="0" quotePrefix="1" applyFont="1" applyAlignment="1">
      <alignment horizontal="center" vertical="center"/>
    </xf>
    <xf numFmtId="0" fontId="83" fillId="0" borderId="0" xfId="0" quotePrefix="1" applyFont="1" applyAlignment="1">
      <alignment horizontal="center" vertical="center" wrapText="1"/>
    </xf>
    <xf numFmtId="0" fontId="83" fillId="0" borderId="0" xfId="0" applyFont="1" applyAlignment="1">
      <alignment wrapText="1"/>
    </xf>
    <xf numFmtId="165" fontId="85" fillId="0" borderId="2" xfId="0" applyNumberFormat="1" applyFont="1" applyBorder="1" applyAlignment="1">
      <alignment horizontal="center" vertical="center"/>
    </xf>
    <xf numFmtId="0" fontId="88" fillId="7" borderId="14" xfId="0" applyFont="1" applyFill="1" applyBorder="1" applyAlignment="1">
      <alignment horizontal="center"/>
    </xf>
    <xf numFmtId="0" fontId="88" fillId="7" borderId="9" xfId="0" applyFont="1" applyFill="1" applyBorder="1" applyAlignment="1">
      <alignment horizontal="center"/>
    </xf>
    <xf numFmtId="0" fontId="86" fillId="0" borderId="2" xfId="0" applyFont="1" applyBorder="1" applyAlignment="1">
      <alignment horizontal="center" vertical="center" wrapText="1"/>
    </xf>
    <xf numFmtId="0" fontId="86" fillId="0" borderId="2" xfId="0" applyFont="1" applyBorder="1" applyAlignment="1">
      <alignment horizontal="center" vertical="center"/>
    </xf>
    <xf numFmtId="0" fontId="86" fillId="0" borderId="8" xfId="0" applyFont="1" applyBorder="1"/>
    <xf numFmtId="0" fontId="88" fillId="3" borderId="2" xfId="0" applyFont="1" applyFill="1" applyBorder="1" applyAlignment="1">
      <alignment horizontal="left" vertical="center"/>
    </xf>
    <xf numFmtId="0" fontId="88" fillId="3" borderId="2" xfId="0" applyFont="1" applyFill="1" applyBorder="1" applyAlignment="1">
      <alignment vertical="center"/>
    </xf>
    <xf numFmtId="0" fontId="88" fillId="3" borderId="2" xfId="0" applyFont="1" applyFill="1" applyBorder="1" applyAlignment="1">
      <alignment vertical="center" wrapText="1"/>
    </xf>
    <xf numFmtId="165" fontId="85" fillId="0" borderId="6" xfId="0" applyNumberFormat="1" applyFont="1" applyBorder="1" applyAlignment="1">
      <alignment horizontal="center" vertical="center"/>
    </xf>
    <xf numFmtId="0" fontId="86" fillId="0" borderId="18" xfId="0" applyFont="1" applyBorder="1"/>
    <xf numFmtId="0" fontId="86" fillId="0" borderId="0" xfId="0" applyFont="1"/>
    <xf numFmtId="0" fontId="86" fillId="0" borderId="0" xfId="0" applyFont="1" applyAlignment="1">
      <alignment horizontal="center"/>
    </xf>
    <xf numFmtId="0" fontId="86" fillId="0" borderId="19" xfId="0" applyFont="1" applyBorder="1"/>
    <xf numFmtId="0" fontId="86" fillId="7" borderId="25" xfId="0" applyFont="1" applyFill="1" applyBorder="1" applyAlignment="1">
      <alignment horizontal="center"/>
    </xf>
    <xf numFmtId="0" fontId="86" fillId="7" borderId="30" xfId="0" applyFont="1" applyFill="1" applyBorder="1" applyAlignment="1">
      <alignment horizontal="center"/>
    </xf>
    <xf numFmtId="0" fontId="86" fillId="7" borderId="36" xfId="0" applyFont="1" applyFill="1" applyBorder="1" applyAlignment="1">
      <alignment horizontal="center"/>
    </xf>
    <xf numFmtId="0" fontId="86" fillId="7" borderId="39" xfId="0" applyFont="1" applyFill="1" applyBorder="1" applyAlignment="1">
      <alignment horizontal="center"/>
    </xf>
    <xf numFmtId="0" fontId="86" fillId="0" borderId="31" xfId="0" applyFont="1" applyBorder="1"/>
    <xf numFmtId="0" fontId="88" fillId="0" borderId="0" xfId="0" applyFont="1" applyAlignment="1">
      <alignment horizontal="center" vertical="center"/>
    </xf>
    <xf numFmtId="0" fontId="86" fillId="0" borderId="22" xfId="0" applyFont="1" applyBorder="1"/>
    <xf numFmtId="0" fontId="86" fillId="0" borderId="34" xfId="0" applyFont="1" applyBorder="1" applyAlignment="1">
      <alignment horizontal="center"/>
    </xf>
    <xf numFmtId="0" fontId="86" fillId="0" borderId="22" xfId="0" applyFont="1" applyBorder="1" applyAlignment="1">
      <alignment horizontal="left" vertical="center"/>
    </xf>
    <xf numFmtId="0" fontId="86" fillId="0" borderId="22" xfId="0" applyFont="1" applyBorder="1" applyAlignment="1">
      <alignment vertical="center"/>
    </xf>
    <xf numFmtId="0" fontId="86" fillId="0" borderId="22" xfId="0" applyFont="1" applyBorder="1" applyAlignment="1">
      <alignment vertical="center" wrapText="1"/>
    </xf>
    <xf numFmtId="0" fontId="88" fillId="0" borderId="18" xfId="0" applyFont="1" applyBorder="1"/>
    <xf numFmtId="0" fontId="86" fillId="0" borderId="26" xfId="0" applyFont="1" applyBorder="1"/>
    <xf numFmtId="0" fontId="87" fillId="0" borderId="27" xfId="0" applyFont="1" applyBorder="1"/>
    <xf numFmtId="0" fontId="86" fillId="0" borderId="28" xfId="0" applyFont="1" applyBorder="1"/>
    <xf numFmtId="0" fontId="0" fillId="0" borderId="26" xfId="0" applyBorder="1" applyAlignment="1">
      <alignment horizontal="left"/>
    </xf>
    <xf numFmtId="49" fontId="0" fillId="0" borderId="7" xfId="0" applyNumberFormat="1" applyFont="1" applyBorder="1" applyAlignment="1">
      <alignment horizontal="right" vertical="center" wrapText="1"/>
    </xf>
    <xf numFmtId="49" fontId="0" fillId="0" borderId="2" xfId="0" applyNumberFormat="1" applyFont="1" applyBorder="1" applyAlignment="1">
      <alignment horizontal="right" vertical="center" wrapText="1"/>
    </xf>
    <xf numFmtId="1" fontId="5" fillId="4" borderId="2" xfId="0" applyNumberFormat="1"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2" fillId="0" borderId="7" xfId="17" applyFont="1" applyFill="1" applyBorder="1" applyAlignment="1" applyProtection="1">
      <alignment horizontal="right" vertical="center"/>
    </xf>
    <xf numFmtId="0" fontId="18" fillId="0" borderId="51" xfId="0" applyFont="1" applyBorder="1" applyAlignment="1">
      <alignment vertical="center" wrapText="1"/>
    </xf>
    <xf numFmtId="0" fontId="0" fillId="0" borderId="52" xfId="0" applyBorder="1" applyAlignment="1">
      <alignment horizontal="right" vertical="center"/>
    </xf>
    <xf numFmtId="0" fontId="2" fillId="0" borderId="52" xfId="0" applyFont="1" applyBorder="1" applyAlignment="1">
      <alignment horizontal="right" vertical="center"/>
    </xf>
    <xf numFmtId="0" fontId="0" fillId="0" borderId="53" xfId="0" applyBorder="1" applyAlignment="1">
      <alignment vertical="center" wrapText="1"/>
    </xf>
    <xf numFmtId="0" fontId="29" fillId="0" borderId="23" xfId="0" applyFont="1" applyBorder="1" applyAlignment="1">
      <alignment vertical="center" wrapText="1"/>
    </xf>
    <xf numFmtId="0" fontId="1" fillId="4" borderId="39" xfId="0" applyFont="1" applyFill="1" applyBorder="1" applyAlignment="1">
      <alignment horizontal="center" vertical="center" wrapText="1"/>
    </xf>
    <xf numFmtId="0" fontId="0" fillId="0" borderId="0" xfId="0" applyBorder="1"/>
    <xf numFmtId="1" fontId="29" fillId="0" borderId="7" xfId="0" applyNumberFormat="1" applyFont="1" applyBorder="1" applyAlignment="1">
      <alignment horizontal="right" vertical="center" wrapText="1"/>
    </xf>
    <xf numFmtId="1" fontId="29" fillId="0" borderId="2" xfId="0" applyNumberFormat="1" applyFont="1" applyBorder="1" applyAlignment="1">
      <alignment horizontal="right" vertical="center" wrapText="1"/>
    </xf>
    <xf numFmtId="0" fontId="0" fillId="0" borderId="0" xfId="0" applyAlignment="1">
      <alignment horizontal="left" vertical="center" wrapText="1"/>
    </xf>
    <xf numFmtId="0" fontId="15" fillId="0" borderId="15" xfId="5" applyFont="1" applyBorder="1" applyAlignment="1">
      <alignment horizontal="center" vertical="center" wrapText="1"/>
    </xf>
    <xf numFmtId="0" fontId="15" fillId="0" borderId="16" xfId="5" applyFont="1" applyBorder="1" applyAlignment="1">
      <alignment horizontal="center" vertical="center" wrapText="1"/>
    </xf>
    <xf numFmtId="0" fontId="21" fillId="0" borderId="18" xfId="0" applyFont="1" applyBorder="1" applyAlignment="1">
      <alignment horizontal="center" vertical="center" wrapText="1"/>
    </xf>
    <xf numFmtId="0" fontId="21" fillId="0" borderId="0" xfId="0" applyFont="1" applyAlignment="1">
      <alignment horizontal="center" vertical="center" wrapText="1"/>
    </xf>
    <xf numFmtId="0" fontId="14" fillId="0" borderId="25" xfId="5" applyFont="1" applyBorder="1" applyAlignment="1">
      <alignment horizontal="left" vertical="center"/>
    </xf>
    <xf numFmtId="0" fontId="14" fillId="0" borderId="3" xfId="5" applyFont="1" applyBorder="1" applyAlignment="1">
      <alignment horizontal="left" vertical="center"/>
    </xf>
    <xf numFmtId="0" fontId="2" fillId="0" borderId="18" xfId="5" applyFont="1" applyBorder="1" applyAlignment="1">
      <alignment horizontal="left" vertical="center"/>
    </xf>
    <xf numFmtId="0" fontId="2" fillId="0" borderId="0" xfId="5" applyFont="1" applyAlignment="1">
      <alignment horizontal="left" vertical="center"/>
    </xf>
    <xf numFmtId="0" fontId="2" fillId="0" borderId="23" xfId="5" applyFont="1" applyBorder="1" applyAlignment="1">
      <alignment horizontal="center" vertical="top"/>
    </xf>
    <xf numFmtId="0" fontId="2" fillId="0" borderId="24" xfId="5" applyFont="1" applyBorder="1" applyAlignment="1">
      <alignment horizontal="center" vertical="top"/>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 fillId="0" borderId="18" xfId="5" applyFont="1" applyBorder="1" applyAlignment="1">
      <alignment horizontal="left" vertical="center" wrapText="1"/>
    </xf>
    <xf numFmtId="0" fontId="2" fillId="0" borderId="0" xfId="5" applyFont="1" applyAlignment="1">
      <alignment horizontal="left" vertical="center" wrapText="1"/>
    </xf>
    <xf numFmtId="0" fontId="2" fillId="0" borderId="19" xfId="5" applyFont="1" applyBorder="1" applyAlignment="1">
      <alignment horizontal="left" vertical="center" wrapText="1"/>
    </xf>
    <xf numFmtId="0" fontId="0" fillId="0" borderId="0" xfId="0" applyBorder="1" applyAlignment="1">
      <alignment horizontal="left" vertical="center" wrapText="1"/>
    </xf>
    <xf numFmtId="0" fontId="1" fillId="0" borderId="18"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21" fillId="0" borderId="0" xfId="0" applyFont="1" applyBorder="1" applyAlignment="1">
      <alignment horizontal="right" vertical="center"/>
    </xf>
    <xf numFmtId="0" fontId="21" fillId="0" borderId="19" xfId="0" applyFont="1" applyBorder="1" applyAlignment="1">
      <alignment horizontal="right" vertical="center"/>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34" xfId="4" applyFont="1" applyBorder="1" applyAlignment="1">
      <alignment horizontal="center" vertical="center" wrapText="1"/>
    </xf>
    <xf numFmtId="0" fontId="1" fillId="0" borderId="6" xfId="4" applyFont="1" applyBorder="1" applyAlignment="1">
      <alignment horizontal="center" vertical="center" wrapText="1"/>
    </xf>
    <xf numFmtId="0" fontId="6" fillId="0" borderId="16" xfId="4" applyFont="1" applyBorder="1" applyAlignment="1">
      <alignment horizontal="center" vertical="center" wrapText="1"/>
    </xf>
    <xf numFmtId="0" fontId="6" fillId="0" borderId="17" xfId="4" applyFont="1" applyBorder="1" applyAlignment="1">
      <alignment horizontal="center" vertical="center" wrapText="1"/>
    </xf>
    <xf numFmtId="0" fontId="6" fillId="0" borderId="0" xfId="4" applyFont="1" applyAlignment="1">
      <alignment horizontal="center" vertical="center" wrapText="1"/>
    </xf>
    <xf numFmtId="0" fontId="6" fillId="0" borderId="19" xfId="4" applyFont="1" applyBorder="1" applyAlignment="1">
      <alignment horizontal="center" vertical="center" wrapText="1"/>
    </xf>
    <xf numFmtId="0" fontId="1" fillId="0" borderId="0" xfId="4" applyFont="1" applyAlignment="1">
      <alignment horizontal="center"/>
    </xf>
    <xf numFmtId="0" fontId="0" fillId="0" borderId="2" xfId="0" applyBorder="1" applyAlignment="1">
      <alignment horizontal="center" vertical="center"/>
    </xf>
    <xf numFmtId="0" fontId="0" fillId="0" borderId="2" xfId="0" applyBorder="1" applyAlignment="1">
      <alignment horizontal="left" vertical="center" wrapText="1"/>
    </xf>
    <xf numFmtId="0" fontId="0" fillId="0" borderId="22" xfId="0" applyBorder="1" applyAlignment="1">
      <alignment horizontal="left" vertical="center" wrapText="1"/>
    </xf>
    <xf numFmtId="0" fontId="13" fillId="0" borderId="18" xfId="0" applyFont="1" applyBorder="1" applyAlignment="1">
      <alignment horizontal="left" vertical="center"/>
    </xf>
    <xf numFmtId="0" fontId="13" fillId="0" borderId="0" xfId="0" applyFont="1" applyAlignment="1">
      <alignment horizontal="left" vertical="center"/>
    </xf>
    <xf numFmtId="0" fontId="13" fillId="0" borderId="19" xfId="0" applyFont="1" applyBorder="1" applyAlignment="1">
      <alignment horizontal="left" vertical="center"/>
    </xf>
    <xf numFmtId="0" fontId="46" fillId="0" borderId="18" xfId="0" applyFont="1" applyBorder="1" applyAlignment="1">
      <alignment horizontal="left" vertical="center"/>
    </xf>
    <xf numFmtId="0" fontId="46" fillId="0" borderId="0" xfId="0" applyFont="1" applyAlignment="1">
      <alignment horizontal="left" vertical="center"/>
    </xf>
    <xf numFmtId="0" fontId="46" fillId="0" borderId="19"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 xfId="0" applyFont="1" applyBorder="1" applyAlignment="1">
      <alignment horizontal="left" vertical="center" wrapText="1"/>
    </xf>
    <xf numFmtId="0" fontId="2" fillId="0" borderId="22" xfId="0" applyFont="1" applyBorder="1" applyAlignment="1">
      <alignment horizontal="left" vertical="center" wrapText="1"/>
    </xf>
    <xf numFmtId="0" fontId="0" fillId="0" borderId="31" xfId="0" applyBorder="1" applyAlignment="1">
      <alignment horizontal="center" vertical="center"/>
    </xf>
    <xf numFmtId="0" fontId="0" fillId="0" borderId="2" xfId="0" applyBorder="1" applyAlignment="1">
      <alignment horizontal="center" vertical="center" wrapText="1"/>
    </xf>
    <xf numFmtId="165" fontId="0" fillId="0" borderId="2" xfId="0" applyNumberFormat="1" applyBorder="1" applyAlignment="1">
      <alignment horizontal="righ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center" vertical="center"/>
    </xf>
    <xf numFmtId="0" fontId="6" fillId="0" borderId="19" xfId="0" applyFont="1" applyBorder="1" applyAlignment="1">
      <alignment horizontal="center" vertical="center"/>
    </xf>
    <xf numFmtId="0" fontId="1" fillId="4" borderId="31" xfId="0" applyFont="1" applyFill="1" applyBorder="1" applyAlignment="1">
      <alignment horizontal="center" vertical="center" wrapText="1"/>
    </xf>
    <xf numFmtId="0" fontId="28" fillId="4" borderId="2" xfId="0" applyFont="1" applyFill="1" applyBorder="1" applyAlignment="1">
      <alignment horizontal="center" vertical="center"/>
    </xf>
    <xf numFmtId="0" fontId="0" fillId="4" borderId="2" xfId="0" applyFill="1" applyBorder="1" applyAlignment="1">
      <alignment horizontal="center" vertical="center"/>
    </xf>
    <xf numFmtId="0" fontId="1" fillId="4"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0" fillId="4" borderId="2" xfId="0" applyFill="1" applyBorder="1" applyAlignment="1">
      <alignment horizontal="center" vertical="top" wrapText="1"/>
    </xf>
    <xf numFmtId="0" fontId="1" fillId="4" borderId="2" xfId="0" applyFont="1" applyFill="1" applyBorder="1" applyAlignment="1">
      <alignment horizontal="center" vertical="top" wrapText="1"/>
    </xf>
    <xf numFmtId="0" fontId="1" fillId="4" borderId="22" xfId="0" applyFont="1" applyFill="1" applyBorder="1" applyAlignment="1">
      <alignment horizontal="center" vertical="top" wrapText="1"/>
    </xf>
    <xf numFmtId="0" fontId="87" fillId="0" borderId="18" xfId="0" applyFont="1" applyBorder="1" applyAlignment="1">
      <alignment horizontal="center" vertical="center" wrapText="1"/>
    </xf>
    <xf numFmtId="0" fontId="87" fillId="0" borderId="0" xfId="0" applyFont="1" applyAlignment="1">
      <alignment horizontal="center" vertical="center" wrapText="1"/>
    </xf>
    <xf numFmtId="0" fontId="87" fillId="0" borderId="19" xfId="0" applyFont="1" applyBorder="1" applyAlignment="1">
      <alignment horizontal="center" vertical="center" wrapText="1"/>
    </xf>
    <xf numFmtId="0" fontId="86" fillId="0" borderId="15" xfId="0" applyFont="1" applyBorder="1" applyAlignment="1">
      <alignment horizontal="center" wrapText="1"/>
    </xf>
    <xf numFmtId="0" fontId="86" fillId="0" borderId="16" xfId="0" applyFont="1" applyBorder="1" applyAlignment="1">
      <alignment horizontal="center" wrapText="1"/>
    </xf>
    <xf numFmtId="0" fontId="86" fillId="0" borderId="17" xfId="0" applyFont="1" applyBorder="1" applyAlignment="1">
      <alignment horizontal="center" wrapText="1"/>
    </xf>
    <xf numFmtId="0" fontId="86" fillId="7" borderId="4" xfId="0" applyFont="1" applyFill="1" applyBorder="1" applyAlignment="1">
      <alignment horizontal="center" wrapText="1"/>
    </xf>
    <xf numFmtId="0" fontId="86" fillId="7" borderId="5" xfId="0" applyFont="1" applyFill="1" applyBorder="1" applyAlignment="1">
      <alignment horizontal="center" wrapText="1"/>
    </xf>
    <xf numFmtId="0" fontId="86" fillId="7" borderId="6" xfId="0" applyFont="1" applyFill="1" applyBorder="1" applyAlignment="1">
      <alignment horizontal="center" wrapText="1"/>
    </xf>
    <xf numFmtId="0" fontId="86" fillId="7" borderId="2" xfId="0" applyFont="1" applyFill="1" applyBorder="1" applyAlignment="1">
      <alignment horizontal="center" wrapText="1"/>
    </xf>
    <xf numFmtId="0" fontId="14" fillId="0" borderId="18" xfId="0" applyFont="1" applyBorder="1" applyAlignment="1">
      <alignment horizontal="left" vertical="center" wrapText="1"/>
    </xf>
    <xf numFmtId="0" fontId="14" fillId="0" borderId="0" xfId="0" applyFont="1" applyAlignment="1">
      <alignment horizontal="left" vertical="center" wrapText="1"/>
    </xf>
    <xf numFmtId="0" fontId="14" fillId="0" borderId="19" xfId="0" applyFont="1" applyBorder="1" applyAlignment="1">
      <alignment horizontal="left" vertical="center" wrapText="1"/>
    </xf>
    <xf numFmtId="0" fontId="14" fillId="0" borderId="25" xfId="0" applyFont="1" applyBorder="1" applyAlignment="1">
      <alignment horizontal="left" vertical="center" wrapText="1"/>
    </xf>
    <xf numFmtId="0" fontId="14" fillId="0" borderId="3" xfId="0" applyFont="1" applyBorder="1" applyAlignment="1">
      <alignment horizontal="left" vertical="center" wrapText="1"/>
    </xf>
    <xf numFmtId="0" fontId="14" fillId="0" borderId="35" xfId="0" applyFont="1" applyBorder="1" applyAlignment="1">
      <alignment horizontal="left" vertical="center" wrapText="1"/>
    </xf>
    <xf numFmtId="0" fontId="19" fillId="0" borderId="36" xfId="0" applyFont="1" applyBorder="1" applyAlignment="1">
      <alignment horizontal="center" vertical="center"/>
    </xf>
    <xf numFmtId="0" fontId="19" fillId="0" borderId="1" xfId="0" applyFont="1" applyBorder="1" applyAlignment="1">
      <alignment horizontal="center" vertical="center"/>
    </xf>
    <xf numFmtId="0" fontId="19" fillId="0" borderId="29" xfId="0" applyFont="1" applyBorder="1" applyAlignment="1">
      <alignment horizontal="center" vertical="center"/>
    </xf>
    <xf numFmtId="0" fontId="15" fillId="0" borderId="15" xfId="0" applyFont="1" applyBorder="1" applyAlignment="1">
      <alignment horizontal="center" vertical="center"/>
    </xf>
    <xf numFmtId="0" fontId="19" fillId="0" borderId="18" xfId="0" applyFont="1" applyBorder="1" applyAlignment="1">
      <alignment horizontal="center" vertical="center"/>
    </xf>
    <xf numFmtId="0" fontId="19" fillId="0" borderId="0" xfId="0" applyFont="1" applyAlignment="1">
      <alignment horizontal="center" vertical="center"/>
    </xf>
    <xf numFmtId="0" fontId="19" fillId="0" borderId="19" xfId="0" applyFont="1" applyBorder="1" applyAlignment="1">
      <alignment horizontal="center" vertical="center"/>
    </xf>
    <xf numFmtId="0" fontId="5" fillId="4" borderId="8"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20" xfId="0" applyFont="1" applyFill="1" applyBorder="1" applyAlignment="1">
      <alignment horizontal="left" vertical="center"/>
    </xf>
    <xf numFmtId="0" fontId="5" fillId="4" borderId="23" xfId="0" applyFont="1" applyFill="1" applyBorder="1" applyAlignment="1">
      <alignment horizontal="left" vertical="center"/>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xf>
    <xf numFmtId="0" fontId="1" fillId="0" borderId="34" xfId="0" applyFont="1" applyBorder="1" applyAlignment="1">
      <alignment horizontal="center" vertical="center"/>
    </xf>
    <xf numFmtId="0" fontId="1" fillId="0" borderId="6" xfId="0" applyFont="1" applyBorder="1" applyAlignment="1">
      <alignment horizontal="center" vertical="center"/>
    </xf>
    <xf numFmtId="0" fontId="13" fillId="0" borderId="25" xfId="0" applyFont="1" applyBorder="1" applyAlignment="1">
      <alignment horizontal="left" vertical="center"/>
    </xf>
    <xf numFmtId="0" fontId="13" fillId="0" borderId="3" xfId="0" applyFont="1" applyBorder="1" applyAlignment="1">
      <alignment horizontal="left" vertical="center"/>
    </xf>
    <xf numFmtId="0" fontId="13" fillId="0" borderId="35" xfId="0" applyFont="1" applyBorder="1" applyAlignment="1">
      <alignment horizontal="left" vertical="center"/>
    </xf>
    <xf numFmtId="0" fontId="1" fillId="4" borderId="22" xfId="0" applyFont="1" applyFill="1" applyBorder="1" applyAlignment="1">
      <alignment horizontal="left" vertical="center"/>
    </xf>
    <xf numFmtId="0" fontId="1" fillId="4" borderId="6" xfId="0" applyFont="1" applyFill="1" applyBorder="1" applyAlignment="1">
      <alignment horizontal="center" vertical="top" wrapText="1"/>
    </xf>
    <xf numFmtId="0" fontId="1" fillId="4" borderId="2" xfId="0" applyFont="1" applyFill="1" applyBorder="1" applyAlignment="1">
      <alignment horizontal="center" vertical="top"/>
    </xf>
    <xf numFmtId="0" fontId="1" fillId="4" borderId="5" xfId="0" applyFont="1" applyFill="1" applyBorder="1" applyAlignment="1">
      <alignment horizontal="center" vertical="top" wrapText="1"/>
    </xf>
    <xf numFmtId="0" fontId="1" fillId="4" borderId="5" xfId="0" applyFont="1" applyFill="1" applyBorder="1" applyAlignment="1">
      <alignment horizontal="center" vertical="top"/>
    </xf>
    <xf numFmtId="0" fontId="0" fillId="0" borderId="36" xfId="0" applyBorder="1" applyAlignment="1">
      <alignment horizontal="right" vertical="center"/>
    </xf>
    <xf numFmtId="0" fontId="0" fillId="0" borderId="1" xfId="0" applyBorder="1" applyAlignment="1">
      <alignment horizontal="right" vertical="center"/>
    </xf>
    <xf numFmtId="0" fontId="0" fillId="0" borderId="29" xfId="0" applyBorder="1" applyAlignment="1">
      <alignment horizontal="right" vertical="center"/>
    </xf>
    <xf numFmtId="0" fontId="15" fillId="0" borderId="15" xfId="3" applyFont="1" applyBorder="1" applyAlignment="1">
      <alignment horizontal="center" vertical="center" wrapText="1"/>
    </xf>
    <xf numFmtId="0" fontId="15" fillId="0" borderId="16" xfId="3" applyFont="1" applyBorder="1" applyAlignment="1">
      <alignment horizontal="center" vertical="center" wrapText="1"/>
    </xf>
    <xf numFmtId="0" fontId="15" fillId="0" borderId="17" xfId="3" applyFont="1" applyBorder="1" applyAlignment="1">
      <alignment horizontal="center" vertical="center" wrapText="1"/>
    </xf>
    <xf numFmtId="0" fontId="19" fillId="0" borderId="18" xfId="3" applyFont="1" applyBorder="1" applyAlignment="1">
      <alignment horizontal="center" vertical="center" wrapText="1"/>
    </xf>
    <xf numFmtId="0" fontId="19" fillId="0" borderId="0" xfId="3" applyFont="1" applyAlignment="1">
      <alignment horizontal="center" vertical="center" wrapText="1"/>
    </xf>
    <xf numFmtId="0" fontId="19" fillId="0" borderId="19" xfId="3" applyFont="1" applyBorder="1" applyAlignment="1">
      <alignment horizontal="center" vertical="center" wrapText="1"/>
    </xf>
    <xf numFmtId="0" fontId="5" fillId="4" borderId="2" xfId="3" applyFont="1" applyFill="1" applyBorder="1" applyAlignment="1">
      <alignment horizontal="center" vertical="top"/>
    </xf>
    <xf numFmtId="0" fontId="5" fillId="4" borderId="6" xfId="3" applyFont="1" applyFill="1" applyBorder="1" applyAlignment="1">
      <alignment horizontal="center" vertical="top" wrapText="1"/>
    </xf>
    <xf numFmtId="0" fontId="5" fillId="4" borderId="2" xfId="3" applyFont="1" applyFill="1" applyBorder="1" applyAlignment="1">
      <alignment horizontal="center" vertical="top" wrapText="1"/>
    </xf>
    <xf numFmtId="0" fontId="5" fillId="4" borderId="22" xfId="3" applyFont="1" applyFill="1" applyBorder="1" applyAlignment="1">
      <alignment horizontal="center" vertical="top"/>
    </xf>
    <xf numFmtId="0" fontId="14" fillId="0" borderId="18" xfId="3" applyFont="1" applyBorder="1" applyAlignment="1">
      <alignment horizontal="left" vertical="center"/>
    </xf>
    <xf numFmtId="0" fontId="14" fillId="0" borderId="0" xfId="3" applyFont="1" applyAlignment="1">
      <alignment horizontal="left" vertical="center"/>
    </xf>
    <xf numFmtId="0" fontId="14" fillId="0" borderId="19" xfId="3" applyFont="1" applyBorder="1" applyAlignment="1">
      <alignment horizontal="left" vertical="center"/>
    </xf>
    <xf numFmtId="0" fontId="14" fillId="0" borderId="25" xfId="3" applyFont="1" applyBorder="1" applyAlignment="1">
      <alignment horizontal="left" vertical="center"/>
    </xf>
    <xf numFmtId="0" fontId="14" fillId="0" borderId="3" xfId="3" applyFont="1" applyBorder="1" applyAlignment="1">
      <alignment horizontal="left" vertical="center"/>
    </xf>
    <xf numFmtId="0" fontId="14" fillId="0" borderId="35" xfId="3" applyFont="1" applyBorder="1" applyAlignment="1">
      <alignment horizontal="left" vertical="center"/>
    </xf>
    <xf numFmtId="0" fontId="2" fillId="0" borderId="18" xfId="3" applyFont="1" applyBorder="1" applyAlignment="1">
      <alignment horizontal="left" vertical="center"/>
    </xf>
    <xf numFmtId="0" fontId="2" fillId="0" borderId="0" xfId="3" applyFont="1" applyAlignment="1">
      <alignment horizontal="left" vertical="center"/>
    </xf>
    <xf numFmtId="0" fontId="2" fillId="0" borderId="19" xfId="3" applyFont="1" applyBorder="1" applyAlignment="1">
      <alignment horizontal="left" vertical="center"/>
    </xf>
    <xf numFmtId="0" fontId="5" fillId="0" borderId="34" xfId="3" applyFont="1" applyBorder="1" applyAlignment="1">
      <alignment horizontal="center" vertical="center"/>
    </xf>
    <xf numFmtId="0" fontId="5" fillId="0" borderId="6" xfId="3" applyFont="1" applyBorder="1" applyAlignment="1">
      <alignment horizontal="center" vertical="center"/>
    </xf>
    <xf numFmtId="0" fontId="5" fillId="4" borderId="31" xfId="3" applyFont="1" applyFill="1" applyBorder="1" applyAlignment="1">
      <alignment horizontal="center" vertical="top" wrapText="1"/>
    </xf>
    <xf numFmtId="0" fontId="22" fillId="0" borderId="26" xfId="14" applyFont="1" applyBorder="1" applyAlignment="1">
      <alignment horizontal="left" vertical="top" wrapText="1"/>
    </xf>
    <xf numFmtId="0" fontId="22" fillId="0" borderId="27" xfId="14" applyFont="1" applyBorder="1" applyAlignment="1">
      <alignment horizontal="left" vertical="top" wrapText="1"/>
    </xf>
    <xf numFmtId="0" fontId="22" fillId="0" borderId="28" xfId="14" applyFont="1" applyBorder="1" applyAlignment="1">
      <alignment horizontal="left" vertical="top"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vertical="top" wrapText="1"/>
    </xf>
    <xf numFmtId="0" fontId="0" fillId="0" borderId="0" xfId="0" applyAlignment="1">
      <alignment horizontal="center" vertical="top" wrapText="1"/>
    </xf>
    <xf numFmtId="0" fontId="0" fillId="0" borderId="19" xfId="0" applyBorder="1" applyAlignment="1">
      <alignment horizontal="center" vertical="top" wrapText="1"/>
    </xf>
    <xf numFmtId="0" fontId="5" fillId="4" borderId="31" xfId="3" applyFont="1" applyFill="1" applyBorder="1" applyAlignment="1">
      <alignment horizontal="center" vertical="top"/>
    </xf>
    <xf numFmtId="0" fontId="59" fillId="4" borderId="4" xfId="3" applyFont="1" applyFill="1" applyBorder="1" applyAlignment="1">
      <alignment horizontal="center" vertical="top"/>
    </xf>
    <xf numFmtId="0" fontId="59" fillId="4" borderId="5" xfId="3" applyFont="1" applyFill="1" applyBorder="1" applyAlignment="1">
      <alignment horizontal="center" vertical="top"/>
    </xf>
    <xf numFmtId="0" fontId="59" fillId="4" borderId="6" xfId="3" applyFont="1" applyFill="1" applyBorder="1" applyAlignment="1">
      <alignment horizontal="center" vertical="top"/>
    </xf>
    <xf numFmtId="0" fontId="59" fillId="4" borderId="4" xfId="3" applyFont="1" applyFill="1" applyBorder="1" applyAlignment="1">
      <alignment horizontal="center" vertical="top" wrapText="1"/>
    </xf>
    <xf numFmtId="0" fontId="59" fillId="4" borderId="5" xfId="3" applyFont="1" applyFill="1" applyBorder="1" applyAlignment="1">
      <alignment horizontal="center" vertical="top" wrapText="1"/>
    </xf>
    <xf numFmtId="0" fontId="59" fillId="4" borderId="6" xfId="3" applyFont="1" applyFill="1" applyBorder="1" applyAlignment="1">
      <alignment horizontal="center" vertical="top" wrapText="1"/>
    </xf>
    <xf numFmtId="0" fontId="5" fillId="4" borderId="4" xfId="3" applyFont="1" applyFill="1" applyBorder="1" applyAlignment="1">
      <alignment horizontal="center" vertical="top" wrapText="1"/>
    </xf>
    <xf numFmtId="0" fontId="5" fillId="4" borderId="5" xfId="3" applyFont="1" applyFill="1" applyBorder="1" applyAlignment="1">
      <alignment horizontal="center" vertical="top" wrapText="1"/>
    </xf>
    <xf numFmtId="0" fontId="55" fillId="0" borderId="26" xfId="14" applyBorder="1" applyAlignment="1">
      <alignment horizontal="left" vertical="top" wrapText="1"/>
    </xf>
    <xf numFmtId="0" fontId="55" fillId="0" borderId="27" xfId="14" applyBorder="1" applyAlignment="1">
      <alignment horizontal="left" vertical="top" wrapText="1"/>
    </xf>
    <xf numFmtId="0" fontId="55" fillId="0" borderId="28" xfId="14" applyBorder="1" applyAlignment="1">
      <alignment horizontal="left" vertical="top" wrapText="1"/>
    </xf>
    <xf numFmtId="0" fontId="54" fillId="0" borderId="15" xfId="14" applyFont="1" applyBorder="1" applyAlignment="1">
      <alignment horizontal="center" vertical="top" wrapText="1"/>
    </xf>
    <xf numFmtId="0" fontId="55" fillId="0" borderId="16" xfId="14" applyBorder="1" applyAlignment="1">
      <alignment horizontal="center" vertical="top" wrapText="1"/>
    </xf>
    <xf numFmtId="0" fontId="55" fillId="0" borderId="17" xfId="14" applyBorder="1" applyAlignment="1">
      <alignment horizontal="center" vertical="top" wrapText="1"/>
    </xf>
    <xf numFmtId="0" fontId="80" fillId="4" borderId="20" xfId="0" applyFont="1" applyFill="1" applyBorder="1" applyAlignment="1">
      <alignment horizontal="center" vertical="top"/>
    </xf>
    <xf numFmtId="0" fontId="80" fillId="4" borderId="23" xfId="0" applyFont="1" applyFill="1" applyBorder="1" applyAlignment="1">
      <alignment horizontal="center" vertical="top"/>
    </xf>
    <xf numFmtId="0" fontId="80" fillId="4" borderId="24" xfId="0" applyFont="1" applyFill="1" applyBorder="1" applyAlignment="1">
      <alignment horizontal="center" vertical="top"/>
    </xf>
    <xf numFmtId="0" fontId="5" fillId="4" borderId="21" xfId="0" applyFont="1" applyFill="1" applyBorder="1" applyAlignment="1">
      <alignment horizontal="center" vertical="top" wrapText="1"/>
    </xf>
    <xf numFmtId="0" fontId="5" fillId="4" borderId="30" xfId="0" applyFont="1" applyFill="1" applyBorder="1" applyAlignment="1">
      <alignment horizontal="center" vertical="top" wrapText="1"/>
    </xf>
    <xf numFmtId="0" fontId="5" fillId="4" borderId="39" xfId="0" applyFont="1" applyFill="1" applyBorder="1" applyAlignment="1">
      <alignment horizontal="center" vertical="top" wrapText="1"/>
    </xf>
    <xf numFmtId="0" fontId="59" fillId="4" borderId="2" xfId="0" applyFont="1" applyFill="1" applyBorder="1" applyAlignment="1">
      <alignment horizontal="center" vertical="top" wrapText="1"/>
    </xf>
    <xf numFmtId="0" fontId="14" fillId="0" borderId="3" xfId="0" applyFont="1" applyBorder="1" applyAlignment="1">
      <alignment horizontal="left" vertical="center"/>
    </xf>
    <xf numFmtId="0" fontId="14" fillId="0" borderId="35" xfId="0" applyFont="1" applyBorder="1" applyAlignment="1">
      <alignment horizontal="left" vertical="center"/>
    </xf>
    <xf numFmtId="0" fontId="5" fillId="0" borderId="34" xfId="0" applyFont="1" applyBorder="1" applyAlignment="1">
      <alignment horizontal="center" vertical="center"/>
    </xf>
    <xf numFmtId="0" fontId="5" fillId="0" borderId="6" xfId="0" applyFont="1" applyBorder="1" applyAlignment="1">
      <alignment horizontal="center" vertical="center"/>
    </xf>
    <xf numFmtId="0" fontId="2" fillId="0" borderId="26" xfId="0" applyFont="1" applyBorder="1" applyAlignment="1">
      <alignment horizontal="left" vertical="center" wrapText="1"/>
    </xf>
    <xf numFmtId="0" fontId="15" fillId="0" borderId="15" xfId="0" applyFont="1" applyBorder="1" applyAlignment="1">
      <alignment horizontal="center" vertical="top"/>
    </xf>
    <xf numFmtId="0" fontId="15" fillId="0" borderId="16" xfId="0" applyFont="1" applyBorder="1" applyAlignment="1">
      <alignment horizontal="center" vertical="top"/>
    </xf>
    <xf numFmtId="0" fontId="15" fillId="0" borderId="17" xfId="0" applyFont="1" applyBorder="1" applyAlignment="1">
      <alignment horizontal="center" vertical="top"/>
    </xf>
    <xf numFmtId="0" fontId="15" fillId="0" borderId="18" xfId="0" applyFont="1" applyBorder="1" applyAlignment="1">
      <alignment horizontal="center" vertical="top"/>
    </xf>
    <xf numFmtId="0" fontId="15" fillId="0" borderId="0" xfId="0" applyFont="1" applyAlignment="1">
      <alignment horizontal="center" vertical="top"/>
    </xf>
    <xf numFmtId="0" fontId="15" fillId="0" borderId="19" xfId="0" applyFont="1" applyBorder="1" applyAlignment="1">
      <alignment horizontal="center" vertical="top"/>
    </xf>
    <xf numFmtId="0" fontId="17" fillId="4" borderId="2" xfId="0" applyFont="1" applyFill="1" applyBorder="1" applyAlignment="1">
      <alignment horizontal="left" vertical="center" wrapText="1"/>
    </xf>
    <xf numFmtId="0" fontId="5" fillId="4" borderId="31" xfId="0" applyFont="1" applyFill="1" applyBorder="1" applyAlignment="1">
      <alignment horizontal="center" vertical="center" wrapText="1"/>
    </xf>
    <xf numFmtId="0" fontId="5" fillId="4" borderId="22" xfId="0" applyFont="1" applyFill="1" applyBorder="1" applyAlignment="1">
      <alignment horizontal="left" vertical="top" wrapText="1"/>
    </xf>
    <xf numFmtId="0" fontId="5" fillId="4" borderId="6"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2" xfId="0" applyFont="1" applyFill="1" applyBorder="1" applyAlignment="1">
      <alignment horizontal="center" vertical="top"/>
    </xf>
    <xf numFmtId="0" fontId="2" fillId="0" borderId="1" xfId="0" applyFont="1" applyBorder="1" applyAlignment="1">
      <alignment horizontal="right" vertical="center"/>
    </xf>
    <xf numFmtId="0" fontId="2" fillId="0" borderId="29" xfId="0" applyFont="1" applyBorder="1" applyAlignment="1">
      <alignment horizontal="right" vertical="center"/>
    </xf>
    <xf numFmtId="0" fontId="5" fillId="0" borderId="31" xfId="0" applyFont="1" applyBorder="1" applyAlignment="1">
      <alignment horizontal="center" vertical="center"/>
    </xf>
    <xf numFmtId="0" fontId="5" fillId="0" borderId="2" xfId="0" applyFont="1" applyBorder="1" applyAlignment="1">
      <alignment horizontal="center" vertical="center"/>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9" xfId="0" applyFont="1" applyBorder="1" applyAlignment="1">
      <alignment horizontal="center" vertical="center" wrapText="1"/>
    </xf>
    <xf numFmtId="0" fontId="5" fillId="4" borderId="22" xfId="0" applyFont="1" applyFill="1" applyBorder="1" applyAlignment="1">
      <alignment horizontal="center" vertical="center" wrapText="1"/>
    </xf>
    <xf numFmtId="1" fontId="5" fillId="4" borderId="2" xfId="0" applyNumberFormat="1" applyFont="1" applyFill="1" applyBorder="1" applyAlignment="1">
      <alignment horizontal="center" vertical="center" wrapText="1"/>
    </xf>
    <xf numFmtId="1" fontId="5" fillId="4" borderId="4" xfId="0" applyNumberFormat="1" applyFont="1" applyFill="1" applyBorder="1" applyAlignment="1">
      <alignment horizontal="center" vertical="center" wrapText="1"/>
    </xf>
    <xf numFmtId="1" fontId="5" fillId="4" borderId="5" xfId="0" applyNumberFormat="1" applyFont="1" applyFill="1" applyBorder="1" applyAlignment="1">
      <alignment horizontal="center" vertical="center" wrapText="1"/>
    </xf>
    <xf numFmtId="1" fontId="5" fillId="4" borderId="6" xfId="0" applyNumberFormat="1" applyFont="1" applyFill="1" applyBorder="1" applyAlignment="1">
      <alignment horizontal="center" vertical="center" wrapText="1"/>
    </xf>
    <xf numFmtId="0" fontId="17" fillId="4" borderId="2" xfId="0" applyFont="1" applyFill="1" applyBorder="1" applyAlignment="1">
      <alignment horizontal="center" vertical="center" wrapText="1"/>
    </xf>
    <xf numFmtId="0" fontId="20" fillId="0" borderId="36" xfId="0" applyFont="1" applyBorder="1" applyAlignment="1">
      <alignment horizontal="right" vertical="center" wrapText="1"/>
    </xf>
    <xf numFmtId="0" fontId="20" fillId="0" borderId="1" xfId="0" applyFont="1" applyBorder="1" applyAlignment="1">
      <alignment horizontal="right" vertical="center" wrapText="1"/>
    </xf>
    <xf numFmtId="0" fontId="20" fillId="0" borderId="29" xfId="0" applyFont="1" applyBorder="1" applyAlignment="1">
      <alignment horizontal="right" vertical="center" wrapText="1"/>
    </xf>
    <xf numFmtId="0" fontId="1" fillId="0" borderId="5" xfId="0" applyFont="1" applyBorder="1" applyAlignment="1">
      <alignment horizontal="right" vertical="center"/>
    </xf>
    <xf numFmtId="0" fontId="1" fillId="0" borderId="37" xfId="0" applyFont="1" applyBorder="1" applyAlignment="1">
      <alignment horizontal="right" vertic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19" xfId="0" applyFont="1" applyBorder="1" applyAlignment="1">
      <alignment horizontal="center" vertical="center" wrapText="1"/>
    </xf>
    <xf numFmtId="0" fontId="28" fillId="4" borderId="2" xfId="0" applyFont="1" applyFill="1" applyBorder="1" applyAlignment="1">
      <alignment horizontal="center" vertical="center" wrapText="1"/>
    </xf>
    <xf numFmtId="0" fontId="23" fillId="4" borderId="31"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47" fillId="0" borderId="18" xfId="0" applyFont="1" applyBorder="1" applyAlignment="1">
      <alignment horizontal="left" vertical="center" wrapText="1"/>
    </xf>
    <xf numFmtId="0" fontId="47" fillId="0" borderId="0" xfId="0" applyFont="1" applyAlignment="1">
      <alignment horizontal="left" vertical="center"/>
    </xf>
    <xf numFmtId="0" fontId="47" fillId="0" borderId="19" xfId="0" applyFont="1" applyBorder="1" applyAlignment="1">
      <alignment horizontal="left" vertical="center"/>
    </xf>
    <xf numFmtId="0" fontId="23" fillId="4" borderId="2" xfId="0" applyFont="1" applyFill="1" applyBorder="1" applyAlignment="1">
      <alignment horizontal="center" vertical="top" wrapText="1"/>
    </xf>
    <xf numFmtId="0" fontId="0" fillId="0" borderId="0" xfId="0" applyAlignment="1">
      <alignment horizontal="center" vertical="top"/>
    </xf>
    <xf numFmtId="0" fontId="22" fillId="0" borderId="3" xfId="0" applyFont="1" applyBorder="1" applyAlignment="1">
      <alignment horizontal="center" vertical="top" wrapText="1"/>
    </xf>
    <xf numFmtId="0" fontId="17" fillId="0" borderId="8" xfId="0" applyFont="1" applyBorder="1" applyAlignment="1">
      <alignment horizontal="left" vertical="center" wrapText="1"/>
    </xf>
    <xf numFmtId="0" fontId="17"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10" fillId="0" borderId="0" xfId="0" applyFont="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horizontal="center" vertical="top" wrapText="1"/>
    </xf>
    <xf numFmtId="0" fontId="5" fillId="0" borderId="13" xfId="0" applyFont="1" applyBorder="1" applyAlignment="1">
      <alignment horizontal="center" vertical="top" wrapText="1"/>
    </xf>
    <xf numFmtId="0" fontId="5" fillId="0" borderId="11" xfId="0" applyFont="1" applyBorder="1" applyAlignment="1">
      <alignment horizontal="center" vertical="top" wrapText="1"/>
    </xf>
    <xf numFmtId="0" fontId="22" fillId="0" borderId="3" xfId="0" applyFont="1" applyBorder="1" applyAlignment="1">
      <alignment horizontal="left" vertical="top" wrapText="1"/>
    </xf>
    <xf numFmtId="0" fontId="31" fillId="0" borderId="0" xfId="0" applyFont="1" applyAlignment="1">
      <alignment horizontal="center" vertical="top" wrapText="1"/>
    </xf>
    <xf numFmtId="0" fontId="32" fillId="0" borderId="1" xfId="0" applyFont="1" applyBorder="1" applyAlignment="1">
      <alignment horizontal="center" vertical="top" wrapText="1"/>
    </xf>
    <xf numFmtId="0" fontId="2" fillId="0" borderId="3" xfId="2" applyFont="1" applyBorder="1" applyAlignment="1">
      <alignment horizontal="left" vertical="top"/>
    </xf>
    <xf numFmtId="0" fontId="19" fillId="0" borderId="0" xfId="2" applyFont="1" applyAlignment="1">
      <alignment horizontal="center" vertical="top"/>
    </xf>
    <xf numFmtId="0" fontId="33" fillId="0" borderId="1" xfId="2" applyFont="1" applyBorder="1" applyAlignment="1">
      <alignment horizontal="center" vertical="top"/>
    </xf>
    <xf numFmtId="0" fontId="22" fillId="0" borderId="1" xfId="0" applyFont="1" applyBorder="1" applyAlignment="1">
      <alignment horizontal="right"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55" fillId="0" borderId="0" xfId="14" applyAlignment="1">
      <alignment horizontal="center" vertical="top"/>
    </xf>
    <xf numFmtId="0" fontId="47" fillId="0" borderId="0" xfId="0" applyFont="1" applyAlignment="1">
      <alignment horizontal="left" vertical="center" wrapText="1"/>
    </xf>
    <xf numFmtId="0" fontId="51" fillId="0" borderId="0" xfId="5" applyFont="1" applyAlignment="1">
      <alignment horizontal="left" vertical="top" wrapText="1"/>
    </xf>
    <xf numFmtId="0" fontId="31" fillId="0" borderId="0" xfId="0" applyFont="1" applyAlignment="1">
      <alignment horizontal="center" vertical="center" wrapText="1"/>
    </xf>
    <xf numFmtId="0" fontId="5" fillId="4" borderId="2" xfId="14" applyFont="1" applyFill="1" applyBorder="1" applyAlignment="1">
      <alignment horizontal="center" vertical="center" wrapText="1"/>
    </xf>
    <xf numFmtId="0" fontId="5" fillId="4" borderId="22" xfId="14" applyFont="1" applyFill="1" applyBorder="1" applyAlignment="1">
      <alignment horizontal="left" vertical="center" wrapText="1"/>
    </xf>
    <xf numFmtId="0" fontId="17" fillId="4" borderId="31" xfId="14" applyFont="1" applyFill="1" applyBorder="1" applyAlignment="1">
      <alignment horizontal="center" vertical="center" wrapText="1"/>
    </xf>
    <xf numFmtId="0" fontId="17" fillId="4" borderId="2" xfId="14" applyFont="1" applyFill="1" applyBorder="1" applyAlignment="1">
      <alignment horizontal="center" vertical="center" wrapText="1"/>
    </xf>
    <xf numFmtId="0" fontId="15" fillId="0" borderId="15" xfId="0" applyFont="1" applyBorder="1" applyAlignment="1">
      <alignment horizontal="center" vertical="top" wrapText="1"/>
    </xf>
    <xf numFmtId="0" fontId="15" fillId="0" borderId="16" xfId="0" applyFont="1" applyBorder="1" applyAlignment="1">
      <alignment horizontal="center" vertical="top" wrapText="1"/>
    </xf>
    <xf numFmtId="0" fontId="15" fillId="0" borderId="17" xfId="0" applyFont="1" applyBorder="1" applyAlignment="1">
      <alignment horizontal="center" vertical="top" wrapText="1"/>
    </xf>
    <xf numFmtId="0" fontId="5" fillId="4" borderId="2" xfId="0" applyFont="1" applyFill="1" applyBorder="1" applyAlignment="1">
      <alignment horizontal="center" vertical="center"/>
    </xf>
    <xf numFmtId="0" fontId="5" fillId="4" borderId="2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Alignment="1">
      <alignment horizontal="center" vertical="center" wrapText="1"/>
    </xf>
    <xf numFmtId="0" fontId="17" fillId="4" borderId="2" xfId="0" applyFont="1" applyFill="1" applyBorder="1" applyAlignment="1">
      <alignment horizontal="center" vertical="center"/>
    </xf>
    <xf numFmtId="0" fontId="2" fillId="0" borderId="0" xfId="0" applyFont="1" applyAlignment="1">
      <alignment horizontal="right" vertical="center" wrapText="1"/>
    </xf>
    <xf numFmtId="0" fontId="2" fillId="0" borderId="19" xfId="0" applyFont="1" applyBorder="1" applyAlignment="1">
      <alignment horizontal="right" vertical="center" wrapText="1"/>
    </xf>
    <xf numFmtId="0" fontId="14" fillId="0" borderId="18" xfId="0" applyFont="1" applyBorder="1" applyAlignment="1">
      <alignment horizontal="left" vertical="center"/>
    </xf>
    <xf numFmtId="0" fontId="14" fillId="0" borderId="0" xfId="0" applyFont="1" applyAlignment="1">
      <alignment horizontal="left" vertical="center"/>
    </xf>
    <xf numFmtId="0" fontId="14" fillId="0" borderId="19" xfId="0" applyFont="1" applyBorder="1" applyAlignment="1">
      <alignment horizontal="left" vertical="center"/>
    </xf>
    <xf numFmtId="0" fontId="8" fillId="0" borderId="27" xfId="0" applyFont="1" applyBorder="1" applyAlignment="1">
      <alignment horizontal="left" wrapText="1"/>
    </xf>
    <xf numFmtId="0" fontId="8" fillId="0" borderId="28" xfId="0" applyFont="1" applyBorder="1" applyAlignment="1">
      <alignment horizontal="left" wrapText="1"/>
    </xf>
    <xf numFmtId="0" fontId="2" fillId="0" borderId="22" xfId="0" applyFont="1" applyBorder="1" applyAlignment="1">
      <alignment horizontal="center" wrapText="1"/>
    </xf>
    <xf numFmtId="0" fontId="5" fillId="0" borderId="20" xfId="0" applyFont="1" applyBorder="1" applyAlignment="1">
      <alignment horizontal="left" vertical="center" wrapText="1"/>
    </xf>
    <xf numFmtId="0" fontId="5" fillId="0" borderId="24" xfId="0" applyFont="1" applyBorder="1" applyAlignment="1">
      <alignment horizontal="left" vertical="center" wrapText="1"/>
    </xf>
    <xf numFmtId="0" fontId="15" fillId="0" borderId="15"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5" fillId="4" borderId="34" xfId="0" applyFont="1" applyFill="1" applyBorder="1" applyAlignment="1">
      <alignment horizontal="left" vertical="center" wrapText="1"/>
    </xf>
    <xf numFmtId="0" fontId="5" fillId="4" borderId="6" xfId="0" applyFont="1" applyFill="1" applyBorder="1" applyAlignment="1">
      <alignment horizontal="left" vertical="center" wrapText="1"/>
    </xf>
    <xf numFmtId="0" fontId="2" fillId="0" borderId="21" xfId="0" applyFont="1" applyBorder="1" applyAlignment="1">
      <alignment horizontal="justify" wrapText="1"/>
    </xf>
    <xf numFmtId="0" fontId="2" fillId="0" borderId="39" xfId="0" applyFont="1" applyBorder="1" applyAlignment="1">
      <alignment horizontal="justify" wrapText="1"/>
    </xf>
    <xf numFmtId="0" fontId="0" fillId="0" borderId="39" xfId="0" applyBorder="1" applyAlignment="1">
      <alignment wrapText="1"/>
    </xf>
    <xf numFmtId="0" fontId="15" fillId="0" borderId="36"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9" xfId="0" applyFont="1" applyBorder="1" applyAlignment="1">
      <alignment horizontal="center" vertical="center" wrapText="1"/>
    </xf>
    <xf numFmtId="0" fontId="2" fillId="0" borderId="18" xfId="0" applyFont="1" applyBorder="1" applyAlignment="1">
      <alignment horizontal="left" vertical="center"/>
    </xf>
    <xf numFmtId="0" fontId="2" fillId="0" borderId="0" xfId="0" applyFont="1" applyAlignment="1">
      <alignment horizontal="left" vertical="center"/>
    </xf>
    <xf numFmtId="0" fontId="2" fillId="0" borderId="19" xfId="0" applyFont="1" applyBorder="1" applyAlignment="1">
      <alignment horizontal="left" vertical="center"/>
    </xf>
    <xf numFmtId="0" fontId="2" fillId="0" borderId="22" xfId="0" applyFont="1" applyBorder="1" applyAlignment="1">
      <alignment horizontal="left" wrapText="1"/>
    </xf>
    <xf numFmtId="0" fontId="2" fillId="0" borderId="21" xfId="0" applyFont="1" applyBorder="1" applyAlignment="1">
      <alignment horizontal="left" wrapText="1"/>
    </xf>
    <xf numFmtId="0" fontId="2" fillId="0" borderId="30" xfId="0" applyFont="1" applyBorder="1" applyAlignment="1">
      <alignment horizontal="left" wrapText="1"/>
    </xf>
    <xf numFmtId="0" fontId="6" fillId="0" borderId="15" xfId="0" applyFont="1" applyBorder="1" applyAlignment="1">
      <alignment horizontal="center" vertical="center" wrapText="1"/>
    </xf>
    <xf numFmtId="0" fontId="1" fillId="0" borderId="18" xfId="0" applyFont="1" applyBorder="1" applyAlignment="1">
      <alignment horizontal="center" vertical="center"/>
    </xf>
    <xf numFmtId="0" fontId="1" fillId="0" borderId="0" xfId="0" applyFont="1" applyAlignment="1">
      <alignment horizontal="center" vertical="center"/>
    </xf>
    <xf numFmtId="0" fontId="1" fillId="0" borderId="19" xfId="0" applyFont="1" applyBorder="1" applyAlignment="1">
      <alignment horizontal="center" vertical="center"/>
    </xf>
    <xf numFmtId="0" fontId="13" fillId="0" borderId="25" xfId="0" applyFont="1" applyBorder="1" applyAlignment="1">
      <alignment horizontal="left" vertical="top" wrapText="1"/>
    </xf>
    <xf numFmtId="0" fontId="13" fillId="0" borderId="3" xfId="0" applyFont="1" applyBorder="1" applyAlignment="1">
      <alignment horizontal="left" vertical="top" wrapText="1"/>
    </xf>
    <xf numFmtId="0" fontId="13" fillId="0" borderId="35" xfId="0" applyFont="1" applyBorder="1" applyAlignment="1">
      <alignment horizontal="left" vertical="top" wrapText="1"/>
    </xf>
    <xf numFmtId="0" fontId="46"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0" fillId="0" borderId="1" xfId="0" applyBorder="1" applyAlignment="1">
      <alignment horizontal="right" vertical="top"/>
    </xf>
    <xf numFmtId="0" fontId="0" fillId="0" borderId="29" xfId="0" applyBorder="1" applyAlignment="1">
      <alignment horizontal="right" vertical="top"/>
    </xf>
    <xf numFmtId="0" fontId="1" fillId="4" borderId="20"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4" xfId="0" applyFont="1" applyFill="1" applyBorder="1" applyAlignment="1">
      <alignment horizontal="center" vertical="top" wrapText="1"/>
    </xf>
    <xf numFmtId="0" fontId="1" fillId="4" borderId="37" xfId="0" applyFont="1" applyFill="1" applyBorder="1" applyAlignment="1">
      <alignment horizontal="center" vertical="top" wrapText="1"/>
    </xf>
    <xf numFmtId="0" fontId="15" fillId="0" borderId="18" xfId="0" applyFont="1" applyBorder="1" applyAlignment="1">
      <alignment horizontal="center"/>
    </xf>
    <xf numFmtId="0" fontId="15" fillId="0" borderId="0" xfId="0" applyFont="1" applyAlignment="1">
      <alignment horizontal="center"/>
    </xf>
    <xf numFmtId="0" fontId="15" fillId="0" borderId="19" xfId="0" applyFont="1" applyBorder="1" applyAlignment="1">
      <alignment horizontal="center"/>
    </xf>
    <xf numFmtId="0" fontId="13" fillId="0" borderId="25" xfId="0" applyFont="1" applyBorder="1" applyAlignment="1">
      <alignment horizontal="left" vertical="center" wrapText="1"/>
    </xf>
    <xf numFmtId="0" fontId="13" fillId="0" borderId="3" xfId="0" applyFont="1" applyBorder="1" applyAlignment="1">
      <alignment horizontal="left" vertical="center" wrapText="1"/>
    </xf>
    <xf numFmtId="0" fontId="13" fillId="0" borderId="35" xfId="0" applyFont="1" applyBorder="1" applyAlignment="1">
      <alignment horizontal="left" vertical="center" wrapText="1"/>
    </xf>
    <xf numFmtId="0" fontId="6" fillId="0" borderId="36" xfId="0" applyFont="1" applyBorder="1" applyAlignment="1">
      <alignment horizontal="center" vertical="center"/>
    </xf>
    <xf numFmtId="0" fontId="6" fillId="0" borderId="1" xfId="0" applyFont="1" applyBorder="1" applyAlignment="1">
      <alignment horizontal="center" vertical="center"/>
    </xf>
    <xf numFmtId="0" fontId="6" fillId="0" borderId="29" xfId="0" applyFont="1" applyBorder="1" applyAlignment="1">
      <alignment horizontal="center" vertical="center"/>
    </xf>
    <xf numFmtId="0" fontId="1" fillId="4" borderId="8" xfId="0" applyFont="1" applyFill="1" applyBorder="1" applyAlignment="1">
      <alignment horizontal="center" vertical="top" wrapText="1"/>
    </xf>
    <xf numFmtId="0" fontId="1" fillId="4" borderId="7" xfId="0" applyFont="1" applyFill="1" applyBorder="1" applyAlignment="1">
      <alignment horizontal="center" vertical="top" wrapText="1"/>
    </xf>
    <xf numFmtId="0" fontId="6" fillId="0" borderId="18" xfId="0" applyFont="1" applyBorder="1" applyAlignment="1">
      <alignment horizontal="center"/>
    </xf>
    <xf numFmtId="0" fontId="6" fillId="0" borderId="0" xfId="0" applyFont="1" applyAlignment="1">
      <alignment horizontal="center"/>
    </xf>
    <xf numFmtId="0" fontId="6" fillId="0" borderId="19"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15" fillId="0" borderId="36" xfId="0" applyFont="1" applyBorder="1" applyAlignment="1">
      <alignment horizontal="center" vertic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15" fillId="0" borderId="29" xfId="0" applyFont="1" applyBorder="1" applyAlignment="1">
      <alignment horizontal="center" vertical="center"/>
    </xf>
    <xf numFmtId="0" fontId="1" fillId="4" borderId="25"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22" xfId="0" applyFont="1" applyFill="1" applyBorder="1" applyAlignment="1">
      <alignment horizontal="left" vertical="center" wrapText="1"/>
    </xf>
    <xf numFmtId="0" fontId="1" fillId="4" borderId="3" xfId="0" applyFont="1" applyFill="1" applyBorder="1" applyAlignment="1">
      <alignment horizontal="center" vertical="center"/>
    </xf>
    <xf numFmtId="0" fontId="1" fillId="4" borderId="14" xfId="0" applyFont="1" applyFill="1" applyBorder="1" applyAlignment="1">
      <alignment horizontal="center" vertical="center"/>
    </xf>
    <xf numFmtId="0" fontId="1" fillId="0" borderId="31" xfId="0" applyFont="1" applyBorder="1" applyAlignment="1">
      <alignment horizontal="center" vertical="center" wrapText="1"/>
    </xf>
    <xf numFmtId="0" fontId="1" fillId="0" borderId="2" xfId="0" applyFont="1" applyBorder="1" applyAlignment="1">
      <alignment horizontal="center" vertical="center" wrapText="1"/>
    </xf>
    <xf numFmtId="0" fontId="28" fillId="4" borderId="2" xfId="0" applyFont="1" applyFill="1" applyBorder="1" applyAlignment="1">
      <alignment horizontal="left" vertical="center"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0" fontId="1" fillId="4" borderId="37" xfId="0" applyFont="1" applyFill="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 fillId="4" borderId="36"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0" fillId="0" borderId="1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1" fillId="0" borderId="34" xfId="0" applyFont="1" applyBorder="1" applyAlignment="1">
      <alignment horizontal="center" vertical="center" wrapText="1"/>
    </xf>
    <xf numFmtId="0" fontId="1" fillId="0" borderId="9" xfId="0" applyFont="1" applyBorder="1" applyAlignment="1">
      <alignment horizontal="center" vertical="center" wrapText="1"/>
    </xf>
    <xf numFmtId="0" fontId="1" fillId="4" borderId="9"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30" xfId="0" applyFont="1" applyFill="1" applyBorder="1" applyAlignment="1">
      <alignment horizontal="left" vertical="center"/>
    </xf>
    <xf numFmtId="0" fontId="1" fillId="4" borderId="39" xfId="0" applyFont="1" applyFill="1" applyBorder="1" applyAlignment="1">
      <alignment horizontal="left" vertical="center"/>
    </xf>
    <xf numFmtId="0" fontId="1" fillId="4" borderId="13" xfId="0" applyFont="1" applyFill="1" applyBorder="1" applyAlignment="1">
      <alignment horizontal="center" vertical="center"/>
    </xf>
    <xf numFmtId="0" fontId="73" fillId="4" borderId="2" xfId="0" applyFont="1" applyFill="1" applyBorder="1" applyAlignment="1">
      <alignment horizontal="center" vertical="center" wrapText="1"/>
    </xf>
    <xf numFmtId="0" fontId="1" fillId="4" borderId="11" xfId="0" applyFont="1" applyFill="1" applyBorder="1" applyAlignment="1">
      <alignment horizontal="center" vertical="center"/>
    </xf>
    <xf numFmtId="0" fontId="1" fillId="4" borderId="40" xfId="0" applyFont="1" applyFill="1" applyBorder="1" applyAlignment="1">
      <alignment horizontal="center" vertical="center"/>
    </xf>
    <xf numFmtId="0" fontId="1" fillId="4" borderId="10" xfId="0" applyFont="1" applyFill="1" applyBorder="1" applyAlignment="1">
      <alignment horizontal="center"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28" fillId="4" borderId="10" xfId="0" applyFont="1" applyFill="1" applyBorder="1" applyAlignment="1">
      <alignment horizontal="center" vertical="center" wrapText="1"/>
    </xf>
    <xf numFmtId="0" fontId="1" fillId="4" borderId="0" xfId="0" applyFont="1" applyFill="1" applyAlignment="1">
      <alignment horizontal="center" vertical="center"/>
    </xf>
    <xf numFmtId="0" fontId="1" fillId="4" borderId="30" xfId="0" applyFont="1" applyFill="1" applyBorder="1" applyAlignment="1">
      <alignment horizontal="center" vertical="center"/>
    </xf>
    <xf numFmtId="0" fontId="1" fillId="0" borderId="1" xfId="0" applyFont="1" applyBorder="1" applyAlignment="1">
      <alignment horizontal="center" vertical="center" wrapText="1"/>
    </xf>
    <xf numFmtId="0" fontId="1" fillId="4" borderId="22" xfId="0" applyFont="1" applyFill="1" applyBorder="1" applyAlignment="1">
      <alignment horizontal="center" vertical="center"/>
    </xf>
    <xf numFmtId="0" fontId="15" fillId="0" borderId="36" xfId="0" applyFont="1" applyBorder="1" applyAlignment="1">
      <alignment horizontal="center"/>
    </xf>
    <xf numFmtId="0" fontId="6" fillId="0" borderId="1" xfId="0" applyFont="1" applyBorder="1" applyAlignment="1">
      <alignment horizontal="center"/>
    </xf>
    <xf numFmtId="0" fontId="6" fillId="0" borderId="29" xfId="0" applyFont="1" applyBorder="1" applyAlignment="1">
      <alignment horizontal="center"/>
    </xf>
    <xf numFmtId="0" fontId="5" fillId="0" borderId="3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13" fillId="0" borderId="18" xfId="0" applyFont="1" applyBorder="1" applyAlignment="1">
      <alignment horizontal="left" vertical="center" wrapText="1"/>
    </xf>
    <xf numFmtId="0" fontId="13" fillId="0" borderId="0" xfId="0" applyFont="1" applyAlignment="1">
      <alignment horizontal="left" vertical="center" wrapText="1"/>
    </xf>
    <xf numFmtId="0" fontId="13" fillId="0" borderId="19" xfId="0" applyFont="1" applyBorder="1" applyAlignment="1">
      <alignment horizontal="left" vertical="center" wrapText="1"/>
    </xf>
    <xf numFmtId="0" fontId="1" fillId="4" borderId="6" xfId="0" applyFont="1" applyFill="1" applyBorder="1" applyAlignment="1">
      <alignment horizontal="center" vertical="center" wrapText="1"/>
    </xf>
    <xf numFmtId="0" fontId="1" fillId="4" borderId="21" xfId="0" applyFont="1" applyFill="1" applyBorder="1" applyAlignment="1">
      <alignment horizontal="left" vertical="center" wrapText="1"/>
    </xf>
    <xf numFmtId="0" fontId="1" fillId="4" borderId="39" xfId="0" applyFont="1" applyFill="1" applyBorder="1" applyAlignment="1">
      <alignment horizontal="left" vertical="center" wrapText="1"/>
    </xf>
    <xf numFmtId="0" fontId="46" fillId="0" borderId="18" xfId="0" applyFont="1" applyBorder="1" applyAlignment="1">
      <alignment horizontal="left" vertical="top" wrapText="1"/>
    </xf>
    <xf numFmtId="0" fontId="46" fillId="0" borderId="0" xfId="0" applyFont="1" applyAlignment="1">
      <alignment horizontal="left" vertical="top" wrapText="1"/>
    </xf>
    <xf numFmtId="0" fontId="46" fillId="0" borderId="19" xfId="0" applyFont="1" applyBorder="1" applyAlignment="1">
      <alignment horizontal="left" vertical="top" wrapText="1"/>
    </xf>
    <xf numFmtId="0" fontId="14" fillId="0" borderId="25" xfId="0" applyFont="1" applyBorder="1" applyAlignment="1">
      <alignment horizontal="left" vertical="top" wrapText="1"/>
    </xf>
    <xf numFmtId="0" fontId="14" fillId="0" borderId="3" xfId="0" applyFont="1" applyBorder="1" applyAlignment="1">
      <alignment horizontal="left" vertical="top" wrapText="1"/>
    </xf>
    <xf numFmtId="0" fontId="14" fillId="0" borderId="35" xfId="0" applyFont="1" applyBorder="1" applyAlignment="1">
      <alignment horizontal="left" vertical="top" wrapText="1"/>
    </xf>
    <xf numFmtId="0" fontId="1" fillId="0" borderId="6" xfId="0" applyFont="1" applyBorder="1" applyAlignment="1">
      <alignment horizontal="center" vertical="center" wrapText="1"/>
    </xf>
    <xf numFmtId="0" fontId="6" fillId="0" borderId="15" xfId="0" applyFont="1" applyBorder="1" applyAlignment="1">
      <alignment horizontal="center" vertical="top"/>
    </xf>
    <xf numFmtId="0" fontId="6" fillId="0" borderId="16" xfId="0" applyFont="1" applyBorder="1" applyAlignment="1">
      <alignment horizontal="center" vertical="top"/>
    </xf>
    <xf numFmtId="0" fontId="6" fillId="0" borderId="17" xfId="0" applyFont="1" applyBorder="1" applyAlignment="1">
      <alignment horizontal="center" vertical="top"/>
    </xf>
    <xf numFmtId="0" fontId="6" fillId="0" borderId="18" xfId="0" applyFont="1" applyBorder="1" applyAlignment="1">
      <alignment horizontal="center" vertical="top"/>
    </xf>
    <xf numFmtId="0" fontId="6" fillId="0" borderId="0" xfId="0" applyFont="1" applyAlignment="1">
      <alignment horizontal="center" vertical="top"/>
    </xf>
    <xf numFmtId="0" fontId="6" fillId="0" borderId="19" xfId="0" applyFont="1" applyBorder="1" applyAlignment="1">
      <alignment horizontal="center" vertical="top"/>
    </xf>
    <xf numFmtId="0" fontId="79" fillId="0" borderId="18" xfId="0" applyFont="1" applyBorder="1" applyAlignment="1">
      <alignment horizontal="left" vertical="top" wrapText="1"/>
    </xf>
    <xf numFmtId="0" fontId="79" fillId="0" borderId="0" xfId="0" applyFont="1" applyAlignment="1">
      <alignment horizontal="left" vertical="top" wrapText="1"/>
    </xf>
    <xf numFmtId="0" fontId="79" fillId="0" borderId="19" xfId="0" applyFont="1" applyBorder="1" applyAlignment="1">
      <alignment horizontal="left" vertical="top" wrapText="1"/>
    </xf>
    <xf numFmtId="0" fontId="5" fillId="0" borderId="3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4" borderId="37"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6" fillId="0" borderId="36" xfId="0" applyFont="1" applyBorder="1" applyAlignment="1">
      <alignment horizontal="center"/>
    </xf>
    <xf numFmtId="0" fontId="6" fillId="0" borderId="18" xfId="0" applyFont="1" applyBorder="1" applyAlignment="1">
      <alignment horizontal="center" wrapText="1"/>
    </xf>
    <xf numFmtId="0" fontId="6" fillId="0" borderId="0" xfId="0" applyFont="1" applyAlignment="1">
      <alignment horizontal="center" wrapText="1"/>
    </xf>
    <xf numFmtId="0" fontId="6" fillId="0" borderId="19" xfId="0" applyFont="1" applyBorder="1" applyAlignment="1">
      <alignment horizontal="center" wrapText="1"/>
    </xf>
    <xf numFmtId="0" fontId="5" fillId="4" borderId="20"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5" fillId="4" borderId="8"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0" fillId="0" borderId="0" xfId="0" applyAlignment="1">
      <alignment horizontal="right"/>
    </xf>
    <xf numFmtId="0" fontId="1" fillId="4" borderId="13"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0" fillId="0" borderId="3" xfId="0" applyBorder="1" applyAlignment="1">
      <alignment horizontal="left" vertical="center" wrapText="1"/>
    </xf>
    <xf numFmtId="0" fontId="18"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4" borderId="23" xfId="0" applyFont="1" applyFill="1" applyBorder="1" applyAlignment="1">
      <alignment horizontal="center" vertical="center" wrapText="1"/>
    </xf>
    <xf numFmtId="0" fontId="1" fillId="4" borderId="8"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5" fillId="0" borderId="18" xfId="0" applyFont="1" applyBorder="1" applyAlignment="1">
      <alignment horizontal="center" vertical="center" wrapText="1"/>
    </xf>
    <xf numFmtId="0" fontId="6" fillId="0" borderId="0" xfId="0" applyFont="1" applyAlignment="1">
      <alignment horizontal="center" vertical="center" wrapText="1"/>
    </xf>
    <xf numFmtId="0" fontId="6" fillId="0" borderId="19" xfId="0" applyFont="1" applyBorder="1" applyAlignment="1">
      <alignment horizontal="center" vertical="center" wrapText="1"/>
    </xf>
    <xf numFmtId="0" fontId="15" fillId="0" borderId="0" xfId="0" applyFont="1" applyAlignment="1">
      <alignment horizontal="center" vertical="center" wrapText="1"/>
    </xf>
    <xf numFmtId="0" fontId="15" fillId="0" borderId="19" xfId="0" applyFont="1" applyBorder="1" applyAlignment="1">
      <alignment horizontal="center" vertical="center" wrapText="1"/>
    </xf>
    <xf numFmtId="0" fontId="36" fillId="0" borderId="0" xfId="0" applyFont="1" applyAlignment="1">
      <alignment horizontal="center" wrapText="1"/>
    </xf>
    <xf numFmtId="0" fontId="36" fillId="0" borderId="0" xfId="0" applyFont="1" applyAlignment="1">
      <alignment horizontal="center" vertical="top" wrapText="1"/>
    </xf>
    <xf numFmtId="0" fontId="35" fillId="0" borderId="1" xfId="0" applyFont="1" applyBorder="1" applyAlignment="1">
      <alignment horizontal="center" vertical="top" wrapText="1"/>
    </xf>
    <xf numFmtId="0" fontId="36" fillId="0" borderId="2" xfId="0" applyFont="1" applyBorder="1" applyAlignment="1">
      <alignment horizontal="center" vertical="top" wrapText="1"/>
    </xf>
    <xf numFmtId="0" fontId="38" fillId="0" borderId="8" xfId="0" applyFont="1" applyBorder="1" applyAlignment="1">
      <alignment horizontal="center" vertical="top" wrapText="1"/>
    </xf>
    <xf numFmtId="0" fontId="38" fillId="0" borderId="7" xfId="0" applyFont="1" applyBorder="1" applyAlignment="1">
      <alignment horizontal="center" vertical="top" wrapText="1"/>
    </xf>
    <xf numFmtId="0" fontId="40" fillId="0" borderId="0" xfId="0" applyFont="1" applyAlignment="1">
      <alignment horizontal="left" vertical="top" wrapText="1"/>
    </xf>
    <xf numFmtId="0" fontId="40" fillId="0" borderId="0" xfId="0" applyFont="1" applyAlignment="1">
      <alignment horizontal="left"/>
    </xf>
    <xf numFmtId="0" fontId="38" fillId="0" borderId="2" xfId="0" applyFont="1" applyBorder="1" applyAlignment="1">
      <alignment horizontal="center" vertical="top" wrapText="1"/>
    </xf>
    <xf numFmtId="0" fontId="38" fillId="0" borderId="0" xfId="0" applyFont="1" applyAlignment="1">
      <alignment horizontal="center" wrapText="1"/>
    </xf>
    <xf numFmtId="0" fontId="38" fillId="0" borderId="0" xfId="0" applyFont="1" applyAlignment="1">
      <alignment horizontal="center" vertical="top" wrapText="1"/>
    </xf>
    <xf numFmtId="0" fontId="38" fillId="0" borderId="2" xfId="0" applyFont="1" applyBorder="1" applyAlignment="1">
      <alignment horizontal="center" vertical="top"/>
    </xf>
  </cellXfs>
  <cellStyles count="18">
    <cellStyle name="Comma" xfId="8" builtinId="3"/>
    <cellStyle name="Comma 2" xfId="9" xr:uid="{00000000-0005-0000-0000-000001000000}"/>
    <cellStyle name="Comma 3" xfId="15" xr:uid="{3FF1E7E4-4FC2-41D2-8334-3DAC2315272B}"/>
    <cellStyle name="Comma 4" xfId="12" xr:uid="{00000000-0005-0000-0000-000002000000}"/>
    <cellStyle name="Comma 5" xfId="16" xr:uid="{A5B05A1C-5B8C-42FD-8E4F-069B52B7F079}"/>
    <cellStyle name="Hyperlink" xfId="13" builtinId="8"/>
    <cellStyle name="Hyperlink 2" xfId="17" xr:uid="{95D922EF-DE4C-4491-A325-424EFD48E12B}"/>
    <cellStyle name="Normal" xfId="0" builtinId="0"/>
    <cellStyle name="Normal 10" xfId="10" xr:uid="{00000000-0005-0000-0000-000004000000}"/>
    <cellStyle name="Normal 11" xfId="4" xr:uid="{00000000-0005-0000-0000-000005000000}"/>
    <cellStyle name="Normal 11 2" xfId="11" xr:uid="{00000000-0005-0000-0000-000006000000}"/>
    <cellStyle name="Normal 2" xfId="1" xr:uid="{00000000-0005-0000-0000-000007000000}"/>
    <cellStyle name="Normal 2 10" xfId="2" xr:uid="{00000000-0005-0000-0000-000008000000}"/>
    <cellStyle name="Normal 3" xfId="14" xr:uid="{C0C03360-2AEA-43C7-8CBA-6BF6268549DD}"/>
    <cellStyle name="Normal 4" xfId="5" xr:uid="{00000000-0005-0000-0000-000009000000}"/>
    <cellStyle name="Normal 5" xfId="6" xr:uid="{00000000-0005-0000-0000-00000A000000}"/>
    <cellStyle name="Normal 7" xfId="7" xr:uid="{00000000-0005-0000-0000-00000B000000}"/>
    <cellStyle name="Normal 8" xfId="3" xr:uid="{00000000-0005-0000-0000-00000C000000}"/>
  </cellStyles>
  <dxfs count="4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0</xdr:colOff>
      <xdr:row>36</xdr:row>
      <xdr:rowOff>46482</xdr:rowOff>
    </xdr:from>
    <xdr:ext cx="10795" cy="85725"/>
    <xdr:sp macro="" textlink="">
      <xdr:nvSpPr>
        <xdr:cNvPr id="2" name="Shape 95">
          <a:extLst>
            <a:ext uri="{FF2B5EF4-FFF2-40B4-BE49-F238E27FC236}">
              <a16:creationId xmlns:a16="http://schemas.microsoft.com/office/drawing/2014/main" id="{7C767195-407C-4403-AE01-203253E32C58}"/>
            </a:ext>
          </a:extLst>
        </xdr:cNvPr>
        <xdr:cNvSpPr/>
      </xdr:nvSpPr>
      <xdr:spPr>
        <a:xfrm>
          <a:off x="13411200" y="6904482"/>
          <a:ext cx="10795" cy="85725"/>
        </a:xfrm>
        <a:custGeom>
          <a:avLst/>
          <a:gdLst/>
          <a:ahLst/>
          <a:cxnLst/>
          <a:rect l="0" t="0" r="0" b="0"/>
          <a:pathLst>
            <a:path w="10795" h="85725">
              <a:moveTo>
                <a:pt x="9144" y="85344"/>
              </a:moveTo>
              <a:lnTo>
                <a:pt x="0" y="85344"/>
              </a:lnTo>
              <a:lnTo>
                <a:pt x="0" y="0"/>
              </a:lnTo>
              <a:lnTo>
                <a:pt x="9144" y="0"/>
              </a:lnTo>
              <a:lnTo>
                <a:pt x="9144" y="1524"/>
              </a:lnTo>
              <a:lnTo>
                <a:pt x="10668" y="1524"/>
              </a:lnTo>
              <a:lnTo>
                <a:pt x="10668" y="83820"/>
              </a:lnTo>
              <a:lnTo>
                <a:pt x="9144" y="85344"/>
              </a:lnTo>
              <a:close/>
            </a:path>
          </a:pathLst>
        </a:custGeom>
        <a:solidFill>
          <a:srgbClr val="231F1F"/>
        </a:solid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201%202021%20working\Annexu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3"/>
      <sheetName val="5.14 (a)"/>
      <sheetName val="5.15"/>
    </sheetNames>
    <sheetDataSet>
      <sheetData sheetId="0"/>
      <sheetData sheetId="1">
        <row r="8">
          <cell r="K8">
            <v>1385406</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nvbdcp.gov.in/index4.php?lang=1&amp;level=0&amp;linkid=431&amp;lid=3715" TargetMode="External"/><Relationship Id="rId1" Type="http://schemas.openxmlformats.org/officeDocument/2006/relationships/hyperlink" Target="http://www.cbhidghs.nic.in/showfile.php?lid=1147" TargetMode="External"/><Relationship Id="rId4" Type="http://schemas.openxmlformats.org/officeDocument/2006/relationships/vmlDrawing" Target="../drawings/vmlDrawing17.vml"/></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printerSettings" Target="../printerSettings/printerSettings31.bin"/><Relationship Id="rId1" Type="http://schemas.openxmlformats.org/officeDocument/2006/relationships/hyperlink" Target="https://nvbdcp.gov.in/index4.php?lang=1&amp;level=0&amp;linkid=467&amp;lid=3750"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8"/>
  <sheetViews>
    <sheetView tabSelected="1" view="pageBreakPreview" zoomScale="85" zoomScaleSheetLayoutView="85" workbookViewId="0">
      <selection activeCell="M17" sqref="M17"/>
    </sheetView>
  </sheetViews>
  <sheetFormatPr defaultColWidth="9.140625" defaultRowHeight="15"/>
  <cols>
    <col min="1" max="1" width="7" style="1" customWidth="1"/>
    <col min="2" max="2" width="11" style="1" bestFit="1" customWidth="1"/>
    <col min="3" max="3" width="14.85546875" style="1" customWidth="1"/>
    <col min="4" max="4" width="15.7109375" style="1" customWidth="1"/>
    <col min="5" max="5" width="16.140625" style="1" customWidth="1"/>
    <col min="6" max="6" width="17.5703125" style="1" customWidth="1"/>
    <col min="7" max="7" width="15.85546875" style="1" bestFit="1" customWidth="1"/>
    <col min="8" max="8" width="13.140625" style="1" customWidth="1"/>
    <col min="9" max="9" width="11.5703125" style="1" customWidth="1"/>
    <col min="10" max="16384" width="9.140625" style="1"/>
  </cols>
  <sheetData>
    <row r="1" spans="1:13" s="3" customFormat="1" ht="39" customHeight="1" thickTop="1">
      <c r="A1" s="863" t="s">
        <v>553</v>
      </c>
      <c r="B1" s="864"/>
      <c r="C1" s="864"/>
      <c r="D1" s="864"/>
      <c r="E1" s="864"/>
      <c r="F1" s="864"/>
      <c r="G1" s="864"/>
      <c r="H1" s="864"/>
      <c r="I1" s="186"/>
    </row>
    <row r="2" spans="1:13" s="3" customFormat="1" ht="19.5" customHeight="1">
      <c r="A2" s="865"/>
      <c r="B2" s="866"/>
      <c r="C2" s="866"/>
      <c r="D2" s="866"/>
      <c r="E2" s="866"/>
      <c r="F2" s="866"/>
      <c r="G2" s="866"/>
      <c r="H2" s="866"/>
      <c r="I2" s="187"/>
    </row>
    <row r="3" spans="1:13" s="116" customFormat="1" ht="120">
      <c r="A3" s="188" t="s">
        <v>554</v>
      </c>
      <c r="B3" s="157" t="s">
        <v>562</v>
      </c>
      <c r="C3" s="157" t="s">
        <v>555</v>
      </c>
      <c r="D3" s="158" t="s">
        <v>556</v>
      </c>
      <c r="E3" s="157" t="s">
        <v>557</v>
      </c>
      <c r="F3" s="159" t="s">
        <v>558</v>
      </c>
      <c r="G3" s="157" t="s">
        <v>559</v>
      </c>
      <c r="H3" s="157" t="s">
        <v>560</v>
      </c>
      <c r="I3" s="588" t="s">
        <v>38</v>
      </c>
    </row>
    <row r="4" spans="1:13" s="3" customFormat="1" ht="16.5" customHeight="1">
      <c r="A4" s="189">
        <v>1</v>
      </c>
      <c r="B4" s="180" t="s">
        <v>168</v>
      </c>
      <c r="C4" s="181"/>
      <c r="D4" s="181"/>
      <c r="E4" s="181"/>
      <c r="F4" s="182"/>
      <c r="G4" s="181"/>
      <c r="H4" s="181"/>
      <c r="I4" s="190" t="s">
        <v>168</v>
      </c>
    </row>
    <row r="5" spans="1:13" s="3" customFormat="1" ht="18.95" customHeight="1">
      <c r="A5" s="191"/>
      <c r="B5" s="115" t="s">
        <v>346</v>
      </c>
      <c r="C5" s="252">
        <v>121782109</v>
      </c>
      <c r="D5" s="145">
        <v>113735542</v>
      </c>
      <c r="E5" s="145">
        <v>119772545</v>
      </c>
      <c r="F5" s="145">
        <v>629929</v>
      </c>
      <c r="G5" s="145">
        <v>665287849</v>
      </c>
      <c r="H5" s="145">
        <v>2342954</v>
      </c>
      <c r="I5" s="604" t="s">
        <v>9</v>
      </c>
      <c r="L5" s="5"/>
      <c r="M5" s="5"/>
    </row>
    <row r="6" spans="1:13" s="3" customFormat="1" ht="18.95" customHeight="1">
      <c r="A6" s="191"/>
      <c r="B6" s="115" t="s">
        <v>306</v>
      </c>
      <c r="C6" s="252">
        <v>29897491</v>
      </c>
      <c r="D6" s="146">
        <v>27604947</v>
      </c>
      <c r="E6" s="145">
        <v>28905949</v>
      </c>
      <c r="F6" s="147">
        <v>209520</v>
      </c>
      <c r="G6" s="145">
        <v>157680171</v>
      </c>
      <c r="H6" s="145">
        <v>618843</v>
      </c>
      <c r="I6" s="604" t="s">
        <v>147</v>
      </c>
    </row>
    <row r="7" spans="1:13" s="3" customFormat="1" ht="18.95" customHeight="1">
      <c r="A7" s="192"/>
      <c r="B7" s="115" t="s">
        <v>305</v>
      </c>
      <c r="C7" s="252">
        <v>91884618</v>
      </c>
      <c r="D7" s="146">
        <v>86130595</v>
      </c>
      <c r="E7" s="145">
        <v>90866596</v>
      </c>
      <c r="F7" s="147">
        <v>420409</v>
      </c>
      <c r="G7" s="145">
        <v>507607678</v>
      </c>
      <c r="H7" s="145">
        <v>1724111</v>
      </c>
      <c r="I7" s="604" t="s">
        <v>148</v>
      </c>
      <c r="L7" s="136"/>
    </row>
    <row r="8" spans="1:13" s="3" customFormat="1" ht="15" customHeight="1">
      <c r="A8" s="189">
        <v>2</v>
      </c>
      <c r="B8" s="180" t="s">
        <v>169</v>
      </c>
      <c r="C8" s="252"/>
      <c r="D8" s="183"/>
      <c r="E8" s="145"/>
      <c r="F8" s="147"/>
      <c r="G8" s="145"/>
      <c r="H8" s="145"/>
      <c r="I8" s="193" t="s">
        <v>169</v>
      </c>
      <c r="L8" s="136"/>
    </row>
    <row r="9" spans="1:13" s="3" customFormat="1" ht="18.95" customHeight="1">
      <c r="A9" s="191"/>
      <c r="B9" s="115" t="s">
        <v>346</v>
      </c>
      <c r="C9" s="253" t="s">
        <v>421</v>
      </c>
      <c r="D9" s="145">
        <v>147011586</v>
      </c>
      <c r="E9" s="145">
        <v>152009467</v>
      </c>
      <c r="F9" s="145">
        <v>522445</v>
      </c>
      <c r="G9" s="145">
        <v>838583988</v>
      </c>
      <c r="H9" s="145">
        <v>2007489</v>
      </c>
      <c r="I9" s="604" t="s">
        <v>9</v>
      </c>
      <c r="L9" s="136"/>
    </row>
    <row r="10" spans="1:13" s="3" customFormat="1" ht="18.95" customHeight="1">
      <c r="A10" s="871"/>
      <c r="B10" s="115" t="s">
        <v>306</v>
      </c>
      <c r="C10" s="253" t="s">
        <v>422</v>
      </c>
      <c r="D10" s="148">
        <v>39071157</v>
      </c>
      <c r="E10" s="145">
        <v>40418141</v>
      </c>
      <c r="F10" s="147">
        <v>216917</v>
      </c>
      <c r="G10" s="145">
        <v>215771612</v>
      </c>
      <c r="H10" s="145">
        <v>725592</v>
      </c>
      <c r="I10" s="604" t="s">
        <v>147</v>
      </c>
      <c r="L10" s="136"/>
    </row>
    <row r="11" spans="1:13" s="3" customFormat="1" ht="18.95" customHeight="1">
      <c r="A11" s="872"/>
      <c r="B11" s="115" t="s">
        <v>305</v>
      </c>
      <c r="C11" s="253" t="s">
        <v>423</v>
      </c>
      <c r="D11" s="146">
        <v>107940429</v>
      </c>
      <c r="E11" s="145">
        <v>111591326</v>
      </c>
      <c r="F11" s="147">
        <v>305528</v>
      </c>
      <c r="G11" s="145">
        <v>622812376</v>
      </c>
      <c r="H11" s="145">
        <v>1281897</v>
      </c>
      <c r="I11" s="604" t="s">
        <v>148</v>
      </c>
      <c r="K11" s="116"/>
      <c r="L11" s="136"/>
    </row>
    <row r="12" spans="1:13" s="3" customFormat="1" ht="15.6" customHeight="1">
      <c r="A12" s="189">
        <v>3</v>
      </c>
      <c r="B12" s="180" t="s">
        <v>171</v>
      </c>
      <c r="C12" s="252"/>
      <c r="D12" s="179"/>
      <c r="E12" s="145"/>
      <c r="F12" s="147"/>
      <c r="G12" s="145"/>
      <c r="H12" s="145"/>
      <c r="I12" s="190" t="s">
        <v>171</v>
      </c>
    </row>
    <row r="13" spans="1:13" s="3" customFormat="1" ht="18.95" customHeight="1">
      <c r="A13" s="871"/>
      <c r="B13" s="115" t="s">
        <v>346</v>
      </c>
      <c r="C13" s="252">
        <v>202973364</v>
      </c>
      <c r="D13" s="145">
        <v>187162172</v>
      </c>
      <c r="E13" s="145">
        <v>193579954</v>
      </c>
      <c r="F13" s="145">
        <v>447552</v>
      </c>
      <c r="G13" s="149">
        <v>1028610328</v>
      </c>
      <c r="H13" s="145">
        <v>1943766</v>
      </c>
      <c r="I13" s="604" t="s">
        <v>9</v>
      </c>
    </row>
    <row r="14" spans="1:13" s="3" customFormat="1" ht="18.95" customHeight="1">
      <c r="A14" s="871"/>
      <c r="B14" s="115" t="s">
        <v>306</v>
      </c>
      <c r="C14" s="252">
        <v>58514738</v>
      </c>
      <c r="D14" s="146">
        <v>52062718</v>
      </c>
      <c r="E14" s="145">
        <v>55832570</v>
      </c>
      <c r="F14" s="147">
        <v>187810</v>
      </c>
      <c r="G14" s="149">
        <v>286119689</v>
      </c>
      <c r="H14" s="145">
        <v>778599</v>
      </c>
      <c r="I14" s="604" t="s">
        <v>147</v>
      </c>
      <c r="K14" s="5"/>
    </row>
    <row r="15" spans="1:13" s="3" customFormat="1" ht="18.95" customHeight="1">
      <c r="A15" s="192"/>
      <c r="B15" s="115" t="s">
        <v>305</v>
      </c>
      <c r="C15" s="252">
        <v>144458626</v>
      </c>
      <c r="D15" s="146">
        <v>135099454</v>
      </c>
      <c r="E15" s="145">
        <v>137747384</v>
      </c>
      <c r="F15" s="147">
        <v>259742</v>
      </c>
      <c r="G15" s="149">
        <v>742490639</v>
      </c>
      <c r="H15" s="145">
        <v>1165167</v>
      </c>
      <c r="I15" s="604" t="s">
        <v>148</v>
      </c>
    </row>
    <row r="16" spans="1:13" s="3" customFormat="1" ht="15.6" customHeight="1">
      <c r="A16" s="189">
        <v>4</v>
      </c>
      <c r="B16" s="184">
        <v>2011</v>
      </c>
      <c r="C16" s="252"/>
      <c r="D16" s="148"/>
      <c r="E16" s="145"/>
      <c r="F16" s="147"/>
      <c r="G16" s="145"/>
      <c r="H16" s="145"/>
      <c r="I16" s="194">
        <v>2011</v>
      </c>
    </row>
    <row r="17" spans="1:9" s="3" customFormat="1" ht="18.95" customHeight="1">
      <c r="A17" s="191"/>
      <c r="B17" s="115" t="s">
        <v>346</v>
      </c>
      <c r="C17" s="254">
        <v>330886373</v>
      </c>
      <c r="D17" s="150">
        <v>244641582</v>
      </c>
      <c r="E17" s="151">
        <v>249501663</v>
      </c>
      <c r="F17" s="145">
        <v>449787</v>
      </c>
      <c r="G17" s="145">
        <v>1210854977</v>
      </c>
      <c r="H17" s="151">
        <v>1773040</v>
      </c>
      <c r="I17" s="604" t="s">
        <v>9</v>
      </c>
    </row>
    <row r="18" spans="1:9" s="3" customFormat="1" ht="18.95" customHeight="1">
      <c r="A18" s="191"/>
      <c r="B18" s="115" t="s">
        <v>306</v>
      </c>
      <c r="C18" s="254">
        <v>110139853</v>
      </c>
      <c r="D18" s="150">
        <v>78484979</v>
      </c>
      <c r="E18" s="151">
        <v>80888766</v>
      </c>
      <c r="F18" s="147">
        <v>256896</v>
      </c>
      <c r="G18" s="145">
        <v>377106125</v>
      </c>
      <c r="H18" s="151">
        <v>938348</v>
      </c>
      <c r="I18" s="604" t="s">
        <v>147</v>
      </c>
    </row>
    <row r="19" spans="1:9" s="3" customFormat="1" ht="18.95" customHeight="1">
      <c r="A19" s="192"/>
      <c r="B19" s="115" t="s">
        <v>305</v>
      </c>
      <c r="C19" s="254">
        <v>220746520</v>
      </c>
      <c r="D19" s="150">
        <v>166156603</v>
      </c>
      <c r="E19" s="151">
        <v>168612897</v>
      </c>
      <c r="F19" s="147">
        <v>192891</v>
      </c>
      <c r="G19" s="145">
        <v>833748852</v>
      </c>
      <c r="H19" s="151">
        <v>834692</v>
      </c>
      <c r="I19" s="604" t="s">
        <v>148</v>
      </c>
    </row>
    <row r="20" spans="1:9" s="3" customFormat="1">
      <c r="A20" s="867" t="s">
        <v>561</v>
      </c>
      <c r="B20" s="868"/>
      <c r="C20" s="868"/>
      <c r="D20" s="868"/>
      <c r="E20" s="868"/>
      <c r="F20" s="868"/>
      <c r="G20" s="868"/>
      <c r="H20" s="868"/>
      <c r="I20" s="187"/>
    </row>
    <row r="21" spans="1:9" s="3" customFormat="1" ht="16.5" customHeight="1">
      <c r="A21" s="869" t="s">
        <v>170</v>
      </c>
      <c r="B21" s="870"/>
      <c r="C21" s="870"/>
      <c r="D21" s="870"/>
      <c r="E21" s="870"/>
      <c r="F21" s="870"/>
      <c r="G21" s="870"/>
      <c r="H21" s="870"/>
      <c r="I21" s="187"/>
    </row>
    <row r="22" spans="1:9" s="3" customFormat="1" ht="46.5" customHeight="1">
      <c r="A22" s="875" t="s">
        <v>497</v>
      </c>
      <c r="B22" s="876"/>
      <c r="C22" s="876"/>
      <c r="D22" s="876"/>
      <c r="E22" s="876"/>
      <c r="F22" s="876"/>
      <c r="G22" s="876"/>
      <c r="H22" s="876"/>
      <c r="I22" s="877"/>
    </row>
    <row r="23" spans="1:9" s="3" customFormat="1">
      <c r="A23" s="869" t="s">
        <v>424</v>
      </c>
      <c r="B23" s="870"/>
      <c r="C23" s="870"/>
      <c r="D23" s="870"/>
      <c r="E23" s="870"/>
      <c r="F23" s="870"/>
      <c r="G23" s="870"/>
      <c r="H23" s="870"/>
      <c r="I23" s="187"/>
    </row>
    <row r="24" spans="1:9" s="3" customFormat="1" ht="29.25" customHeight="1">
      <c r="A24" s="873" t="s">
        <v>474</v>
      </c>
      <c r="B24" s="862"/>
      <c r="C24" s="862"/>
      <c r="D24" s="862"/>
      <c r="E24" s="862"/>
      <c r="F24" s="862"/>
      <c r="G24" s="862"/>
      <c r="H24" s="862"/>
      <c r="I24" s="874"/>
    </row>
    <row r="25" spans="1:9" s="3" customFormat="1" ht="15.75" thickBot="1">
      <c r="A25" s="196" t="s">
        <v>552</v>
      </c>
      <c r="B25" s="197"/>
      <c r="C25" s="197"/>
      <c r="D25" s="197"/>
      <c r="E25" s="197"/>
      <c r="F25" s="197"/>
      <c r="G25" s="197"/>
      <c r="H25" s="197"/>
      <c r="I25" s="198"/>
    </row>
    <row r="26" spans="1:9" s="3" customFormat="1" ht="15.75" thickTop="1">
      <c r="A26" s="5"/>
    </row>
    <row r="27" spans="1:9" s="3" customFormat="1" hidden="1">
      <c r="A27" s="862" t="s">
        <v>475</v>
      </c>
      <c r="B27" s="862"/>
      <c r="C27" s="862"/>
      <c r="D27" s="862"/>
      <c r="E27" s="862"/>
      <c r="F27" s="862"/>
      <c r="G27" s="862"/>
      <c r="H27" s="862"/>
    </row>
    <row r="28" spans="1:9" s="3" customFormat="1" hidden="1">
      <c r="A28" s="862"/>
      <c r="B28" s="862"/>
      <c r="C28" s="862"/>
      <c r="D28" s="862"/>
      <c r="E28" s="862"/>
      <c r="F28" s="862"/>
      <c r="G28" s="862"/>
      <c r="H28" s="862"/>
    </row>
    <row r="29" spans="1:9" s="3" customFormat="1"/>
    <row r="30" spans="1:9" s="3" customFormat="1"/>
    <row r="31" spans="1:9" s="3" customFormat="1"/>
    <row r="32" spans="1:9"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sheetData>
  <mergeCells count="10">
    <mergeCell ref="A27:H28"/>
    <mergeCell ref="A1:H1"/>
    <mergeCell ref="A2:H2"/>
    <mergeCell ref="A20:H20"/>
    <mergeCell ref="A21:H21"/>
    <mergeCell ref="A23:H23"/>
    <mergeCell ref="A13:A14"/>
    <mergeCell ref="A10:A11"/>
    <mergeCell ref="A24:I24"/>
    <mergeCell ref="A22:I22"/>
  </mergeCells>
  <conditionalFormatting sqref="A4:A10 A12:A19 B4:I19">
    <cfRule type="expression" dxfId="40" priority="3">
      <formula>MOD(ROW(),4)=0</formula>
    </cfRule>
  </conditionalFormatting>
  <printOptions horizontalCentered="1" verticalCentered="1"/>
  <pageMargins left="0.70866141732283472" right="0.70866141732283472" top="0.62992125984251968" bottom="0.74803149606299213" header="0.31496062992125984" footer="0.31496062992125984"/>
  <pageSetup paperSize="9" scale="8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E8982-AAAF-40C3-99EA-0C30C1C0FBE1}">
  <dimension ref="A1:H44"/>
  <sheetViews>
    <sheetView view="pageBreakPreview" zoomScale="60" zoomScaleNormal="130" workbookViewId="0">
      <selection activeCell="M17" sqref="M17"/>
    </sheetView>
  </sheetViews>
  <sheetFormatPr defaultRowHeight="12.75"/>
  <cols>
    <col min="1" max="1" width="17.85546875" style="300" customWidth="1"/>
    <col min="2" max="7" width="10.85546875" style="300" customWidth="1"/>
    <col min="8" max="8" width="19.5703125" style="300" customWidth="1"/>
    <col min="9" max="9" width="29.42578125" style="300" customWidth="1"/>
    <col min="10" max="16384" width="9.140625" style="300"/>
  </cols>
  <sheetData>
    <row r="1" spans="1:8" ht="77.25" customHeight="1" thickTop="1">
      <c r="A1" s="1016" t="s">
        <v>1641</v>
      </c>
      <c r="B1" s="1017"/>
      <c r="C1" s="1017"/>
      <c r="D1" s="1017"/>
      <c r="E1" s="1017"/>
      <c r="F1" s="1017"/>
      <c r="G1" s="1017"/>
      <c r="H1" s="1018"/>
    </row>
    <row r="2" spans="1:8" ht="28.5" customHeight="1">
      <c r="A2" s="1019" t="s">
        <v>225</v>
      </c>
      <c r="B2" s="1025" t="s">
        <v>657</v>
      </c>
      <c r="C2" s="1025"/>
      <c r="D2" s="1025"/>
      <c r="E2" s="1025"/>
      <c r="F2" s="1025"/>
      <c r="G2" s="1025"/>
      <c r="H2" s="1022" t="s">
        <v>716</v>
      </c>
    </row>
    <row r="3" spans="1:8">
      <c r="A3" s="1020"/>
      <c r="B3" s="1025" t="s">
        <v>658</v>
      </c>
      <c r="C3" s="1025"/>
      <c r="D3" s="1025"/>
      <c r="E3" s="1025" t="s">
        <v>659</v>
      </c>
      <c r="F3" s="1025"/>
      <c r="G3" s="1025"/>
      <c r="H3" s="1023"/>
    </row>
    <row r="4" spans="1:8" ht="15">
      <c r="A4" s="1021"/>
      <c r="B4" s="301" t="s">
        <v>660</v>
      </c>
      <c r="C4" s="301" t="s">
        <v>661</v>
      </c>
      <c r="D4" s="302" t="s">
        <v>662</v>
      </c>
      <c r="E4" s="301" t="s">
        <v>660</v>
      </c>
      <c r="F4" s="301" t="s">
        <v>661</v>
      </c>
      <c r="G4" s="303" t="s">
        <v>662</v>
      </c>
      <c r="H4" s="1024"/>
    </row>
    <row r="5" spans="1:8" ht="15">
      <c r="A5" s="638" t="s">
        <v>664</v>
      </c>
      <c r="B5" s="802">
        <v>62</v>
      </c>
      <c r="C5" s="802">
        <v>74.8</v>
      </c>
      <c r="D5" s="802">
        <v>66.400000000000006</v>
      </c>
      <c r="E5" s="802">
        <v>57.8</v>
      </c>
      <c r="F5" s="802">
        <v>70.2</v>
      </c>
      <c r="G5" s="802">
        <v>62.1</v>
      </c>
      <c r="H5" s="623" t="s">
        <v>663</v>
      </c>
    </row>
    <row r="6" spans="1:8" ht="15">
      <c r="A6" s="638" t="s">
        <v>415</v>
      </c>
      <c r="B6" s="802">
        <v>68</v>
      </c>
      <c r="C6" s="802">
        <v>91.5</v>
      </c>
      <c r="D6" s="802">
        <v>72.3</v>
      </c>
      <c r="E6" s="802">
        <v>57.2</v>
      </c>
      <c r="F6" s="802">
        <v>79.599999999999994</v>
      </c>
      <c r="G6" s="802">
        <v>61.3</v>
      </c>
      <c r="H6" s="623" t="s">
        <v>665</v>
      </c>
    </row>
    <row r="7" spans="1:8" ht="15">
      <c r="A7" s="638" t="s">
        <v>173</v>
      </c>
      <c r="B7" s="802">
        <v>76.599999999999994</v>
      </c>
      <c r="C7" s="802">
        <v>94</v>
      </c>
      <c r="D7" s="802">
        <v>78.5</v>
      </c>
      <c r="E7" s="802">
        <v>69.099999999999994</v>
      </c>
      <c r="F7" s="802">
        <v>78</v>
      </c>
      <c r="G7" s="802">
        <v>70</v>
      </c>
      <c r="H7" s="623" t="s">
        <v>666</v>
      </c>
    </row>
    <row r="8" spans="1:8" ht="15">
      <c r="A8" s="638" t="s">
        <v>668</v>
      </c>
      <c r="B8" s="802">
        <v>81.7</v>
      </c>
      <c r="C8" s="802">
        <v>94</v>
      </c>
      <c r="D8" s="802">
        <v>83.2</v>
      </c>
      <c r="E8" s="802">
        <v>66.7</v>
      </c>
      <c r="F8" s="802">
        <v>75.599999999999994</v>
      </c>
      <c r="G8" s="802">
        <v>67.8</v>
      </c>
      <c r="H8" s="623" t="s">
        <v>667</v>
      </c>
    </row>
    <row r="9" spans="1:8" ht="15">
      <c r="A9" s="638" t="s">
        <v>670</v>
      </c>
      <c r="B9" s="802">
        <v>74</v>
      </c>
      <c r="C9" s="802">
        <v>94.4</v>
      </c>
      <c r="D9" s="802">
        <v>79.099999999999994</v>
      </c>
      <c r="E9" s="802">
        <v>66.5</v>
      </c>
      <c r="F9" s="802">
        <v>85.2</v>
      </c>
      <c r="G9" s="802">
        <v>71.099999999999994</v>
      </c>
      <c r="H9" s="623" t="s">
        <v>669</v>
      </c>
    </row>
    <row r="10" spans="1:8" ht="15">
      <c r="A10" s="638" t="s">
        <v>672</v>
      </c>
      <c r="B10" s="802">
        <v>93.6</v>
      </c>
      <c r="C10" s="802">
        <v>97.5</v>
      </c>
      <c r="D10" s="802">
        <v>97.4</v>
      </c>
      <c r="E10" s="802">
        <v>83.8</v>
      </c>
      <c r="F10" s="802">
        <v>87.6</v>
      </c>
      <c r="G10" s="802">
        <v>87.5</v>
      </c>
      <c r="H10" s="623" t="s">
        <v>671</v>
      </c>
    </row>
    <row r="11" spans="1:8" ht="15">
      <c r="A11" s="638" t="s">
        <v>175</v>
      </c>
      <c r="B11" s="802">
        <v>99.6</v>
      </c>
      <c r="C11" s="802">
        <v>99.9</v>
      </c>
      <c r="D11" s="802">
        <v>99.8</v>
      </c>
      <c r="E11" s="802">
        <v>96.5</v>
      </c>
      <c r="F11" s="802">
        <v>91.1</v>
      </c>
      <c r="G11" s="802">
        <v>93.2</v>
      </c>
      <c r="H11" s="623" t="s">
        <v>673</v>
      </c>
    </row>
    <row r="12" spans="1:8" ht="15">
      <c r="A12" s="638" t="s">
        <v>176</v>
      </c>
      <c r="B12" s="802">
        <v>87.2</v>
      </c>
      <c r="C12" s="802">
        <v>95.1</v>
      </c>
      <c r="D12" s="802">
        <v>90.8</v>
      </c>
      <c r="E12" s="802">
        <v>83.5</v>
      </c>
      <c r="F12" s="802">
        <v>89</v>
      </c>
      <c r="G12" s="802">
        <v>86</v>
      </c>
      <c r="H12" s="623" t="s">
        <v>674</v>
      </c>
    </row>
    <row r="13" spans="1:8" ht="15">
      <c r="A13" s="638" t="s">
        <v>676</v>
      </c>
      <c r="B13" s="802">
        <v>84</v>
      </c>
      <c r="C13" s="802">
        <v>92.5</v>
      </c>
      <c r="D13" s="802">
        <v>87.1</v>
      </c>
      <c r="E13" s="802">
        <v>81.400000000000006</v>
      </c>
      <c r="F13" s="802">
        <v>83.4</v>
      </c>
      <c r="G13" s="802">
        <v>82.2</v>
      </c>
      <c r="H13" s="623" t="s">
        <v>675</v>
      </c>
    </row>
    <row r="14" spans="1:8" ht="15">
      <c r="A14" s="638" t="s">
        <v>177</v>
      </c>
      <c r="B14" s="802">
        <v>96.9</v>
      </c>
      <c r="C14" s="802">
        <v>98.2</v>
      </c>
      <c r="D14" s="802">
        <v>97</v>
      </c>
      <c r="E14" s="802">
        <v>86.2</v>
      </c>
      <c r="F14" s="802">
        <v>81.8</v>
      </c>
      <c r="G14" s="802">
        <v>85.8</v>
      </c>
      <c r="H14" s="623" t="s">
        <v>677</v>
      </c>
    </row>
    <row r="15" spans="1:8" ht="15">
      <c r="A15" s="638" t="s">
        <v>179</v>
      </c>
      <c r="B15" s="802">
        <v>59.6</v>
      </c>
      <c r="C15" s="802">
        <v>90.8</v>
      </c>
      <c r="D15" s="802">
        <v>68.900000000000006</v>
      </c>
      <c r="E15" s="802">
        <v>54.6</v>
      </c>
      <c r="F15" s="802">
        <v>79</v>
      </c>
      <c r="G15" s="802">
        <v>61.9</v>
      </c>
      <c r="H15" s="623" t="s">
        <v>678</v>
      </c>
    </row>
    <row r="16" spans="1:8" ht="15">
      <c r="A16" s="638" t="s">
        <v>180</v>
      </c>
      <c r="B16" s="802">
        <v>70.599999999999994</v>
      </c>
      <c r="C16" s="802">
        <v>90.2</v>
      </c>
      <c r="D16" s="802">
        <v>78.7</v>
      </c>
      <c r="E16" s="802">
        <v>68.5</v>
      </c>
      <c r="F16" s="802">
        <v>84.7</v>
      </c>
      <c r="G16" s="802">
        <v>75.3</v>
      </c>
      <c r="H16" s="623" t="s">
        <v>679</v>
      </c>
    </row>
    <row r="17" spans="1:8" ht="15">
      <c r="A17" s="638" t="s">
        <v>181</v>
      </c>
      <c r="B17" s="802">
        <v>93.2</v>
      </c>
      <c r="C17" s="802">
        <v>95.7</v>
      </c>
      <c r="D17" s="802">
        <v>94.4</v>
      </c>
      <c r="E17" s="802">
        <v>91.1</v>
      </c>
      <c r="F17" s="802">
        <v>94.1</v>
      </c>
      <c r="G17" s="802">
        <v>92.6</v>
      </c>
      <c r="H17" s="623" t="s">
        <v>680</v>
      </c>
    </row>
    <row r="18" spans="1:8" ht="15">
      <c r="A18" s="638" t="s">
        <v>182</v>
      </c>
      <c r="B18" s="802">
        <v>81.3</v>
      </c>
      <c r="C18" s="802">
        <v>96.5</v>
      </c>
      <c r="D18" s="802">
        <v>86.2</v>
      </c>
      <c r="E18" s="802">
        <v>73.099999999999994</v>
      </c>
      <c r="F18" s="802">
        <v>86.7</v>
      </c>
      <c r="G18" s="802">
        <v>77.5</v>
      </c>
      <c r="H18" s="623" t="s">
        <v>681</v>
      </c>
    </row>
    <row r="19" spans="1:8" ht="15">
      <c r="A19" s="638" t="s">
        <v>183</v>
      </c>
      <c r="B19" s="802">
        <v>86.9</v>
      </c>
      <c r="C19" s="802">
        <v>95.2</v>
      </c>
      <c r="D19" s="802">
        <v>90.5</v>
      </c>
      <c r="E19" s="802">
        <v>79.8</v>
      </c>
      <c r="F19" s="802">
        <v>77.599999999999994</v>
      </c>
      <c r="G19" s="802">
        <v>78.8</v>
      </c>
      <c r="H19" s="623" t="s">
        <v>682</v>
      </c>
    </row>
    <row r="20" spans="1:8" ht="15">
      <c r="A20" s="638" t="s">
        <v>233</v>
      </c>
      <c r="B20" s="802">
        <v>63.6</v>
      </c>
      <c r="C20" s="802">
        <v>85.2</v>
      </c>
      <c r="D20" s="802">
        <v>70.400000000000006</v>
      </c>
      <c r="E20" s="802">
        <v>60.3</v>
      </c>
      <c r="F20" s="802">
        <v>81.900000000000006</v>
      </c>
      <c r="G20" s="802">
        <v>67.099999999999994</v>
      </c>
      <c r="H20" s="623" t="s">
        <v>683</v>
      </c>
    </row>
    <row r="21" spans="1:8" ht="15">
      <c r="A21" s="638" t="s">
        <v>685</v>
      </c>
      <c r="B21" s="802">
        <v>54.5</v>
      </c>
      <c r="C21" s="802">
        <v>92.6</v>
      </c>
      <c r="D21" s="802">
        <v>60.7</v>
      </c>
      <c r="E21" s="802">
        <v>54.2</v>
      </c>
      <c r="F21" s="802">
        <v>81</v>
      </c>
      <c r="G21" s="802">
        <v>58.5</v>
      </c>
      <c r="H21" s="623" t="s">
        <v>684</v>
      </c>
    </row>
    <row r="22" spans="1:8" ht="15">
      <c r="A22" s="638" t="s">
        <v>184</v>
      </c>
      <c r="B22" s="802">
        <v>84</v>
      </c>
      <c r="C22" s="802">
        <v>98.9</v>
      </c>
      <c r="D22" s="802">
        <v>90.6</v>
      </c>
      <c r="E22" s="802">
        <v>83.6</v>
      </c>
      <c r="F22" s="802">
        <v>98.8</v>
      </c>
      <c r="G22" s="802">
        <v>90.4</v>
      </c>
      <c r="H22" s="623" t="s">
        <v>686</v>
      </c>
    </row>
    <row r="23" spans="1:8" ht="15">
      <c r="A23" s="638" t="s">
        <v>688</v>
      </c>
      <c r="B23" s="802">
        <v>69.400000000000006</v>
      </c>
      <c r="C23" s="802">
        <v>79.900000000000006</v>
      </c>
      <c r="D23" s="802">
        <v>72.3</v>
      </c>
      <c r="E23" s="802">
        <v>66.400000000000006</v>
      </c>
      <c r="F23" s="802">
        <v>70.099999999999994</v>
      </c>
      <c r="G23" s="802">
        <v>67.5</v>
      </c>
      <c r="H23" s="623" t="s">
        <v>687</v>
      </c>
    </row>
    <row r="24" spans="1:8" ht="15">
      <c r="A24" s="638" t="s">
        <v>186</v>
      </c>
      <c r="B24" s="802">
        <v>68</v>
      </c>
      <c r="C24" s="802">
        <v>89</v>
      </c>
      <c r="D24" s="802">
        <v>71.8</v>
      </c>
      <c r="E24" s="802">
        <v>63.2</v>
      </c>
      <c r="F24" s="802">
        <v>79.099999999999994</v>
      </c>
      <c r="G24" s="802">
        <v>66.2</v>
      </c>
      <c r="H24" s="623" t="s">
        <v>689</v>
      </c>
    </row>
    <row r="25" spans="1:8" ht="15">
      <c r="A25" s="638" t="s">
        <v>637</v>
      </c>
      <c r="B25" s="802">
        <v>95.7</v>
      </c>
      <c r="C25" s="802">
        <v>98</v>
      </c>
      <c r="D25" s="802">
        <v>96.6</v>
      </c>
      <c r="E25" s="802">
        <v>86.8</v>
      </c>
      <c r="F25" s="802">
        <v>84.1</v>
      </c>
      <c r="G25" s="802">
        <v>85.7</v>
      </c>
      <c r="H25" s="623" t="s">
        <v>690</v>
      </c>
    </row>
    <row r="26" spans="1:8" ht="15">
      <c r="A26" s="638" t="s">
        <v>692</v>
      </c>
      <c r="B26" s="802">
        <v>87.3</v>
      </c>
      <c r="C26" s="802">
        <v>96.9</v>
      </c>
      <c r="D26" s="802">
        <v>90</v>
      </c>
      <c r="E26" s="802">
        <v>81.099999999999994</v>
      </c>
      <c r="F26" s="802">
        <v>84.1</v>
      </c>
      <c r="G26" s="802">
        <v>82</v>
      </c>
      <c r="H26" s="623" t="s">
        <v>691</v>
      </c>
    </row>
    <row r="27" spans="1:8" ht="15">
      <c r="A27" s="638" t="s">
        <v>694</v>
      </c>
      <c r="B27" s="802">
        <v>93.8</v>
      </c>
      <c r="C27" s="802">
        <v>94.9</v>
      </c>
      <c r="D27" s="802">
        <v>94.1</v>
      </c>
      <c r="E27" s="802">
        <v>92.5</v>
      </c>
      <c r="F27" s="802">
        <v>81</v>
      </c>
      <c r="G27" s="802">
        <v>89.6</v>
      </c>
      <c r="H27" s="623" t="s">
        <v>693</v>
      </c>
    </row>
    <row r="28" spans="1:8" ht="15">
      <c r="A28" s="638" t="s">
        <v>189</v>
      </c>
      <c r="B28" s="802">
        <v>70</v>
      </c>
      <c r="C28" s="802">
        <v>88.6</v>
      </c>
      <c r="D28" s="802">
        <v>79.8</v>
      </c>
      <c r="E28" s="802">
        <v>67.599999999999994</v>
      </c>
      <c r="F28" s="802">
        <v>79.900000000000006</v>
      </c>
      <c r="G28" s="802">
        <v>74.099999999999994</v>
      </c>
      <c r="H28" s="623" t="s">
        <v>695</v>
      </c>
    </row>
    <row r="29" spans="1:8" ht="15">
      <c r="A29" s="638" t="s">
        <v>295</v>
      </c>
      <c r="B29" s="802">
        <v>80.900000000000006</v>
      </c>
      <c r="C29" s="802">
        <v>84.7</v>
      </c>
      <c r="D29" s="802">
        <v>82.5</v>
      </c>
      <c r="E29" s="802">
        <v>77</v>
      </c>
      <c r="F29" s="802">
        <v>82.2</v>
      </c>
      <c r="G29" s="802">
        <v>79.2</v>
      </c>
      <c r="H29" s="623" t="s">
        <v>696</v>
      </c>
    </row>
    <row r="30" spans="1:8" ht="15">
      <c r="A30" s="638" t="s">
        <v>190</v>
      </c>
      <c r="B30" s="802">
        <v>63.1</v>
      </c>
      <c r="C30" s="802">
        <v>89.1</v>
      </c>
      <c r="D30" s="802">
        <v>68.8</v>
      </c>
      <c r="E30" s="802">
        <v>49.6</v>
      </c>
      <c r="F30" s="802">
        <v>74.400000000000006</v>
      </c>
      <c r="G30" s="802">
        <v>55</v>
      </c>
      <c r="H30" s="623" t="s">
        <v>697</v>
      </c>
    </row>
    <row r="31" spans="1:8" ht="15">
      <c r="A31" s="638" t="s">
        <v>192</v>
      </c>
      <c r="B31" s="802">
        <v>94.8</v>
      </c>
      <c r="C31" s="802">
        <v>97.8</v>
      </c>
      <c r="D31" s="802">
        <v>95.5</v>
      </c>
      <c r="E31" s="802">
        <v>86.2</v>
      </c>
      <c r="F31" s="802">
        <v>86.2</v>
      </c>
      <c r="G31" s="802">
        <v>86.2</v>
      </c>
      <c r="H31" s="623" t="s">
        <v>698</v>
      </c>
    </row>
    <row r="32" spans="1:8" ht="15">
      <c r="A32" s="638" t="s">
        <v>700</v>
      </c>
      <c r="B32" s="802">
        <v>86.9</v>
      </c>
      <c r="C32" s="802">
        <v>95.4</v>
      </c>
      <c r="D32" s="802">
        <v>89</v>
      </c>
      <c r="E32" s="802">
        <v>78.599999999999994</v>
      </c>
      <c r="F32" s="802">
        <v>79.5</v>
      </c>
      <c r="G32" s="802">
        <v>78.8</v>
      </c>
      <c r="H32" s="623" t="s">
        <v>699</v>
      </c>
    </row>
    <row r="33" spans="1:8" ht="15">
      <c r="A33" s="638" t="s">
        <v>702</v>
      </c>
      <c r="B33" s="802">
        <v>84.1</v>
      </c>
      <c r="C33" s="802">
        <v>93.3</v>
      </c>
      <c r="D33" s="802">
        <v>87</v>
      </c>
      <c r="E33" s="802">
        <v>65.900000000000006</v>
      </c>
      <c r="F33" s="802">
        <v>71.099999999999994</v>
      </c>
      <c r="G33" s="802">
        <v>67.5</v>
      </c>
      <c r="H33" s="623" t="s">
        <v>701</v>
      </c>
    </row>
    <row r="34" spans="1:8" ht="15">
      <c r="A34" s="638" t="s">
        <v>704</v>
      </c>
      <c r="B34" s="802">
        <v>100</v>
      </c>
      <c r="C34" s="802">
        <v>100</v>
      </c>
      <c r="D34" s="802">
        <v>100</v>
      </c>
      <c r="E34" s="802">
        <v>90.5</v>
      </c>
      <c r="F34" s="802">
        <v>96.4</v>
      </c>
      <c r="G34" s="802">
        <v>92.9</v>
      </c>
      <c r="H34" s="623" t="s">
        <v>703</v>
      </c>
    </row>
    <row r="35" spans="1:8" ht="15">
      <c r="A35" s="638" t="s">
        <v>706</v>
      </c>
      <c r="B35" s="802">
        <v>100</v>
      </c>
      <c r="C35" s="802">
        <v>100</v>
      </c>
      <c r="D35" s="802">
        <v>100</v>
      </c>
      <c r="E35" s="802">
        <v>42.4</v>
      </c>
      <c r="F35" s="802">
        <v>93.2</v>
      </c>
      <c r="G35" s="802">
        <v>90.6</v>
      </c>
      <c r="H35" s="623" t="s">
        <v>705</v>
      </c>
    </row>
    <row r="36" spans="1:8" ht="29.25" customHeight="1">
      <c r="A36" s="639" t="s">
        <v>707</v>
      </c>
      <c r="B36" s="802">
        <v>99.2</v>
      </c>
      <c r="C36" s="802">
        <v>99.9</v>
      </c>
      <c r="D36" s="802">
        <v>99.6</v>
      </c>
      <c r="E36" s="802">
        <v>82.6</v>
      </c>
      <c r="F36" s="802">
        <v>68</v>
      </c>
      <c r="G36" s="802">
        <v>73.7</v>
      </c>
      <c r="H36" s="640" t="s">
        <v>717</v>
      </c>
    </row>
    <row r="37" spans="1:8" ht="15">
      <c r="A37" s="638" t="s">
        <v>709</v>
      </c>
      <c r="B37" s="802">
        <v>77.8</v>
      </c>
      <c r="C37" s="802">
        <v>96.1</v>
      </c>
      <c r="D37" s="802">
        <v>82</v>
      </c>
      <c r="E37" s="802">
        <v>75.099999999999994</v>
      </c>
      <c r="F37" s="802">
        <v>83.4</v>
      </c>
      <c r="G37" s="802">
        <v>77</v>
      </c>
      <c r="H37" s="623" t="s">
        <v>708</v>
      </c>
    </row>
    <row r="38" spans="1:8" ht="15">
      <c r="A38" s="638" t="s">
        <v>654</v>
      </c>
      <c r="B38" s="802">
        <v>78.8</v>
      </c>
      <c r="C38" s="802">
        <v>98.2</v>
      </c>
      <c r="D38" s="802">
        <v>80.7</v>
      </c>
      <c r="E38" s="802">
        <v>78.599999999999994</v>
      </c>
      <c r="F38" s="802">
        <v>77.8</v>
      </c>
      <c r="G38" s="802">
        <v>78.599999999999994</v>
      </c>
      <c r="H38" s="623" t="s">
        <v>710</v>
      </c>
    </row>
    <row r="39" spans="1:8" ht="15">
      <c r="A39" s="638" t="s">
        <v>712</v>
      </c>
      <c r="B39" s="802">
        <v>100</v>
      </c>
      <c r="C39" s="802">
        <v>98.1</v>
      </c>
      <c r="D39" s="802">
        <v>98.6</v>
      </c>
      <c r="E39" s="802">
        <v>97.3</v>
      </c>
      <c r="F39" s="802">
        <v>94.8</v>
      </c>
      <c r="G39" s="802">
        <v>95.4</v>
      </c>
      <c r="H39" s="623" t="s">
        <v>711</v>
      </c>
    </row>
    <row r="40" spans="1:8" ht="15">
      <c r="A40" s="638" t="s">
        <v>646</v>
      </c>
      <c r="B40" s="802">
        <v>75.7</v>
      </c>
      <c r="C40" s="802">
        <v>85.5</v>
      </c>
      <c r="D40" s="802">
        <v>82.3</v>
      </c>
      <c r="E40" s="802">
        <v>75.3</v>
      </c>
      <c r="F40" s="802">
        <v>84.2</v>
      </c>
      <c r="G40" s="802">
        <v>81.3</v>
      </c>
      <c r="H40" s="623" t="s">
        <v>713</v>
      </c>
    </row>
    <row r="41" spans="1:8" ht="15">
      <c r="A41" s="638" t="s">
        <v>715</v>
      </c>
      <c r="B41" s="802">
        <v>81.2</v>
      </c>
      <c r="C41" s="802">
        <v>92.8</v>
      </c>
      <c r="D41" s="802">
        <v>85.1</v>
      </c>
      <c r="E41" s="802">
        <v>73.3</v>
      </c>
      <c r="F41" s="802">
        <v>81.400000000000006</v>
      </c>
      <c r="G41" s="802">
        <v>76</v>
      </c>
      <c r="H41" s="623" t="s">
        <v>714</v>
      </c>
    </row>
    <row r="42" spans="1:8">
      <c r="A42" s="641"/>
      <c r="H42" s="642"/>
    </row>
    <row r="43" spans="1:8" ht="26.25" customHeight="1" thickBot="1">
      <c r="A43" s="1013" t="s">
        <v>1712</v>
      </c>
      <c r="B43" s="1014"/>
      <c r="C43" s="1014"/>
      <c r="D43" s="1014"/>
      <c r="E43" s="1014"/>
      <c r="F43" s="1014"/>
      <c r="G43" s="1014"/>
      <c r="H43" s="1015"/>
    </row>
    <row r="44" spans="1:8" ht="13.5" thickTop="1"/>
  </sheetData>
  <mergeCells count="7">
    <mergeCell ref="A43:H43"/>
    <mergeCell ref="A1:H1"/>
    <mergeCell ref="A2:A4"/>
    <mergeCell ref="H2:H4"/>
    <mergeCell ref="B2:G2"/>
    <mergeCell ref="B3:D3"/>
    <mergeCell ref="E3:G3"/>
  </mergeCells>
  <conditionalFormatting sqref="A5:H41">
    <cfRule type="expression" dxfId="29" priority="1">
      <formula>MOD(ROW(),3)=2</formula>
    </cfRule>
  </conditionalFormatting>
  <pageMargins left="0.7" right="0.7" top="0.75" bottom="0.75" header="0.3" footer="0.3"/>
  <pageSetup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47"/>
  <sheetViews>
    <sheetView view="pageBreakPreview" topLeftCell="A13" zoomScaleSheetLayoutView="100" workbookViewId="0">
      <selection activeCell="M17" sqref="M17"/>
    </sheetView>
  </sheetViews>
  <sheetFormatPr defaultColWidth="16.42578125" defaultRowHeight="12.75"/>
  <cols>
    <col min="1" max="1" width="8.42578125" style="7" customWidth="1"/>
    <col min="2" max="2" width="17.5703125" style="7" customWidth="1"/>
    <col min="3" max="7" width="16.42578125" style="7"/>
    <col min="8" max="8" width="14.7109375" style="7" customWidth="1"/>
    <col min="9" max="9" width="16.42578125" style="7"/>
    <col min="10" max="10" width="19" style="7" customWidth="1"/>
    <col min="11" max="16384" width="16.42578125" style="7"/>
  </cols>
  <sheetData>
    <row r="1" spans="1:10" s="276" customFormat="1" ht="20.25" customHeight="1" thickTop="1">
      <c r="A1" s="1031" t="s">
        <v>1103</v>
      </c>
      <c r="B1" s="1032"/>
      <c r="C1" s="1032"/>
      <c r="D1" s="1032"/>
      <c r="E1" s="1032"/>
      <c r="F1" s="1032"/>
      <c r="G1" s="1032"/>
      <c r="H1" s="1032"/>
      <c r="I1" s="1032"/>
      <c r="J1" s="1033"/>
    </row>
    <row r="2" spans="1:10" s="276" customFormat="1" ht="20.25" customHeight="1">
      <c r="A2" s="1034" t="s">
        <v>1102</v>
      </c>
      <c r="B2" s="1035"/>
      <c r="C2" s="1035"/>
      <c r="D2" s="1035"/>
      <c r="E2" s="1035"/>
      <c r="F2" s="1035"/>
      <c r="G2" s="1035"/>
      <c r="H2" s="1035"/>
      <c r="I2" s="1035"/>
      <c r="J2" s="1036"/>
    </row>
    <row r="3" spans="1:10" s="11" customFormat="1" ht="15">
      <c r="A3" s="240"/>
      <c r="B3" s="1043" t="s">
        <v>597</v>
      </c>
      <c r="C3" s="1043"/>
      <c r="D3" s="1043"/>
      <c r="E3" s="1043"/>
      <c r="F3" s="1043"/>
      <c r="G3" s="1043"/>
      <c r="H3" s="1043"/>
      <c r="I3" s="1043"/>
      <c r="J3" s="1044"/>
    </row>
    <row r="4" spans="1:10" s="12" customFormat="1" ht="38.25" customHeight="1">
      <c r="A4" s="1038" t="s">
        <v>554</v>
      </c>
      <c r="B4" s="1037" t="s">
        <v>172</v>
      </c>
      <c r="C4" s="1040" t="s">
        <v>599</v>
      </c>
      <c r="D4" s="1041"/>
      <c r="E4" s="1041"/>
      <c r="F4" s="1041"/>
      <c r="G4" s="1041"/>
      <c r="H4" s="1041"/>
      <c r="I4" s="1041"/>
      <c r="J4" s="1039" t="s">
        <v>37</v>
      </c>
    </row>
    <row r="5" spans="1:10" s="12" customFormat="1" ht="38.25" customHeight="1">
      <c r="A5" s="1038"/>
      <c r="B5" s="1037"/>
      <c r="C5" s="1040" t="s">
        <v>600</v>
      </c>
      <c r="D5" s="1041" t="s">
        <v>601</v>
      </c>
      <c r="E5" s="1042"/>
      <c r="F5" s="1041" t="s">
        <v>604</v>
      </c>
      <c r="G5" s="1041" t="s">
        <v>605</v>
      </c>
      <c r="H5" s="1042"/>
      <c r="I5" s="1041" t="s">
        <v>608</v>
      </c>
      <c r="J5" s="1039"/>
    </row>
    <row r="6" spans="1:10" s="12" customFormat="1" ht="49.5" customHeight="1">
      <c r="A6" s="1038"/>
      <c r="B6" s="1037"/>
      <c r="C6" s="1040"/>
      <c r="D6" s="593" t="s">
        <v>602</v>
      </c>
      <c r="E6" s="593" t="s">
        <v>603</v>
      </c>
      <c r="F6" s="1041"/>
      <c r="G6" s="593" t="s">
        <v>606</v>
      </c>
      <c r="H6" s="593" t="s">
        <v>607</v>
      </c>
      <c r="I6" s="1041"/>
      <c r="J6" s="1039"/>
    </row>
    <row r="7" spans="1:10" s="11" customFormat="1" ht="21" customHeight="1">
      <c r="A7" s="238">
        <v>1</v>
      </c>
      <c r="B7" s="273" t="s">
        <v>307</v>
      </c>
      <c r="C7" s="269">
        <v>2421268</v>
      </c>
      <c r="D7" s="163">
        <v>1883817</v>
      </c>
      <c r="E7" s="163">
        <v>150341</v>
      </c>
      <c r="F7" s="163">
        <v>261637</v>
      </c>
      <c r="G7" s="163">
        <v>10417</v>
      </c>
      <c r="H7" s="163">
        <v>47244</v>
      </c>
      <c r="I7" s="163">
        <v>67812</v>
      </c>
      <c r="J7" s="643" t="s">
        <v>10</v>
      </c>
    </row>
    <row r="8" spans="1:10" s="11" customFormat="1" ht="21" customHeight="1">
      <c r="A8" s="238">
        <v>2</v>
      </c>
      <c r="B8" s="21" t="s">
        <v>308</v>
      </c>
      <c r="C8" s="269">
        <v>4005</v>
      </c>
      <c r="D8" s="163">
        <v>444</v>
      </c>
      <c r="E8" s="163"/>
      <c r="F8" s="163">
        <v>1861</v>
      </c>
      <c r="G8" s="163">
        <v>12</v>
      </c>
      <c r="H8" s="163">
        <v>38</v>
      </c>
      <c r="I8" s="163">
        <v>156</v>
      </c>
      <c r="J8" s="623" t="s">
        <v>11</v>
      </c>
    </row>
    <row r="9" spans="1:10" s="11" customFormat="1" ht="21" customHeight="1">
      <c r="A9" s="238">
        <v>3</v>
      </c>
      <c r="B9" s="273" t="s">
        <v>309</v>
      </c>
      <c r="C9" s="269">
        <v>48122</v>
      </c>
      <c r="D9" s="163">
        <v>12410</v>
      </c>
      <c r="E9" s="163">
        <v>1074</v>
      </c>
      <c r="F9" s="163">
        <v>25490</v>
      </c>
      <c r="G9" s="163">
        <v>1521</v>
      </c>
      <c r="H9" s="163">
        <v>4677</v>
      </c>
      <c r="I9" s="163">
        <v>2950</v>
      </c>
      <c r="J9" s="643" t="s">
        <v>0</v>
      </c>
    </row>
    <row r="10" spans="1:10" s="11" customFormat="1" ht="21" customHeight="1">
      <c r="A10" s="238">
        <v>4</v>
      </c>
      <c r="B10" s="273" t="s">
        <v>310</v>
      </c>
      <c r="C10" s="269">
        <v>194065</v>
      </c>
      <c r="D10" s="163">
        <v>22760</v>
      </c>
      <c r="E10" s="163">
        <v>7509</v>
      </c>
      <c r="F10" s="163">
        <v>152564</v>
      </c>
      <c r="G10" s="163">
        <v>1515</v>
      </c>
      <c r="H10" s="163">
        <v>5252</v>
      </c>
      <c r="I10" s="163">
        <v>4465</v>
      </c>
      <c r="J10" s="643" t="s">
        <v>1</v>
      </c>
    </row>
    <row r="11" spans="1:10" s="11" customFormat="1" ht="21" customHeight="1">
      <c r="A11" s="238">
        <v>5</v>
      </c>
      <c r="B11" s="273" t="s">
        <v>311</v>
      </c>
      <c r="C11" s="269">
        <v>395297</v>
      </c>
      <c r="D11" s="163">
        <v>168218</v>
      </c>
      <c r="E11" s="163">
        <v>72374</v>
      </c>
      <c r="F11" s="163">
        <v>127204</v>
      </c>
      <c r="G11" s="163">
        <v>3891</v>
      </c>
      <c r="H11" s="163">
        <v>19432</v>
      </c>
      <c r="I11" s="163">
        <v>4178</v>
      </c>
      <c r="J11" s="643" t="s">
        <v>34</v>
      </c>
    </row>
    <row r="12" spans="1:10" s="11" customFormat="1" ht="21" customHeight="1">
      <c r="A12" s="238">
        <v>6</v>
      </c>
      <c r="B12" s="273" t="s">
        <v>312</v>
      </c>
      <c r="C12" s="269">
        <v>383609</v>
      </c>
      <c r="D12" s="163">
        <v>281081</v>
      </c>
      <c r="E12" s="163">
        <v>42153</v>
      </c>
      <c r="F12" s="163">
        <v>44138</v>
      </c>
      <c r="G12" s="163">
        <v>474</v>
      </c>
      <c r="H12" s="163">
        <v>247</v>
      </c>
      <c r="I12" s="163">
        <v>15516</v>
      </c>
      <c r="J12" s="643" t="s">
        <v>12</v>
      </c>
    </row>
    <row r="13" spans="1:10" s="11" customFormat="1" ht="21" customHeight="1">
      <c r="A13" s="238">
        <v>7</v>
      </c>
      <c r="B13" s="273" t="s">
        <v>313</v>
      </c>
      <c r="C13" s="269">
        <v>4846</v>
      </c>
      <c r="D13" s="163">
        <v>4538</v>
      </c>
      <c r="E13" s="163">
        <v>189</v>
      </c>
      <c r="F13" s="163">
        <v>6</v>
      </c>
      <c r="G13" s="163">
        <v>17</v>
      </c>
      <c r="H13" s="163">
        <v>18</v>
      </c>
      <c r="I13" s="163">
        <v>78</v>
      </c>
      <c r="J13" s="643" t="s">
        <v>13</v>
      </c>
    </row>
    <row r="14" spans="1:10" s="11" customFormat="1" ht="21" customHeight="1">
      <c r="A14" s="238">
        <v>8</v>
      </c>
      <c r="B14" s="273" t="s">
        <v>314</v>
      </c>
      <c r="C14" s="269">
        <v>360291</v>
      </c>
      <c r="D14" s="163">
        <v>261793</v>
      </c>
      <c r="E14" s="163">
        <v>42761</v>
      </c>
      <c r="F14" s="163">
        <v>37413</v>
      </c>
      <c r="G14" s="163">
        <v>1478</v>
      </c>
      <c r="H14" s="163">
        <v>708</v>
      </c>
      <c r="I14" s="163">
        <v>16138</v>
      </c>
      <c r="J14" s="643" t="s">
        <v>25</v>
      </c>
    </row>
    <row r="15" spans="1:10" s="11" customFormat="1" ht="21" customHeight="1">
      <c r="A15" s="238">
        <v>9</v>
      </c>
      <c r="B15" s="273" t="s">
        <v>315</v>
      </c>
      <c r="C15" s="269">
        <v>325997</v>
      </c>
      <c r="D15" s="163">
        <v>208355</v>
      </c>
      <c r="E15" s="163">
        <v>30227</v>
      </c>
      <c r="F15" s="163">
        <v>72908</v>
      </c>
      <c r="G15" s="163">
        <v>1558</v>
      </c>
      <c r="H15" s="163">
        <v>932</v>
      </c>
      <c r="I15" s="163">
        <v>12017</v>
      </c>
      <c r="J15" s="643" t="s">
        <v>14</v>
      </c>
    </row>
    <row r="16" spans="1:10" s="11" customFormat="1" ht="21" customHeight="1">
      <c r="A16" s="238">
        <v>10</v>
      </c>
      <c r="B16" s="273" t="s">
        <v>316</v>
      </c>
      <c r="C16" s="269">
        <v>14240</v>
      </c>
      <c r="D16" s="163">
        <v>13174</v>
      </c>
      <c r="E16" s="163">
        <v>218</v>
      </c>
      <c r="F16" s="163">
        <v>503</v>
      </c>
      <c r="G16" s="163">
        <v>86</v>
      </c>
      <c r="H16" s="163">
        <v>37</v>
      </c>
      <c r="I16" s="163">
        <v>222</v>
      </c>
      <c r="J16" s="643" t="s">
        <v>2</v>
      </c>
    </row>
    <row r="17" spans="1:10" s="11" customFormat="1" ht="21" customHeight="1">
      <c r="A17" s="238">
        <v>11</v>
      </c>
      <c r="B17" s="273" t="s">
        <v>317</v>
      </c>
      <c r="C17" s="269">
        <v>96990</v>
      </c>
      <c r="D17" s="163">
        <v>61904</v>
      </c>
      <c r="E17" s="163">
        <v>26350</v>
      </c>
      <c r="F17" s="163">
        <v>5080</v>
      </c>
      <c r="G17" s="163">
        <v>567</v>
      </c>
      <c r="H17" s="163">
        <v>139</v>
      </c>
      <c r="I17" s="163">
        <v>2950</v>
      </c>
      <c r="J17" s="643" t="s">
        <v>32</v>
      </c>
    </row>
    <row r="18" spans="1:10" s="11" customFormat="1" ht="21" customHeight="1">
      <c r="A18" s="238">
        <v>12</v>
      </c>
      <c r="B18" s="273" t="s">
        <v>318</v>
      </c>
      <c r="C18" s="269">
        <v>79200</v>
      </c>
      <c r="D18" s="163">
        <v>17134</v>
      </c>
      <c r="E18" s="163">
        <v>4631</v>
      </c>
      <c r="F18" s="163">
        <v>39013</v>
      </c>
      <c r="G18" s="163">
        <v>2531</v>
      </c>
      <c r="H18" s="163">
        <v>14319</v>
      </c>
      <c r="I18" s="163">
        <v>1572</v>
      </c>
      <c r="J18" s="643" t="s">
        <v>3</v>
      </c>
    </row>
    <row r="19" spans="1:10" s="11" customFormat="1" ht="21" customHeight="1">
      <c r="A19" s="238">
        <v>13</v>
      </c>
      <c r="B19" s="273" t="s">
        <v>319</v>
      </c>
      <c r="C19" s="269">
        <v>728277</v>
      </c>
      <c r="D19" s="163">
        <v>491339</v>
      </c>
      <c r="E19" s="163">
        <v>117819</v>
      </c>
      <c r="F19" s="163">
        <v>75900</v>
      </c>
      <c r="G19" s="163">
        <v>4903</v>
      </c>
      <c r="H19" s="163">
        <v>15130</v>
      </c>
      <c r="I19" s="163">
        <v>23186</v>
      </c>
      <c r="J19" s="643" t="s">
        <v>15</v>
      </c>
    </row>
    <row r="20" spans="1:10" s="11" customFormat="1" ht="21" customHeight="1">
      <c r="A20" s="238">
        <v>14</v>
      </c>
      <c r="B20" s="273" t="s">
        <v>320</v>
      </c>
      <c r="C20" s="269">
        <v>54849</v>
      </c>
      <c r="D20" s="163">
        <v>29185</v>
      </c>
      <c r="E20" s="163">
        <v>2601</v>
      </c>
      <c r="F20" s="163">
        <v>1273</v>
      </c>
      <c r="G20" s="163">
        <v>7742</v>
      </c>
      <c r="H20" s="163">
        <v>13619</v>
      </c>
      <c r="I20" s="163">
        <v>429</v>
      </c>
      <c r="J20" s="643" t="s">
        <v>4</v>
      </c>
    </row>
    <row r="21" spans="1:10" s="11" customFormat="1" ht="21" customHeight="1">
      <c r="A21" s="238">
        <v>15</v>
      </c>
      <c r="B21" s="273" t="s">
        <v>321</v>
      </c>
      <c r="C21" s="269">
        <v>1086692</v>
      </c>
      <c r="D21" s="163">
        <v>525635</v>
      </c>
      <c r="E21" s="163">
        <v>135668</v>
      </c>
      <c r="F21" s="163">
        <v>325874</v>
      </c>
      <c r="G21" s="163">
        <v>12871</v>
      </c>
      <c r="H21" s="163">
        <v>51128</v>
      </c>
      <c r="I21" s="163">
        <v>35516</v>
      </c>
      <c r="J21" s="643" t="s">
        <v>5</v>
      </c>
    </row>
    <row r="22" spans="1:10" s="11" customFormat="1" ht="21" customHeight="1">
      <c r="A22" s="238">
        <v>16</v>
      </c>
      <c r="B22" s="273" t="s">
        <v>322</v>
      </c>
      <c r="C22" s="269">
        <v>2449530</v>
      </c>
      <c r="D22" s="163">
        <v>2121907</v>
      </c>
      <c r="E22" s="163">
        <v>90313</v>
      </c>
      <c r="F22" s="163">
        <v>153705</v>
      </c>
      <c r="G22" s="163">
        <v>11617</v>
      </c>
      <c r="H22" s="163">
        <v>22251</v>
      </c>
      <c r="I22" s="163">
        <v>49737</v>
      </c>
      <c r="J22" s="643" t="s">
        <v>16</v>
      </c>
    </row>
    <row r="23" spans="1:10" s="11" customFormat="1" ht="21" customHeight="1">
      <c r="A23" s="238">
        <v>17</v>
      </c>
      <c r="B23" s="273" t="s">
        <v>324</v>
      </c>
      <c r="C23" s="269">
        <v>10936</v>
      </c>
      <c r="D23" s="163">
        <v>6717</v>
      </c>
      <c r="E23" s="163">
        <v>543</v>
      </c>
      <c r="F23" s="163">
        <v>215</v>
      </c>
      <c r="G23" s="163">
        <v>637</v>
      </c>
      <c r="H23" s="163">
        <v>483</v>
      </c>
      <c r="I23" s="163">
        <v>2341</v>
      </c>
      <c r="J23" s="643" t="s">
        <v>18</v>
      </c>
    </row>
    <row r="24" spans="1:10" s="11" customFormat="1" ht="21" customHeight="1">
      <c r="A24" s="238">
        <v>18</v>
      </c>
      <c r="B24" s="274" t="s">
        <v>325</v>
      </c>
      <c r="C24" s="269">
        <v>16240</v>
      </c>
      <c r="D24" s="163">
        <v>9189</v>
      </c>
      <c r="E24" s="163">
        <v>1707</v>
      </c>
      <c r="F24" s="163">
        <v>377</v>
      </c>
      <c r="G24" s="163">
        <v>460</v>
      </c>
      <c r="H24" s="163">
        <v>289</v>
      </c>
      <c r="I24" s="163">
        <v>4218</v>
      </c>
      <c r="J24" s="644" t="s">
        <v>35</v>
      </c>
    </row>
    <row r="25" spans="1:10" s="11" customFormat="1" ht="21" customHeight="1">
      <c r="A25" s="238">
        <v>19</v>
      </c>
      <c r="B25" s="274" t="s">
        <v>326</v>
      </c>
      <c r="C25" s="269">
        <v>15268</v>
      </c>
      <c r="D25" s="163">
        <v>626</v>
      </c>
      <c r="E25" s="163">
        <v>4859</v>
      </c>
      <c r="F25" s="163">
        <v>2331</v>
      </c>
      <c r="G25" s="163">
        <v>1383</v>
      </c>
      <c r="H25" s="163">
        <v>2304</v>
      </c>
      <c r="I25" s="163">
        <v>3765</v>
      </c>
      <c r="J25" s="644" t="s">
        <v>19</v>
      </c>
    </row>
    <row r="26" spans="1:10" s="11" customFormat="1" ht="21" customHeight="1" thickBot="1">
      <c r="A26" s="241">
        <v>20</v>
      </c>
      <c r="B26" s="789" t="s">
        <v>327</v>
      </c>
      <c r="C26" s="270">
        <v>350306</v>
      </c>
      <c r="D26" s="233">
        <v>122649</v>
      </c>
      <c r="E26" s="233">
        <v>19897</v>
      </c>
      <c r="F26" s="233">
        <v>137272</v>
      </c>
      <c r="G26" s="233">
        <v>15335</v>
      </c>
      <c r="H26" s="233">
        <v>46841</v>
      </c>
      <c r="I26" s="233">
        <v>8312</v>
      </c>
      <c r="J26" s="645" t="s">
        <v>20</v>
      </c>
    </row>
    <row r="27" spans="1:10" s="11" customFormat="1" ht="21" customHeight="1" thickTop="1">
      <c r="A27" s="242">
        <v>21</v>
      </c>
      <c r="B27" s="788" t="s">
        <v>328</v>
      </c>
      <c r="C27" s="271">
        <v>296482</v>
      </c>
      <c r="D27" s="229">
        <v>179047</v>
      </c>
      <c r="E27" s="229">
        <v>27849</v>
      </c>
      <c r="F27" s="229">
        <v>85062</v>
      </c>
      <c r="G27" s="229">
        <v>377</v>
      </c>
      <c r="H27" s="229">
        <v>258</v>
      </c>
      <c r="I27" s="229">
        <v>3889</v>
      </c>
      <c r="J27" s="646" t="s">
        <v>21</v>
      </c>
    </row>
    <row r="28" spans="1:10" s="11" customFormat="1" ht="21" customHeight="1">
      <c r="A28" s="238">
        <v>22</v>
      </c>
      <c r="B28" s="273" t="s">
        <v>329</v>
      </c>
      <c r="C28" s="269">
        <v>383134</v>
      </c>
      <c r="D28" s="163">
        <v>291176</v>
      </c>
      <c r="E28" s="163">
        <v>26933</v>
      </c>
      <c r="F28" s="163">
        <v>41139</v>
      </c>
      <c r="G28" s="163">
        <v>2059</v>
      </c>
      <c r="H28" s="163">
        <v>2461</v>
      </c>
      <c r="I28" s="163">
        <v>19366</v>
      </c>
      <c r="J28" s="643" t="s">
        <v>27</v>
      </c>
    </row>
    <row r="29" spans="1:10" s="11" customFormat="1" ht="21" customHeight="1">
      <c r="A29" s="238">
        <v>23</v>
      </c>
      <c r="B29" s="274" t="s">
        <v>330</v>
      </c>
      <c r="C29" s="269">
        <v>8612</v>
      </c>
      <c r="D29" s="163">
        <v>6170</v>
      </c>
      <c r="E29" s="163">
        <v>1808</v>
      </c>
      <c r="F29" s="163">
        <v>6</v>
      </c>
      <c r="G29" s="163">
        <v>24</v>
      </c>
      <c r="H29" s="163" t="s">
        <v>26</v>
      </c>
      <c r="I29" s="163">
        <v>604</v>
      </c>
      <c r="J29" s="644" t="s">
        <v>6</v>
      </c>
    </row>
    <row r="30" spans="1:10" s="11" customFormat="1" ht="21" customHeight="1">
      <c r="A30" s="238">
        <v>24</v>
      </c>
      <c r="B30" s="273" t="s">
        <v>331</v>
      </c>
      <c r="C30" s="269">
        <v>1451690</v>
      </c>
      <c r="D30" s="163">
        <v>974400</v>
      </c>
      <c r="E30" s="163">
        <v>196122</v>
      </c>
      <c r="F30" s="163">
        <v>193264</v>
      </c>
      <c r="G30" s="163">
        <v>12137</v>
      </c>
      <c r="H30" s="163">
        <v>28245</v>
      </c>
      <c r="I30" s="163">
        <v>47522</v>
      </c>
      <c r="J30" s="643" t="s">
        <v>22</v>
      </c>
    </row>
    <row r="31" spans="1:10" s="11" customFormat="1" ht="21" customHeight="1">
      <c r="A31" s="238">
        <v>25</v>
      </c>
      <c r="B31" s="273" t="s">
        <v>332</v>
      </c>
      <c r="C31" s="269">
        <v>33830</v>
      </c>
      <c r="D31" s="163">
        <v>16372</v>
      </c>
      <c r="E31" s="163">
        <v>3555</v>
      </c>
      <c r="F31" s="163">
        <v>12527</v>
      </c>
      <c r="G31" s="163">
        <v>203</v>
      </c>
      <c r="H31" s="163">
        <v>732</v>
      </c>
      <c r="I31" s="163">
        <v>441</v>
      </c>
      <c r="J31" s="643" t="s">
        <v>23</v>
      </c>
    </row>
    <row r="32" spans="1:10" s="11" customFormat="1" ht="21" customHeight="1">
      <c r="A32" s="238">
        <v>26</v>
      </c>
      <c r="B32" s="273" t="s">
        <v>333</v>
      </c>
      <c r="C32" s="269">
        <v>992728</v>
      </c>
      <c r="D32" s="163">
        <v>383273</v>
      </c>
      <c r="E32" s="163">
        <v>67573</v>
      </c>
      <c r="F32" s="163">
        <v>518549</v>
      </c>
      <c r="G32" s="163">
        <v>3602</v>
      </c>
      <c r="H32" s="163">
        <v>3772</v>
      </c>
      <c r="I32" s="163">
        <v>15959</v>
      </c>
      <c r="J32" s="643" t="s">
        <v>7</v>
      </c>
    </row>
    <row r="33" spans="1:10" s="11" customFormat="1" ht="21" customHeight="1">
      <c r="A33" s="238">
        <v>27</v>
      </c>
      <c r="B33" s="273" t="s">
        <v>334</v>
      </c>
      <c r="C33" s="269">
        <v>89398</v>
      </c>
      <c r="D33" s="163">
        <v>61001</v>
      </c>
      <c r="E33" s="163">
        <v>4944</v>
      </c>
      <c r="F33" s="163">
        <v>22357</v>
      </c>
      <c r="G33" s="163">
        <v>132</v>
      </c>
      <c r="H33" s="163">
        <v>51</v>
      </c>
      <c r="I33" s="163">
        <v>913</v>
      </c>
      <c r="J33" s="643" t="s">
        <v>24</v>
      </c>
    </row>
    <row r="34" spans="1:10" s="11" customFormat="1" ht="21" customHeight="1">
      <c r="A34" s="238">
        <v>28</v>
      </c>
      <c r="B34" s="273" t="s">
        <v>335</v>
      </c>
      <c r="C34" s="269">
        <v>1393319</v>
      </c>
      <c r="D34" s="163">
        <v>776557</v>
      </c>
      <c r="E34" s="163">
        <v>103869</v>
      </c>
      <c r="F34" s="163">
        <v>452838</v>
      </c>
      <c r="G34" s="163">
        <v>8305</v>
      </c>
      <c r="H34" s="163">
        <v>28696</v>
      </c>
      <c r="I34" s="163">
        <v>23054</v>
      </c>
      <c r="J34" s="643" t="s">
        <v>8</v>
      </c>
    </row>
    <row r="35" spans="1:10" s="11" customFormat="1" ht="36" customHeight="1">
      <c r="A35" s="238">
        <v>29</v>
      </c>
      <c r="B35" s="275" t="s">
        <v>349</v>
      </c>
      <c r="C35" s="269">
        <v>3053</v>
      </c>
      <c r="D35" s="163">
        <v>2923</v>
      </c>
      <c r="E35" s="163">
        <v>16</v>
      </c>
      <c r="F35" s="163">
        <v>3</v>
      </c>
      <c r="G35" s="163" t="s">
        <v>26</v>
      </c>
      <c r="H35" s="163">
        <v>94</v>
      </c>
      <c r="I35" s="163">
        <v>17</v>
      </c>
      <c r="J35" s="647" t="s">
        <v>408</v>
      </c>
    </row>
    <row r="36" spans="1:10" s="11" customFormat="1" ht="21" customHeight="1">
      <c r="A36" s="238">
        <v>30</v>
      </c>
      <c r="B36" s="273" t="s">
        <v>337</v>
      </c>
      <c r="C36" s="269">
        <v>22080</v>
      </c>
      <c r="D36" s="163">
        <v>16019</v>
      </c>
      <c r="E36" s="163">
        <v>4544</v>
      </c>
      <c r="F36" s="163">
        <v>1121</v>
      </c>
      <c r="G36" s="163">
        <v>81</v>
      </c>
      <c r="H36" s="163">
        <v>7</v>
      </c>
      <c r="I36" s="163">
        <v>308</v>
      </c>
      <c r="J36" s="643" t="s">
        <v>29</v>
      </c>
    </row>
    <row r="37" spans="1:10" s="11" customFormat="1" ht="21" customHeight="1">
      <c r="A37" s="238">
        <v>31</v>
      </c>
      <c r="B37" s="273" t="s">
        <v>341</v>
      </c>
      <c r="C37" s="269">
        <v>35070</v>
      </c>
      <c r="D37" s="163">
        <v>31959</v>
      </c>
      <c r="E37" s="163">
        <v>2487</v>
      </c>
      <c r="F37" s="163">
        <v>406</v>
      </c>
      <c r="G37" s="163">
        <v>12</v>
      </c>
      <c r="H37" s="163">
        <v>136</v>
      </c>
      <c r="I37" s="163">
        <v>70</v>
      </c>
      <c r="J37" s="643" t="s">
        <v>31</v>
      </c>
    </row>
    <row r="38" spans="1:10" s="11" customFormat="1" ht="21" customHeight="1">
      <c r="A38" s="1028" t="s">
        <v>595</v>
      </c>
      <c r="B38" s="1029"/>
      <c r="C38" s="167">
        <f t="shared" ref="C38:H38" si="0">SUM(C7:C37)</f>
        <v>13749424</v>
      </c>
      <c r="D38" s="167">
        <f t="shared" si="0"/>
        <v>8981772</v>
      </c>
      <c r="E38" s="167">
        <f t="shared" si="0"/>
        <v>1190934</v>
      </c>
      <c r="F38" s="167">
        <f t="shared" si="0"/>
        <v>2792036</v>
      </c>
      <c r="G38" s="167">
        <f t="shared" si="0"/>
        <v>105947</v>
      </c>
      <c r="H38" s="167">
        <f t="shared" si="0"/>
        <v>309540</v>
      </c>
      <c r="I38" s="167">
        <f>SUM(I7:I37)</f>
        <v>367701</v>
      </c>
      <c r="J38" s="272" t="s">
        <v>596</v>
      </c>
    </row>
    <row r="39" spans="1:10" s="11" customFormat="1" ht="39.75" customHeight="1">
      <c r="A39" s="942" t="s">
        <v>598</v>
      </c>
      <c r="B39" s="1026"/>
      <c r="C39" s="1026"/>
      <c r="D39" s="1026"/>
      <c r="E39" s="1026"/>
      <c r="F39" s="1026"/>
      <c r="G39" s="1026"/>
      <c r="H39" s="1026"/>
      <c r="I39" s="1026"/>
      <c r="J39" s="1027"/>
    </row>
    <row r="40" spans="1:10" s="11" customFormat="1" ht="29.25" customHeight="1" thickBot="1">
      <c r="A40" s="1030" t="s">
        <v>525</v>
      </c>
      <c r="B40" s="907"/>
      <c r="C40" s="907"/>
      <c r="D40" s="907"/>
      <c r="E40" s="907"/>
      <c r="F40" s="907"/>
      <c r="G40" s="907"/>
      <c r="H40" s="907"/>
      <c r="I40" s="907"/>
      <c r="J40" s="908"/>
    </row>
    <row r="41" spans="1:10" s="11" customFormat="1" ht="13.5" thickTop="1"/>
    <row r="42" spans="1:10" s="11" customFormat="1"/>
    <row r="43" spans="1:10" s="11" customFormat="1"/>
    <row r="44" spans="1:10" s="11" customFormat="1"/>
    <row r="45" spans="1:10" s="11" customFormat="1"/>
    <row r="46" spans="1:10" s="11" customFormat="1"/>
    <row r="47" spans="1:10" s="11" customFormat="1"/>
  </sheetData>
  <sortState ref="B6:K36">
    <sortCondition ref="B6:B36"/>
  </sortState>
  <mergeCells count="15">
    <mergeCell ref="A39:J39"/>
    <mergeCell ref="A38:B38"/>
    <mergeCell ref="A40:J40"/>
    <mergeCell ref="A1:J1"/>
    <mergeCell ref="A2:J2"/>
    <mergeCell ref="B4:B6"/>
    <mergeCell ref="A4:A6"/>
    <mergeCell ref="J4:J6"/>
    <mergeCell ref="C4:I4"/>
    <mergeCell ref="C5:C6"/>
    <mergeCell ref="D5:E5"/>
    <mergeCell ref="F5:F6"/>
    <mergeCell ref="G5:H5"/>
    <mergeCell ref="I5:I6"/>
    <mergeCell ref="B3:J3"/>
  </mergeCells>
  <conditionalFormatting sqref="A7:J38">
    <cfRule type="expression" dxfId="28" priority="1">
      <formula>MOD(ROW(),3)=0</formula>
    </cfRule>
  </conditionalFormatting>
  <printOptions horizontalCentered="1" verticalCentered="1"/>
  <pageMargins left="0.70866141732283472" right="0.70866141732283472" top="0.62992125984251968" bottom="0.74803149606299213" header="0.31496062992125984" footer="0.31496062992125984"/>
  <pageSetup paperSize="9" scale="82" fitToHeight="0" orientation="landscape" r:id="rId1"/>
  <rowBreaks count="1" manualBreakCount="1">
    <brk id="26" max="9"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0"/>
  <sheetViews>
    <sheetView view="pageBreakPreview" zoomScale="80" zoomScaleSheetLayoutView="80" workbookViewId="0">
      <selection activeCell="M17" sqref="M17"/>
    </sheetView>
  </sheetViews>
  <sheetFormatPr defaultColWidth="9.140625" defaultRowHeight="15"/>
  <cols>
    <col min="1" max="1" width="8" style="8" customWidth="1"/>
    <col min="2" max="2" width="17.42578125" style="8" customWidth="1"/>
    <col min="3" max="3" width="16.140625" style="8" customWidth="1"/>
    <col min="4" max="4" width="15.28515625" style="8" customWidth="1"/>
    <col min="5" max="5" width="16.42578125" style="8" customWidth="1"/>
    <col min="6" max="6" width="15" style="8" customWidth="1"/>
    <col min="7" max="7" width="22.140625" style="8" customWidth="1"/>
    <col min="8" max="8" width="30.7109375" style="8" customWidth="1"/>
    <col min="9" max="16384" width="9.140625" style="8"/>
  </cols>
  <sheetData>
    <row r="1" spans="1:9" s="12" customFormat="1" ht="45.75" customHeight="1" thickTop="1">
      <c r="A1" s="1047" t="s">
        <v>1708</v>
      </c>
      <c r="B1" s="1048"/>
      <c r="C1" s="1048"/>
      <c r="D1" s="1048"/>
      <c r="E1" s="1048"/>
      <c r="F1" s="1048"/>
      <c r="G1" s="1049"/>
    </row>
    <row r="2" spans="1:9" s="12" customFormat="1" ht="5.25" customHeight="1">
      <c r="A2" s="1050"/>
      <c r="B2" s="1051"/>
      <c r="C2" s="1051"/>
      <c r="D2" s="1051"/>
      <c r="E2" s="1051"/>
      <c r="F2" s="1051"/>
      <c r="G2" s="1052"/>
      <c r="I2" s="144"/>
    </row>
    <row r="3" spans="1:9" s="12" customFormat="1">
      <c r="A3" s="1059" t="s">
        <v>287</v>
      </c>
      <c r="B3" s="1060"/>
      <c r="C3" s="1060"/>
      <c r="D3" s="1060"/>
      <c r="E3" s="1060"/>
      <c r="F3" s="1060"/>
      <c r="G3" s="1061"/>
    </row>
    <row r="4" spans="1:9" s="125" customFormat="1" ht="35.1" customHeight="1">
      <c r="A4" s="1038" t="s">
        <v>554</v>
      </c>
      <c r="B4" s="1058" t="s">
        <v>225</v>
      </c>
      <c r="C4" s="1054" t="s">
        <v>234</v>
      </c>
      <c r="D4" s="1055" t="s">
        <v>486</v>
      </c>
      <c r="E4" s="1056"/>
      <c r="F4" s="1057"/>
      <c r="G4" s="1053" t="s">
        <v>519</v>
      </c>
    </row>
    <row r="5" spans="1:9" s="125" customFormat="1" ht="60" customHeight="1">
      <c r="A5" s="1038"/>
      <c r="B5" s="1058"/>
      <c r="C5" s="1054"/>
      <c r="D5" s="845" t="s">
        <v>478</v>
      </c>
      <c r="E5" s="845" t="s">
        <v>487</v>
      </c>
      <c r="F5" s="845" t="s">
        <v>488</v>
      </c>
      <c r="G5" s="1053"/>
    </row>
    <row r="6" spans="1:9" s="12" customFormat="1" ht="21.95" customHeight="1">
      <c r="A6" s="238">
        <v>1</v>
      </c>
      <c r="B6" s="273" t="s">
        <v>307</v>
      </c>
      <c r="C6" s="163">
        <v>2421268</v>
      </c>
      <c r="D6" s="163">
        <v>1046362</v>
      </c>
      <c r="E6" s="163">
        <v>1073653</v>
      </c>
      <c r="F6" s="163">
        <v>301253</v>
      </c>
      <c r="G6" s="643" t="s">
        <v>10</v>
      </c>
    </row>
    <row r="7" spans="1:9" s="12" customFormat="1" ht="21.95" customHeight="1">
      <c r="A7" s="238">
        <v>2</v>
      </c>
      <c r="B7" s="21" t="s">
        <v>308</v>
      </c>
      <c r="C7" s="163">
        <v>4005</v>
      </c>
      <c r="D7" s="163">
        <v>167</v>
      </c>
      <c r="E7" s="163">
        <v>1342</v>
      </c>
      <c r="F7" s="163">
        <v>2496</v>
      </c>
      <c r="G7" s="623" t="s">
        <v>11</v>
      </c>
    </row>
    <row r="8" spans="1:9" s="12" customFormat="1" ht="21.95" customHeight="1">
      <c r="A8" s="238">
        <v>3</v>
      </c>
      <c r="B8" s="273" t="s">
        <v>309</v>
      </c>
      <c r="C8" s="163">
        <v>48122</v>
      </c>
      <c r="D8" s="163">
        <v>5816</v>
      </c>
      <c r="E8" s="163"/>
      <c r="F8" s="163">
        <v>24109</v>
      </c>
      <c r="G8" s="643" t="s">
        <v>0</v>
      </c>
    </row>
    <row r="9" spans="1:9" s="12" customFormat="1" ht="21.95" customHeight="1">
      <c r="A9" s="238">
        <v>4</v>
      </c>
      <c r="B9" s="273" t="s">
        <v>310</v>
      </c>
      <c r="C9" s="163">
        <v>194065</v>
      </c>
      <c r="D9" s="163">
        <v>37351</v>
      </c>
      <c r="E9" s="163">
        <v>76664</v>
      </c>
      <c r="F9" s="163">
        <v>80050</v>
      </c>
      <c r="G9" s="643" t="s">
        <v>1</v>
      </c>
    </row>
    <row r="10" spans="1:9" s="12" customFormat="1" ht="21.95" customHeight="1">
      <c r="A10" s="238">
        <v>5</v>
      </c>
      <c r="B10" s="273" t="s">
        <v>311</v>
      </c>
      <c r="C10" s="163">
        <v>395297</v>
      </c>
      <c r="D10" s="163">
        <v>40181</v>
      </c>
      <c r="E10" s="163">
        <v>224370</v>
      </c>
      <c r="F10" s="163">
        <v>130746</v>
      </c>
      <c r="G10" s="643" t="s">
        <v>34</v>
      </c>
    </row>
    <row r="11" spans="1:9" s="12" customFormat="1" ht="21.95" customHeight="1">
      <c r="A11" s="238">
        <v>6</v>
      </c>
      <c r="B11" s="273" t="s">
        <v>312</v>
      </c>
      <c r="C11" s="163">
        <v>383609</v>
      </c>
      <c r="D11" s="163">
        <v>186803</v>
      </c>
      <c r="E11" s="163">
        <v>174837</v>
      </c>
      <c r="F11" s="163">
        <v>21969</v>
      </c>
      <c r="G11" s="643" t="s">
        <v>12</v>
      </c>
    </row>
    <row r="12" spans="1:9" s="12" customFormat="1" ht="21.95" customHeight="1">
      <c r="A12" s="238">
        <v>7</v>
      </c>
      <c r="B12" s="273" t="s">
        <v>313</v>
      </c>
      <c r="C12" s="163">
        <v>4846</v>
      </c>
      <c r="D12" s="163">
        <v>2980</v>
      </c>
      <c r="E12" s="163">
        <v>1155</v>
      </c>
      <c r="F12" s="163">
        <v>711</v>
      </c>
      <c r="G12" s="643" t="s">
        <v>13</v>
      </c>
    </row>
    <row r="13" spans="1:9" s="12" customFormat="1" ht="21.95" customHeight="1">
      <c r="A13" s="238">
        <v>8</v>
      </c>
      <c r="B13" s="273" t="s">
        <v>314</v>
      </c>
      <c r="C13" s="163">
        <v>360291</v>
      </c>
      <c r="D13" s="163">
        <v>182157</v>
      </c>
      <c r="E13" s="163">
        <v>78861</v>
      </c>
      <c r="F13" s="163">
        <v>99273</v>
      </c>
      <c r="G13" s="643" t="s">
        <v>25</v>
      </c>
    </row>
    <row r="14" spans="1:9" s="12" customFormat="1" ht="21.95" customHeight="1">
      <c r="A14" s="238">
        <v>9</v>
      </c>
      <c r="B14" s="273" t="s">
        <v>315</v>
      </c>
      <c r="C14" s="163">
        <v>325997</v>
      </c>
      <c r="D14" s="163">
        <v>125103</v>
      </c>
      <c r="E14" s="163">
        <v>169676</v>
      </c>
      <c r="F14" s="163">
        <v>31218</v>
      </c>
      <c r="G14" s="643" t="s">
        <v>14</v>
      </c>
    </row>
    <row r="15" spans="1:9" s="12" customFormat="1" ht="21.95" customHeight="1">
      <c r="A15" s="238">
        <v>10</v>
      </c>
      <c r="B15" s="273" t="s">
        <v>316</v>
      </c>
      <c r="C15" s="163">
        <v>14240</v>
      </c>
      <c r="D15" s="163">
        <v>8249</v>
      </c>
      <c r="E15" s="163">
        <v>4497</v>
      </c>
      <c r="F15" s="163">
        <v>1494</v>
      </c>
      <c r="G15" s="643" t="s">
        <v>2</v>
      </c>
    </row>
    <row r="16" spans="1:9" s="12" customFormat="1" ht="21.95" customHeight="1">
      <c r="A16" s="238">
        <v>11</v>
      </c>
      <c r="B16" s="273" t="s">
        <v>317</v>
      </c>
      <c r="C16" s="163">
        <v>96990</v>
      </c>
      <c r="D16" s="163">
        <v>26103</v>
      </c>
      <c r="E16" s="163">
        <v>52575</v>
      </c>
      <c r="F16" s="163">
        <v>18312</v>
      </c>
      <c r="G16" s="643" t="s">
        <v>32</v>
      </c>
    </row>
    <row r="17" spans="1:7" s="12" customFormat="1" ht="21.95" customHeight="1">
      <c r="A17" s="238">
        <v>12</v>
      </c>
      <c r="B17" s="273" t="s">
        <v>318</v>
      </c>
      <c r="C17" s="163">
        <v>79200</v>
      </c>
      <c r="D17" s="163">
        <v>11437</v>
      </c>
      <c r="E17" s="163">
        <v>32909</v>
      </c>
      <c r="F17" s="163">
        <v>34854</v>
      </c>
      <c r="G17" s="643" t="s">
        <v>3</v>
      </c>
    </row>
    <row r="18" spans="1:7" s="12" customFormat="1" ht="21.95" customHeight="1">
      <c r="A18" s="238">
        <v>13</v>
      </c>
      <c r="B18" s="273" t="s">
        <v>319</v>
      </c>
      <c r="C18" s="163">
        <v>728277</v>
      </c>
      <c r="D18" s="163">
        <v>253874</v>
      </c>
      <c r="E18" s="163">
        <v>357117</v>
      </c>
      <c r="F18" s="163">
        <v>117286</v>
      </c>
      <c r="G18" s="643" t="s">
        <v>15</v>
      </c>
    </row>
    <row r="19" spans="1:7" s="12" customFormat="1" ht="21.95" customHeight="1">
      <c r="A19" s="238">
        <v>14</v>
      </c>
      <c r="B19" s="273" t="s">
        <v>320</v>
      </c>
      <c r="C19" s="163">
        <v>54849</v>
      </c>
      <c r="D19" s="163">
        <v>17411</v>
      </c>
      <c r="E19" s="163">
        <v>16842</v>
      </c>
      <c r="F19" s="163">
        <v>20596</v>
      </c>
      <c r="G19" s="643" t="s">
        <v>4</v>
      </c>
    </row>
    <row r="20" spans="1:7" s="12" customFormat="1" ht="21.95" customHeight="1">
      <c r="A20" s="238">
        <v>15</v>
      </c>
      <c r="B20" s="273" t="s">
        <v>321</v>
      </c>
      <c r="C20" s="163">
        <v>1086692</v>
      </c>
      <c r="D20" s="163">
        <v>225749</v>
      </c>
      <c r="E20" s="163">
        <v>620412</v>
      </c>
      <c r="F20" s="163">
        <v>240531</v>
      </c>
      <c r="G20" s="643" t="s">
        <v>5</v>
      </c>
    </row>
    <row r="21" spans="1:7" s="12" customFormat="1" ht="21.95" customHeight="1">
      <c r="A21" s="238">
        <v>16</v>
      </c>
      <c r="B21" s="273" t="s">
        <v>322</v>
      </c>
      <c r="C21" s="163">
        <v>2449530</v>
      </c>
      <c r="D21" s="163">
        <v>1407141</v>
      </c>
      <c r="E21" s="163">
        <v>853050</v>
      </c>
      <c r="F21" s="163">
        <v>189339</v>
      </c>
      <c r="G21" s="643" t="s">
        <v>16</v>
      </c>
    </row>
    <row r="22" spans="1:7" s="12" customFormat="1" ht="21.95" customHeight="1">
      <c r="A22" s="238">
        <v>17</v>
      </c>
      <c r="B22" s="273" t="s">
        <v>324</v>
      </c>
      <c r="C22" s="163">
        <v>10936</v>
      </c>
      <c r="D22" s="163">
        <v>2140</v>
      </c>
      <c r="E22" s="163">
        <v>6733</v>
      </c>
      <c r="F22" s="163">
        <v>2063</v>
      </c>
      <c r="G22" s="643" t="s">
        <v>18</v>
      </c>
    </row>
    <row r="23" spans="1:7" s="12" customFormat="1" ht="21.95" customHeight="1">
      <c r="A23" s="238">
        <v>18</v>
      </c>
      <c r="B23" s="274" t="s">
        <v>325</v>
      </c>
      <c r="C23" s="163">
        <v>16240</v>
      </c>
      <c r="D23" s="163">
        <v>3866</v>
      </c>
      <c r="E23" s="163">
        <v>9964</v>
      </c>
      <c r="F23" s="163">
        <v>2410</v>
      </c>
      <c r="G23" s="644" t="s">
        <v>35</v>
      </c>
    </row>
    <row r="24" spans="1:7" s="12" customFormat="1" ht="21.95" customHeight="1">
      <c r="A24" s="238">
        <v>19</v>
      </c>
      <c r="B24" s="274" t="s">
        <v>326</v>
      </c>
      <c r="C24" s="163">
        <v>15268</v>
      </c>
      <c r="D24" s="163">
        <v>765</v>
      </c>
      <c r="E24" s="163">
        <v>12208</v>
      </c>
      <c r="F24" s="163">
        <v>2295</v>
      </c>
      <c r="G24" s="644" t="s">
        <v>19</v>
      </c>
    </row>
    <row r="25" spans="1:7" s="12" customFormat="1" ht="21.95" customHeight="1">
      <c r="A25" s="238">
        <v>20</v>
      </c>
      <c r="B25" s="273" t="s">
        <v>327</v>
      </c>
      <c r="C25" s="163">
        <v>350306</v>
      </c>
      <c r="D25" s="163">
        <v>32821</v>
      </c>
      <c r="E25" s="163">
        <v>128589</v>
      </c>
      <c r="F25" s="163">
        <v>188896</v>
      </c>
      <c r="G25" s="643" t="s">
        <v>20</v>
      </c>
    </row>
    <row r="26" spans="1:7" s="12" customFormat="1" ht="21.95" customHeight="1">
      <c r="A26" s="238">
        <v>21</v>
      </c>
      <c r="B26" s="273" t="s">
        <v>328</v>
      </c>
      <c r="C26" s="163">
        <v>296482</v>
      </c>
      <c r="D26" s="163">
        <v>147782</v>
      </c>
      <c r="E26" s="163">
        <v>115160</v>
      </c>
      <c r="F26" s="163">
        <v>33540</v>
      </c>
      <c r="G26" s="643" t="s">
        <v>21</v>
      </c>
    </row>
    <row r="27" spans="1:7" s="12" customFormat="1" ht="21.95" customHeight="1">
      <c r="A27" s="238">
        <v>22</v>
      </c>
      <c r="B27" s="273" t="s">
        <v>329</v>
      </c>
      <c r="C27" s="163">
        <v>383134</v>
      </c>
      <c r="D27" s="163">
        <v>101944</v>
      </c>
      <c r="E27" s="163">
        <v>216983</v>
      </c>
      <c r="F27" s="163">
        <v>64207</v>
      </c>
      <c r="G27" s="643" t="s">
        <v>27</v>
      </c>
    </row>
    <row r="28" spans="1:7" s="12" customFormat="1" ht="21.95" customHeight="1">
      <c r="A28" s="238">
        <v>23</v>
      </c>
      <c r="B28" s="274" t="s">
        <v>330</v>
      </c>
      <c r="C28" s="163">
        <v>8612</v>
      </c>
      <c r="D28" s="163">
        <v>3043</v>
      </c>
      <c r="E28" s="163">
        <v>5149</v>
      </c>
      <c r="F28" s="163">
        <v>420</v>
      </c>
      <c r="G28" s="644" t="s">
        <v>6</v>
      </c>
    </row>
    <row r="29" spans="1:7" s="12" customFormat="1" ht="21.95" customHeight="1">
      <c r="A29" s="238">
        <v>24</v>
      </c>
      <c r="B29" s="273" t="s">
        <v>331</v>
      </c>
      <c r="C29" s="163">
        <v>1451690</v>
      </c>
      <c r="D29" s="163">
        <v>610503</v>
      </c>
      <c r="E29" s="163">
        <v>421360</v>
      </c>
      <c r="F29" s="163">
        <v>419827</v>
      </c>
      <c r="G29" s="643" t="s">
        <v>22</v>
      </c>
    </row>
    <row r="30" spans="1:7" s="12" customFormat="1" ht="21.95" customHeight="1">
      <c r="A30" s="238">
        <v>25</v>
      </c>
      <c r="B30" s="273" t="s">
        <v>332</v>
      </c>
      <c r="C30" s="163">
        <v>33830</v>
      </c>
      <c r="D30" s="163">
        <v>1315</v>
      </c>
      <c r="E30" s="163">
        <v>14665</v>
      </c>
      <c r="F30" s="163">
        <v>17850</v>
      </c>
      <c r="G30" s="643" t="s">
        <v>23</v>
      </c>
    </row>
    <row r="31" spans="1:7" s="12" customFormat="1" ht="21.95" customHeight="1">
      <c r="A31" s="238">
        <v>26</v>
      </c>
      <c r="B31" s="273" t="s">
        <v>333</v>
      </c>
      <c r="C31" s="163">
        <v>992728</v>
      </c>
      <c r="D31" s="163">
        <v>213616</v>
      </c>
      <c r="E31" s="163">
        <v>702274</v>
      </c>
      <c r="F31" s="163">
        <v>76838</v>
      </c>
      <c r="G31" s="643" t="s">
        <v>7</v>
      </c>
    </row>
    <row r="32" spans="1:7" s="12" customFormat="1" ht="21.95" customHeight="1">
      <c r="A32" s="238">
        <v>27</v>
      </c>
      <c r="B32" s="273" t="s">
        <v>334</v>
      </c>
      <c r="C32" s="163">
        <v>89398</v>
      </c>
      <c r="D32" s="163">
        <v>26661</v>
      </c>
      <c r="E32" s="163">
        <v>57555</v>
      </c>
      <c r="F32" s="163">
        <v>5182</v>
      </c>
      <c r="G32" s="643" t="s">
        <v>24</v>
      </c>
    </row>
    <row r="33" spans="1:7" s="12" customFormat="1" ht="21.95" customHeight="1">
      <c r="A33" s="238">
        <v>28</v>
      </c>
      <c r="B33" s="273" t="s">
        <v>335</v>
      </c>
      <c r="C33" s="163">
        <v>1393319</v>
      </c>
      <c r="D33" s="163">
        <v>347827</v>
      </c>
      <c r="E33" s="163">
        <v>609599</v>
      </c>
      <c r="F33" s="163">
        <v>435893</v>
      </c>
      <c r="G33" s="643" t="s">
        <v>8</v>
      </c>
    </row>
    <row r="34" spans="1:7" s="12" customFormat="1" ht="37.5" customHeight="1">
      <c r="A34" s="238">
        <v>29</v>
      </c>
      <c r="B34" s="275" t="s">
        <v>515</v>
      </c>
      <c r="C34" s="163">
        <v>3053</v>
      </c>
      <c r="D34" s="163">
        <v>313</v>
      </c>
      <c r="E34" s="163">
        <v>2506</v>
      </c>
      <c r="F34" s="163">
        <v>234</v>
      </c>
      <c r="G34" s="647" t="s">
        <v>143</v>
      </c>
    </row>
    <row r="35" spans="1:7" s="12" customFormat="1" ht="21.95" customHeight="1">
      <c r="A35" s="238">
        <v>30</v>
      </c>
      <c r="B35" s="273" t="s">
        <v>337</v>
      </c>
      <c r="C35" s="163">
        <v>22080</v>
      </c>
      <c r="D35" s="163">
        <v>3441</v>
      </c>
      <c r="E35" s="163">
        <v>12545</v>
      </c>
      <c r="F35" s="163">
        <v>6094</v>
      </c>
      <c r="G35" s="643" t="s">
        <v>29</v>
      </c>
    </row>
    <row r="36" spans="1:7" s="12" customFormat="1" ht="21.95" customHeight="1">
      <c r="A36" s="238">
        <v>31</v>
      </c>
      <c r="B36" s="273" t="s">
        <v>341</v>
      </c>
      <c r="C36" s="163">
        <v>35070</v>
      </c>
      <c r="D36" s="163">
        <v>7324</v>
      </c>
      <c r="E36" s="163">
        <v>18656</v>
      </c>
      <c r="F36" s="163">
        <v>9090</v>
      </c>
      <c r="G36" s="643" t="s">
        <v>31</v>
      </c>
    </row>
    <row r="37" spans="1:7" s="12" customFormat="1" ht="21.95" customHeight="1">
      <c r="A37" s="1045" t="s">
        <v>344</v>
      </c>
      <c r="B37" s="1046"/>
      <c r="C37" s="167">
        <f>SUM(C6:C36)</f>
        <v>13749424</v>
      </c>
      <c r="D37" s="167">
        <f>SUM(D6:D36)</f>
        <v>5080245</v>
      </c>
      <c r="E37" s="167">
        <f>SUM(E6:E36)</f>
        <v>6071906</v>
      </c>
      <c r="F37" s="167">
        <f>SUM(F6:F36)</f>
        <v>2579076</v>
      </c>
      <c r="G37" s="272" t="s">
        <v>142</v>
      </c>
    </row>
    <row r="38" spans="1:7" s="12" customFormat="1" ht="52.5" customHeight="1">
      <c r="A38" s="942" t="s">
        <v>598</v>
      </c>
      <c r="B38" s="943"/>
      <c r="C38" s="943"/>
      <c r="D38" s="943"/>
      <c r="E38" s="943"/>
      <c r="F38" s="943"/>
      <c r="G38" s="944"/>
    </row>
    <row r="39" spans="1:7" s="12" customFormat="1" ht="51.75" customHeight="1" thickBot="1">
      <c r="A39" s="1030" t="s">
        <v>524</v>
      </c>
      <c r="B39" s="907"/>
      <c r="C39" s="907"/>
      <c r="D39" s="907"/>
      <c r="E39" s="907"/>
      <c r="F39" s="907"/>
      <c r="G39" s="908"/>
    </row>
    <row r="40" spans="1:7" ht="15.75" thickTop="1"/>
  </sheetData>
  <sortState ref="B5:H35">
    <sortCondition ref="B5:B35"/>
  </sortState>
  <mergeCells count="11">
    <mergeCell ref="A37:B37"/>
    <mergeCell ref="A38:G38"/>
    <mergeCell ref="A39:G39"/>
    <mergeCell ref="A1:G1"/>
    <mergeCell ref="A2:G2"/>
    <mergeCell ref="G4:G5"/>
    <mergeCell ref="C4:C5"/>
    <mergeCell ref="D4:F4"/>
    <mergeCell ref="A4:A5"/>
    <mergeCell ref="B4:B5"/>
    <mergeCell ref="A3:G3"/>
  </mergeCells>
  <conditionalFormatting sqref="A6:G37">
    <cfRule type="expression" dxfId="27" priority="1">
      <formula>MOD(ROW(),3)=2</formula>
    </cfRule>
  </conditionalFormatting>
  <printOptions horizontalCentered="1" verticalCentered="1"/>
  <pageMargins left="0.70866141732283472" right="0.70866141732283472" top="0.62992125984251968" bottom="0.74803149606299213" header="0.31496062992125984" footer="0.31496062992125984"/>
  <pageSetup paperSize="9" scale="75" fitToHeight="0" orientation="portrait" r:id="rId1"/>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S25"/>
  <sheetViews>
    <sheetView view="pageBreakPreview" zoomScaleSheetLayoutView="100" workbookViewId="0">
      <selection activeCell="M17" sqref="M17"/>
    </sheetView>
  </sheetViews>
  <sheetFormatPr defaultColWidth="9.140625" defaultRowHeight="15"/>
  <cols>
    <col min="1" max="1" width="18.42578125" customWidth="1"/>
    <col min="2" max="2" width="19" style="127" customWidth="1"/>
    <col min="3" max="6" width="9.28515625" hidden="1" customWidth="1"/>
    <col min="7" max="7" width="9.140625" hidden="1" customWidth="1"/>
    <col min="8" max="8" width="12.42578125" hidden="1" customWidth="1"/>
    <col min="9" max="9" width="11" customWidth="1"/>
    <col min="10" max="10" width="11.7109375" customWidth="1"/>
    <col min="11" max="11" width="10.28515625" bestFit="1" customWidth="1"/>
    <col min="12" max="12" width="10.7109375" customWidth="1"/>
    <col min="13" max="13" width="11" customWidth="1"/>
    <col min="14" max="14" width="12" customWidth="1"/>
    <col min="15" max="18" width="11.85546875" customWidth="1"/>
    <col min="19" max="19" width="20.140625" customWidth="1"/>
  </cols>
  <sheetData>
    <row r="1" spans="1:19" s="5" customFormat="1" ht="20.100000000000001" customHeight="1" thickTop="1">
      <c r="A1" s="914" t="s">
        <v>1104</v>
      </c>
      <c r="B1" s="915"/>
      <c r="C1" s="915"/>
      <c r="D1" s="915"/>
      <c r="E1" s="915"/>
      <c r="F1" s="915"/>
      <c r="G1" s="915"/>
      <c r="H1" s="915"/>
      <c r="I1" s="915"/>
      <c r="J1" s="915"/>
      <c r="K1" s="915"/>
      <c r="L1" s="915"/>
      <c r="M1" s="915"/>
      <c r="N1" s="915"/>
      <c r="O1" s="915"/>
      <c r="P1" s="915"/>
      <c r="Q1" s="915"/>
      <c r="R1" s="915"/>
      <c r="S1" s="916"/>
    </row>
    <row r="2" spans="1:19" s="5" customFormat="1" ht="20.100000000000001" customHeight="1">
      <c r="A2" s="917" t="s">
        <v>1105</v>
      </c>
      <c r="B2" s="918"/>
      <c r="C2" s="918"/>
      <c r="D2" s="918"/>
      <c r="E2" s="918"/>
      <c r="F2" s="918"/>
      <c r="G2" s="918"/>
      <c r="H2" s="918"/>
      <c r="I2" s="918"/>
      <c r="J2" s="918"/>
      <c r="K2" s="918"/>
      <c r="L2" s="918"/>
      <c r="M2" s="918"/>
      <c r="N2" s="918"/>
      <c r="O2" s="918"/>
      <c r="P2" s="918"/>
      <c r="Q2" s="918"/>
      <c r="R2" s="918"/>
      <c r="S2" s="919"/>
    </row>
    <row r="3" spans="1:19" s="113" customFormat="1" ht="22.5" customHeight="1">
      <c r="A3" s="648"/>
      <c r="B3" s="772" t="s">
        <v>1655</v>
      </c>
      <c r="C3" s="772" t="s">
        <v>124</v>
      </c>
      <c r="D3" s="772" t="s">
        <v>44</v>
      </c>
      <c r="E3" s="772" t="s">
        <v>45</v>
      </c>
      <c r="F3" s="772" t="s">
        <v>46</v>
      </c>
      <c r="G3" s="772" t="s">
        <v>125</v>
      </c>
      <c r="H3" s="772" t="s">
        <v>47</v>
      </c>
      <c r="I3" s="772" t="s">
        <v>39</v>
      </c>
      <c r="J3" s="772" t="s">
        <v>40</v>
      </c>
      <c r="K3" s="772" t="s">
        <v>126</v>
      </c>
      <c r="L3" s="772" t="s">
        <v>41</v>
      </c>
      <c r="M3" s="772" t="s">
        <v>42</v>
      </c>
      <c r="N3" s="772" t="s">
        <v>43</v>
      </c>
      <c r="O3" s="579" t="s">
        <v>414</v>
      </c>
      <c r="P3" s="772" t="s">
        <v>526</v>
      </c>
      <c r="Q3" s="579" t="s">
        <v>527</v>
      </c>
      <c r="R3" s="579" t="s">
        <v>550</v>
      </c>
      <c r="S3" s="649"/>
    </row>
    <row r="4" spans="1:19" s="5" customFormat="1" ht="21.95" customHeight="1">
      <c r="A4" s="650" t="s">
        <v>491</v>
      </c>
      <c r="B4" s="107"/>
      <c r="C4" s="107"/>
      <c r="D4" s="107"/>
      <c r="E4" s="107"/>
      <c r="F4" s="107"/>
      <c r="G4" s="107"/>
      <c r="H4" s="107"/>
      <c r="I4" s="107"/>
      <c r="J4" s="107"/>
      <c r="K4" s="107"/>
      <c r="L4" s="107"/>
      <c r="M4" s="277"/>
      <c r="N4" s="277"/>
      <c r="O4" s="277"/>
      <c r="P4" s="277"/>
      <c r="Q4" s="277"/>
      <c r="R4" s="277"/>
      <c r="S4" s="774" t="s">
        <v>127</v>
      </c>
    </row>
    <row r="5" spans="1:19" s="5" customFormat="1" ht="21.95" customHeight="1">
      <c r="A5" s="651" t="s">
        <v>473</v>
      </c>
      <c r="B5" s="1064" t="s">
        <v>610</v>
      </c>
      <c r="C5" s="23">
        <v>399.9</v>
      </c>
      <c r="D5" s="23">
        <v>524.5</v>
      </c>
      <c r="E5" s="23">
        <v>914.9</v>
      </c>
      <c r="F5" s="23">
        <v>1485.4</v>
      </c>
      <c r="G5" s="23">
        <v>2327.4</v>
      </c>
      <c r="H5" s="169">
        <v>3373.5</v>
      </c>
      <c r="I5" s="169">
        <v>4690.3</v>
      </c>
      <c r="J5" s="169">
        <v>4865.3999999999996</v>
      </c>
      <c r="K5" s="169">
        <v>5231.8999999999996</v>
      </c>
      <c r="L5" s="169">
        <v>5402.5</v>
      </c>
      <c r="M5" s="169">
        <v>5472.1</v>
      </c>
      <c r="N5" s="169">
        <v>5603.3</v>
      </c>
      <c r="O5" s="169">
        <v>5898</v>
      </c>
      <c r="P5" s="169">
        <v>6215</v>
      </c>
      <c r="Q5" s="169" t="s">
        <v>538</v>
      </c>
      <c r="R5" s="169" t="s">
        <v>164</v>
      </c>
      <c r="S5" s="621" t="s">
        <v>407</v>
      </c>
    </row>
    <row r="6" spans="1:19" s="5" customFormat="1" ht="21.95" customHeight="1">
      <c r="A6" s="652" t="s">
        <v>193</v>
      </c>
      <c r="B6" s="1065"/>
      <c r="C6" s="24">
        <v>157</v>
      </c>
      <c r="D6" s="24">
        <v>263</v>
      </c>
      <c r="E6" s="24">
        <v>398</v>
      </c>
      <c r="F6" s="24">
        <v>684</v>
      </c>
      <c r="G6" s="25">
        <v>1090.2</v>
      </c>
      <c r="H6" s="170">
        <v>1601.7</v>
      </c>
      <c r="I6" s="170">
        <v>2524.6999999999998</v>
      </c>
      <c r="J6" s="170">
        <v>2698.6</v>
      </c>
      <c r="K6" s="170">
        <v>3171</v>
      </c>
      <c r="L6" s="170">
        <v>3220.5</v>
      </c>
      <c r="M6" s="170">
        <v>3341</v>
      </c>
      <c r="N6" s="170">
        <v>3501.9</v>
      </c>
      <c r="O6" s="170">
        <v>3730</v>
      </c>
      <c r="P6" s="170">
        <v>3748</v>
      </c>
      <c r="Q6" s="170" t="s">
        <v>539</v>
      </c>
      <c r="R6" s="170" t="s">
        <v>164</v>
      </c>
      <c r="S6" s="653" t="s">
        <v>128</v>
      </c>
    </row>
    <row r="7" spans="1:19" s="5" customFormat="1" ht="21.95" customHeight="1">
      <c r="A7" s="650" t="s">
        <v>489</v>
      </c>
      <c r="B7" s="126"/>
      <c r="C7" s="107"/>
      <c r="D7" s="107"/>
      <c r="E7" s="107"/>
      <c r="F7" s="107"/>
      <c r="G7" s="107"/>
      <c r="H7" s="107"/>
      <c r="I7" s="107"/>
      <c r="J7" s="107"/>
      <c r="K7" s="107"/>
      <c r="L7" s="107"/>
      <c r="M7" s="107"/>
      <c r="N7" s="107"/>
      <c r="O7" s="107"/>
      <c r="P7" s="773"/>
      <c r="Q7" s="1062" t="s">
        <v>129</v>
      </c>
      <c r="R7" s="1062"/>
      <c r="S7" s="1063"/>
    </row>
    <row r="8" spans="1:19" s="5" customFormat="1" ht="21.95" customHeight="1">
      <c r="A8" s="651" t="s">
        <v>473</v>
      </c>
      <c r="B8" s="1064" t="s">
        <v>610</v>
      </c>
      <c r="C8" s="23">
        <v>19.8</v>
      </c>
      <c r="D8" s="23">
        <v>23.8</v>
      </c>
      <c r="E8" s="23"/>
      <c r="F8" s="23">
        <v>31.7</v>
      </c>
      <c r="G8" s="23">
        <v>33.700000000000003</v>
      </c>
      <c r="H8" s="279">
        <v>57.7</v>
      </c>
      <c r="I8" s="279">
        <v>70.900000000000006</v>
      </c>
      <c r="J8" s="279">
        <v>76.8</v>
      </c>
      <c r="K8" s="279">
        <v>79.099999999999994</v>
      </c>
      <c r="L8" s="177">
        <v>91.3</v>
      </c>
      <c r="M8" s="280">
        <v>98</v>
      </c>
      <c r="N8" s="280">
        <v>101</v>
      </c>
      <c r="O8" s="177">
        <v>114.2</v>
      </c>
      <c r="P8" s="177" t="s">
        <v>528</v>
      </c>
      <c r="Q8" s="169" t="s">
        <v>529</v>
      </c>
      <c r="R8" s="169" t="s">
        <v>164</v>
      </c>
      <c r="S8" s="621" t="s">
        <v>407</v>
      </c>
    </row>
    <row r="9" spans="1:19" s="5" customFormat="1" ht="21.95" customHeight="1">
      <c r="A9" s="652" t="s">
        <v>193</v>
      </c>
      <c r="B9" s="1065"/>
      <c r="C9" s="25" t="s">
        <v>130</v>
      </c>
      <c r="D9" s="24">
        <v>21</v>
      </c>
      <c r="E9" s="25">
        <v>23.3</v>
      </c>
      <c r="F9" s="25">
        <v>31.5</v>
      </c>
      <c r="G9" s="25">
        <v>33.4</v>
      </c>
      <c r="H9" s="281">
        <v>57.7</v>
      </c>
      <c r="I9" s="281">
        <v>70.900000000000006</v>
      </c>
      <c r="J9" s="281">
        <v>76.8</v>
      </c>
      <c r="K9" s="281">
        <v>79.099999999999994</v>
      </c>
      <c r="L9" s="282">
        <v>91.3</v>
      </c>
      <c r="M9" s="283">
        <v>98</v>
      </c>
      <c r="N9" s="283">
        <v>101</v>
      </c>
      <c r="O9" s="282">
        <v>114.2</v>
      </c>
      <c r="P9" s="282" t="s">
        <v>528</v>
      </c>
      <c r="Q9" s="170" t="s">
        <v>529</v>
      </c>
      <c r="R9" s="170" t="s">
        <v>164</v>
      </c>
      <c r="S9" s="653" t="s">
        <v>128</v>
      </c>
    </row>
    <row r="10" spans="1:19" s="5" customFormat="1" ht="21.95" customHeight="1">
      <c r="A10" s="650" t="s">
        <v>490</v>
      </c>
      <c r="B10" s="126"/>
      <c r="C10" s="107"/>
      <c r="D10" s="107"/>
      <c r="E10" s="107"/>
      <c r="F10" s="107"/>
      <c r="G10" s="107"/>
      <c r="H10" s="107"/>
      <c r="I10" s="107"/>
      <c r="J10" s="107"/>
      <c r="K10" s="107"/>
      <c r="L10" s="107"/>
      <c r="M10" s="107"/>
      <c r="N10" s="107"/>
      <c r="O10" s="107"/>
      <c r="P10" s="107"/>
      <c r="Q10" s="1062" t="s">
        <v>131</v>
      </c>
      <c r="R10" s="1062"/>
      <c r="S10" s="1063"/>
    </row>
    <row r="11" spans="1:19" s="5" customFormat="1" ht="21.95" customHeight="1">
      <c r="A11" s="651" t="s">
        <v>473</v>
      </c>
      <c r="B11" s="1064" t="s">
        <v>610</v>
      </c>
      <c r="C11" s="23" t="s">
        <v>130</v>
      </c>
      <c r="D11" s="23" t="s">
        <v>130</v>
      </c>
      <c r="E11" s="23">
        <v>56.8</v>
      </c>
      <c r="F11" s="23">
        <v>94.4</v>
      </c>
      <c r="G11" s="23">
        <v>127.3</v>
      </c>
      <c r="H11" s="284">
        <v>132.1</v>
      </c>
      <c r="I11" s="284">
        <v>163.9</v>
      </c>
      <c r="J11" s="284">
        <v>164.4</v>
      </c>
      <c r="K11" s="284">
        <v>169.2</v>
      </c>
      <c r="L11" s="178">
        <v>170.8</v>
      </c>
      <c r="M11" s="178">
        <v>167.1</v>
      </c>
      <c r="N11" s="178">
        <v>176.2</v>
      </c>
      <c r="O11" s="178">
        <v>175</v>
      </c>
      <c r="P11" s="178" t="s">
        <v>540</v>
      </c>
      <c r="Q11" s="169" t="s">
        <v>541</v>
      </c>
      <c r="R11" s="169" t="s">
        <v>164</v>
      </c>
      <c r="S11" s="621" t="s">
        <v>407</v>
      </c>
    </row>
    <row r="12" spans="1:19" s="5" customFormat="1" ht="21.95" customHeight="1">
      <c r="A12" s="652" t="s">
        <v>193</v>
      </c>
      <c r="B12" s="1065"/>
      <c r="C12" s="25" t="s">
        <v>130</v>
      </c>
      <c r="D12" s="25" t="s">
        <v>130</v>
      </c>
      <c r="E12" s="25">
        <v>51.7</v>
      </c>
      <c r="F12" s="25">
        <v>90.3</v>
      </c>
      <c r="G12" s="25">
        <v>124.8</v>
      </c>
      <c r="H12" s="285">
        <v>129.9</v>
      </c>
      <c r="I12" s="285">
        <v>161.9</v>
      </c>
      <c r="J12" s="285">
        <v>163</v>
      </c>
      <c r="K12" s="285">
        <v>167.2</v>
      </c>
      <c r="L12" s="286">
        <v>169</v>
      </c>
      <c r="M12" s="286">
        <v>165.3</v>
      </c>
      <c r="N12" s="286">
        <v>170.2</v>
      </c>
      <c r="O12" s="286">
        <v>169</v>
      </c>
      <c r="P12" s="286" t="s">
        <v>530</v>
      </c>
      <c r="Q12" s="170" t="s">
        <v>542</v>
      </c>
      <c r="R12" s="170" t="s">
        <v>164</v>
      </c>
      <c r="S12" s="653" t="s">
        <v>128</v>
      </c>
    </row>
    <row r="13" spans="1:19" s="5" customFormat="1" ht="21.95" customHeight="1">
      <c r="A13" s="650" t="s">
        <v>492</v>
      </c>
      <c r="B13" s="126"/>
      <c r="C13" s="107"/>
      <c r="D13" s="107"/>
      <c r="E13" s="107"/>
      <c r="F13" s="107"/>
      <c r="G13" s="107"/>
      <c r="H13" s="107"/>
      <c r="I13" s="107"/>
      <c r="J13" s="107"/>
      <c r="K13" s="107"/>
      <c r="L13" s="107"/>
      <c r="M13" s="107"/>
      <c r="N13" s="107"/>
      <c r="O13" s="107"/>
      <c r="P13" s="107"/>
      <c r="Q13" s="107"/>
      <c r="R13" s="1062" t="s">
        <v>132</v>
      </c>
      <c r="S13" s="1063"/>
    </row>
    <row r="14" spans="1:19" s="5" customFormat="1" ht="21.95" customHeight="1">
      <c r="A14" s="654" t="s">
        <v>194</v>
      </c>
      <c r="B14" s="1064" t="s">
        <v>611</v>
      </c>
      <c r="C14" s="287">
        <v>306</v>
      </c>
      <c r="D14" s="287">
        <v>665</v>
      </c>
      <c r="E14" s="287">
        <v>1865</v>
      </c>
      <c r="F14" s="287">
        <v>5391</v>
      </c>
      <c r="G14" s="287">
        <v>21374</v>
      </c>
      <c r="H14" s="169">
        <v>54991</v>
      </c>
      <c r="I14" s="169">
        <v>141866</v>
      </c>
      <c r="J14" s="169">
        <v>159491</v>
      </c>
      <c r="K14" s="169">
        <v>176044</v>
      </c>
      <c r="L14" s="169">
        <v>190704</v>
      </c>
      <c r="M14" s="169">
        <v>210023</v>
      </c>
      <c r="N14" s="169">
        <v>230031</v>
      </c>
      <c r="O14" s="169">
        <v>253311</v>
      </c>
      <c r="P14" s="169">
        <v>272587</v>
      </c>
      <c r="Q14" s="169">
        <v>295772</v>
      </c>
      <c r="R14" s="169">
        <v>326245.63399999996</v>
      </c>
      <c r="S14" s="621" t="s">
        <v>133</v>
      </c>
    </row>
    <row r="15" spans="1:19" s="5" customFormat="1" ht="21.95" customHeight="1">
      <c r="A15" s="655" t="s">
        <v>195</v>
      </c>
      <c r="B15" s="1065"/>
      <c r="C15" s="26">
        <v>82</v>
      </c>
      <c r="D15" s="26">
        <v>168</v>
      </c>
      <c r="E15" s="26">
        <v>343</v>
      </c>
      <c r="F15" s="26">
        <v>554</v>
      </c>
      <c r="G15" s="26">
        <v>1356</v>
      </c>
      <c r="H15" s="162">
        <v>2948</v>
      </c>
      <c r="I15" s="162">
        <v>7064</v>
      </c>
      <c r="J15" s="162">
        <v>7658</v>
      </c>
      <c r="K15" s="162">
        <v>8307</v>
      </c>
      <c r="L15" s="162">
        <v>8698</v>
      </c>
      <c r="M15" s="162">
        <v>9344</v>
      </c>
      <c r="N15" s="162">
        <v>10516</v>
      </c>
      <c r="O15" s="162">
        <v>12256.33</v>
      </c>
      <c r="P15" s="162">
        <v>12773</v>
      </c>
      <c r="Q15" s="162">
        <v>13766</v>
      </c>
      <c r="R15" s="162">
        <v>14285.459000000001</v>
      </c>
      <c r="S15" s="619" t="s">
        <v>134</v>
      </c>
    </row>
    <row r="16" spans="1:19" s="5" customFormat="1" ht="21.95" customHeight="1">
      <c r="A16" s="652" t="s">
        <v>196</v>
      </c>
      <c r="B16" s="278"/>
      <c r="C16" s="24">
        <v>34</v>
      </c>
      <c r="D16" s="24">
        <v>57</v>
      </c>
      <c r="E16" s="24">
        <v>94</v>
      </c>
      <c r="F16" s="24">
        <v>162</v>
      </c>
      <c r="G16" s="24">
        <v>331</v>
      </c>
      <c r="H16" s="170">
        <v>634</v>
      </c>
      <c r="I16" s="170">
        <v>1604</v>
      </c>
      <c r="J16" s="170">
        <v>1677</v>
      </c>
      <c r="K16" s="170">
        <v>1814</v>
      </c>
      <c r="L16" s="170">
        <v>1887</v>
      </c>
      <c r="M16" s="170">
        <v>1971</v>
      </c>
      <c r="N16" s="170">
        <v>1757</v>
      </c>
      <c r="O16" s="170">
        <v>1864.21</v>
      </c>
      <c r="P16" s="170">
        <v>1943</v>
      </c>
      <c r="Q16" s="170">
        <v>2049</v>
      </c>
      <c r="R16" s="170">
        <v>2196.078</v>
      </c>
      <c r="S16" s="653" t="s">
        <v>135</v>
      </c>
    </row>
    <row r="17" spans="1:19" s="5" customFormat="1" ht="21.95" customHeight="1">
      <c r="A17" s="650" t="s">
        <v>493</v>
      </c>
      <c r="B17" s="126"/>
      <c r="C17" s="107"/>
      <c r="D17" s="107"/>
      <c r="E17" s="107"/>
      <c r="F17" s="107"/>
      <c r="G17" s="107"/>
      <c r="H17" s="107"/>
      <c r="I17" s="107"/>
      <c r="J17" s="107"/>
      <c r="K17" s="107"/>
      <c r="L17" s="107"/>
      <c r="M17" s="107"/>
      <c r="N17" s="277"/>
      <c r="O17" s="107"/>
      <c r="P17" s="107"/>
      <c r="Q17" s="1062" t="s">
        <v>136</v>
      </c>
      <c r="R17" s="1062"/>
      <c r="S17" s="1063"/>
    </row>
    <row r="18" spans="1:19" s="5" customFormat="1" ht="21.95" customHeight="1">
      <c r="A18" s="654" t="s">
        <v>197</v>
      </c>
      <c r="B18" s="1064" t="s">
        <v>612</v>
      </c>
      <c r="C18" s="114">
        <v>34.799999999999997</v>
      </c>
      <c r="D18" s="114">
        <v>111.7</v>
      </c>
      <c r="E18" s="114">
        <v>451.8</v>
      </c>
      <c r="F18" s="114">
        <v>930.9</v>
      </c>
      <c r="G18" s="288">
        <v>4596</v>
      </c>
      <c r="H18" s="169">
        <v>23861</v>
      </c>
      <c r="I18" s="169">
        <v>75453.2</v>
      </c>
      <c r="J18" s="169">
        <v>75572.5</v>
      </c>
      <c r="K18" s="169">
        <v>90931.199999999997</v>
      </c>
      <c r="L18" s="169">
        <v>89084.1</v>
      </c>
      <c r="M18" s="169">
        <v>109941</v>
      </c>
      <c r="N18" s="169">
        <v>199659.7</v>
      </c>
      <c r="O18" s="169">
        <v>280132.09999999998</v>
      </c>
      <c r="P18" s="169">
        <v>181265</v>
      </c>
      <c r="Q18" s="169">
        <v>121283</v>
      </c>
      <c r="R18" s="169" t="s">
        <v>26</v>
      </c>
      <c r="S18" s="621" t="s">
        <v>137</v>
      </c>
    </row>
    <row r="19" spans="1:19" s="5" customFormat="1" ht="21.95" customHeight="1">
      <c r="A19" s="652" t="s">
        <v>198</v>
      </c>
      <c r="B19" s="1065"/>
      <c r="C19" s="25">
        <v>12.6</v>
      </c>
      <c r="D19" s="25">
        <v>55.2</v>
      </c>
      <c r="E19" s="25">
        <v>231.4</v>
      </c>
      <c r="F19" s="25">
        <v>750.4</v>
      </c>
      <c r="G19" s="25">
        <v>3259.6</v>
      </c>
      <c r="H19" s="170">
        <v>12901.7</v>
      </c>
      <c r="I19" s="170">
        <v>45992.4</v>
      </c>
      <c r="J19" s="170">
        <v>55161.1</v>
      </c>
      <c r="K19" s="170">
        <v>50602.7</v>
      </c>
      <c r="L19" s="170">
        <v>56749.8</v>
      </c>
      <c r="M19" s="170">
        <v>61230.7</v>
      </c>
      <c r="N19" s="170">
        <v>70003.3</v>
      </c>
      <c r="O19" s="170">
        <v>79962.2</v>
      </c>
      <c r="P19" s="170">
        <v>78633.899999999994</v>
      </c>
      <c r="Q19" s="170">
        <v>72115.600000000006</v>
      </c>
      <c r="R19" s="170">
        <v>73880</v>
      </c>
      <c r="S19" s="653" t="s">
        <v>138</v>
      </c>
    </row>
    <row r="20" spans="1:19" s="5" customFormat="1" ht="21.95" customHeight="1">
      <c r="A20" s="650" t="s">
        <v>494</v>
      </c>
      <c r="B20" s="107"/>
      <c r="C20" s="107"/>
      <c r="D20" s="107"/>
      <c r="E20" s="107"/>
      <c r="F20" s="107"/>
      <c r="G20" s="107"/>
      <c r="H20" s="107"/>
      <c r="I20" s="107"/>
      <c r="J20" s="107"/>
      <c r="K20" s="107"/>
      <c r="L20" s="107"/>
      <c r="M20" s="107"/>
      <c r="N20" s="277"/>
      <c r="O20" s="107"/>
      <c r="P20" s="1062" t="s">
        <v>139</v>
      </c>
      <c r="Q20" s="1062"/>
      <c r="R20" s="1062"/>
      <c r="S20" s="1063"/>
    </row>
    <row r="21" spans="1:19" s="5" customFormat="1" ht="36" customHeight="1">
      <c r="A21" s="228" t="s">
        <v>199</v>
      </c>
      <c r="B21" s="289" t="s">
        <v>613</v>
      </c>
      <c r="C21" s="210"/>
      <c r="D21" s="210"/>
      <c r="E21" s="210"/>
      <c r="F21" s="210"/>
      <c r="G21" s="210"/>
      <c r="H21" s="169">
        <v>494</v>
      </c>
      <c r="I21" s="169">
        <v>1287.3</v>
      </c>
      <c r="J21" s="169">
        <v>1407.8</v>
      </c>
      <c r="K21" s="169">
        <v>1515.4</v>
      </c>
      <c r="L21" s="169">
        <v>1650.8</v>
      </c>
      <c r="M21" s="169">
        <v>1824.3</v>
      </c>
      <c r="N21" s="169">
        <v>2027.4</v>
      </c>
      <c r="O21" s="290">
        <v>2263</v>
      </c>
      <c r="P21" s="169">
        <v>2485</v>
      </c>
      <c r="Q21" s="169">
        <v>2697</v>
      </c>
      <c r="R21" s="169">
        <f>2697*(1+(0.061*1.4))</f>
        <v>2927.3237999999997</v>
      </c>
      <c r="S21" s="621" t="s">
        <v>140</v>
      </c>
    </row>
    <row r="22" spans="1:19" s="5" customFormat="1" ht="33" customHeight="1">
      <c r="A22" s="209" t="s">
        <v>200</v>
      </c>
      <c r="B22" s="479" t="s">
        <v>614</v>
      </c>
      <c r="C22" s="13"/>
      <c r="D22" s="13"/>
      <c r="E22" s="13"/>
      <c r="F22" s="13"/>
      <c r="G22" s="13"/>
      <c r="H22" s="162">
        <v>2076</v>
      </c>
      <c r="I22" s="162">
        <v>8409</v>
      </c>
      <c r="J22" s="162">
        <v>9478</v>
      </c>
      <c r="K22" s="162">
        <v>10461</v>
      </c>
      <c r="L22" s="162">
        <v>11730</v>
      </c>
      <c r="M22" s="162">
        <v>13403</v>
      </c>
      <c r="N22" s="162">
        <v>15428</v>
      </c>
      <c r="O22" s="174">
        <v>17861</v>
      </c>
      <c r="P22" s="162">
        <v>20237</v>
      </c>
      <c r="Q22" s="162">
        <v>22582</v>
      </c>
      <c r="R22" s="162">
        <f>22582*(1+(0.061*1.9))</f>
        <v>25199.253799999999</v>
      </c>
      <c r="S22" s="619" t="s">
        <v>516</v>
      </c>
    </row>
    <row r="23" spans="1:19" s="120" customFormat="1" ht="20.100000000000001" customHeight="1">
      <c r="A23" s="243" t="s">
        <v>609</v>
      </c>
      <c r="B23" s="656"/>
      <c r="C23" s="2"/>
      <c r="D23" s="2"/>
      <c r="E23" s="2"/>
      <c r="F23" s="2"/>
      <c r="G23" s="2"/>
      <c r="H23" s="2"/>
      <c r="I23" s="2"/>
      <c r="J23" s="2"/>
      <c r="K23" s="2"/>
      <c r="L23" s="2"/>
      <c r="M23" s="5"/>
      <c r="N23" s="5"/>
      <c r="O23" s="5"/>
      <c r="P23" s="5" t="s">
        <v>551</v>
      </c>
      <c r="Q23" s="5"/>
      <c r="R23" s="5"/>
      <c r="S23" s="244"/>
    </row>
    <row r="24" spans="1:19" s="120" customFormat="1" ht="20.100000000000001" customHeight="1" thickBot="1">
      <c r="A24" s="196" t="s">
        <v>543</v>
      </c>
      <c r="B24" s="798"/>
      <c r="C24" s="799"/>
      <c r="D24" s="799"/>
      <c r="E24" s="799"/>
      <c r="F24" s="799"/>
      <c r="G24" s="799"/>
      <c r="H24" s="799"/>
      <c r="I24" s="799"/>
      <c r="J24" s="799"/>
      <c r="K24" s="799"/>
      <c r="L24" s="799" t="s">
        <v>1686</v>
      </c>
      <c r="M24" s="245"/>
      <c r="N24" s="245"/>
      <c r="O24" s="245"/>
      <c r="P24" s="245" t="s">
        <v>141</v>
      </c>
      <c r="Q24" s="245"/>
      <c r="R24" s="245"/>
      <c r="S24" s="695" t="s">
        <v>531</v>
      </c>
    </row>
    <row r="25" spans="1:19" ht="15.75" thickTop="1"/>
  </sheetData>
  <mergeCells count="12">
    <mergeCell ref="A1:S1"/>
    <mergeCell ref="A2:S2"/>
    <mergeCell ref="P20:S20"/>
    <mergeCell ref="Q17:S17"/>
    <mergeCell ref="R13:S13"/>
    <mergeCell ref="Q10:S10"/>
    <mergeCell ref="B18:B19"/>
    <mergeCell ref="Q7:S7"/>
    <mergeCell ref="B5:B6"/>
    <mergeCell ref="B8:B9"/>
    <mergeCell ref="B11:B12"/>
    <mergeCell ref="B14:B15"/>
  </mergeCells>
  <conditionalFormatting sqref="A4:A22 B4:B5 B7:B18 B21:S22 C4:M19 N18:N19 O4:R20 S4:S19">
    <cfRule type="expression" dxfId="26" priority="36">
      <formula>MOD(ROW(),3)=1</formula>
    </cfRule>
  </conditionalFormatting>
  <conditionalFormatting sqref="N4:N16">
    <cfRule type="expression" dxfId="25" priority="1">
      <formula>MOD(ROW(),3)=1</formula>
    </cfRule>
  </conditionalFormatting>
  <printOptions horizontalCentered="1" verticalCentered="1"/>
  <pageMargins left="0.70866141732283472" right="0.70866141732283472" top="0.62992125984251968" bottom="0.74803149606299213" header="0.31496062992125984" footer="0.31496062992125984"/>
  <pageSetup paperSize="9" scale="76" fitToHeight="0" orientation="landscape"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C44"/>
  <sheetViews>
    <sheetView view="pageBreakPreview" zoomScale="80" zoomScaleSheetLayoutView="80" workbookViewId="0">
      <selection activeCell="M17" sqref="M17"/>
    </sheetView>
  </sheetViews>
  <sheetFormatPr defaultColWidth="8.85546875" defaultRowHeight="12.75"/>
  <cols>
    <col min="1" max="1" width="5.7109375" style="33" customWidth="1"/>
    <col min="2" max="2" width="19.140625" style="27" customWidth="1"/>
    <col min="3" max="3" width="9" style="27" hidden="1" customWidth="1"/>
    <col min="4" max="4" width="9.140625" style="27" hidden="1" customWidth="1"/>
    <col min="5" max="5" width="9" style="27" hidden="1" customWidth="1"/>
    <col min="6" max="6" width="9.7109375" style="27" hidden="1" customWidth="1"/>
    <col min="7" max="7" width="13.5703125" style="27" hidden="1" customWidth="1"/>
    <col min="8" max="8" width="12.85546875" style="27" hidden="1" customWidth="1"/>
    <col min="9" max="9" width="13" style="27" hidden="1" customWidth="1"/>
    <col min="10" max="10" width="13.5703125" style="27" hidden="1" customWidth="1"/>
    <col min="11" max="13" width="13.5703125" style="27" customWidth="1"/>
    <col min="14" max="14" width="10" style="27" hidden="1" customWidth="1"/>
    <col min="15" max="15" width="10.7109375" style="27" hidden="1" customWidth="1"/>
    <col min="16" max="16" width="10" style="27" hidden="1" customWidth="1"/>
    <col min="17" max="17" width="12.140625" style="27" hidden="1" customWidth="1"/>
    <col min="18" max="18" width="13.5703125" style="27" hidden="1" customWidth="1"/>
    <col min="19" max="19" width="13.42578125" style="27" hidden="1" customWidth="1"/>
    <col min="20" max="20" width="13.5703125" style="27" hidden="1" customWidth="1"/>
    <col min="21" max="21" width="14.28515625" style="27" hidden="1" customWidth="1"/>
    <col min="22" max="24" width="14.28515625" style="27" customWidth="1"/>
    <col min="25" max="25" width="23.7109375" style="27" customWidth="1"/>
    <col min="26" max="16384" width="8.85546875" style="27"/>
  </cols>
  <sheetData>
    <row r="1" spans="1:25" s="129" customFormat="1" ht="35.25" customHeight="1" thickTop="1">
      <c r="A1" s="1066" t="s">
        <v>1644</v>
      </c>
      <c r="B1" s="1067"/>
      <c r="C1" s="1067"/>
      <c r="D1" s="1067"/>
      <c r="E1" s="1067"/>
      <c r="F1" s="1067"/>
      <c r="G1" s="1067"/>
      <c r="H1" s="1067"/>
      <c r="I1" s="1067"/>
      <c r="J1" s="1067"/>
      <c r="K1" s="1067"/>
      <c r="L1" s="1067"/>
      <c r="M1" s="1067"/>
      <c r="N1" s="1067"/>
      <c r="O1" s="1067"/>
      <c r="P1" s="1067"/>
      <c r="Q1" s="1067"/>
      <c r="R1" s="1067"/>
      <c r="S1" s="1067"/>
      <c r="T1" s="1067"/>
      <c r="U1" s="1067"/>
      <c r="V1" s="1067"/>
      <c r="W1" s="1067"/>
      <c r="X1" s="1067"/>
      <c r="Y1" s="1068"/>
    </row>
    <row r="2" spans="1:25" s="129" customFormat="1" ht="36.75" customHeight="1">
      <c r="A2" s="1069" t="s">
        <v>1643</v>
      </c>
      <c r="B2" s="1070"/>
      <c r="C2" s="1070"/>
      <c r="D2" s="1070"/>
      <c r="E2" s="1070"/>
      <c r="F2" s="1070"/>
      <c r="G2" s="1070"/>
      <c r="H2" s="1070"/>
      <c r="I2" s="1070"/>
      <c r="J2" s="1070"/>
      <c r="K2" s="1070"/>
      <c r="L2" s="1070"/>
      <c r="M2" s="1070"/>
      <c r="N2" s="1070"/>
      <c r="O2" s="1070"/>
      <c r="P2" s="1070"/>
      <c r="Q2" s="1070"/>
      <c r="R2" s="1070"/>
      <c r="S2" s="1070"/>
      <c r="T2" s="1070"/>
      <c r="U2" s="1070"/>
      <c r="V2" s="1070"/>
      <c r="W2" s="1070"/>
      <c r="X2" s="1070"/>
      <c r="Y2" s="1071"/>
    </row>
    <row r="3" spans="1:25" s="129" customFormat="1">
      <c r="A3" s="657"/>
      <c r="Y3" s="658" t="s">
        <v>618</v>
      </c>
    </row>
    <row r="4" spans="1:25" s="131" customFormat="1" ht="35.1" customHeight="1">
      <c r="A4" s="1073" t="s">
        <v>554</v>
      </c>
      <c r="B4" s="1072" t="s">
        <v>225</v>
      </c>
      <c r="C4" s="1078" t="s">
        <v>619</v>
      </c>
      <c r="D4" s="1078"/>
      <c r="E4" s="1078"/>
      <c r="F4" s="1078"/>
      <c r="G4" s="1078"/>
      <c r="H4" s="1078"/>
      <c r="I4" s="1078"/>
      <c r="J4" s="1078"/>
      <c r="K4" s="1078"/>
      <c r="L4" s="1078"/>
      <c r="M4" s="1078"/>
      <c r="N4" s="1078" t="s">
        <v>620</v>
      </c>
      <c r="O4" s="1078"/>
      <c r="P4" s="1078"/>
      <c r="Q4" s="1078"/>
      <c r="R4" s="1078"/>
      <c r="S4" s="1078"/>
      <c r="T4" s="1078"/>
      <c r="U4" s="1078"/>
      <c r="V4" s="1078"/>
      <c r="W4" s="1078"/>
      <c r="X4" s="1078"/>
      <c r="Y4" s="1074" t="s">
        <v>48</v>
      </c>
    </row>
    <row r="5" spans="1:25" s="131" customFormat="1" ht="20.100000000000001" customHeight="1">
      <c r="A5" s="1073"/>
      <c r="B5" s="1072"/>
      <c r="C5" s="596">
        <v>2010</v>
      </c>
      <c r="D5" s="596">
        <v>2011</v>
      </c>
      <c r="E5" s="596">
        <v>2012</v>
      </c>
      <c r="F5" s="596">
        <v>2013</v>
      </c>
      <c r="G5" s="596">
        <v>2014</v>
      </c>
      <c r="H5" s="596">
        <v>2015</v>
      </c>
      <c r="I5" s="596">
        <v>2016</v>
      </c>
      <c r="J5" s="596">
        <v>2017</v>
      </c>
      <c r="K5" s="596">
        <v>2018</v>
      </c>
      <c r="L5" s="596">
        <v>2019</v>
      </c>
      <c r="M5" s="596" t="s">
        <v>544</v>
      </c>
      <c r="N5" s="596">
        <v>2010</v>
      </c>
      <c r="O5" s="596">
        <v>2011</v>
      </c>
      <c r="P5" s="596">
        <v>2012</v>
      </c>
      <c r="Q5" s="596">
        <v>2013</v>
      </c>
      <c r="R5" s="596">
        <v>2014</v>
      </c>
      <c r="S5" s="596">
        <v>2015</v>
      </c>
      <c r="T5" s="596">
        <v>2016</v>
      </c>
      <c r="U5" s="596">
        <v>2017</v>
      </c>
      <c r="V5" s="596">
        <v>2018</v>
      </c>
      <c r="W5" s="596">
        <v>2019</v>
      </c>
      <c r="X5" s="596" t="s">
        <v>544</v>
      </c>
      <c r="Y5" s="1074"/>
    </row>
    <row r="6" spans="1:25" s="129" customFormat="1" ht="20.100000000000001" customHeight="1">
      <c r="A6" s="500">
        <v>1</v>
      </c>
      <c r="B6" s="15" t="s">
        <v>307</v>
      </c>
      <c r="C6" s="28">
        <v>1049945</v>
      </c>
      <c r="D6" s="28">
        <v>1187621</v>
      </c>
      <c r="E6" s="28"/>
      <c r="F6" s="29">
        <v>1301472</v>
      </c>
      <c r="G6" s="168">
        <v>922583</v>
      </c>
      <c r="H6" s="168">
        <v>1013986</v>
      </c>
      <c r="I6" s="168">
        <v>1115430</v>
      </c>
      <c r="J6" s="168">
        <v>1270390</v>
      </c>
      <c r="K6" s="168">
        <f>'[1]5.14 (a)'!$K$8</f>
        <v>1385406</v>
      </c>
      <c r="L6" s="168">
        <v>1508319</v>
      </c>
      <c r="M6" s="168" t="s">
        <v>758</v>
      </c>
      <c r="N6" s="168">
        <v>7873194</v>
      </c>
      <c r="O6" s="168">
        <v>9001726</v>
      </c>
      <c r="P6" s="168">
        <v>11092912</v>
      </c>
      <c r="Q6" s="168">
        <v>11386231</v>
      </c>
      <c r="R6" s="168">
        <v>6079560</v>
      </c>
      <c r="S6" s="168">
        <v>6868276</v>
      </c>
      <c r="T6" s="168">
        <v>7612128</v>
      </c>
      <c r="U6" s="168">
        <v>8355980</v>
      </c>
      <c r="V6" s="168">
        <v>9410609</v>
      </c>
      <c r="W6" s="168">
        <v>10484487</v>
      </c>
      <c r="X6" s="168" t="s">
        <v>726</v>
      </c>
      <c r="Y6" s="659" t="s">
        <v>10</v>
      </c>
    </row>
    <row r="7" spans="1:25" s="129" customFormat="1" ht="20.100000000000001" customHeight="1">
      <c r="A7" s="500">
        <v>2</v>
      </c>
      <c r="B7" s="15" t="s">
        <v>308</v>
      </c>
      <c r="C7" s="28">
        <v>5430</v>
      </c>
      <c r="D7" s="28" t="s">
        <v>49</v>
      </c>
      <c r="E7" s="28" t="s">
        <v>50</v>
      </c>
      <c r="F7" s="29" t="s">
        <v>51</v>
      </c>
      <c r="G7" s="168" t="s">
        <v>51</v>
      </c>
      <c r="H7" s="168" t="s">
        <v>51</v>
      </c>
      <c r="I7" s="168">
        <v>38894</v>
      </c>
      <c r="J7" s="168">
        <v>27340</v>
      </c>
      <c r="K7" s="171">
        <v>33848</v>
      </c>
      <c r="L7" s="168">
        <v>39526</v>
      </c>
      <c r="M7" s="168">
        <v>39496</v>
      </c>
      <c r="N7" s="168">
        <v>16671</v>
      </c>
      <c r="O7" s="168" t="s">
        <v>50</v>
      </c>
      <c r="P7" s="168" t="s">
        <v>50</v>
      </c>
      <c r="Q7" s="168" t="s">
        <v>51</v>
      </c>
      <c r="R7" s="168" t="s">
        <v>51</v>
      </c>
      <c r="S7" s="168" t="s">
        <v>51</v>
      </c>
      <c r="T7" s="168">
        <v>225859</v>
      </c>
      <c r="U7" s="168">
        <v>152529</v>
      </c>
      <c r="V7" s="168">
        <v>176025</v>
      </c>
      <c r="W7" s="168">
        <v>190630</v>
      </c>
      <c r="X7" s="168" t="s">
        <v>727</v>
      </c>
      <c r="Y7" s="659" t="s">
        <v>11</v>
      </c>
    </row>
    <row r="8" spans="1:25" s="129" customFormat="1" ht="20.100000000000001" customHeight="1">
      <c r="A8" s="500">
        <v>3</v>
      </c>
      <c r="B8" s="15" t="s">
        <v>350</v>
      </c>
      <c r="C8" s="28">
        <v>245737</v>
      </c>
      <c r="D8" s="28">
        <v>274522</v>
      </c>
      <c r="E8" s="28">
        <v>309186</v>
      </c>
      <c r="F8" s="29">
        <v>202784</v>
      </c>
      <c r="G8" s="168">
        <v>377127</v>
      </c>
      <c r="H8" s="168">
        <v>409050</v>
      </c>
      <c r="I8" s="168">
        <v>433619</v>
      </c>
      <c r="J8" s="168">
        <v>364670</v>
      </c>
      <c r="K8" s="171">
        <v>406358</v>
      </c>
      <c r="L8" s="168">
        <v>455544</v>
      </c>
      <c r="M8" s="168" t="s">
        <v>759</v>
      </c>
      <c r="N8" s="168">
        <v>1137984</v>
      </c>
      <c r="O8" s="168">
        <v>1307606</v>
      </c>
      <c r="P8" s="168">
        <v>1497934</v>
      </c>
      <c r="Q8" s="168">
        <v>1674738</v>
      </c>
      <c r="R8" s="168">
        <v>1839880</v>
      </c>
      <c r="S8" s="168">
        <v>2100687</v>
      </c>
      <c r="T8" s="168">
        <v>2383771</v>
      </c>
      <c r="U8" s="168">
        <v>2663995</v>
      </c>
      <c r="V8" s="168">
        <v>3035639</v>
      </c>
      <c r="W8" s="168">
        <v>3480973</v>
      </c>
      <c r="X8" s="168" t="s">
        <v>728</v>
      </c>
      <c r="Y8" s="659" t="s">
        <v>52</v>
      </c>
    </row>
    <row r="9" spans="1:25" s="129" customFormat="1" ht="20.100000000000001" customHeight="1">
      <c r="A9" s="500">
        <v>4</v>
      </c>
      <c r="B9" s="15" t="s">
        <v>351</v>
      </c>
      <c r="C9" s="28">
        <v>200866</v>
      </c>
      <c r="D9" s="28">
        <v>232188</v>
      </c>
      <c r="E9" s="28">
        <v>272594</v>
      </c>
      <c r="F9" s="29">
        <v>336941</v>
      </c>
      <c r="G9" s="168">
        <v>388302</v>
      </c>
      <c r="H9" s="168">
        <v>440632</v>
      </c>
      <c r="I9" s="168">
        <v>499561</v>
      </c>
      <c r="J9" s="168">
        <v>568793</v>
      </c>
      <c r="K9" s="171">
        <v>637534</v>
      </c>
      <c r="L9" s="168">
        <v>719055</v>
      </c>
      <c r="M9" s="168" t="s">
        <v>760</v>
      </c>
      <c r="N9" s="168">
        <v>2156120</v>
      </c>
      <c r="O9" s="168">
        <v>2441021</v>
      </c>
      <c r="P9" s="168">
        <v>2840286</v>
      </c>
      <c r="Q9" s="168">
        <v>3280286</v>
      </c>
      <c r="R9" s="168">
        <v>3775094</v>
      </c>
      <c r="S9" s="168">
        <v>4336964</v>
      </c>
      <c r="T9" s="168">
        <v>4982768</v>
      </c>
      <c r="U9" s="168">
        <v>5677154</v>
      </c>
      <c r="V9" s="168">
        <v>6726488</v>
      </c>
      <c r="W9" s="168">
        <v>7834128</v>
      </c>
      <c r="X9" s="168" t="s">
        <v>729</v>
      </c>
      <c r="Y9" s="659" t="s">
        <v>53</v>
      </c>
    </row>
    <row r="10" spans="1:25" s="129" customFormat="1" ht="20.100000000000001" customHeight="1">
      <c r="A10" s="500">
        <v>5</v>
      </c>
      <c r="B10" s="15" t="s">
        <v>311</v>
      </c>
      <c r="C10" s="28">
        <v>147126</v>
      </c>
      <c r="D10" s="28">
        <v>162495</v>
      </c>
      <c r="E10" s="28">
        <v>184918</v>
      </c>
      <c r="F10" s="29">
        <v>206189</v>
      </c>
      <c r="G10" s="168">
        <v>267570</v>
      </c>
      <c r="H10" s="168">
        <v>293803</v>
      </c>
      <c r="I10" s="168">
        <v>321679</v>
      </c>
      <c r="J10" s="168">
        <v>293837</v>
      </c>
      <c r="K10" s="171">
        <v>320370</v>
      </c>
      <c r="L10" s="168">
        <v>348399</v>
      </c>
      <c r="M10" s="168" t="s">
        <v>761</v>
      </c>
      <c r="N10" s="168">
        <v>2288647</v>
      </c>
      <c r="O10" s="168">
        <v>2603542</v>
      </c>
      <c r="P10" s="168">
        <v>2919120</v>
      </c>
      <c r="Q10" s="168">
        <v>3231053</v>
      </c>
      <c r="R10" s="168">
        <v>3603787</v>
      </c>
      <c r="S10" s="168">
        <v>4020124</v>
      </c>
      <c r="T10" s="168">
        <v>4488773</v>
      </c>
      <c r="U10" s="168">
        <v>4948195</v>
      </c>
      <c r="V10" s="168">
        <v>5472993</v>
      </c>
      <c r="W10" s="168">
        <v>6026867</v>
      </c>
      <c r="X10" s="168" t="s">
        <v>730</v>
      </c>
      <c r="Y10" s="659" t="s">
        <v>34</v>
      </c>
    </row>
    <row r="11" spans="1:25" s="129" customFormat="1" ht="20.100000000000001" customHeight="1">
      <c r="A11" s="500">
        <v>6</v>
      </c>
      <c r="B11" s="9" t="s">
        <v>312</v>
      </c>
      <c r="C11" s="28">
        <v>11851</v>
      </c>
      <c r="D11" s="28">
        <v>12707</v>
      </c>
      <c r="E11" s="28">
        <v>13419</v>
      </c>
      <c r="F11" s="29">
        <v>14317</v>
      </c>
      <c r="G11" s="168">
        <v>15233</v>
      </c>
      <c r="H11" s="168">
        <v>15775</v>
      </c>
      <c r="I11" s="168">
        <v>10746</v>
      </c>
      <c r="J11" s="168">
        <v>11603</v>
      </c>
      <c r="K11" s="171">
        <v>523482</v>
      </c>
      <c r="L11" s="168">
        <v>585573</v>
      </c>
      <c r="M11" s="168" t="s">
        <v>762</v>
      </c>
      <c r="N11" s="168">
        <v>56981</v>
      </c>
      <c r="O11" s="168">
        <v>63650</v>
      </c>
      <c r="P11" s="168">
        <v>71102</v>
      </c>
      <c r="Q11" s="168">
        <v>79129</v>
      </c>
      <c r="R11" s="168">
        <v>87477</v>
      </c>
      <c r="S11" s="168">
        <v>95881</v>
      </c>
      <c r="T11" s="168">
        <v>94576</v>
      </c>
      <c r="U11" s="168">
        <v>104576</v>
      </c>
      <c r="V11" s="168">
        <v>10162897</v>
      </c>
      <c r="W11" s="168">
        <v>10805978</v>
      </c>
      <c r="X11" s="168" t="s">
        <v>731</v>
      </c>
      <c r="Y11" s="647" t="s">
        <v>12</v>
      </c>
    </row>
    <row r="12" spans="1:25" s="129" customFormat="1" ht="20.100000000000001" customHeight="1">
      <c r="A12" s="500">
        <v>7</v>
      </c>
      <c r="B12" s="15" t="s">
        <v>352</v>
      </c>
      <c r="C12" s="28">
        <v>507820</v>
      </c>
      <c r="D12" s="28">
        <v>541620</v>
      </c>
      <c r="E12" s="28">
        <v>280469</v>
      </c>
      <c r="F12" s="29">
        <v>317963</v>
      </c>
      <c r="G12" s="168">
        <v>334434</v>
      </c>
      <c r="H12" s="168">
        <v>354665</v>
      </c>
      <c r="I12" s="168">
        <v>614092</v>
      </c>
      <c r="J12" s="168">
        <v>600407</v>
      </c>
      <c r="K12" s="171">
        <v>131067</v>
      </c>
      <c r="L12" s="171">
        <v>138497</v>
      </c>
      <c r="M12" s="168" t="s">
        <v>763</v>
      </c>
      <c r="N12" s="168">
        <v>6239028</v>
      </c>
      <c r="O12" s="168">
        <v>6686051</v>
      </c>
      <c r="P12" s="168">
        <v>7069651</v>
      </c>
      <c r="Q12" s="168">
        <v>7467320</v>
      </c>
      <c r="R12" s="168">
        <v>7958323</v>
      </c>
      <c r="S12" s="168">
        <v>8496055</v>
      </c>
      <c r="T12" s="168">
        <v>9090649</v>
      </c>
      <c r="U12" s="168">
        <v>9659645</v>
      </c>
      <c r="V12" s="168">
        <v>1194375</v>
      </c>
      <c r="W12" s="168">
        <v>1263554</v>
      </c>
      <c r="X12" s="168" t="s">
        <v>732</v>
      </c>
      <c r="Y12" s="659" t="s">
        <v>54</v>
      </c>
    </row>
    <row r="13" spans="1:25" s="129" customFormat="1" ht="20.100000000000001" customHeight="1">
      <c r="A13" s="500">
        <v>8</v>
      </c>
      <c r="B13" s="15" t="s">
        <v>314</v>
      </c>
      <c r="C13" s="28">
        <v>84134</v>
      </c>
      <c r="D13" s="32">
        <v>90751</v>
      </c>
      <c r="E13" s="28">
        <v>100749</v>
      </c>
      <c r="F13" s="29">
        <v>106035</v>
      </c>
      <c r="G13" s="168">
        <v>111120</v>
      </c>
      <c r="H13" s="168">
        <v>115807</v>
      </c>
      <c r="I13" s="168">
        <v>120396</v>
      </c>
      <c r="J13" s="168">
        <v>125433</v>
      </c>
      <c r="K13" s="171">
        <v>2165128</v>
      </c>
      <c r="L13" s="171">
        <v>2276952</v>
      </c>
      <c r="M13" s="168" t="s">
        <v>764</v>
      </c>
      <c r="N13" s="168">
        <v>642908</v>
      </c>
      <c r="O13" s="168">
        <v>699324</v>
      </c>
      <c r="P13" s="168">
        <v>764860</v>
      </c>
      <c r="Q13" s="168">
        <v>832337</v>
      </c>
      <c r="R13" s="168">
        <v>898242</v>
      </c>
      <c r="S13" s="168">
        <v>967861</v>
      </c>
      <c r="T13" s="168">
        <v>1037845</v>
      </c>
      <c r="U13" s="168">
        <v>1113211</v>
      </c>
      <c r="V13" s="168">
        <v>21655688</v>
      </c>
      <c r="W13" s="168">
        <v>22924133</v>
      </c>
      <c r="X13" s="168" t="s">
        <v>733</v>
      </c>
      <c r="Y13" s="659" t="s">
        <v>25</v>
      </c>
    </row>
    <row r="14" spans="1:25" s="129" customFormat="1" ht="20.100000000000001" customHeight="1">
      <c r="A14" s="500">
        <v>9</v>
      </c>
      <c r="B14" s="15" t="s">
        <v>315</v>
      </c>
      <c r="C14" s="28">
        <v>1218969</v>
      </c>
      <c r="D14" s="28">
        <v>1326972</v>
      </c>
      <c r="E14" s="28">
        <v>1462815</v>
      </c>
      <c r="F14" s="29">
        <v>1586748</v>
      </c>
      <c r="G14" s="168">
        <v>1685570</v>
      </c>
      <c r="H14" s="168">
        <v>1805276</v>
      </c>
      <c r="I14" s="168">
        <v>1925382</v>
      </c>
      <c r="J14" s="168">
        <v>2031685</v>
      </c>
      <c r="K14" s="171">
        <v>1658875</v>
      </c>
      <c r="L14" s="171">
        <v>1859240</v>
      </c>
      <c r="M14" s="168" t="s">
        <v>765</v>
      </c>
      <c r="N14" s="168">
        <v>10653604</v>
      </c>
      <c r="O14" s="168">
        <v>11666163</v>
      </c>
      <c r="P14" s="168">
        <v>12950902</v>
      </c>
      <c r="Q14" s="168">
        <v>14185705</v>
      </c>
      <c r="R14" s="168">
        <v>15406029</v>
      </c>
      <c r="S14" s="168">
        <v>16915291</v>
      </c>
      <c r="T14" s="168">
        <v>18435914</v>
      </c>
      <c r="U14" s="168">
        <v>20004854</v>
      </c>
      <c r="V14" s="168">
        <v>6074127</v>
      </c>
      <c r="W14" s="168">
        <v>6740428</v>
      </c>
      <c r="X14" s="168" t="s">
        <v>734</v>
      </c>
      <c r="Y14" s="659" t="s">
        <v>14</v>
      </c>
    </row>
    <row r="15" spans="1:25" s="129" customFormat="1" ht="20.100000000000001" customHeight="1">
      <c r="A15" s="500">
        <v>10</v>
      </c>
      <c r="B15" s="15" t="s">
        <v>316</v>
      </c>
      <c r="C15" s="28">
        <v>484878</v>
      </c>
      <c r="D15" s="28">
        <v>539940</v>
      </c>
      <c r="E15" s="28">
        <v>584573</v>
      </c>
      <c r="F15" s="29">
        <v>630231</v>
      </c>
      <c r="G15" s="168">
        <v>687498</v>
      </c>
      <c r="H15" s="168">
        <v>751638</v>
      </c>
      <c r="I15" s="168">
        <v>822115</v>
      </c>
      <c r="J15" s="168">
        <v>909952</v>
      </c>
      <c r="K15" s="171">
        <v>221277</v>
      </c>
      <c r="L15" s="171">
        <v>233202</v>
      </c>
      <c r="M15" s="168" t="s">
        <v>766</v>
      </c>
      <c r="N15" s="168">
        <v>4306947</v>
      </c>
      <c r="O15" s="168">
        <v>4837063</v>
      </c>
      <c r="P15" s="168">
        <v>5393537</v>
      </c>
      <c r="Q15" s="168">
        <v>5969363</v>
      </c>
      <c r="R15" s="168">
        <v>6551250</v>
      </c>
      <c r="S15" s="168">
        <v>7175912</v>
      </c>
      <c r="T15" s="168">
        <v>7810841</v>
      </c>
      <c r="U15" s="168">
        <v>8460405</v>
      </c>
      <c r="V15" s="168">
        <v>1273580</v>
      </c>
      <c r="W15" s="168">
        <v>1401625</v>
      </c>
      <c r="X15" s="168" t="s">
        <v>735</v>
      </c>
      <c r="Y15" s="623" t="s">
        <v>2</v>
      </c>
    </row>
    <row r="16" spans="1:25" s="129" customFormat="1" ht="20.100000000000001" customHeight="1">
      <c r="A16" s="500">
        <v>11</v>
      </c>
      <c r="B16" s="15" t="s">
        <v>317</v>
      </c>
      <c r="C16" s="28">
        <v>122937</v>
      </c>
      <c r="D16" s="28">
        <v>132076</v>
      </c>
      <c r="E16" s="28">
        <v>140440</v>
      </c>
      <c r="F16" s="29">
        <v>180127</v>
      </c>
      <c r="G16" s="168">
        <v>190032</v>
      </c>
      <c r="H16" s="168">
        <v>198069</v>
      </c>
      <c r="I16" s="168">
        <v>202641</v>
      </c>
      <c r="J16" s="168">
        <v>210892</v>
      </c>
      <c r="K16" s="171">
        <v>267550</v>
      </c>
      <c r="L16" s="171">
        <v>282617</v>
      </c>
      <c r="M16" s="168" t="s">
        <v>767</v>
      </c>
      <c r="N16" s="168">
        <v>415404</v>
      </c>
      <c r="O16" s="168">
        <v>489638</v>
      </c>
      <c r="P16" s="168">
        <v>596164</v>
      </c>
      <c r="Q16" s="168">
        <v>695934</v>
      </c>
      <c r="R16" s="168">
        <v>784238</v>
      </c>
      <c r="S16" s="168">
        <v>879335</v>
      </c>
      <c r="T16" s="168">
        <v>972869</v>
      </c>
      <c r="U16" s="168">
        <v>1144920</v>
      </c>
      <c r="V16" s="168">
        <v>1406618</v>
      </c>
      <c r="W16" s="168">
        <v>1571022</v>
      </c>
      <c r="X16" s="168" t="s">
        <v>736</v>
      </c>
      <c r="Y16" s="659" t="s">
        <v>32</v>
      </c>
    </row>
    <row r="17" spans="1:25" s="129" customFormat="1" ht="20.100000000000001" customHeight="1">
      <c r="A17" s="500">
        <v>12</v>
      </c>
      <c r="B17" s="15" t="s">
        <v>318</v>
      </c>
      <c r="C17" s="28">
        <v>128724</v>
      </c>
      <c r="D17" s="28">
        <v>141791</v>
      </c>
      <c r="E17" s="28">
        <v>154995</v>
      </c>
      <c r="F17" s="29">
        <v>171561</v>
      </c>
      <c r="G17" s="168">
        <v>185306</v>
      </c>
      <c r="H17" s="168">
        <v>199443</v>
      </c>
      <c r="I17" s="168">
        <v>213247</v>
      </c>
      <c r="J17" s="168">
        <v>254935</v>
      </c>
      <c r="K17" s="171">
        <v>551774</v>
      </c>
      <c r="L17" s="171">
        <v>551774</v>
      </c>
      <c r="M17" s="168" t="s">
        <v>768</v>
      </c>
      <c r="N17" s="168">
        <v>610181</v>
      </c>
      <c r="O17" s="168">
        <v>785170</v>
      </c>
      <c r="P17" s="168">
        <v>761903</v>
      </c>
      <c r="Q17" s="168">
        <v>849225</v>
      </c>
      <c r="R17" s="168">
        <v>947771</v>
      </c>
      <c r="S17" s="168">
        <v>1044828</v>
      </c>
      <c r="T17" s="168">
        <v>1152305</v>
      </c>
      <c r="U17" s="168">
        <v>1255910</v>
      </c>
      <c r="V17" s="168">
        <v>2833573</v>
      </c>
      <c r="W17" s="168">
        <v>2833573</v>
      </c>
      <c r="X17" s="168" t="s">
        <v>737</v>
      </c>
      <c r="Y17" s="659" t="s">
        <v>3</v>
      </c>
    </row>
    <row r="18" spans="1:25" s="129" customFormat="1" ht="20.100000000000001" customHeight="1">
      <c r="A18" s="500">
        <v>13</v>
      </c>
      <c r="B18" s="15" t="s">
        <v>319</v>
      </c>
      <c r="C18" s="28">
        <v>766936</v>
      </c>
      <c r="D18" s="32">
        <v>863333</v>
      </c>
      <c r="E18" s="28">
        <v>965287</v>
      </c>
      <c r="F18" s="29">
        <v>930461</v>
      </c>
      <c r="G18" s="168">
        <v>196292</v>
      </c>
      <c r="H18" s="168">
        <v>219856</v>
      </c>
      <c r="I18" s="168">
        <v>351862</v>
      </c>
      <c r="J18" s="168">
        <v>551774</v>
      </c>
      <c r="K18" s="171">
        <v>1803075</v>
      </c>
      <c r="L18" s="171">
        <v>1967589</v>
      </c>
      <c r="M18" s="168" t="s">
        <v>769</v>
      </c>
      <c r="N18" s="168">
        <v>2000472</v>
      </c>
      <c r="O18" s="168">
        <v>2249849</v>
      </c>
      <c r="P18" s="168">
        <v>2192699</v>
      </c>
      <c r="Q18" s="168">
        <v>2486316</v>
      </c>
      <c r="R18" s="168">
        <v>1522468</v>
      </c>
      <c r="S18" s="168">
        <v>1845750</v>
      </c>
      <c r="T18" s="168">
        <v>2125156</v>
      </c>
      <c r="U18" s="168">
        <v>2833573</v>
      </c>
      <c r="V18" s="168">
        <v>17578678</v>
      </c>
      <c r="W18" s="168">
        <v>19102962</v>
      </c>
      <c r="X18" s="168" t="s">
        <v>738</v>
      </c>
      <c r="Y18" s="659" t="s">
        <v>15</v>
      </c>
    </row>
    <row r="19" spans="1:25" s="129" customFormat="1" ht="20.100000000000001" customHeight="1" thickBot="1">
      <c r="A19" s="523">
        <v>14</v>
      </c>
      <c r="B19" s="522" t="s">
        <v>320</v>
      </c>
      <c r="C19" s="666">
        <v>887999</v>
      </c>
      <c r="D19" s="667">
        <v>973110</v>
      </c>
      <c r="E19" s="666">
        <v>1062081</v>
      </c>
      <c r="F19" s="668">
        <v>1180736</v>
      </c>
      <c r="G19" s="669">
        <v>1289580</v>
      </c>
      <c r="H19" s="669">
        <v>1404626</v>
      </c>
      <c r="I19" s="669">
        <v>1542349</v>
      </c>
      <c r="J19" s="669">
        <v>1684690</v>
      </c>
      <c r="K19" s="670">
        <v>1597747</v>
      </c>
      <c r="L19" s="670">
        <v>1661729</v>
      </c>
      <c r="M19" s="669" t="s">
        <v>770</v>
      </c>
      <c r="N19" s="669">
        <v>8155977</v>
      </c>
      <c r="O19" s="669">
        <v>8957373</v>
      </c>
      <c r="P19" s="669">
        <v>9847520</v>
      </c>
      <c r="Q19" s="669">
        <v>10882950</v>
      </c>
      <c r="R19" s="669">
        <v>12045526</v>
      </c>
      <c r="S19" s="669">
        <v>13380335</v>
      </c>
      <c r="T19" s="669">
        <v>14749416</v>
      </c>
      <c r="U19" s="669">
        <v>16186672</v>
      </c>
      <c r="V19" s="669">
        <v>10743579</v>
      </c>
      <c r="W19" s="669">
        <v>11673255</v>
      </c>
      <c r="X19" s="669" t="s">
        <v>739</v>
      </c>
      <c r="Y19" s="671" t="s">
        <v>4</v>
      </c>
    </row>
    <row r="20" spans="1:25" s="129" customFormat="1" ht="20.100000000000001" customHeight="1" thickTop="1">
      <c r="A20" s="503">
        <v>15</v>
      </c>
      <c r="B20" s="502" t="s">
        <v>321</v>
      </c>
      <c r="C20" s="660">
        <v>1394162</v>
      </c>
      <c r="D20" s="661">
        <v>1507041</v>
      </c>
      <c r="E20" s="660">
        <v>1622543</v>
      </c>
      <c r="F20" s="662">
        <v>1751514</v>
      </c>
      <c r="G20" s="663">
        <v>1845241</v>
      </c>
      <c r="H20" s="663">
        <v>1912392</v>
      </c>
      <c r="I20" s="663">
        <v>1467557</v>
      </c>
      <c r="J20" s="663">
        <v>1531125</v>
      </c>
      <c r="K20" s="664">
        <v>652595</v>
      </c>
      <c r="L20" s="664">
        <v>674772</v>
      </c>
      <c r="M20" s="663" t="s">
        <v>771</v>
      </c>
      <c r="N20" s="663">
        <v>4003490</v>
      </c>
      <c r="O20" s="663">
        <v>4564978</v>
      </c>
      <c r="P20" s="663">
        <v>5270771</v>
      </c>
      <c r="Q20" s="663">
        <v>6106308</v>
      </c>
      <c r="R20" s="663">
        <v>6929800</v>
      </c>
      <c r="S20" s="663">
        <v>7735928</v>
      </c>
      <c r="T20" s="663">
        <v>8704256</v>
      </c>
      <c r="U20" s="663">
        <v>9771900</v>
      </c>
      <c r="V20" s="663">
        <v>13917282</v>
      </c>
      <c r="W20" s="663">
        <v>14621602</v>
      </c>
      <c r="X20" s="663" t="s">
        <v>740</v>
      </c>
      <c r="Y20" s="665" t="s">
        <v>5</v>
      </c>
    </row>
    <row r="21" spans="1:25" s="129" customFormat="1" ht="20.100000000000001" customHeight="1">
      <c r="A21" s="500">
        <v>16</v>
      </c>
      <c r="B21" s="15" t="s">
        <v>322</v>
      </c>
      <c r="C21" s="28">
        <v>378888</v>
      </c>
      <c r="D21" s="28">
        <v>419211</v>
      </c>
      <c r="E21" s="28">
        <v>467206</v>
      </c>
      <c r="F21" s="29">
        <v>520521</v>
      </c>
      <c r="G21" s="168">
        <v>569970</v>
      </c>
      <c r="H21" s="168">
        <v>640175</v>
      </c>
      <c r="I21" s="168">
        <v>605641</v>
      </c>
      <c r="J21" s="168">
        <v>602536</v>
      </c>
      <c r="K21" s="171">
        <v>2895429</v>
      </c>
      <c r="L21" s="171">
        <v>3184668</v>
      </c>
      <c r="M21" s="168" t="s">
        <v>772</v>
      </c>
      <c r="N21" s="168">
        <v>6211688</v>
      </c>
      <c r="O21" s="168">
        <v>6936491</v>
      </c>
      <c r="P21" s="168">
        <v>7676953</v>
      </c>
      <c r="Q21" s="168">
        <v>8239518</v>
      </c>
      <c r="R21" s="168">
        <v>9151655</v>
      </c>
      <c r="S21" s="168">
        <v>10500952</v>
      </c>
      <c r="T21" s="168">
        <v>10535400</v>
      </c>
      <c r="U21" s="168">
        <v>12596336</v>
      </c>
      <c r="V21" s="168">
        <v>29957905</v>
      </c>
      <c r="W21" s="168">
        <v>32207499</v>
      </c>
      <c r="X21" s="168" t="s">
        <v>741</v>
      </c>
      <c r="Y21" s="659" t="s">
        <v>16</v>
      </c>
    </row>
    <row r="22" spans="1:25" s="129" customFormat="1" ht="20.100000000000001" customHeight="1">
      <c r="A22" s="500">
        <v>17</v>
      </c>
      <c r="B22" s="15" t="s">
        <v>353</v>
      </c>
      <c r="C22" s="28">
        <v>1774852</v>
      </c>
      <c r="D22" s="28">
        <v>1872845</v>
      </c>
      <c r="E22" s="28">
        <v>1983759</v>
      </c>
      <c r="F22" s="29">
        <v>2091627</v>
      </c>
      <c r="G22" s="168">
        <v>2241906</v>
      </c>
      <c r="H22" s="168">
        <v>2339973</v>
      </c>
      <c r="I22" s="168">
        <v>2467932</v>
      </c>
      <c r="J22" s="168">
        <v>2659848</v>
      </c>
      <c r="K22" s="171">
        <v>41102</v>
      </c>
      <c r="L22" s="171">
        <v>45412</v>
      </c>
      <c r="M22" s="168">
        <v>45412</v>
      </c>
      <c r="N22" s="168">
        <v>13993569</v>
      </c>
      <c r="O22" s="168">
        <v>15561254</v>
      </c>
      <c r="P22" s="168">
        <v>17448602</v>
      </c>
      <c r="Q22" s="168">
        <v>19396525</v>
      </c>
      <c r="R22" s="168">
        <v>21151870</v>
      </c>
      <c r="S22" s="168">
        <v>23222202</v>
      </c>
      <c r="T22" s="168">
        <v>25401934</v>
      </c>
      <c r="U22" s="168">
        <v>27557263</v>
      </c>
      <c r="V22" s="168">
        <v>266815</v>
      </c>
      <c r="W22" s="168">
        <v>316558</v>
      </c>
      <c r="X22" s="168" t="s">
        <v>742</v>
      </c>
      <c r="Y22" s="659" t="s">
        <v>55</v>
      </c>
    </row>
    <row r="23" spans="1:25" s="129" customFormat="1" ht="20.100000000000001" customHeight="1">
      <c r="A23" s="500">
        <v>18</v>
      </c>
      <c r="B23" s="15" t="s">
        <v>324</v>
      </c>
      <c r="C23" s="28">
        <v>22140</v>
      </c>
      <c r="D23" s="28">
        <v>26082</v>
      </c>
      <c r="E23" s="28">
        <v>29942</v>
      </c>
      <c r="F23" s="29">
        <v>37895</v>
      </c>
      <c r="G23" s="168">
        <v>42011</v>
      </c>
      <c r="H23" s="168">
        <v>48658</v>
      </c>
      <c r="I23" s="168">
        <v>41192</v>
      </c>
      <c r="J23" s="168">
        <v>47144</v>
      </c>
      <c r="K23" s="171">
        <v>93226</v>
      </c>
      <c r="L23" s="171">
        <v>98205</v>
      </c>
      <c r="M23" s="168">
        <v>98205</v>
      </c>
      <c r="N23" s="168">
        <v>172312</v>
      </c>
      <c r="O23" s="168">
        <v>180420</v>
      </c>
      <c r="P23" s="168">
        <v>184581</v>
      </c>
      <c r="Q23" s="168">
        <v>258032</v>
      </c>
      <c r="R23" s="168">
        <v>352533</v>
      </c>
      <c r="S23" s="168">
        <v>258485</v>
      </c>
      <c r="T23" s="168">
        <v>264847</v>
      </c>
      <c r="U23" s="168">
        <v>293067</v>
      </c>
      <c r="V23" s="168">
        <v>239400</v>
      </c>
      <c r="W23" s="168">
        <v>267599</v>
      </c>
      <c r="X23" s="168" t="s">
        <v>743</v>
      </c>
      <c r="Y23" s="659" t="s">
        <v>18</v>
      </c>
    </row>
    <row r="24" spans="1:25" s="129" customFormat="1" ht="20.100000000000001" customHeight="1">
      <c r="A24" s="500">
        <v>19</v>
      </c>
      <c r="B24" s="15" t="s">
        <v>325</v>
      </c>
      <c r="C24" s="28">
        <v>48290</v>
      </c>
      <c r="D24" s="32">
        <v>53746</v>
      </c>
      <c r="E24" s="28">
        <v>59933</v>
      </c>
      <c r="F24" s="29">
        <v>66453</v>
      </c>
      <c r="G24" s="168">
        <v>82398</v>
      </c>
      <c r="H24" s="168">
        <v>85992</v>
      </c>
      <c r="I24" s="168">
        <v>361085</v>
      </c>
      <c r="J24" s="168">
        <v>367649</v>
      </c>
      <c r="K24" s="171">
        <v>34359</v>
      </c>
      <c r="L24" s="171">
        <v>37831</v>
      </c>
      <c r="M24" s="168">
        <v>42627</v>
      </c>
      <c r="N24" s="168">
        <v>109823</v>
      </c>
      <c r="O24" s="168">
        <v>121991</v>
      </c>
      <c r="P24" s="168">
        <v>137904</v>
      </c>
      <c r="Q24" s="168">
        <v>153568</v>
      </c>
      <c r="R24" s="168">
        <v>165867</v>
      </c>
      <c r="S24" s="168">
        <v>181112</v>
      </c>
      <c r="T24" s="168">
        <v>197384</v>
      </c>
      <c r="U24" s="168">
        <v>215458</v>
      </c>
      <c r="V24" s="168">
        <v>173520</v>
      </c>
      <c r="W24" s="168">
        <v>195736</v>
      </c>
      <c r="X24" s="168" t="s">
        <v>744</v>
      </c>
      <c r="Y24" s="659" t="s">
        <v>35</v>
      </c>
    </row>
    <row r="25" spans="1:25" s="129" customFormat="1" ht="20.100000000000001" customHeight="1">
      <c r="A25" s="500">
        <v>20</v>
      </c>
      <c r="B25" s="15" t="s">
        <v>326</v>
      </c>
      <c r="C25" s="28">
        <v>17230</v>
      </c>
      <c r="D25" s="28">
        <v>19517</v>
      </c>
      <c r="E25" s="28">
        <v>22758</v>
      </c>
      <c r="F25" s="29">
        <v>25476</v>
      </c>
      <c r="G25" s="168">
        <v>28694</v>
      </c>
      <c r="H25" s="168">
        <v>30546</v>
      </c>
      <c r="I25" s="168">
        <v>37689</v>
      </c>
      <c r="J25" s="168">
        <v>29038</v>
      </c>
      <c r="K25" s="171">
        <v>208546</v>
      </c>
      <c r="L25" s="171">
        <v>232125</v>
      </c>
      <c r="M25" s="168" t="s">
        <v>773</v>
      </c>
      <c r="N25" s="168">
        <v>63226</v>
      </c>
      <c r="O25" s="168">
        <v>73131</v>
      </c>
      <c r="P25" s="168">
        <v>79072</v>
      </c>
      <c r="Q25" s="168">
        <v>95860</v>
      </c>
      <c r="R25" s="168">
        <v>108537</v>
      </c>
      <c r="S25" s="168">
        <v>120940</v>
      </c>
      <c r="T25" s="168">
        <v>133602</v>
      </c>
      <c r="U25" s="168">
        <v>157988</v>
      </c>
      <c r="V25" s="168">
        <v>240656</v>
      </c>
      <c r="W25" s="168">
        <v>257563</v>
      </c>
      <c r="X25" s="168" t="s">
        <v>745</v>
      </c>
      <c r="Y25" s="659" t="s">
        <v>19</v>
      </c>
    </row>
    <row r="26" spans="1:25" s="129" customFormat="1" ht="20.100000000000001" customHeight="1">
      <c r="A26" s="500">
        <v>21</v>
      </c>
      <c r="B26" s="15" t="s">
        <v>327</v>
      </c>
      <c r="C26" s="28">
        <v>106946</v>
      </c>
      <c r="D26" s="28">
        <v>129699</v>
      </c>
      <c r="E26" s="28">
        <v>128748</v>
      </c>
      <c r="F26" s="29">
        <v>138309</v>
      </c>
      <c r="G26" s="168">
        <v>134680</v>
      </c>
      <c r="H26" s="168">
        <v>141271</v>
      </c>
      <c r="I26" s="168">
        <v>168189</v>
      </c>
      <c r="J26" s="168">
        <v>185084</v>
      </c>
      <c r="K26" s="171">
        <v>664611</v>
      </c>
      <c r="L26" s="171">
        <v>720470</v>
      </c>
      <c r="M26" s="168" t="s">
        <v>774</v>
      </c>
      <c r="N26" s="168">
        <v>133786</v>
      </c>
      <c r="O26" s="168">
        <v>142954</v>
      </c>
      <c r="P26" s="168">
        <v>147670</v>
      </c>
      <c r="Q26" s="168">
        <v>157566</v>
      </c>
      <c r="R26" s="168">
        <v>167357</v>
      </c>
      <c r="S26" s="168">
        <v>176189</v>
      </c>
      <c r="T26" s="168">
        <v>195370</v>
      </c>
      <c r="U26" s="168">
        <v>225094</v>
      </c>
      <c r="V26" s="168">
        <v>6759316</v>
      </c>
      <c r="W26" s="168">
        <v>7560407</v>
      </c>
      <c r="X26" s="168" t="s">
        <v>746</v>
      </c>
      <c r="Y26" s="659" t="s">
        <v>20</v>
      </c>
    </row>
    <row r="27" spans="1:25" s="129" customFormat="1" ht="20.100000000000001" customHeight="1">
      <c r="A27" s="500">
        <v>22</v>
      </c>
      <c r="B27" s="15" t="s">
        <v>328</v>
      </c>
      <c r="C27" s="28">
        <v>315152</v>
      </c>
      <c r="D27" s="28">
        <v>347722</v>
      </c>
      <c r="E27" s="28">
        <v>392443</v>
      </c>
      <c r="F27" s="29">
        <v>437391</v>
      </c>
      <c r="G27" s="168">
        <v>481243</v>
      </c>
      <c r="H27" s="168">
        <v>525889</v>
      </c>
      <c r="I27" s="168">
        <v>574564</v>
      </c>
      <c r="J27" s="168">
        <v>613671</v>
      </c>
      <c r="K27" s="171">
        <v>526656</v>
      </c>
      <c r="L27" s="171">
        <v>568396</v>
      </c>
      <c r="M27" s="168" t="s">
        <v>775</v>
      </c>
      <c r="N27" s="168">
        <v>2616680</v>
      </c>
      <c r="O27" s="168">
        <v>2990316</v>
      </c>
      <c r="P27" s="168">
        <v>3366087</v>
      </c>
      <c r="Q27" s="168">
        <v>3778149</v>
      </c>
      <c r="R27" s="168">
        <v>4220563</v>
      </c>
      <c r="S27" s="168">
        <v>4692706</v>
      </c>
      <c r="T27" s="168">
        <v>5258793</v>
      </c>
      <c r="U27" s="168">
        <v>5943972</v>
      </c>
      <c r="V27" s="168">
        <v>9154320</v>
      </c>
      <c r="W27" s="168">
        <v>9991039</v>
      </c>
      <c r="X27" s="168" t="s">
        <v>747</v>
      </c>
      <c r="Y27" s="659" t="s">
        <v>21</v>
      </c>
    </row>
    <row r="28" spans="1:25" s="129" customFormat="1" ht="20.100000000000001" customHeight="1">
      <c r="A28" s="500">
        <v>23</v>
      </c>
      <c r="B28" s="15" t="s">
        <v>329</v>
      </c>
      <c r="C28" s="28">
        <v>270415</v>
      </c>
      <c r="D28" s="28">
        <v>270415</v>
      </c>
      <c r="E28" s="28">
        <v>317191</v>
      </c>
      <c r="F28" s="29">
        <v>317191</v>
      </c>
      <c r="G28" s="168">
        <v>317191</v>
      </c>
      <c r="H28" s="168">
        <v>317191</v>
      </c>
      <c r="I28" s="168">
        <v>1436023</v>
      </c>
      <c r="J28" s="168">
        <v>1466790</v>
      </c>
      <c r="K28" s="171">
        <v>1205811</v>
      </c>
      <c r="L28" s="171">
        <v>1296656</v>
      </c>
      <c r="M28" s="168" t="s">
        <v>776</v>
      </c>
      <c r="N28" s="168">
        <v>5003839</v>
      </c>
      <c r="O28" s="168">
        <v>5003839</v>
      </c>
      <c r="P28" s="168">
        <v>5945748</v>
      </c>
      <c r="Q28" s="168">
        <v>5945748</v>
      </c>
      <c r="R28" s="168">
        <v>5945748</v>
      </c>
      <c r="S28" s="168">
        <v>5945748</v>
      </c>
      <c r="T28" s="168">
        <v>7628453</v>
      </c>
      <c r="U28" s="168">
        <v>8376097</v>
      </c>
      <c r="V28" s="168">
        <v>15074195</v>
      </c>
      <c r="W28" s="168">
        <v>16413293</v>
      </c>
      <c r="X28" s="168" t="s">
        <v>748</v>
      </c>
      <c r="Y28" s="659" t="s">
        <v>27</v>
      </c>
    </row>
    <row r="29" spans="1:25" s="129" customFormat="1" ht="20.100000000000001" customHeight="1">
      <c r="A29" s="500">
        <v>24</v>
      </c>
      <c r="B29" s="15" t="s">
        <v>330</v>
      </c>
      <c r="C29" s="28">
        <v>24933</v>
      </c>
      <c r="D29" s="28">
        <v>26296</v>
      </c>
      <c r="E29" s="28">
        <v>28200</v>
      </c>
      <c r="F29" s="29">
        <v>26298</v>
      </c>
      <c r="G29" s="168">
        <v>27111</v>
      </c>
      <c r="H29" s="168">
        <v>27855</v>
      </c>
      <c r="I29" s="168">
        <v>26141</v>
      </c>
      <c r="J29" s="168">
        <v>27421</v>
      </c>
      <c r="K29" s="171">
        <v>20082</v>
      </c>
      <c r="L29" s="171">
        <v>20082</v>
      </c>
      <c r="M29" s="168">
        <v>20082</v>
      </c>
      <c r="N29" s="168">
        <v>574196</v>
      </c>
      <c r="O29" s="168">
        <v>646507</v>
      </c>
      <c r="P29" s="168">
        <v>727076</v>
      </c>
      <c r="Q29" s="168">
        <v>673316</v>
      </c>
      <c r="R29" s="168">
        <v>723787</v>
      </c>
      <c r="S29" s="168">
        <v>774726</v>
      </c>
      <c r="T29" s="168">
        <v>837172</v>
      </c>
      <c r="U29" s="168">
        <v>902911</v>
      </c>
      <c r="V29" s="168">
        <v>34024</v>
      </c>
      <c r="W29" s="168">
        <v>34024</v>
      </c>
      <c r="X29" s="168">
        <v>34024</v>
      </c>
      <c r="Y29" s="659" t="s">
        <v>6</v>
      </c>
    </row>
    <row r="30" spans="1:25" s="129" customFormat="1" ht="20.100000000000001" customHeight="1">
      <c r="A30" s="500">
        <v>25</v>
      </c>
      <c r="B30" s="15" t="s">
        <v>354</v>
      </c>
      <c r="C30" s="28">
        <v>600766</v>
      </c>
      <c r="D30" s="28">
        <v>663421</v>
      </c>
      <c r="E30" s="28">
        <v>738280</v>
      </c>
      <c r="F30" s="29">
        <v>816107</v>
      </c>
      <c r="G30" s="168">
        <v>833014</v>
      </c>
      <c r="H30" s="168">
        <v>952581</v>
      </c>
      <c r="I30" s="168">
        <v>1032204</v>
      </c>
      <c r="J30" s="168">
        <v>1116525</v>
      </c>
      <c r="K30" s="171">
        <v>2078636</v>
      </c>
      <c r="L30" s="171">
        <v>2168622</v>
      </c>
      <c r="M30" s="168" t="s">
        <v>777</v>
      </c>
      <c r="N30" s="168">
        <v>6564896</v>
      </c>
      <c r="O30" s="168">
        <v>7322844</v>
      </c>
      <c r="P30" s="168">
        <v>8247198</v>
      </c>
      <c r="Q30" s="168">
        <v>9255838</v>
      </c>
      <c r="R30" s="168">
        <v>10300406</v>
      </c>
      <c r="S30" s="168">
        <v>11426348</v>
      </c>
      <c r="T30" s="168">
        <v>12599882</v>
      </c>
      <c r="U30" s="168">
        <v>13784037</v>
      </c>
      <c r="V30" s="168">
        <v>25963762</v>
      </c>
      <c r="W30" s="168">
        <v>28006556</v>
      </c>
      <c r="X30" s="168" t="s">
        <v>749</v>
      </c>
      <c r="Y30" s="659" t="s">
        <v>56</v>
      </c>
    </row>
    <row r="31" spans="1:25" s="129" customFormat="1" ht="20.100000000000001" customHeight="1">
      <c r="A31" s="500">
        <v>26</v>
      </c>
      <c r="B31" s="15" t="s">
        <v>345</v>
      </c>
      <c r="C31" s="28">
        <v>12102</v>
      </c>
      <c r="D31" s="28">
        <v>12967</v>
      </c>
      <c r="E31" s="28">
        <v>14306</v>
      </c>
      <c r="F31" s="29">
        <v>14415</v>
      </c>
      <c r="G31" s="168">
        <v>16409</v>
      </c>
      <c r="H31" s="168">
        <v>17465</v>
      </c>
      <c r="I31" s="168">
        <v>18729</v>
      </c>
      <c r="J31" s="168">
        <v>20082</v>
      </c>
      <c r="K31" s="171">
        <v>1513070</v>
      </c>
      <c r="L31" s="171">
        <v>1670076</v>
      </c>
      <c r="M31" s="168" t="s">
        <v>778</v>
      </c>
      <c r="N31" s="168">
        <v>21524</v>
      </c>
      <c r="O31" s="168">
        <v>25816</v>
      </c>
      <c r="P31" s="168">
        <v>29028</v>
      </c>
      <c r="Q31" s="168">
        <v>21862</v>
      </c>
      <c r="R31" s="168">
        <v>23199</v>
      </c>
      <c r="S31" s="168">
        <v>25745</v>
      </c>
      <c r="T31" s="168">
        <v>30276</v>
      </c>
      <c r="U31" s="168">
        <v>34024</v>
      </c>
      <c r="V31" s="168">
        <v>9452132</v>
      </c>
      <c r="W31" s="168">
        <v>10458196</v>
      </c>
      <c r="X31" s="168" t="s">
        <v>750</v>
      </c>
      <c r="Y31" s="659" t="s">
        <v>28</v>
      </c>
    </row>
    <row r="32" spans="1:25" s="129" customFormat="1" ht="20.100000000000001" customHeight="1">
      <c r="A32" s="500">
        <v>27</v>
      </c>
      <c r="B32" s="15" t="s">
        <v>332</v>
      </c>
      <c r="C32" s="28">
        <v>1257410</v>
      </c>
      <c r="D32" s="28">
        <v>1414580</v>
      </c>
      <c r="E32" s="28">
        <v>1545346</v>
      </c>
      <c r="F32" s="29">
        <v>1679608</v>
      </c>
      <c r="G32" s="168">
        <v>1757430</v>
      </c>
      <c r="H32" s="168">
        <v>1827887</v>
      </c>
      <c r="I32" s="168">
        <v>1906590</v>
      </c>
      <c r="J32" s="168">
        <v>1997034</v>
      </c>
      <c r="K32" s="171">
        <v>75775</v>
      </c>
      <c r="L32" s="171">
        <v>79897</v>
      </c>
      <c r="M32" s="168">
        <v>83977</v>
      </c>
      <c r="N32" s="168">
        <v>12804123</v>
      </c>
      <c r="O32" s="168">
        <v>14223665</v>
      </c>
      <c r="P32" s="168">
        <v>15866902</v>
      </c>
      <c r="Q32" s="168">
        <v>17552453</v>
      </c>
      <c r="R32" s="168">
        <v>19106232</v>
      </c>
      <c r="S32" s="168">
        <v>20690782</v>
      </c>
      <c r="T32" s="168">
        <v>22296758</v>
      </c>
      <c r="U32" s="168">
        <v>24111932</v>
      </c>
      <c r="V32" s="168">
        <v>359355</v>
      </c>
      <c r="W32" s="168">
        <v>415962</v>
      </c>
      <c r="X32" s="168" t="s">
        <v>751</v>
      </c>
      <c r="Y32" s="659" t="s">
        <v>23</v>
      </c>
    </row>
    <row r="33" spans="1:29" s="129" customFormat="1" ht="20.100000000000001" customHeight="1">
      <c r="A33" s="500">
        <v>28</v>
      </c>
      <c r="B33" s="15" t="s">
        <v>333</v>
      </c>
      <c r="C33" s="28">
        <v>37773</v>
      </c>
      <c r="D33" s="28">
        <v>42339</v>
      </c>
      <c r="E33" s="28">
        <v>44663</v>
      </c>
      <c r="F33" s="29">
        <v>50188</v>
      </c>
      <c r="G33" s="168">
        <v>45581</v>
      </c>
      <c r="H33" s="168">
        <v>50198</v>
      </c>
      <c r="I33" s="168">
        <v>55969</v>
      </c>
      <c r="J33" s="168">
        <v>69000</v>
      </c>
      <c r="K33" s="171">
        <v>166740</v>
      </c>
      <c r="L33" s="171">
        <v>181515</v>
      </c>
      <c r="M33" s="168" t="s">
        <v>779</v>
      </c>
      <c r="N33" s="168">
        <v>122346</v>
      </c>
      <c r="O33" s="168">
        <v>145334</v>
      </c>
      <c r="P33" s="168">
        <v>159555</v>
      </c>
      <c r="Q33" s="168">
        <v>194734</v>
      </c>
      <c r="R33" s="168">
        <v>210589</v>
      </c>
      <c r="S33" s="168">
        <v>231936</v>
      </c>
      <c r="T33" s="168">
        <v>263513</v>
      </c>
      <c r="U33" s="168">
        <v>313687</v>
      </c>
      <c r="V33" s="168">
        <v>2313700</v>
      </c>
      <c r="W33" s="168">
        <v>2571170</v>
      </c>
      <c r="X33" s="168" t="s">
        <v>752</v>
      </c>
      <c r="Y33" s="659" t="s">
        <v>7</v>
      </c>
      <c r="AC33" s="246"/>
    </row>
    <row r="34" spans="1:29" s="129" customFormat="1" ht="20.100000000000001" customHeight="1" thickBot="1">
      <c r="A34" s="523">
        <v>29</v>
      </c>
      <c r="B34" s="522" t="s">
        <v>334</v>
      </c>
      <c r="C34" s="666"/>
      <c r="D34" s="666"/>
      <c r="E34" s="666"/>
      <c r="F34" s="668">
        <v>629389</v>
      </c>
      <c r="G34" s="669">
        <v>690011</v>
      </c>
      <c r="H34" s="669">
        <v>751001</v>
      </c>
      <c r="I34" s="669">
        <v>831046</v>
      </c>
      <c r="J34" s="669">
        <v>864206</v>
      </c>
      <c r="K34" s="670">
        <v>1285314</v>
      </c>
      <c r="L34" s="670">
        <v>1473481</v>
      </c>
      <c r="M34" s="669" t="s">
        <v>780</v>
      </c>
      <c r="N34" s="669"/>
      <c r="O34" s="669"/>
      <c r="P34" s="669"/>
      <c r="Q34" s="669">
        <v>5747088</v>
      </c>
      <c r="R34" s="669">
        <v>6383098</v>
      </c>
      <c r="S34" s="669">
        <v>7093715</v>
      </c>
      <c r="T34" s="669">
        <v>7878143</v>
      </c>
      <c r="U34" s="669">
        <v>8980215</v>
      </c>
      <c r="V34" s="669">
        <v>28109502</v>
      </c>
      <c r="W34" s="669">
        <v>31238573</v>
      </c>
      <c r="X34" s="669" t="s">
        <v>753</v>
      </c>
      <c r="Y34" s="671" t="s">
        <v>24</v>
      </c>
    </row>
    <row r="35" spans="1:29" s="129" customFormat="1" ht="20.100000000000001" customHeight="1" thickTop="1">
      <c r="A35" s="503">
        <v>30</v>
      </c>
      <c r="B35" s="502" t="s">
        <v>335</v>
      </c>
      <c r="C35" s="660">
        <v>72229</v>
      </c>
      <c r="D35" s="660">
        <v>81951</v>
      </c>
      <c r="E35" s="660">
        <v>97379</v>
      </c>
      <c r="F35" s="662">
        <v>103708</v>
      </c>
      <c r="G35" s="663">
        <v>114653</v>
      </c>
      <c r="H35" s="663">
        <v>122473</v>
      </c>
      <c r="I35" s="663">
        <v>152553</v>
      </c>
      <c r="J35" s="663">
        <v>152227</v>
      </c>
      <c r="K35" s="664">
        <v>712328</v>
      </c>
      <c r="L35" s="664">
        <v>712328</v>
      </c>
      <c r="M35" s="663" t="s">
        <v>781</v>
      </c>
      <c r="N35" s="663">
        <v>759143</v>
      </c>
      <c r="O35" s="663">
        <v>915210</v>
      </c>
      <c r="P35" s="663">
        <v>1146663</v>
      </c>
      <c r="Q35" s="663">
        <v>1356428</v>
      </c>
      <c r="R35" s="663">
        <v>1525275</v>
      </c>
      <c r="S35" s="663">
        <v>1704564</v>
      </c>
      <c r="T35" s="663">
        <v>1735667</v>
      </c>
      <c r="U35" s="663">
        <v>1985106</v>
      </c>
      <c r="V35" s="663">
        <v>6733245</v>
      </c>
      <c r="W35" s="663">
        <v>6733245</v>
      </c>
      <c r="X35" s="663" t="s">
        <v>754</v>
      </c>
      <c r="Y35" s="665" t="s">
        <v>8</v>
      </c>
    </row>
    <row r="36" spans="1:29" s="129" customFormat="1" ht="34.5" customHeight="1">
      <c r="A36" s="500">
        <v>31</v>
      </c>
      <c r="B36" s="9" t="s">
        <v>517</v>
      </c>
      <c r="C36" s="28">
        <v>459076</v>
      </c>
      <c r="D36" s="28">
        <v>532695</v>
      </c>
      <c r="E36" s="28">
        <v>608433</v>
      </c>
      <c r="F36" s="29">
        <v>725149</v>
      </c>
      <c r="G36" s="168">
        <v>825816</v>
      </c>
      <c r="H36" s="168">
        <v>914353</v>
      </c>
      <c r="I36" s="168">
        <v>1000467</v>
      </c>
      <c r="J36" s="168">
        <v>1129492</v>
      </c>
      <c r="K36" s="171">
        <v>14820</v>
      </c>
      <c r="L36" s="171">
        <v>15591</v>
      </c>
      <c r="M36" s="168">
        <v>12816</v>
      </c>
      <c r="N36" s="168">
        <v>11529273</v>
      </c>
      <c r="O36" s="168">
        <v>12754537</v>
      </c>
      <c r="P36" s="168">
        <v>14836841</v>
      </c>
      <c r="Q36" s="168">
        <v>16323035</v>
      </c>
      <c r="R36" s="168">
        <v>18288876</v>
      </c>
      <c r="S36" s="168">
        <v>20721178</v>
      </c>
      <c r="T36" s="168">
        <v>22935899</v>
      </c>
      <c r="U36" s="168">
        <v>25135754</v>
      </c>
      <c r="V36" s="168">
        <v>116319</v>
      </c>
      <c r="W36" s="168">
        <v>125460</v>
      </c>
      <c r="X36" s="168" t="s">
        <v>755</v>
      </c>
      <c r="Y36" s="647" t="s">
        <v>408</v>
      </c>
    </row>
    <row r="37" spans="1:29" s="129" customFormat="1" ht="20.100000000000001" customHeight="1">
      <c r="A37" s="500">
        <v>32</v>
      </c>
      <c r="B37" s="9" t="s">
        <v>337</v>
      </c>
      <c r="C37" s="28">
        <v>376778</v>
      </c>
      <c r="D37" s="28">
        <v>421605</v>
      </c>
      <c r="E37" s="28">
        <v>465613</v>
      </c>
      <c r="F37" s="29">
        <v>672493</v>
      </c>
      <c r="G37" s="168">
        <v>720148</v>
      </c>
      <c r="H37" s="168">
        <v>761919</v>
      </c>
      <c r="I37" s="168">
        <v>655972</v>
      </c>
      <c r="J37" s="168">
        <v>712328</v>
      </c>
      <c r="K37" s="171">
        <v>25180</v>
      </c>
      <c r="L37" s="171">
        <v>24660</v>
      </c>
      <c r="M37" s="168">
        <v>28707</v>
      </c>
      <c r="N37" s="168">
        <v>2370360</v>
      </c>
      <c r="O37" s="168">
        <v>2839019</v>
      </c>
      <c r="P37" s="168">
        <v>3395128</v>
      </c>
      <c r="Q37" s="168">
        <v>5438241</v>
      </c>
      <c r="R37" s="168">
        <v>6024856</v>
      </c>
      <c r="S37" s="168">
        <v>6641322</v>
      </c>
      <c r="T37" s="168">
        <v>5832417</v>
      </c>
      <c r="U37" s="168">
        <v>6733245</v>
      </c>
      <c r="V37" s="168">
        <v>925608</v>
      </c>
      <c r="W37" s="168">
        <v>986620</v>
      </c>
      <c r="X37" s="168" t="s">
        <v>756</v>
      </c>
      <c r="Y37" s="647" t="s">
        <v>29</v>
      </c>
    </row>
    <row r="38" spans="1:29" s="129" customFormat="1" ht="33.75" customHeight="1">
      <c r="A38" s="500">
        <v>33</v>
      </c>
      <c r="B38" s="9" t="s">
        <v>784</v>
      </c>
      <c r="C38" s="28">
        <v>6630</v>
      </c>
      <c r="D38" s="28">
        <v>7012</v>
      </c>
      <c r="E38" s="28">
        <v>7679</v>
      </c>
      <c r="F38" s="29">
        <v>8073</v>
      </c>
      <c r="G38" s="168">
        <v>8301</v>
      </c>
      <c r="H38" s="168">
        <v>8572</v>
      </c>
      <c r="I38" s="168">
        <v>8945</v>
      </c>
      <c r="J38" s="168">
        <v>9210</v>
      </c>
      <c r="K38" s="171">
        <v>8274</v>
      </c>
      <c r="L38" s="171">
        <v>8792</v>
      </c>
      <c r="M38" s="168">
        <v>22307</v>
      </c>
      <c r="N38" s="168">
        <v>925609</v>
      </c>
      <c r="O38" s="168">
        <v>976602</v>
      </c>
      <c r="P38" s="168">
        <v>1024043</v>
      </c>
      <c r="Q38" s="168">
        <v>1070824</v>
      </c>
      <c r="R38" s="168">
        <v>612812</v>
      </c>
      <c r="S38" s="168">
        <v>657317</v>
      </c>
      <c r="T38" s="168">
        <v>817172</v>
      </c>
      <c r="U38" s="168">
        <v>861031</v>
      </c>
      <c r="V38" s="168">
        <v>109252</v>
      </c>
      <c r="W38" s="168">
        <v>114730</v>
      </c>
      <c r="X38" s="168">
        <v>246485</v>
      </c>
      <c r="Y38" s="647" t="s">
        <v>783</v>
      </c>
    </row>
    <row r="39" spans="1:29" s="129" customFormat="1" ht="20.100000000000001" customHeight="1">
      <c r="A39" s="500">
        <v>34</v>
      </c>
      <c r="B39" s="9" t="s">
        <v>340</v>
      </c>
      <c r="C39" s="28">
        <v>7921</v>
      </c>
      <c r="D39" s="32">
        <v>8668</v>
      </c>
      <c r="E39" s="28">
        <v>9043</v>
      </c>
      <c r="F39" s="29">
        <v>9457</v>
      </c>
      <c r="G39" s="168">
        <v>7421</v>
      </c>
      <c r="H39" s="168">
        <v>7809</v>
      </c>
      <c r="I39" s="168">
        <v>7670</v>
      </c>
      <c r="J39" s="168">
        <v>7886</v>
      </c>
      <c r="K39" s="171">
        <v>2476</v>
      </c>
      <c r="L39" s="171">
        <v>2476</v>
      </c>
      <c r="M39" s="168">
        <v>2594</v>
      </c>
      <c r="N39" s="168">
        <v>64421</v>
      </c>
      <c r="O39" s="168">
        <v>68920</v>
      </c>
      <c r="P39" s="168">
        <v>75813</v>
      </c>
      <c r="Q39" s="168">
        <v>82088</v>
      </c>
      <c r="R39" s="168">
        <v>87904</v>
      </c>
      <c r="S39" s="168">
        <v>92570</v>
      </c>
      <c r="T39" s="168">
        <v>97857</v>
      </c>
      <c r="U39" s="168">
        <v>103428</v>
      </c>
      <c r="V39" s="168">
        <v>15611</v>
      </c>
      <c r="W39" s="168">
        <v>15611</v>
      </c>
      <c r="X39" s="168">
        <v>20071</v>
      </c>
      <c r="Y39" s="647" t="s">
        <v>30</v>
      </c>
    </row>
    <row r="40" spans="1:29" s="129" customFormat="1" ht="20.100000000000001" customHeight="1">
      <c r="A40" s="500">
        <v>35</v>
      </c>
      <c r="B40" s="9" t="s">
        <v>341</v>
      </c>
      <c r="C40" s="28">
        <v>920</v>
      </c>
      <c r="D40" s="28">
        <v>1096</v>
      </c>
      <c r="E40" s="28">
        <v>1355</v>
      </c>
      <c r="F40" s="29">
        <v>1620</v>
      </c>
      <c r="G40" s="168">
        <v>2078</v>
      </c>
      <c r="H40" s="168">
        <v>2375</v>
      </c>
      <c r="I40" s="168">
        <v>2183</v>
      </c>
      <c r="J40" s="168">
        <v>2476</v>
      </c>
      <c r="K40" s="171">
        <v>37600</v>
      </c>
      <c r="L40" s="171">
        <v>47333</v>
      </c>
      <c r="M40" s="168">
        <v>55597</v>
      </c>
      <c r="N40" s="168">
        <v>6935</v>
      </c>
      <c r="O40" s="168">
        <v>7657</v>
      </c>
      <c r="P40" s="168">
        <v>8542</v>
      </c>
      <c r="Q40" s="168">
        <v>9485</v>
      </c>
      <c r="R40" s="168">
        <v>10946</v>
      </c>
      <c r="S40" s="168">
        <v>11856</v>
      </c>
      <c r="T40" s="168">
        <v>13825</v>
      </c>
      <c r="U40" s="168">
        <v>15611</v>
      </c>
      <c r="V40" s="168">
        <v>960261</v>
      </c>
      <c r="W40" s="168">
        <v>1015226</v>
      </c>
      <c r="X40" s="168" t="s">
        <v>757</v>
      </c>
      <c r="Y40" s="647" t="s">
        <v>31</v>
      </c>
    </row>
    <row r="41" spans="1:29" s="129" customFormat="1" ht="20.100000000000001" customHeight="1">
      <c r="A41" s="1045" t="s">
        <v>615</v>
      </c>
      <c r="B41" s="1046"/>
      <c r="C41" s="128">
        <f t="shared" ref="C41:K41" si="0">SUM(C6:C40)</f>
        <v>13047965</v>
      </c>
      <c r="D41" s="128">
        <f t="shared" si="0"/>
        <v>14338034</v>
      </c>
      <c r="E41" s="128">
        <f t="shared" si="0"/>
        <v>14116346</v>
      </c>
      <c r="F41" s="29">
        <f t="shared" si="0"/>
        <v>17288447</v>
      </c>
      <c r="G41" s="168">
        <f t="shared" si="0"/>
        <v>17441954</v>
      </c>
      <c r="H41" s="168">
        <f t="shared" si="0"/>
        <v>18709201</v>
      </c>
      <c r="I41" s="168">
        <f t="shared" si="0"/>
        <v>21070354</v>
      </c>
      <c r="J41" s="168">
        <f t="shared" si="0"/>
        <v>22517173</v>
      </c>
      <c r="K41" s="168">
        <f t="shared" si="0"/>
        <v>23966121</v>
      </c>
      <c r="L41" s="171">
        <v>25891404</v>
      </c>
      <c r="M41" s="168" t="s">
        <v>782</v>
      </c>
      <c r="N41" s="168">
        <f>SUM(N6:N40)</f>
        <v>114605357</v>
      </c>
      <c r="O41" s="168">
        <f>SUM(O6:O40)</f>
        <v>127289661</v>
      </c>
      <c r="P41" s="168">
        <f>SUM(P6:P40)</f>
        <v>143772767</v>
      </c>
      <c r="Q41" s="168">
        <f t="shared" ref="Q41:T41" si="1">SUM(Q6:Q40)</f>
        <v>164877253</v>
      </c>
      <c r="R41" s="168">
        <f t="shared" si="1"/>
        <v>172991555</v>
      </c>
      <c r="S41" s="168">
        <f t="shared" si="1"/>
        <v>191033620</v>
      </c>
      <c r="T41" s="168">
        <f t="shared" si="1"/>
        <v>208821490</v>
      </c>
      <c r="U41" s="168">
        <f>SUM(U6:U40)</f>
        <v>230659775</v>
      </c>
      <c r="V41" s="168">
        <f>SUM(V6:V40)</f>
        <v>248621049</v>
      </c>
      <c r="W41" s="168">
        <f>SUM(W6:W40)</f>
        <v>269880284</v>
      </c>
      <c r="X41" s="168">
        <v>298135877</v>
      </c>
      <c r="Y41" s="190" t="s">
        <v>616</v>
      </c>
    </row>
    <row r="42" spans="1:29" s="130" customFormat="1" ht="39" customHeight="1">
      <c r="A42" s="1075" t="s">
        <v>617</v>
      </c>
      <c r="B42" s="1076"/>
      <c r="C42" s="1076"/>
      <c r="D42" s="1076"/>
      <c r="E42" s="1076"/>
      <c r="F42" s="1076"/>
      <c r="G42" s="1076"/>
      <c r="H42" s="1076"/>
      <c r="I42" s="1076"/>
      <c r="J42" s="1076"/>
      <c r="K42" s="1076"/>
      <c r="L42" s="1076"/>
      <c r="M42" s="1076"/>
      <c r="N42" s="1076"/>
      <c r="O42" s="1076"/>
      <c r="P42" s="1076"/>
      <c r="Q42" s="1076"/>
      <c r="R42" s="1076"/>
      <c r="S42" s="1076"/>
      <c r="T42" s="1076"/>
      <c r="U42" s="1076"/>
      <c r="V42" s="1076"/>
      <c r="W42" s="1076"/>
      <c r="X42" s="1076"/>
      <c r="Y42" s="1077"/>
    </row>
    <row r="43" spans="1:29" s="129" customFormat="1" ht="20.100000000000001" customHeight="1" thickBot="1">
      <c r="A43" s="906" t="s">
        <v>532</v>
      </c>
      <c r="B43" s="907"/>
      <c r="C43" s="907"/>
      <c r="D43" s="907"/>
      <c r="E43" s="907"/>
      <c r="F43" s="907"/>
      <c r="G43" s="907"/>
      <c r="H43" s="907"/>
      <c r="I43" s="907"/>
      <c r="J43" s="907"/>
      <c r="K43" s="907"/>
      <c r="L43" s="907"/>
      <c r="M43" s="907"/>
      <c r="N43" s="907"/>
      <c r="O43" s="907"/>
      <c r="P43" s="907"/>
      <c r="Q43" s="907"/>
      <c r="R43" s="907"/>
      <c r="S43" s="907"/>
      <c r="T43" s="907"/>
      <c r="U43" s="907"/>
      <c r="V43" s="907"/>
      <c r="W43" s="907"/>
      <c r="X43" s="907"/>
      <c r="Y43" s="908"/>
    </row>
    <row r="44" spans="1:29" ht="13.5" thickTop="1"/>
  </sheetData>
  <sortState ref="B6:U40">
    <sortCondition ref="B6:B40"/>
  </sortState>
  <mergeCells count="10">
    <mergeCell ref="A1:Y1"/>
    <mergeCell ref="A2:Y2"/>
    <mergeCell ref="A43:Y43"/>
    <mergeCell ref="B4:B5"/>
    <mergeCell ref="A4:A5"/>
    <mergeCell ref="Y4:Y5"/>
    <mergeCell ref="A42:Y42"/>
    <mergeCell ref="A41:B41"/>
    <mergeCell ref="C4:M4"/>
    <mergeCell ref="N4:X4"/>
  </mergeCells>
  <conditionalFormatting sqref="A6:B40 A41:L41 C7:J40 C6:L6 K7:L10 K12:L40 L6:Y38 M39:Y41">
    <cfRule type="expression" dxfId="24" priority="21">
      <formula>MOD(ROW(),3)=1</formula>
    </cfRule>
  </conditionalFormatting>
  <printOptions horizontalCentered="1" verticalCentered="1"/>
  <pageMargins left="0.70866141732283472" right="0.70866141732283472" top="0.62992125984251968" bottom="0.74803149606299213" header="0.31496062992125984" footer="0.31496062992125984"/>
  <pageSetup paperSize="9" scale="99" fitToHeight="0" orientation="landscape" r:id="rId1"/>
  <rowBreaks count="2" manualBreakCount="2">
    <brk id="19" max="24" man="1"/>
    <brk id="34" max="24"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AQ54"/>
  <sheetViews>
    <sheetView view="pageBreakPreview" topLeftCell="AB41" zoomScale="85" zoomScaleSheetLayoutView="85" workbookViewId="0">
      <selection activeCell="AG49" sqref="AG49:AQ50"/>
    </sheetView>
  </sheetViews>
  <sheetFormatPr defaultColWidth="8.85546875" defaultRowHeight="15"/>
  <cols>
    <col min="1" max="1" width="5.85546875" style="76" hidden="1" customWidth="1"/>
    <col min="2" max="2" width="22" style="31" hidden="1" customWidth="1"/>
    <col min="3" max="3" width="19.42578125" style="31" hidden="1" customWidth="1"/>
    <col min="4" max="4" width="16.5703125" style="31" hidden="1" customWidth="1"/>
    <col min="5" max="5" width="11.7109375" style="31" hidden="1" customWidth="1"/>
    <col min="6" max="6" width="12.28515625" style="31" hidden="1" customWidth="1"/>
    <col min="7" max="7" width="14" style="31" hidden="1" customWidth="1"/>
    <col min="8" max="8" width="14.42578125" style="31" hidden="1" customWidth="1"/>
    <col min="9" max="9" width="27.140625" style="31" hidden="1" customWidth="1"/>
    <col min="10" max="10" width="6.5703125" style="31" hidden="1" customWidth="1"/>
    <col min="11" max="11" width="19" style="31" hidden="1" customWidth="1"/>
    <col min="12" max="12" width="13.42578125" style="31" hidden="1" customWidth="1"/>
    <col min="13" max="13" width="12.28515625" style="31" hidden="1" customWidth="1"/>
    <col min="14" max="14" width="10.5703125" style="31" hidden="1" customWidth="1"/>
    <col min="15" max="15" width="10.42578125" style="31" hidden="1" customWidth="1"/>
    <col min="16" max="16" width="11.28515625" style="31" hidden="1" customWidth="1"/>
    <col min="17" max="17" width="10.85546875" style="31" hidden="1" customWidth="1"/>
    <col min="18" max="18" width="10.28515625" style="31" hidden="1" customWidth="1"/>
    <col min="19" max="19" width="13.28515625" style="31" hidden="1" customWidth="1"/>
    <col min="20" max="20" width="14.42578125" style="31" hidden="1" customWidth="1"/>
    <col min="21" max="21" width="18" style="31" hidden="1" customWidth="1"/>
    <col min="22" max="22" width="6.5703125" style="31" customWidth="1"/>
    <col min="23" max="23" width="16.7109375" style="31" customWidth="1"/>
    <col min="24" max="24" width="17.7109375" style="31" customWidth="1"/>
    <col min="25" max="25" width="12.42578125" style="31" customWidth="1"/>
    <col min="26" max="27" width="9" style="31" bestFit="1" customWidth="1"/>
    <col min="28" max="28" width="12" style="31" bestFit="1" customWidth="1"/>
    <col min="29" max="29" width="10.42578125" style="31" customWidth="1"/>
    <col min="30" max="30" width="2.42578125" style="75" customWidth="1"/>
    <col min="31" max="31" width="20" style="31" customWidth="1"/>
    <col min="32" max="32" width="6" style="31" customWidth="1"/>
    <col min="33" max="33" width="21.5703125" style="31" customWidth="1"/>
    <col min="34" max="34" width="13" style="31" customWidth="1"/>
    <col min="35" max="35" width="9.28515625" style="31" bestFit="1" customWidth="1"/>
    <col min="36" max="38" width="9" style="31" bestFit="1" customWidth="1"/>
    <col min="39" max="40" width="8.85546875" style="31"/>
    <col min="41" max="41" width="11" style="31" customWidth="1"/>
    <col min="42" max="42" width="10.85546875" style="31" customWidth="1"/>
    <col min="43" max="43" width="18.7109375" style="31" customWidth="1"/>
    <col min="44" max="16384" width="8.85546875" style="31"/>
  </cols>
  <sheetData>
    <row r="1" spans="1:43" s="38" customFormat="1" ht="16.5" customHeight="1">
      <c r="A1" s="1094" t="s">
        <v>302</v>
      </c>
      <c r="B1" s="1094"/>
      <c r="C1" s="1094"/>
      <c r="D1" s="1094"/>
      <c r="E1" s="1094"/>
      <c r="F1" s="1094"/>
      <c r="G1" s="1094"/>
      <c r="H1" s="1094"/>
      <c r="I1" s="1094"/>
      <c r="K1" s="1094" t="s">
        <v>302</v>
      </c>
      <c r="L1" s="1094"/>
      <c r="M1" s="1094"/>
      <c r="N1" s="1094"/>
      <c r="O1" s="1094"/>
      <c r="P1" s="1094"/>
      <c r="Q1" s="1094"/>
      <c r="R1" s="1094"/>
      <c r="S1" s="1094"/>
      <c r="T1" s="1094"/>
      <c r="U1" s="1094"/>
      <c r="V1" s="39"/>
      <c r="W1" s="1094" t="s">
        <v>303</v>
      </c>
      <c r="X1" s="1094"/>
      <c r="Y1" s="1094"/>
      <c r="Z1" s="1094"/>
      <c r="AA1" s="1094"/>
      <c r="AB1" s="1094"/>
      <c r="AC1" s="1094"/>
      <c r="AD1" s="1094"/>
      <c r="AE1" s="1094"/>
      <c r="AF1" s="1094" t="s">
        <v>304</v>
      </c>
      <c r="AG1" s="1094"/>
      <c r="AH1" s="1094"/>
      <c r="AI1" s="1094"/>
      <c r="AJ1" s="1094"/>
      <c r="AK1" s="1094"/>
      <c r="AL1" s="1094"/>
      <c r="AM1" s="1094"/>
      <c r="AN1" s="1094"/>
      <c r="AO1" s="1094"/>
      <c r="AP1" s="1094"/>
      <c r="AQ1" s="1094"/>
    </row>
    <row r="2" spans="1:43" s="38" customFormat="1" ht="15.75" customHeight="1">
      <c r="A2" s="1094" t="s">
        <v>235</v>
      </c>
      <c r="B2" s="1094"/>
      <c r="C2" s="1094"/>
      <c r="D2" s="1094"/>
      <c r="E2" s="1094"/>
      <c r="F2" s="1094"/>
      <c r="G2" s="1094"/>
      <c r="H2" s="1094"/>
      <c r="I2" s="1094"/>
      <c r="J2" s="39"/>
      <c r="K2" s="1094" t="s">
        <v>235</v>
      </c>
      <c r="L2" s="1094"/>
      <c r="M2" s="1094"/>
      <c r="N2" s="1094"/>
      <c r="O2" s="1094"/>
      <c r="P2" s="1094"/>
      <c r="Q2" s="1094"/>
      <c r="R2" s="1094"/>
      <c r="S2" s="1094"/>
      <c r="T2" s="1094"/>
      <c r="U2" s="1094"/>
      <c r="V2" s="39"/>
      <c r="W2" s="1094" t="s">
        <v>235</v>
      </c>
      <c r="X2" s="1094"/>
      <c r="Y2" s="1094"/>
      <c r="Z2" s="1094"/>
      <c r="AA2" s="1094"/>
      <c r="AB2" s="1094"/>
      <c r="AC2" s="1094"/>
      <c r="AD2" s="1094"/>
      <c r="AE2" s="1094"/>
      <c r="AF2" s="39"/>
      <c r="AG2" s="1094" t="s">
        <v>235</v>
      </c>
      <c r="AH2" s="1094"/>
      <c r="AI2" s="1094"/>
      <c r="AJ2" s="1094"/>
      <c r="AK2" s="1094"/>
      <c r="AL2" s="1094"/>
      <c r="AM2" s="1094"/>
      <c r="AN2" s="1094"/>
      <c r="AO2" s="1094"/>
      <c r="AP2" s="1094"/>
      <c r="AQ2" s="1094"/>
    </row>
    <row r="3" spans="1:43" s="38" customFormat="1" ht="15.75" customHeight="1">
      <c r="A3" s="1094" t="s">
        <v>288</v>
      </c>
      <c r="B3" s="1094"/>
      <c r="C3" s="1094"/>
      <c r="D3" s="1094"/>
      <c r="E3" s="1094"/>
      <c r="F3" s="1094"/>
      <c r="G3" s="1094"/>
      <c r="H3" s="1094"/>
      <c r="I3" s="1094"/>
      <c r="J3" s="39"/>
      <c r="K3" s="1097" t="s">
        <v>402</v>
      </c>
      <c r="L3" s="1097"/>
      <c r="M3" s="1097"/>
      <c r="N3" s="1097"/>
      <c r="O3" s="1097"/>
      <c r="P3" s="1097"/>
      <c r="Q3" s="1097"/>
      <c r="R3" s="1097"/>
      <c r="S3" s="1097"/>
      <c r="T3" s="1097"/>
      <c r="U3" s="1097"/>
      <c r="V3" s="39"/>
      <c r="W3" s="1094" t="s">
        <v>403</v>
      </c>
      <c r="X3" s="1094"/>
      <c r="Y3" s="1094"/>
      <c r="Z3" s="1094"/>
      <c r="AA3" s="1094"/>
      <c r="AB3" s="1094"/>
      <c r="AC3" s="1094"/>
      <c r="AD3" s="1094"/>
      <c r="AE3" s="1094"/>
      <c r="AF3" s="39"/>
      <c r="AG3" s="1094" t="s">
        <v>405</v>
      </c>
      <c r="AH3" s="1094"/>
      <c r="AI3" s="1094"/>
      <c r="AJ3" s="1094"/>
      <c r="AK3" s="1094"/>
      <c r="AL3" s="1094"/>
      <c r="AM3" s="1094"/>
      <c r="AN3" s="1094"/>
      <c r="AO3" s="1094"/>
      <c r="AP3" s="1094"/>
      <c r="AQ3" s="1094"/>
    </row>
    <row r="4" spans="1:43" s="38" customFormat="1" ht="15.75" customHeight="1">
      <c r="A4" s="1094" t="s">
        <v>400</v>
      </c>
      <c r="B4" s="1094"/>
      <c r="C4" s="1094"/>
      <c r="D4" s="1094"/>
      <c r="E4" s="1094"/>
      <c r="F4" s="1094"/>
      <c r="G4" s="1094"/>
      <c r="H4" s="1094"/>
      <c r="I4" s="1094"/>
      <c r="J4" s="39"/>
      <c r="K4" s="1097" t="s">
        <v>400</v>
      </c>
      <c r="L4" s="1097"/>
      <c r="M4" s="1097"/>
      <c r="N4" s="1097"/>
      <c r="O4" s="1097"/>
      <c r="P4" s="1097"/>
      <c r="Q4" s="1097"/>
      <c r="R4" s="1097"/>
      <c r="S4" s="1097"/>
      <c r="T4" s="1097"/>
      <c r="U4" s="1097"/>
      <c r="V4" s="39"/>
      <c r="W4" s="1094" t="s">
        <v>289</v>
      </c>
      <c r="X4" s="1094"/>
      <c r="Y4" s="1094"/>
      <c r="Z4" s="1094"/>
      <c r="AA4" s="1094"/>
      <c r="AB4" s="1094"/>
      <c r="AC4" s="1094"/>
      <c r="AD4" s="1094"/>
      <c r="AE4" s="1094"/>
      <c r="AF4" s="39"/>
      <c r="AG4" s="1094" t="s">
        <v>289</v>
      </c>
      <c r="AH4" s="1094"/>
      <c r="AI4" s="1094"/>
      <c r="AJ4" s="1094"/>
      <c r="AK4" s="1094"/>
      <c r="AL4" s="1094"/>
      <c r="AM4" s="1094"/>
      <c r="AN4" s="1094"/>
      <c r="AO4" s="1094"/>
      <c r="AP4" s="1094"/>
      <c r="AQ4" s="1094"/>
    </row>
    <row r="5" spans="1:43" s="38" customFormat="1" ht="19.5" customHeight="1">
      <c r="A5" s="40"/>
      <c r="B5" s="1095" t="s">
        <v>401</v>
      </c>
      <c r="C5" s="1095"/>
      <c r="D5" s="1095"/>
      <c r="E5" s="1095"/>
      <c r="F5" s="1095"/>
      <c r="G5" s="1095"/>
      <c r="H5" s="1095"/>
      <c r="I5" s="40" t="s">
        <v>250</v>
      </c>
      <c r="J5" s="39"/>
      <c r="K5" s="40"/>
      <c r="L5" s="40"/>
      <c r="M5" s="40"/>
      <c r="N5" s="1098" t="s">
        <v>249</v>
      </c>
      <c r="O5" s="1098"/>
      <c r="P5" s="1098"/>
      <c r="Q5" s="1098"/>
      <c r="R5" s="1098"/>
      <c r="S5" s="41"/>
      <c r="T5" s="41"/>
      <c r="U5" s="42" t="s">
        <v>250</v>
      </c>
      <c r="V5" s="39"/>
      <c r="W5" s="43"/>
      <c r="X5" s="1095" t="s">
        <v>404</v>
      </c>
      <c r="Y5" s="1095"/>
      <c r="Z5" s="1095"/>
      <c r="AA5" s="1095"/>
      <c r="AB5" s="1095"/>
      <c r="AC5" s="1095"/>
      <c r="AD5" s="1095"/>
      <c r="AE5" s="43" t="s">
        <v>250</v>
      </c>
      <c r="AF5" s="39"/>
      <c r="AH5" s="1095" t="s">
        <v>281</v>
      </c>
      <c r="AI5" s="1095"/>
      <c r="AJ5" s="1095"/>
      <c r="AK5" s="1095"/>
      <c r="AL5" s="1095"/>
      <c r="AM5" s="1095"/>
      <c r="AN5" s="1095"/>
      <c r="AO5" s="1095"/>
      <c r="AP5" s="1095"/>
      <c r="AQ5" s="39" t="s">
        <v>250</v>
      </c>
    </row>
    <row r="6" spans="1:43" ht="15.75" customHeight="1">
      <c r="A6" s="1083" t="s">
        <v>247</v>
      </c>
      <c r="B6" s="1083" t="s">
        <v>48</v>
      </c>
      <c r="C6" s="1086" t="s">
        <v>301</v>
      </c>
      <c r="D6" s="1087"/>
      <c r="E6" s="1087"/>
      <c r="F6" s="1087"/>
      <c r="G6" s="1087"/>
      <c r="H6" s="1088"/>
      <c r="I6" s="1081" t="s">
        <v>225</v>
      </c>
      <c r="J6" s="1083" t="s">
        <v>247</v>
      </c>
      <c r="K6" s="1083" t="s">
        <v>48</v>
      </c>
      <c r="L6" s="1086" t="s">
        <v>236</v>
      </c>
      <c r="M6" s="1087"/>
      <c r="N6" s="1087"/>
      <c r="O6" s="1087"/>
      <c r="P6" s="1087"/>
      <c r="Q6" s="1087"/>
      <c r="R6" s="1087"/>
      <c r="S6" s="1088"/>
      <c r="T6" s="1089" t="s">
        <v>246</v>
      </c>
      <c r="U6" s="1081" t="s">
        <v>225</v>
      </c>
      <c r="V6" s="1083" t="s">
        <v>247</v>
      </c>
      <c r="W6" s="1083" t="s">
        <v>48</v>
      </c>
      <c r="X6" s="1086" t="s">
        <v>476</v>
      </c>
      <c r="Y6" s="1087"/>
      <c r="Z6" s="1087"/>
      <c r="AA6" s="1087"/>
      <c r="AB6" s="1087"/>
      <c r="AC6" s="1087"/>
      <c r="AD6" s="1088"/>
      <c r="AE6" s="1081" t="s">
        <v>225</v>
      </c>
      <c r="AF6" s="1083" t="s">
        <v>247</v>
      </c>
      <c r="AG6" s="1083" t="s">
        <v>48</v>
      </c>
      <c r="AH6" s="1086" t="s">
        <v>477</v>
      </c>
      <c r="AI6" s="1087"/>
      <c r="AJ6" s="1087"/>
      <c r="AK6" s="1087"/>
      <c r="AL6" s="1087"/>
      <c r="AM6" s="1087"/>
      <c r="AN6" s="1087"/>
      <c r="AO6" s="1087"/>
      <c r="AP6" s="1091" t="s">
        <v>246</v>
      </c>
      <c r="AQ6" s="1081" t="s">
        <v>225</v>
      </c>
    </row>
    <row r="7" spans="1:43" ht="90.75" customHeight="1">
      <c r="A7" s="1084"/>
      <c r="B7" s="1084"/>
      <c r="C7" s="36" t="s">
        <v>248</v>
      </c>
      <c r="D7" s="44" t="s">
        <v>265</v>
      </c>
      <c r="E7" s="36" t="s">
        <v>266</v>
      </c>
      <c r="F7" s="36" t="s">
        <v>267</v>
      </c>
      <c r="G7" s="36" t="s">
        <v>257</v>
      </c>
      <c r="H7" s="36" t="s">
        <v>237</v>
      </c>
      <c r="I7" s="1082"/>
      <c r="J7" s="1084"/>
      <c r="K7" s="1084"/>
      <c r="L7" s="36" t="s">
        <v>238</v>
      </c>
      <c r="M7" s="36" t="s">
        <v>412</v>
      </c>
      <c r="N7" s="36" t="s">
        <v>413</v>
      </c>
      <c r="O7" s="36" t="s">
        <v>241</v>
      </c>
      <c r="P7" s="36" t="s">
        <v>242</v>
      </c>
      <c r="Q7" s="36" t="s">
        <v>243</v>
      </c>
      <c r="R7" s="36" t="s">
        <v>244</v>
      </c>
      <c r="S7" s="36" t="s">
        <v>245</v>
      </c>
      <c r="T7" s="1090"/>
      <c r="U7" s="1082"/>
      <c r="V7" s="1084"/>
      <c r="W7" s="1084"/>
      <c r="X7" s="37" t="s">
        <v>248</v>
      </c>
      <c r="Y7" s="45" t="s">
        <v>265</v>
      </c>
      <c r="Z7" s="37" t="s">
        <v>266</v>
      </c>
      <c r="AA7" s="37" t="s">
        <v>267</v>
      </c>
      <c r="AB7" s="37" t="s">
        <v>257</v>
      </c>
      <c r="AC7" s="1086" t="s">
        <v>237</v>
      </c>
      <c r="AD7" s="1088"/>
      <c r="AE7" s="1082"/>
      <c r="AF7" s="1084"/>
      <c r="AG7" s="1084"/>
      <c r="AH7" s="36" t="s">
        <v>238</v>
      </c>
      <c r="AI7" s="36" t="s">
        <v>239</v>
      </c>
      <c r="AJ7" s="36" t="s">
        <v>240</v>
      </c>
      <c r="AK7" s="36" t="s">
        <v>241</v>
      </c>
      <c r="AL7" s="36" t="s">
        <v>242</v>
      </c>
      <c r="AM7" s="36" t="s">
        <v>243</v>
      </c>
      <c r="AN7" s="36" t="s">
        <v>244</v>
      </c>
      <c r="AO7" s="46" t="s">
        <v>245</v>
      </c>
      <c r="AP7" s="1092"/>
      <c r="AQ7" s="1082"/>
    </row>
    <row r="8" spans="1:43" s="30" customFormat="1" ht="19.5" customHeight="1">
      <c r="A8" s="47">
        <v>1</v>
      </c>
      <c r="B8" s="19" t="s">
        <v>58</v>
      </c>
      <c r="C8" s="48">
        <v>153485</v>
      </c>
      <c r="D8" s="48">
        <v>188543</v>
      </c>
      <c r="E8" s="48">
        <v>41187</v>
      </c>
      <c r="F8" s="48">
        <v>77538</v>
      </c>
      <c r="G8" s="48">
        <v>444295</v>
      </c>
      <c r="H8" s="49" t="s">
        <v>201</v>
      </c>
      <c r="I8" s="21" t="s">
        <v>290</v>
      </c>
      <c r="J8" s="47">
        <v>1</v>
      </c>
      <c r="K8" s="19" t="s">
        <v>58</v>
      </c>
      <c r="L8" s="48">
        <v>6824016</v>
      </c>
      <c r="M8" s="48">
        <v>499884</v>
      </c>
      <c r="N8" s="48">
        <v>10401</v>
      </c>
      <c r="O8" s="48">
        <v>23257</v>
      </c>
      <c r="P8" s="48">
        <v>137732</v>
      </c>
      <c r="Q8" s="48">
        <v>99932</v>
      </c>
      <c r="R8" s="48">
        <v>16906</v>
      </c>
      <c r="S8" s="50">
        <f t="shared" ref="S8:S47" si="0">SUM(L8:R8)</f>
        <v>7612128</v>
      </c>
      <c r="T8" s="50">
        <v>8727558</v>
      </c>
      <c r="U8" s="21" t="s">
        <v>290</v>
      </c>
      <c r="V8" s="47">
        <v>1</v>
      </c>
      <c r="W8" s="29" t="s">
        <v>58</v>
      </c>
      <c r="X8" s="47">
        <v>306300</v>
      </c>
      <c r="Y8" s="47">
        <v>188543</v>
      </c>
      <c r="Z8" s="47">
        <v>41187</v>
      </c>
      <c r="AA8" s="47">
        <v>79683</v>
      </c>
      <c r="AB8" s="47">
        <v>444295</v>
      </c>
      <c r="AC8" s="110">
        <v>1270390</v>
      </c>
      <c r="AD8" s="51" t="s">
        <v>268</v>
      </c>
      <c r="AE8" s="21" t="s">
        <v>290</v>
      </c>
      <c r="AF8" s="47">
        <v>1</v>
      </c>
      <c r="AG8" s="52" t="s">
        <v>10</v>
      </c>
      <c r="AH8" s="47">
        <v>7500509</v>
      </c>
      <c r="AI8" s="47">
        <v>545714</v>
      </c>
      <c r="AJ8" s="47">
        <v>10878</v>
      </c>
      <c r="AK8" s="47">
        <v>25285</v>
      </c>
      <c r="AL8" s="47">
        <v>148602</v>
      </c>
      <c r="AM8" s="47">
        <v>106709</v>
      </c>
      <c r="AN8" s="47">
        <v>18283</v>
      </c>
      <c r="AO8" s="47">
        <v>8355980</v>
      </c>
      <c r="AP8" s="110">
        <v>9626370</v>
      </c>
      <c r="AQ8" s="21" t="s">
        <v>290</v>
      </c>
    </row>
    <row r="9" spans="1:43" s="30" customFormat="1" ht="19.5" customHeight="1">
      <c r="A9" s="47">
        <v>2</v>
      </c>
      <c r="B9" s="15" t="s">
        <v>252</v>
      </c>
      <c r="C9" s="48">
        <v>9573</v>
      </c>
      <c r="D9" s="48">
        <v>11823</v>
      </c>
      <c r="E9" s="48">
        <v>8630</v>
      </c>
      <c r="F9" s="48">
        <v>456</v>
      </c>
      <c r="G9" s="48">
        <v>8412</v>
      </c>
      <c r="H9" s="49">
        <f>SUM(C9:G9)</f>
        <v>38894</v>
      </c>
      <c r="I9" s="53" t="s">
        <v>415</v>
      </c>
      <c r="J9" s="47">
        <v>2</v>
      </c>
      <c r="K9" s="15" t="s">
        <v>256</v>
      </c>
      <c r="L9" s="48">
        <v>127225</v>
      </c>
      <c r="M9" s="48">
        <v>87796</v>
      </c>
      <c r="N9" s="48">
        <v>4307</v>
      </c>
      <c r="O9" s="48">
        <v>40</v>
      </c>
      <c r="P9" s="48">
        <v>706</v>
      </c>
      <c r="Q9" s="48">
        <v>275</v>
      </c>
      <c r="R9" s="48">
        <v>5510</v>
      </c>
      <c r="S9" s="50">
        <f t="shared" si="0"/>
        <v>225859</v>
      </c>
      <c r="T9" s="50">
        <v>264753</v>
      </c>
      <c r="U9" s="53" t="s">
        <v>415</v>
      </c>
      <c r="V9" s="47">
        <v>2</v>
      </c>
      <c r="W9" s="29" t="s">
        <v>269</v>
      </c>
      <c r="X9" s="47">
        <v>6012</v>
      </c>
      <c r="Y9" s="47">
        <v>7142</v>
      </c>
      <c r="Z9" s="47">
        <v>5192</v>
      </c>
      <c r="AA9" s="47">
        <v>860</v>
      </c>
      <c r="AB9" s="47">
        <v>8134</v>
      </c>
      <c r="AC9" s="111">
        <v>27340</v>
      </c>
      <c r="AD9" s="54"/>
      <c r="AE9" s="53" t="s">
        <v>415</v>
      </c>
      <c r="AF9" s="47">
        <v>2</v>
      </c>
      <c r="AG9" s="52" t="s">
        <v>269</v>
      </c>
      <c r="AH9" s="47">
        <v>87552</v>
      </c>
      <c r="AI9" s="47">
        <v>57552</v>
      </c>
      <c r="AJ9" s="47">
        <v>2898</v>
      </c>
      <c r="AK9" s="47">
        <v>29</v>
      </c>
      <c r="AL9" s="47">
        <v>954</v>
      </c>
      <c r="AM9" s="47">
        <v>407</v>
      </c>
      <c r="AN9" s="47">
        <v>3137</v>
      </c>
      <c r="AO9" s="47">
        <v>152529</v>
      </c>
      <c r="AP9" s="111">
        <v>179869</v>
      </c>
      <c r="AQ9" s="53" t="s">
        <v>415</v>
      </c>
    </row>
    <row r="10" spans="1:43" s="30" customFormat="1" ht="19.5" customHeight="1">
      <c r="A10" s="47">
        <v>3</v>
      </c>
      <c r="B10" s="19" t="s">
        <v>0</v>
      </c>
      <c r="C10" s="48">
        <v>140338</v>
      </c>
      <c r="D10" s="48">
        <v>114591</v>
      </c>
      <c r="E10" s="48">
        <v>22315</v>
      </c>
      <c r="F10" s="48">
        <v>56356</v>
      </c>
      <c r="G10" s="48">
        <v>100019</v>
      </c>
      <c r="H10" s="49">
        <f>SUM(C10:G10)</f>
        <v>433619</v>
      </c>
      <c r="I10" s="21" t="s">
        <v>173</v>
      </c>
      <c r="J10" s="47">
        <v>3</v>
      </c>
      <c r="K10" s="19" t="s">
        <v>0</v>
      </c>
      <c r="L10" s="48">
        <v>1744543</v>
      </c>
      <c r="M10" s="48">
        <v>509475</v>
      </c>
      <c r="N10" s="48">
        <v>16193</v>
      </c>
      <c r="O10" s="48">
        <v>1548</v>
      </c>
      <c r="P10" s="48">
        <v>91138</v>
      </c>
      <c r="Q10" s="48">
        <v>20874</v>
      </c>
      <c r="S10" s="50">
        <f t="shared" si="0"/>
        <v>2383771</v>
      </c>
      <c r="T10" s="50">
        <v>2817390</v>
      </c>
      <c r="U10" s="21" t="s">
        <v>173</v>
      </c>
      <c r="V10" s="47">
        <v>3</v>
      </c>
      <c r="W10" s="29" t="s">
        <v>0</v>
      </c>
      <c r="X10" s="47">
        <v>140535</v>
      </c>
      <c r="Y10" s="47">
        <v>131545</v>
      </c>
      <c r="Z10" s="47">
        <v>21749</v>
      </c>
      <c r="AA10" s="47">
        <v>60209</v>
      </c>
      <c r="AB10" s="47">
        <v>10632</v>
      </c>
      <c r="AC10" s="111">
        <v>364670</v>
      </c>
      <c r="AD10" s="54"/>
      <c r="AE10" s="21" t="s">
        <v>173</v>
      </c>
      <c r="AF10" s="47">
        <v>3</v>
      </c>
      <c r="AG10" s="52" t="s">
        <v>0</v>
      </c>
      <c r="AH10" s="47">
        <v>1974790</v>
      </c>
      <c r="AI10" s="47">
        <v>620197</v>
      </c>
      <c r="AJ10" s="47">
        <v>0</v>
      </c>
      <c r="AK10" s="47">
        <v>0</v>
      </c>
      <c r="AL10" s="47">
        <v>47322</v>
      </c>
      <c r="AM10" s="47">
        <v>21686</v>
      </c>
      <c r="AN10" s="47">
        <v>0</v>
      </c>
      <c r="AO10" s="47">
        <v>2663995</v>
      </c>
      <c r="AP10" s="111">
        <v>3028665</v>
      </c>
      <c r="AQ10" s="21" t="s">
        <v>173</v>
      </c>
    </row>
    <row r="11" spans="1:43" s="30" customFormat="1" ht="19.5" customHeight="1">
      <c r="A11" s="47">
        <v>4</v>
      </c>
      <c r="B11" s="19" t="s">
        <v>53</v>
      </c>
      <c r="C11" s="48">
        <v>99012</v>
      </c>
      <c r="D11" s="48">
        <v>42230</v>
      </c>
      <c r="E11" s="48">
        <v>31075</v>
      </c>
      <c r="F11" s="48">
        <v>91311</v>
      </c>
      <c r="G11" s="48">
        <v>235933</v>
      </c>
      <c r="H11" s="49">
        <f>SUM(C11:G11)</f>
        <v>499561</v>
      </c>
      <c r="I11" s="21" t="s">
        <v>291</v>
      </c>
      <c r="J11" s="47">
        <v>4</v>
      </c>
      <c r="K11" s="19" t="s">
        <v>53</v>
      </c>
      <c r="L11" s="48">
        <v>4038839</v>
      </c>
      <c r="M11" s="48">
        <v>266512</v>
      </c>
      <c r="N11" s="48">
        <v>125139</v>
      </c>
      <c r="O11" s="48" t="s">
        <v>26</v>
      </c>
      <c r="P11" s="48">
        <v>349818</v>
      </c>
      <c r="Q11" s="48">
        <v>175882</v>
      </c>
      <c r="R11" s="48">
        <v>26578</v>
      </c>
      <c r="S11" s="50">
        <f t="shared" si="0"/>
        <v>4982768</v>
      </c>
      <c r="T11" s="50">
        <v>5482329</v>
      </c>
      <c r="U11" s="21" t="s">
        <v>291</v>
      </c>
      <c r="V11" s="47">
        <v>4</v>
      </c>
      <c r="W11" s="29" t="s">
        <v>53</v>
      </c>
      <c r="X11" s="47">
        <v>107756</v>
      </c>
      <c r="Y11" s="47">
        <v>59232</v>
      </c>
      <c r="Z11" s="47">
        <v>33751</v>
      </c>
      <c r="AA11" s="47">
        <v>96344</v>
      </c>
      <c r="AB11" s="47">
        <v>271710</v>
      </c>
      <c r="AC11" s="111">
        <v>568793</v>
      </c>
      <c r="AD11" s="54"/>
      <c r="AE11" s="21" t="s">
        <v>291</v>
      </c>
      <c r="AF11" s="47">
        <v>4</v>
      </c>
      <c r="AG11" s="52" t="s">
        <v>53</v>
      </c>
      <c r="AH11" s="47">
        <v>4631584</v>
      </c>
      <c r="AI11" s="47">
        <v>300082</v>
      </c>
      <c r="AJ11" s="47">
        <v>133889</v>
      </c>
      <c r="AK11" s="47">
        <v>0</v>
      </c>
      <c r="AL11" s="47">
        <v>387894</v>
      </c>
      <c r="AM11" s="47">
        <v>196106</v>
      </c>
      <c r="AN11" s="47">
        <v>27599</v>
      </c>
      <c r="AO11" s="47">
        <v>5677154</v>
      </c>
      <c r="AP11" s="111">
        <v>6245947</v>
      </c>
      <c r="AQ11" s="21" t="s">
        <v>291</v>
      </c>
    </row>
    <row r="12" spans="1:43" s="30" customFormat="1" ht="19.5" customHeight="1">
      <c r="A12" s="47">
        <v>5</v>
      </c>
      <c r="B12" s="19" t="s">
        <v>34</v>
      </c>
      <c r="C12" s="48">
        <v>119488</v>
      </c>
      <c r="D12" s="48">
        <v>85204</v>
      </c>
      <c r="E12" s="48">
        <v>58026</v>
      </c>
      <c r="F12" s="48">
        <v>22265</v>
      </c>
      <c r="G12" s="48">
        <v>36696</v>
      </c>
      <c r="H12" s="49">
        <f>SUM(C12:G12)</f>
        <v>321679</v>
      </c>
      <c r="I12" s="21" t="s">
        <v>174</v>
      </c>
      <c r="J12" s="47">
        <v>5</v>
      </c>
      <c r="K12" s="19" t="s">
        <v>34</v>
      </c>
      <c r="L12" s="48">
        <v>3878833</v>
      </c>
      <c r="M12" s="48">
        <v>254921</v>
      </c>
      <c r="N12" s="48">
        <v>21103</v>
      </c>
      <c r="O12" s="48">
        <v>6515</v>
      </c>
      <c r="P12" s="48">
        <v>191483</v>
      </c>
      <c r="Q12" s="48">
        <v>117148</v>
      </c>
      <c r="R12" s="48">
        <v>18770</v>
      </c>
      <c r="S12" s="50">
        <f t="shared" si="0"/>
        <v>4488773</v>
      </c>
      <c r="T12" s="50">
        <v>4810452</v>
      </c>
      <c r="U12" s="21" t="s">
        <v>174</v>
      </c>
      <c r="V12" s="47">
        <v>5</v>
      </c>
      <c r="W12" s="29" t="s">
        <v>34</v>
      </c>
      <c r="X12" s="47">
        <v>127446</v>
      </c>
      <c r="Y12" s="47">
        <v>92859</v>
      </c>
      <c r="Z12" s="47">
        <v>15484</v>
      </c>
      <c r="AA12" s="47">
        <v>17830</v>
      </c>
      <c r="AB12" s="47">
        <v>40218</v>
      </c>
      <c r="AC12" s="111">
        <v>293837</v>
      </c>
      <c r="AD12" s="54"/>
      <c r="AE12" s="21" t="s">
        <v>174</v>
      </c>
      <c r="AF12" s="47">
        <v>5</v>
      </c>
      <c r="AG12" s="52" t="s">
        <v>34</v>
      </c>
      <c r="AH12" s="47">
        <v>4241769</v>
      </c>
      <c r="AI12" s="47">
        <v>282061</v>
      </c>
      <c r="AJ12" s="47">
        <v>22023</v>
      </c>
      <c r="AK12" s="47">
        <v>54441</v>
      </c>
      <c r="AL12" s="47">
        <v>205740</v>
      </c>
      <c r="AM12" s="47">
        <v>121847</v>
      </c>
      <c r="AN12" s="47">
        <v>20314</v>
      </c>
      <c r="AO12" s="47">
        <v>4948195</v>
      </c>
      <c r="AP12" s="111">
        <v>5242032</v>
      </c>
      <c r="AQ12" s="21" t="s">
        <v>174</v>
      </c>
    </row>
    <row r="13" spans="1:43" s="30" customFormat="1" ht="19.5" customHeight="1">
      <c r="A13" s="47">
        <v>6</v>
      </c>
      <c r="B13" s="19" t="s">
        <v>13</v>
      </c>
      <c r="C13" s="48">
        <v>43781</v>
      </c>
      <c r="D13" s="48">
        <v>17052</v>
      </c>
      <c r="E13" s="48">
        <v>11503</v>
      </c>
      <c r="F13" s="48">
        <v>18429</v>
      </c>
      <c r="G13" s="48">
        <v>4304</v>
      </c>
      <c r="H13" s="49" t="s">
        <v>202</v>
      </c>
      <c r="I13" s="21" t="s">
        <v>175</v>
      </c>
      <c r="J13" s="47">
        <v>6</v>
      </c>
      <c r="K13" s="19" t="s">
        <v>13</v>
      </c>
      <c r="L13" s="48">
        <v>796495</v>
      </c>
      <c r="M13" s="48">
        <v>232767</v>
      </c>
      <c r="N13" s="48" t="s">
        <v>59</v>
      </c>
      <c r="O13" s="48">
        <v>0</v>
      </c>
      <c r="P13" s="48">
        <v>3720</v>
      </c>
      <c r="Q13" s="48" t="s">
        <v>216</v>
      </c>
      <c r="R13" s="48">
        <v>4863</v>
      </c>
      <c r="S13" s="50">
        <f t="shared" si="0"/>
        <v>1037845</v>
      </c>
      <c r="T13" s="50">
        <v>1158241</v>
      </c>
      <c r="U13" s="21" t="s">
        <v>175</v>
      </c>
      <c r="V13" s="47">
        <v>6</v>
      </c>
      <c r="W13" s="29" t="s">
        <v>13</v>
      </c>
      <c r="X13" s="47">
        <v>44047</v>
      </c>
      <c r="Y13" s="47">
        <v>18316</v>
      </c>
      <c r="Z13" s="47">
        <v>11888</v>
      </c>
      <c r="AA13" s="47">
        <v>19698</v>
      </c>
      <c r="AB13" s="47">
        <v>4411</v>
      </c>
      <c r="AC13" s="111">
        <v>125433</v>
      </c>
      <c r="AD13" s="54" t="s">
        <v>216</v>
      </c>
      <c r="AE13" s="21" t="s">
        <v>175</v>
      </c>
      <c r="AF13" s="47">
        <v>6</v>
      </c>
      <c r="AG13" s="52" t="s">
        <v>13</v>
      </c>
      <c r="AH13" s="47">
        <v>853421</v>
      </c>
      <c r="AI13" s="47">
        <v>251034</v>
      </c>
      <c r="AJ13" s="47" t="s">
        <v>59</v>
      </c>
      <c r="AK13" s="47">
        <v>0</v>
      </c>
      <c r="AL13" s="47">
        <v>3888</v>
      </c>
      <c r="AM13" s="47" t="s">
        <v>60</v>
      </c>
      <c r="AN13" s="47">
        <v>4868</v>
      </c>
      <c r="AO13" s="47">
        <v>1113211</v>
      </c>
      <c r="AP13" s="111">
        <v>1238644</v>
      </c>
      <c r="AQ13" s="21" t="s">
        <v>175</v>
      </c>
    </row>
    <row r="14" spans="1:43" s="30" customFormat="1" ht="19.5" customHeight="1">
      <c r="A14" s="47">
        <v>7</v>
      </c>
      <c r="B14" s="19" t="s">
        <v>25</v>
      </c>
      <c r="C14" s="48">
        <v>375265</v>
      </c>
      <c r="D14" s="48">
        <v>633599</v>
      </c>
      <c r="E14" s="48">
        <v>82734</v>
      </c>
      <c r="F14" s="48">
        <v>115450</v>
      </c>
      <c r="G14" s="48">
        <v>718334</v>
      </c>
      <c r="H14" s="49">
        <f>SUM(C14:G14)</f>
        <v>1925382</v>
      </c>
      <c r="I14" s="21" t="s">
        <v>176</v>
      </c>
      <c r="J14" s="47">
        <v>7</v>
      </c>
      <c r="K14" s="19" t="s">
        <v>25</v>
      </c>
      <c r="L14" s="48">
        <v>14919493</v>
      </c>
      <c r="M14" s="48">
        <v>2260084</v>
      </c>
      <c r="N14" s="48">
        <v>183774</v>
      </c>
      <c r="O14" s="48" t="s">
        <v>26</v>
      </c>
      <c r="P14" s="48">
        <v>641376</v>
      </c>
      <c r="Q14" s="48">
        <v>369276</v>
      </c>
      <c r="R14" s="48">
        <v>61911</v>
      </c>
      <c r="S14" s="50">
        <f t="shared" si="0"/>
        <v>18435914</v>
      </c>
      <c r="T14" s="50">
        <v>20361296</v>
      </c>
      <c r="U14" s="21" t="s">
        <v>176</v>
      </c>
      <c r="V14" s="47">
        <v>7</v>
      </c>
      <c r="W14" s="29" t="s">
        <v>25</v>
      </c>
      <c r="X14" s="47">
        <v>396061</v>
      </c>
      <c r="Y14" s="47">
        <v>676915</v>
      </c>
      <c r="Z14" s="47">
        <v>74855</v>
      </c>
      <c r="AA14" s="47">
        <v>125461</v>
      </c>
      <c r="AB14" s="47">
        <v>758393</v>
      </c>
      <c r="AC14" s="111">
        <v>2031685</v>
      </c>
      <c r="AD14" s="54"/>
      <c r="AE14" s="21" t="s">
        <v>176</v>
      </c>
      <c r="AF14" s="47">
        <v>7</v>
      </c>
      <c r="AG14" s="52" t="s">
        <v>25</v>
      </c>
      <c r="AH14" s="47">
        <v>16144357</v>
      </c>
      <c r="AI14" s="47">
        <v>2527537</v>
      </c>
      <c r="AJ14" s="47">
        <v>185894</v>
      </c>
      <c r="AK14" s="47">
        <v>0</v>
      </c>
      <c r="AL14" s="47">
        <v>687825</v>
      </c>
      <c r="AM14" s="47">
        <v>379173</v>
      </c>
      <c r="AN14" s="47">
        <v>80068</v>
      </c>
      <c r="AO14" s="47">
        <v>20004854</v>
      </c>
      <c r="AP14" s="111">
        <v>22036539</v>
      </c>
      <c r="AQ14" s="21" t="s">
        <v>176</v>
      </c>
    </row>
    <row r="15" spans="1:43" s="30" customFormat="1" ht="19.5" customHeight="1">
      <c r="A15" s="47">
        <v>8</v>
      </c>
      <c r="B15" s="19" t="s">
        <v>210</v>
      </c>
      <c r="C15" s="48">
        <v>367730</v>
      </c>
      <c r="D15" s="48">
        <v>182776</v>
      </c>
      <c r="E15" s="48">
        <v>53348</v>
      </c>
      <c r="F15" s="48">
        <v>52756</v>
      </c>
      <c r="G15" s="48">
        <v>164490</v>
      </c>
      <c r="H15" s="49" t="s">
        <v>203</v>
      </c>
      <c r="I15" s="21" t="s">
        <v>416</v>
      </c>
      <c r="J15" s="47">
        <v>8</v>
      </c>
      <c r="K15" s="19" t="s">
        <v>210</v>
      </c>
      <c r="L15" s="48">
        <v>5453960</v>
      </c>
      <c r="M15" s="48">
        <v>1711692</v>
      </c>
      <c r="N15" s="48" t="s">
        <v>59</v>
      </c>
      <c r="O15" s="48">
        <v>2433</v>
      </c>
      <c r="P15" s="48">
        <v>629252</v>
      </c>
      <c r="Q15" s="48">
        <v>103</v>
      </c>
      <c r="R15" s="48">
        <v>13401</v>
      </c>
      <c r="S15" s="50">
        <f t="shared" si="0"/>
        <v>7810841</v>
      </c>
      <c r="T15" s="50">
        <v>8632956</v>
      </c>
      <c r="U15" s="21" t="s">
        <v>416</v>
      </c>
      <c r="V15" s="47">
        <v>8</v>
      </c>
      <c r="W15" s="29" t="s">
        <v>14</v>
      </c>
      <c r="X15" s="47">
        <v>390321</v>
      </c>
      <c r="Y15" s="47">
        <v>196239</v>
      </c>
      <c r="Z15" s="47">
        <v>57696</v>
      </c>
      <c r="AA15" s="47">
        <v>80555</v>
      </c>
      <c r="AB15" s="47">
        <v>183110</v>
      </c>
      <c r="AC15" s="111">
        <v>909952</v>
      </c>
      <c r="AD15" s="54" t="s">
        <v>216</v>
      </c>
      <c r="AE15" s="21" t="s">
        <v>417</v>
      </c>
      <c r="AF15" s="47">
        <v>8</v>
      </c>
      <c r="AG15" s="52" t="s">
        <v>210</v>
      </c>
      <c r="AH15" s="47">
        <v>5937102</v>
      </c>
      <c r="AI15" s="47">
        <v>1851788</v>
      </c>
      <c r="AJ15" s="47">
        <v>0</v>
      </c>
      <c r="AK15" s="47">
        <v>2433</v>
      </c>
      <c r="AL15" s="47">
        <v>653926</v>
      </c>
      <c r="AM15" s="47">
        <v>191</v>
      </c>
      <c r="AN15" s="47">
        <v>14965</v>
      </c>
      <c r="AO15" s="47">
        <v>8460405</v>
      </c>
      <c r="AP15" s="111">
        <v>9370357</v>
      </c>
      <c r="AQ15" s="21" t="s">
        <v>416</v>
      </c>
    </row>
    <row r="16" spans="1:43" s="30" customFormat="1" ht="19.5" customHeight="1">
      <c r="A16" s="47">
        <v>9</v>
      </c>
      <c r="B16" s="15" t="s">
        <v>253</v>
      </c>
      <c r="C16" s="48">
        <v>77101</v>
      </c>
      <c r="D16" s="48">
        <v>67876</v>
      </c>
      <c r="E16" s="48">
        <v>18137</v>
      </c>
      <c r="F16" s="48">
        <v>34706</v>
      </c>
      <c r="G16" s="48">
        <v>4821</v>
      </c>
      <c r="H16" s="49">
        <f>SUM(C16:G16)</f>
        <v>202641</v>
      </c>
      <c r="I16" s="53" t="s">
        <v>177</v>
      </c>
      <c r="J16" s="47">
        <v>9</v>
      </c>
      <c r="K16" s="15" t="s">
        <v>253</v>
      </c>
      <c r="L16" s="48">
        <v>606485</v>
      </c>
      <c r="M16" s="48">
        <v>278096</v>
      </c>
      <c r="N16" s="48">
        <v>19703</v>
      </c>
      <c r="O16" s="48">
        <v>2893</v>
      </c>
      <c r="P16" s="48">
        <v>29117</v>
      </c>
      <c r="Q16" s="48">
        <v>232</v>
      </c>
      <c r="R16" s="48">
        <v>36343</v>
      </c>
      <c r="S16" s="50">
        <f t="shared" si="0"/>
        <v>972869</v>
      </c>
      <c r="T16" s="50">
        <v>1175510</v>
      </c>
      <c r="U16" s="53" t="s">
        <v>177</v>
      </c>
      <c r="V16" s="47">
        <v>9</v>
      </c>
      <c r="W16" s="29" t="s">
        <v>2</v>
      </c>
      <c r="X16" s="47">
        <v>76211</v>
      </c>
      <c r="Y16" s="47">
        <v>85071</v>
      </c>
      <c r="Z16" s="47">
        <v>9633</v>
      </c>
      <c r="AA16" s="47">
        <v>35190</v>
      </c>
      <c r="AB16" s="47">
        <v>4787</v>
      </c>
      <c r="AC16" s="111">
        <v>210892</v>
      </c>
      <c r="AD16" s="54"/>
      <c r="AE16" s="53" t="s">
        <v>177</v>
      </c>
      <c r="AF16" s="47">
        <v>9</v>
      </c>
      <c r="AG16" s="52" t="s">
        <v>2</v>
      </c>
      <c r="AH16" s="47">
        <v>678918</v>
      </c>
      <c r="AI16" s="47">
        <v>318244</v>
      </c>
      <c r="AJ16" s="47">
        <v>22411</v>
      </c>
      <c r="AK16" s="47">
        <v>1999</v>
      </c>
      <c r="AL16" s="47">
        <v>6197</v>
      </c>
      <c r="AM16" s="47">
        <v>109</v>
      </c>
      <c r="AN16" s="47">
        <v>117042</v>
      </c>
      <c r="AO16" s="47">
        <v>1144920</v>
      </c>
      <c r="AP16" s="111">
        <v>1355812</v>
      </c>
      <c r="AQ16" s="53" t="s">
        <v>177</v>
      </c>
    </row>
    <row r="17" spans="1:43" s="30" customFormat="1" ht="19.5" customHeight="1">
      <c r="A17" s="47">
        <v>10</v>
      </c>
      <c r="B17" s="15" t="s">
        <v>251</v>
      </c>
      <c r="C17" s="48">
        <v>48124</v>
      </c>
      <c r="D17" s="48">
        <v>74598</v>
      </c>
      <c r="E17" s="48">
        <v>30646</v>
      </c>
      <c r="F17" s="48">
        <v>39135</v>
      </c>
      <c r="G17" s="48">
        <v>20744</v>
      </c>
      <c r="H17" s="49">
        <f>SUM(C17:G17)</f>
        <v>213247</v>
      </c>
      <c r="I17" s="53" t="s">
        <v>178</v>
      </c>
      <c r="J17" s="47">
        <v>10</v>
      </c>
      <c r="K17" s="15" t="s">
        <v>255</v>
      </c>
      <c r="L17" s="48">
        <v>706746</v>
      </c>
      <c r="M17" s="48">
        <v>379571</v>
      </c>
      <c r="N17" s="48">
        <v>27665</v>
      </c>
      <c r="O17" s="48">
        <v>2767</v>
      </c>
      <c r="P17" s="48">
        <v>25589</v>
      </c>
      <c r="Q17" s="48">
        <v>3439</v>
      </c>
      <c r="R17" s="48">
        <v>6528</v>
      </c>
      <c r="S17" s="50">
        <f t="shared" si="0"/>
        <v>1152305</v>
      </c>
      <c r="T17" s="50">
        <v>1365552</v>
      </c>
      <c r="U17" s="53" t="s">
        <v>178</v>
      </c>
      <c r="V17" s="47">
        <v>10</v>
      </c>
      <c r="W17" s="29" t="s">
        <v>32</v>
      </c>
      <c r="X17" s="47">
        <v>57174</v>
      </c>
      <c r="Y17" s="47">
        <v>80328</v>
      </c>
      <c r="Z17" s="47">
        <v>29079</v>
      </c>
      <c r="AA17" s="47">
        <v>59185</v>
      </c>
      <c r="AB17" s="47">
        <v>28779</v>
      </c>
      <c r="AC17" s="111">
        <v>254935</v>
      </c>
      <c r="AD17" s="54"/>
      <c r="AE17" s="53" t="s">
        <v>178</v>
      </c>
      <c r="AF17" s="47">
        <v>10</v>
      </c>
      <c r="AG17" s="52" t="s">
        <v>32</v>
      </c>
      <c r="AH17" s="47">
        <v>745165</v>
      </c>
      <c r="AI17" s="47">
        <v>421391</v>
      </c>
      <c r="AJ17" s="47">
        <v>15224</v>
      </c>
      <c r="AK17" s="47">
        <v>35966</v>
      </c>
      <c r="AL17" s="47">
        <v>22896</v>
      </c>
      <c r="AM17" s="47">
        <v>878</v>
      </c>
      <c r="AN17" s="47">
        <v>14390</v>
      </c>
      <c r="AO17" s="47">
        <v>1255910</v>
      </c>
      <c r="AP17" s="111">
        <v>1510845</v>
      </c>
      <c r="AQ17" s="53" t="s">
        <v>178</v>
      </c>
    </row>
    <row r="18" spans="1:43" s="30" customFormat="1" ht="19.5" customHeight="1">
      <c r="A18" s="47">
        <v>11</v>
      </c>
      <c r="B18" s="19" t="s">
        <v>3</v>
      </c>
      <c r="C18" s="48">
        <v>68440</v>
      </c>
      <c r="D18" s="48">
        <v>90068</v>
      </c>
      <c r="E18" s="48">
        <v>71981</v>
      </c>
      <c r="F18" s="48">
        <v>22449</v>
      </c>
      <c r="G18" s="48">
        <v>98924</v>
      </c>
      <c r="H18" s="49">
        <f>SUM(C18:G18)</f>
        <v>351862</v>
      </c>
      <c r="I18" s="21" t="s">
        <v>179</v>
      </c>
      <c r="J18" s="47">
        <v>11</v>
      </c>
      <c r="K18" s="19" t="s">
        <v>3</v>
      </c>
      <c r="L18" s="48">
        <v>1644121</v>
      </c>
      <c r="M18" s="48">
        <v>252472</v>
      </c>
      <c r="N18" s="48">
        <v>57750</v>
      </c>
      <c r="O18" s="48">
        <v>2131</v>
      </c>
      <c r="P18" s="48">
        <v>68583</v>
      </c>
      <c r="Q18" s="48">
        <v>32029</v>
      </c>
      <c r="R18" s="48">
        <v>68070</v>
      </c>
      <c r="S18" s="50">
        <f t="shared" si="0"/>
        <v>2125156</v>
      </c>
      <c r="T18" s="50">
        <v>2477018</v>
      </c>
      <c r="U18" s="21" t="s">
        <v>179</v>
      </c>
      <c r="V18" s="47">
        <v>11</v>
      </c>
      <c r="W18" s="29" t="s">
        <v>3</v>
      </c>
      <c r="X18" s="47">
        <v>92738</v>
      </c>
      <c r="Y18" s="47">
        <v>200194</v>
      </c>
      <c r="Z18" s="47">
        <v>10398</v>
      </c>
      <c r="AA18" s="47">
        <v>38054</v>
      </c>
      <c r="AB18" s="47">
        <v>89497</v>
      </c>
      <c r="AC18" s="111">
        <v>551774</v>
      </c>
      <c r="AD18" s="54"/>
      <c r="AE18" s="21" t="s">
        <v>179</v>
      </c>
      <c r="AF18" s="47">
        <v>11</v>
      </c>
      <c r="AG18" s="52" t="s">
        <v>3</v>
      </c>
      <c r="AH18" s="47">
        <v>2264951</v>
      </c>
      <c r="AI18" s="47">
        <v>352510</v>
      </c>
      <c r="AJ18" s="47">
        <v>64614</v>
      </c>
      <c r="AK18" s="47">
        <v>34</v>
      </c>
      <c r="AL18" s="47">
        <v>80816</v>
      </c>
      <c r="AM18" s="47">
        <v>64659</v>
      </c>
      <c r="AN18" s="47">
        <v>5989</v>
      </c>
      <c r="AO18" s="47">
        <v>2833573</v>
      </c>
      <c r="AP18" s="111">
        <v>3385347</v>
      </c>
      <c r="AQ18" s="21" t="s">
        <v>179</v>
      </c>
    </row>
    <row r="19" spans="1:43" s="30" customFormat="1" ht="19.5" customHeight="1">
      <c r="A19" s="47">
        <v>12</v>
      </c>
      <c r="B19" s="19" t="s">
        <v>15</v>
      </c>
      <c r="C19" s="48">
        <v>290415</v>
      </c>
      <c r="D19" s="48">
        <v>367572</v>
      </c>
      <c r="E19" s="48">
        <v>86544</v>
      </c>
      <c r="F19" s="48">
        <v>245570</v>
      </c>
      <c r="G19" s="48">
        <v>414661</v>
      </c>
      <c r="H19" s="49" t="s">
        <v>204</v>
      </c>
      <c r="I19" s="21" t="s">
        <v>180</v>
      </c>
      <c r="J19" s="47">
        <v>12</v>
      </c>
      <c r="K19" s="19" t="s">
        <v>15</v>
      </c>
      <c r="L19" s="48">
        <v>11768570</v>
      </c>
      <c r="M19" s="48">
        <v>1916373</v>
      </c>
      <c r="N19" s="48">
        <v>45909</v>
      </c>
      <c r="O19" s="48">
        <v>127155</v>
      </c>
      <c r="P19" s="48">
        <v>470224</v>
      </c>
      <c r="Q19" s="48">
        <v>317707</v>
      </c>
      <c r="R19" s="48">
        <v>103478</v>
      </c>
      <c r="S19" s="50">
        <f t="shared" si="0"/>
        <v>14749416</v>
      </c>
      <c r="T19" s="50">
        <v>16291765</v>
      </c>
      <c r="U19" s="21" t="s">
        <v>180</v>
      </c>
      <c r="V19" s="47">
        <v>12</v>
      </c>
      <c r="W19" s="29" t="s">
        <v>15</v>
      </c>
      <c r="X19" s="47">
        <v>306290</v>
      </c>
      <c r="Y19" s="47">
        <v>400358</v>
      </c>
      <c r="Z19" s="47">
        <v>93690</v>
      </c>
      <c r="AA19" s="47">
        <v>292320</v>
      </c>
      <c r="AB19" s="47">
        <v>447895</v>
      </c>
      <c r="AC19" s="111">
        <v>1684690</v>
      </c>
      <c r="AD19" s="54" t="s">
        <v>268</v>
      </c>
      <c r="AE19" s="21" t="s">
        <v>180</v>
      </c>
      <c r="AF19" s="47">
        <v>12</v>
      </c>
      <c r="AG19" s="52" t="s">
        <v>15</v>
      </c>
      <c r="AH19" s="47">
        <v>12955113</v>
      </c>
      <c r="AI19" s="47">
        <v>2110493</v>
      </c>
      <c r="AJ19" s="47">
        <v>46319</v>
      </c>
      <c r="AK19" s="47">
        <v>130890</v>
      </c>
      <c r="AL19" s="47">
        <v>498977</v>
      </c>
      <c r="AM19" s="47">
        <v>335745</v>
      </c>
      <c r="AN19" s="47">
        <v>109135</v>
      </c>
      <c r="AO19" s="47">
        <v>16186672</v>
      </c>
      <c r="AP19" s="111">
        <v>17871362</v>
      </c>
      <c r="AQ19" s="21" t="s">
        <v>180</v>
      </c>
    </row>
    <row r="20" spans="1:43" s="30" customFormat="1" ht="19.5" customHeight="1">
      <c r="A20" s="47">
        <v>13</v>
      </c>
      <c r="B20" s="19" t="s">
        <v>4</v>
      </c>
      <c r="C20" s="48">
        <v>190469</v>
      </c>
      <c r="D20" s="48">
        <v>366326</v>
      </c>
      <c r="E20" s="48">
        <v>111835</v>
      </c>
      <c r="F20" s="48">
        <v>107567</v>
      </c>
      <c r="G20" s="48">
        <v>610235</v>
      </c>
      <c r="H20" s="49" t="s">
        <v>205</v>
      </c>
      <c r="I20" s="21" t="s">
        <v>181</v>
      </c>
      <c r="J20" s="47">
        <v>13</v>
      </c>
      <c r="K20" s="19" t="s">
        <v>4</v>
      </c>
      <c r="L20" s="48">
        <v>6472302</v>
      </c>
      <c r="M20" s="48">
        <v>2070635</v>
      </c>
      <c r="N20" s="48" t="s">
        <v>59</v>
      </c>
      <c r="O20" s="48" t="s">
        <v>215</v>
      </c>
      <c r="P20" s="48">
        <v>11679</v>
      </c>
      <c r="Q20" s="48">
        <v>0</v>
      </c>
      <c r="R20" s="48">
        <v>149640</v>
      </c>
      <c r="S20" s="50">
        <f t="shared" si="0"/>
        <v>8704256</v>
      </c>
      <c r="T20" s="50">
        <v>10171813</v>
      </c>
      <c r="U20" s="21" t="s">
        <v>181</v>
      </c>
      <c r="V20" s="47">
        <v>13</v>
      </c>
      <c r="W20" s="29" t="s">
        <v>4</v>
      </c>
      <c r="X20" s="47">
        <v>194293</v>
      </c>
      <c r="Y20" s="47">
        <v>384988</v>
      </c>
      <c r="Z20" s="47">
        <v>117720</v>
      </c>
      <c r="AA20" s="47">
        <v>119002</v>
      </c>
      <c r="AB20" s="47">
        <v>632426</v>
      </c>
      <c r="AC20" s="111">
        <v>1531125</v>
      </c>
      <c r="AD20" s="54" t="s">
        <v>268</v>
      </c>
      <c r="AE20" s="21" t="s">
        <v>181</v>
      </c>
      <c r="AF20" s="47">
        <v>13</v>
      </c>
      <c r="AG20" s="52" t="s">
        <v>4</v>
      </c>
      <c r="AH20" s="47">
        <v>7194235</v>
      </c>
      <c r="AI20" s="47">
        <v>2385995</v>
      </c>
      <c r="AJ20" s="47">
        <v>0</v>
      </c>
      <c r="AK20" s="47">
        <v>0</v>
      </c>
      <c r="AL20" s="47">
        <v>13150</v>
      </c>
      <c r="AM20" s="47">
        <v>0</v>
      </c>
      <c r="AN20" s="47">
        <v>178520</v>
      </c>
      <c r="AO20" s="47">
        <v>9771900</v>
      </c>
      <c r="AP20" s="111">
        <v>11303025</v>
      </c>
      <c r="AQ20" s="21" t="s">
        <v>181</v>
      </c>
    </row>
    <row r="21" spans="1:43" s="30" customFormat="1" ht="19.5" customHeight="1">
      <c r="A21" s="47">
        <v>14</v>
      </c>
      <c r="B21" s="15" t="s">
        <v>254</v>
      </c>
      <c r="C21" s="48">
        <v>177352</v>
      </c>
      <c r="D21" s="48">
        <v>197240</v>
      </c>
      <c r="E21" s="48">
        <v>46945</v>
      </c>
      <c r="F21" s="48">
        <v>58751</v>
      </c>
      <c r="G21" s="48">
        <v>124987</v>
      </c>
      <c r="H21" s="49" t="s">
        <v>206</v>
      </c>
      <c r="I21" s="53" t="s">
        <v>182</v>
      </c>
      <c r="J21" s="47">
        <v>14</v>
      </c>
      <c r="K21" s="15" t="s">
        <v>254</v>
      </c>
      <c r="L21" s="48">
        <v>8701207</v>
      </c>
      <c r="M21" s="48">
        <v>820391</v>
      </c>
      <c r="N21" s="48">
        <v>46502</v>
      </c>
      <c r="O21" s="48">
        <v>120522</v>
      </c>
      <c r="P21" s="48">
        <v>698906</v>
      </c>
      <c r="Q21" s="48">
        <v>356</v>
      </c>
      <c r="R21" s="48">
        <v>147516</v>
      </c>
      <c r="S21" s="50">
        <f t="shared" si="0"/>
        <v>10535400</v>
      </c>
      <c r="T21" s="50">
        <v>11141041</v>
      </c>
      <c r="U21" s="53" t="s">
        <v>182</v>
      </c>
      <c r="V21" s="47">
        <v>14</v>
      </c>
      <c r="W21" s="29" t="s">
        <v>5</v>
      </c>
      <c r="X21" s="47">
        <v>168626</v>
      </c>
      <c r="Y21" s="47">
        <v>177294</v>
      </c>
      <c r="Z21" s="47">
        <v>53468</v>
      </c>
      <c r="AA21" s="47">
        <v>72285</v>
      </c>
      <c r="AB21" s="47">
        <v>130863</v>
      </c>
      <c r="AC21" s="111">
        <v>602536</v>
      </c>
      <c r="AD21" s="54"/>
      <c r="AE21" s="53" t="s">
        <v>182</v>
      </c>
      <c r="AF21" s="47">
        <v>14</v>
      </c>
      <c r="AG21" s="52" t="s">
        <v>5</v>
      </c>
      <c r="AH21" s="47">
        <v>10479538</v>
      </c>
      <c r="AI21" s="47">
        <v>869777</v>
      </c>
      <c r="AJ21" s="47" t="s">
        <v>59</v>
      </c>
      <c r="AK21" s="47">
        <v>135650</v>
      </c>
      <c r="AL21" s="47">
        <v>1073487</v>
      </c>
      <c r="AM21" s="47" t="s">
        <v>60</v>
      </c>
      <c r="AN21" s="47">
        <v>37884</v>
      </c>
      <c r="AO21" s="47">
        <v>12596336</v>
      </c>
      <c r="AP21" s="111">
        <v>13198872</v>
      </c>
      <c r="AQ21" s="53" t="s">
        <v>182</v>
      </c>
    </row>
    <row r="22" spans="1:43" s="30" customFormat="1" ht="19.5" customHeight="1">
      <c r="A22" s="47">
        <v>15</v>
      </c>
      <c r="B22" s="19" t="s">
        <v>16</v>
      </c>
      <c r="C22" s="48">
        <v>468810</v>
      </c>
      <c r="D22" s="48">
        <v>927903</v>
      </c>
      <c r="E22" s="48">
        <v>131183</v>
      </c>
      <c r="F22" s="48">
        <v>237006</v>
      </c>
      <c r="G22" s="48">
        <v>703030</v>
      </c>
      <c r="H22" s="49">
        <f t="shared" ref="H22:H33" si="1">SUM(C22:G22)</f>
        <v>2467932</v>
      </c>
      <c r="I22" s="21" t="s">
        <v>183</v>
      </c>
      <c r="J22" s="47">
        <v>15</v>
      </c>
      <c r="K22" s="19" t="s">
        <v>16</v>
      </c>
      <c r="L22" s="48">
        <v>20355825</v>
      </c>
      <c r="M22" s="48">
        <v>3406872</v>
      </c>
      <c r="N22" s="48">
        <v>517239</v>
      </c>
      <c r="O22" s="48">
        <v>19244</v>
      </c>
      <c r="P22" s="48">
        <v>615007</v>
      </c>
      <c r="Q22" s="48">
        <v>389064</v>
      </c>
      <c r="R22" s="48">
        <v>98683</v>
      </c>
      <c r="S22" s="50">
        <f t="shared" si="0"/>
        <v>25401934</v>
      </c>
      <c r="T22" s="50">
        <v>27869866</v>
      </c>
      <c r="U22" s="21" t="s">
        <v>183</v>
      </c>
      <c r="V22" s="47">
        <v>15</v>
      </c>
      <c r="W22" s="29" t="s">
        <v>16</v>
      </c>
      <c r="X22" s="47">
        <v>496439</v>
      </c>
      <c r="Y22" s="47">
        <v>974527</v>
      </c>
      <c r="Z22" s="47">
        <v>141289</v>
      </c>
      <c r="AA22" s="47">
        <v>306984</v>
      </c>
      <c r="AB22" s="47">
        <v>740609</v>
      </c>
      <c r="AC22" s="111">
        <v>2659848</v>
      </c>
      <c r="AD22" s="54"/>
      <c r="AE22" s="21" t="s">
        <v>183</v>
      </c>
      <c r="AF22" s="47">
        <v>15</v>
      </c>
      <c r="AG22" s="52" t="s">
        <v>16</v>
      </c>
      <c r="AH22" s="47">
        <v>22132190</v>
      </c>
      <c r="AI22" s="47">
        <v>3715744</v>
      </c>
      <c r="AJ22" s="47">
        <v>535487</v>
      </c>
      <c r="AK22" s="47">
        <v>18753</v>
      </c>
      <c r="AL22" s="47">
        <v>655756</v>
      </c>
      <c r="AM22" s="47">
        <v>397077</v>
      </c>
      <c r="AN22" s="47">
        <v>102256</v>
      </c>
      <c r="AO22" s="47">
        <v>27557263</v>
      </c>
      <c r="AP22" s="111">
        <v>30217111</v>
      </c>
      <c r="AQ22" s="21" t="s">
        <v>183</v>
      </c>
    </row>
    <row r="23" spans="1:43" s="30" customFormat="1" ht="19.5" customHeight="1">
      <c r="A23" s="47">
        <v>16</v>
      </c>
      <c r="B23" s="19" t="s">
        <v>17</v>
      </c>
      <c r="C23" s="48">
        <v>14134</v>
      </c>
      <c r="D23" s="48">
        <v>4515</v>
      </c>
      <c r="E23" s="48">
        <v>3825</v>
      </c>
      <c r="F23" s="48">
        <v>8252</v>
      </c>
      <c r="G23" s="48">
        <v>10466</v>
      </c>
      <c r="H23" s="49">
        <f t="shared" si="1"/>
        <v>41192</v>
      </c>
      <c r="I23" s="21" t="s">
        <v>233</v>
      </c>
      <c r="J23" s="47">
        <v>16</v>
      </c>
      <c r="K23" s="19" t="s">
        <v>17</v>
      </c>
      <c r="L23" s="48">
        <v>211104</v>
      </c>
      <c r="M23" s="48">
        <v>31245</v>
      </c>
      <c r="N23" s="48">
        <v>14512</v>
      </c>
      <c r="O23" s="48">
        <v>3489</v>
      </c>
      <c r="P23" s="48">
        <v>1830</v>
      </c>
      <c r="Q23" s="48">
        <v>150</v>
      </c>
      <c r="R23" s="48">
        <v>2517</v>
      </c>
      <c r="S23" s="50">
        <f t="shared" si="0"/>
        <v>264847</v>
      </c>
      <c r="T23" s="50">
        <v>306039</v>
      </c>
      <c r="U23" s="21" t="s">
        <v>233</v>
      </c>
      <c r="V23" s="47">
        <v>16</v>
      </c>
      <c r="W23" s="29" t="s">
        <v>17</v>
      </c>
      <c r="X23" s="47">
        <v>15759</v>
      </c>
      <c r="Y23" s="47">
        <v>3483</v>
      </c>
      <c r="Z23" s="47">
        <v>2583</v>
      </c>
      <c r="AA23" s="47">
        <v>4496</v>
      </c>
      <c r="AB23" s="47">
        <v>20823</v>
      </c>
      <c r="AC23" s="111">
        <v>47144</v>
      </c>
      <c r="AD23" s="54"/>
      <c r="AE23" s="21" t="s">
        <v>233</v>
      </c>
      <c r="AF23" s="47">
        <v>16</v>
      </c>
      <c r="AG23" s="52" t="s">
        <v>17</v>
      </c>
      <c r="AH23" s="47">
        <v>233075</v>
      </c>
      <c r="AI23" s="47">
        <v>52120</v>
      </c>
      <c r="AJ23" s="47">
        <v>4118</v>
      </c>
      <c r="AK23" s="47">
        <v>0</v>
      </c>
      <c r="AL23" s="47">
        <v>1190</v>
      </c>
      <c r="AM23" s="47">
        <v>16</v>
      </c>
      <c r="AN23" s="47">
        <v>2548</v>
      </c>
      <c r="AO23" s="47">
        <v>293067</v>
      </c>
      <c r="AP23" s="111">
        <v>340211</v>
      </c>
      <c r="AQ23" s="21" t="s">
        <v>233</v>
      </c>
    </row>
    <row r="24" spans="1:43" s="30" customFormat="1" ht="19.5" customHeight="1">
      <c r="A24" s="47">
        <v>17</v>
      </c>
      <c r="B24" s="19" t="s">
        <v>61</v>
      </c>
      <c r="C24" s="48">
        <v>300135</v>
      </c>
      <c r="D24" s="48">
        <v>12051</v>
      </c>
      <c r="E24" s="48">
        <v>5398</v>
      </c>
      <c r="F24" s="48">
        <v>22804</v>
      </c>
      <c r="G24" s="48">
        <v>20697</v>
      </c>
      <c r="H24" s="49">
        <f t="shared" si="1"/>
        <v>361085</v>
      </c>
      <c r="I24" s="21" t="s">
        <v>292</v>
      </c>
      <c r="J24" s="47">
        <v>17</v>
      </c>
      <c r="K24" s="19" t="s">
        <v>61</v>
      </c>
      <c r="L24" s="48">
        <v>94843</v>
      </c>
      <c r="M24" s="48">
        <v>75124</v>
      </c>
      <c r="N24" s="48">
        <v>19581</v>
      </c>
      <c r="O24" s="48">
        <v>68</v>
      </c>
      <c r="P24" s="48">
        <v>860</v>
      </c>
      <c r="Q24" s="48">
        <v>2872</v>
      </c>
      <c r="R24" s="48">
        <v>4036</v>
      </c>
      <c r="S24" s="50">
        <f t="shared" si="0"/>
        <v>197384</v>
      </c>
      <c r="T24" s="50">
        <v>558469</v>
      </c>
      <c r="U24" s="21" t="s">
        <v>292</v>
      </c>
      <c r="V24" s="47">
        <v>17</v>
      </c>
      <c r="W24" s="29" t="s">
        <v>61</v>
      </c>
      <c r="X24" s="47">
        <v>301698</v>
      </c>
      <c r="Y24" s="47">
        <v>13431</v>
      </c>
      <c r="Z24" s="47">
        <v>5517</v>
      </c>
      <c r="AA24" s="47">
        <v>24428</v>
      </c>
      <c r="AB24" s="47">
        <v>22575</v>
      </c>
      <c r="AC24" s="111">
        <v>367649</v>
      </c>
      <c r="AD24" s="54"/>
      <c r="AE24" s="21" t="s">
        <v>292</v>
      </c>
      <c r="AF24" s="47">
        <v>17</v>
      </c>
      <c r="AG24" s="52" t="s">
        <v>61</v>
      </c>
      <c r="AH24" s="47">
        <v>106072</v>
      </c>
      <c r="AI24" s="47">
        <v>81083</v>
      </c>
      <c r="AJ24" s="47">
        <v>19967</v>
      </c>
      <c r="AK24" s="47">
        <v>73</v>
      </c>
      <c r="AL24" s="47">
        <v>884</v>
      </c>
      <c r="AM24" s="47">
        <v>2877</v>
      </c>
      <c r="AN24" s="47">
        <v>4502</v>
      </c>
      <c r="AO24" s="47">
        <v>215458</v>
      </c>
      <c r="AP24" s="111">
        <v>583107</v>
      </c>
      <c r="AQ24" s="21" t="s">
        <v>292</v>
      </c>
    </row>
    <row r="25" spans="1:43" s="30" customFormat="1" ht="19.5" customHeight="1">
      <c r="A25" s="47">
        <v>18</v>
      </c>
      <c r="B25" s="19" t="s">
        <v>35</v>
      </c>
      <c r="C25" s="48">
        <v>5597</v>
      </c>
      <c r="D25" s="48">
        <v>14952</v>
      </c>
      <c r="E25" s="48">
        <v>1268</v>
      </c>
      <c r="F25" s="48">
        <v>11032</v>
      </c>
      <c r="G25" s="48">
        <v>4840</v>
      </c>
      <c r="H25" s="49">
        <f t="shared" si="1"/>
        <v>37689</v>
      </c>
      <c r="I25" s="21" t="s">
        <v>184</v>
      </c>
      <c r="J25" s="47">
        <v>18</v>
      </c>
      <c r="K25" s="19" t="s">
        <v>35</v>
      </c>
      <c r="L25" s="48">
        <v>100270</v>
      </c>
      <c r="M25" s="48">
        <v>21065</v>
      </c>
      <c r="N25" s="48">
        <v>6228</v>
      </c>
      <c r="O25" s="48">
        <v>0</v>
      </c>
      <c r="P25" s="48">
        <v>333</v>
      </c>
      <c r="Q25" s="48">
        <v>103</v>
      </c>
      <c r="R25" s="48">
        <v>5603</v>
      </c>
      <c r="S25" s="50">
        <f t="shared" si="0"/>
        <v>133602</v>
      </c>
      <c r="T25" s="50">
        <v>171291</v>
      </c>
      <c r="U25" s="21" t="s">
        <v>184</v>
      </c>
      <c r="V25" s="47">
        <v>18</v>
      </c>
      <c r="W25" s="29" t="s">
        <v>35</v>
      </c>
      <c r="X25" s="47">
        <v>3787</v>
      </c>
      <c r="Y25" s="47">
        <v>9355</v>
      </c>
      <c r="Z25" s="47">
        <v>1268</v>
      </c>
      <c r="AA25" s="47">
        <v>9266</v>
      </c>
      <c r="AB25" s="47">
        <v>5333</v>
      </c>
      <c r="AC25" s="111">
        <v>29038</v>
      </c>
      <c r="AD25" s="54"/>
      <c r="AE25" s="21" t="s">
        <v>184</v>
      </c>
      <c r="AF25" s="47">
        <v>18</v>
      </c>
      <c r="AG25" s="52" t="s">
        <v>35</v>
      </c>
      <c r="AH25" s="47">
        <v>112621</v>
      </c>
      <c r="AI25" s="47">
        <v>26869</v>
      </c>
      <c r="AJ25" s="47">
        <v>6929</v>
      </c>
      <c r="AK25" s="47">
        <v>0</v>
      </c>
      <c r="AL25" s="47">
        <v>285</v>
      </c>
      <c r="AM25" s="47">
        <v>0</v>
      </c>
      <c r="AN25" s="47">
        <v>11284</v>
      </c>
      <c r="AO25" s="47">
        <v>157988</v>
      </c>
      <c r="AP25" s="111">
        <v>187026</v>
      </c>
      <c r="AQ25" s="21" t="s">
        <v>184</v>
      </c>
    </row>
    <row r="26" spans="1:43" s="30" customFormat="1" ht="19.5" customHeight="1">
      <c r="A26" s="47">
        <v>19</v>
      </c>
      <c r="B26" s="19" t="s">
        <v>19</v>
      </c>
      <c r="C26" s="48">
        <v>113330</v>
      </c>
      <c r="D26" s="48">
        <v>21998</v>
      </c>
      <c r="E26" s="48">
        <v>5784</v>
      </c>
      <c r="F26" s="48">
        <v>8714</v>
      </c>
      <c r="G26" s="48">
        <v>18363</v>
      </c>
      <c r="H26" s="49">
        <f t="shared" si="1"/>
        <v>168189</v>
      </c>
      <c r="I26" s="21" t="s">
        <v>185</v>
      </c>
      <c r="J26" s="47">
        <v>19</v>
      </c>
      <c r="K26" s="19" t="s">
        <v>19</v>
      </c>
      <c r="L26" s="48">
        <v>81482</v>
      </c>
      <c r="M26" s="48">
        <v>70467</v>
      </c>
      <c r="N26" s="48">
        <v>32981</v>
      </c>
      <c r="O26" s="48">
        <v>498</v>
      </c>
      <c r="P26" s="48">
        <v>2814</v>
      </c>
      <c r="Q26" s="48">
        <v>1060</v>
      </c>
      <c r="R26" s="48">
        <v>6068</v>
      </c>
      <c r="S26" s="50">
        <f t="shared" si="0"/>
        <v>195370</v>
      </c>
      <c r="T26" s="50">
        <v>380364</v>
      </c>
      <c r="U26" s="21" t="s">
        <v>185</v>
      </c>
      <c r="V26" s="47">
        <v>19</v>
      </c>
      <c r="W26" s="29" t="s">
        <v>19</v>
      </c>
      <c r="X26" s="47">
        <v>130211</v>
      </c>
      <c r="Y26" s="47">
        <v>22733</v>
      </c>
      <c r="Z26" s="47">
        <v>5926</v>
      </c>
      <c r="AA26" s="47">
        <v>7222</v>
      </c>
      <c r="AB26" s="47">
        <v>18992</v>
      </c>
      <c r="AC26" s="111">
        <v>185084</v>
      </c>
      <c r="AD26" s="54"/>
      <c r="AE26" s="21" t="s">
        <v>185</v>
      </c>
      <c r="AF26" s="47">
        <v>19</v>
      </c>
      <c r="AG26" s="52" t="s">
        <v>19</v>
      </c>
      <c r="AH26" s="47">
        <v>86835</v>
      </c>
      <c r="AI26" s="47">
        <v>74563</v>
      </c>
      <c r="AJ26" s="47">
        <v>34390</v>
      </c>
      <c r="AK26" s="47">
        <v>498</v>
      </c>
      <c r="AL26" s="47">
        <v>2868</v>
      </c>
      <c r="AM26" s="47">
        <v>1068</v>
      </c>
      <c r="AN26" s="47">
        <v>7587</v>
      </c>
      <c r="AO26" s="47">
        <v>207809</v>
      </c>
      <c r="AP26" s="111">
        <v>410178</v>
      </c>
      <c r="AQ26" s="21" t="s">
        <v>185</v>
      </c>
    </row>
    <row r="27" spans="1:43" s="30" customFormat="1" ht="19.5" customHeight="1">
      <c r="A27" s="47">
        <v>20</v>
      </c>
      <c r="B27" s="19" t="s">
        <v>20</v>
      </c>
      <c r="C27" s="48">
        <v>158247</v>
      </c>
      <c r="D27" s="48">
        <v>165858</v>
      </c>
      <c r="E27" s="48">
        <v>26150</v>
      </c>
      <c r="F27" s="48">
        <v>102803</v>
      </c>
      <c r="G27" s="48">
        <v>121506</v>
      </c>
      <c r="H27" s="49">
        <f t="shared" si="1"/>
        <v>574564</v>
      </c>
      <c r="I27" s="21" t="s">
        <v>186</v>
      </c>
      <c r="J27" s="47">
        <v>20</v>
      </c>
      <c r="K27" s="19" t="s">
        <v>20</v>
      </c>
      <c r="L27" s="48">
        <v>4628604</v>
      </c>
      <c r="M27" s="48">
        <v>309565</v>
      </c>
      <c r="N27" s="48">
        <v>48118</v>
      </c>
      <c r="O27" s="48">
        <v>3668</v>
      </c>
      <c r="P27" s="48">
        <v>127255</v>
      </c>
      <c r="Q27" s="48">
        <v>111656</v>
      </c>
      <c r="R27" s="48">
        <v>29927</v>
      </c>
      <c r="S27" s="50">
        <f t="shared" si="0"/>
        <v>5258793</v>
      </c>
      <c r="T27" s="50">
        <v>5833357</v>
      </c>
      <c r="U27" s="21" t="s">
        <v>186</v>
      </c>
      <c r="V27" s="47">
        <v>20</v>
      </c>
      <c r="W27" s="29" t="s">
        <v>20</v>
      </c>
      <c r="X27" s="47">
        <v>171044</v>
      </c>
      <c r="Y27" s="47">
        <v>178922</v>
      </c>
      <c r="Z27" s="47">
        <v>27621</v>
      </c>
      <c r="AA27" s="47">
        <v>97837</v>
      </c>
      <c r="AB27" s="47">
        <v>138247</v>
      </c>
      <c r="AC27" s="111">
        <v>613671</v>
      </c>
      <c r="AD27" s="54"/>
      <c r="AE27" s="21" t="s">
        <v>186</v>
      </c>
      <c r="AF27" s="47">
        <v>20</v>
      </c>
      <c r="AG27" s="52" t="s">
        <v>20</v>
      </c>
      <c r="AH27" s="47">
        <v>5225666</v>
      </c>
      <c r="AI27" s="47">
        <v>350226</v>
      </c>
      <c r="AJ27" s="47">
        <v>48669</v>
      </c>
      <c r="AK27" s="47">
        <v>3668</v>
      </c>
      <c r="AL27" s="47">
        <v>143874</v>
      </c>
      <c r="AM27" s="47">
        <v>124584</v>
      </c>
      <c r="AN27" s="47">
        <v>47285</v>
      </c>
      <c r="AO27" s="47">
        <v>5943972</v>
      </c>
      <c r="AP27" s="111">
        <v>6557643</v>
      </c>
      <c r="AQ27" s="21" t="s">
        <v>186</v>
      </c>
    </row>
    <row r="28" spans="1:43" s="30" customFormat="1" ht="19.5" customHeight="1">
      <c r="A28" s="47">
        <v>21</v>
      </c>
      <c r="B28" s="19" t="s">
        <v>211</v>
      </c>
      <c r="C28" s="48">
        <v>247087</v>
      </c>
      <c r="D28" s="48">
        <v>105340</v>
      </c>
      <c r="E28" s="48">
        <v>41908</v>
      </c>
      <c r="F28" s="48">
        <v>7627</v>
      </c>
      <c r="G28" s="48">
        <v>1034061</v>
      </c>
      <c r="H28" s="49">
        <f t="shared" si="1"/>
        <v>1436023</v>
      </c>
      <c r="I28" s="21" t="s">
        <v>293</v>
      </c>
      <c r="J28" s="47">
        <v>21</v>
      </c>
      <c r="K28" s="19" t="s">
        <v>211</v>
      </c>
      <c r="L28" s="48">
        <v>6863421</v>
      </c>
      <c r="M28" s="48"/>
      <c r="N28" s="48"/>
      <c r="O28" s="48"/>
      <c r="P28" s="48"/>
      <c r="Q28" s="48"/>
      <c r="R28" s="48">
        <v>765032</v>
      </c>
      <c r="S28" s="50">
        <f t="shared" si="0"/>
        <v>7628453</v>
      </c>
      <c r="T28" s="50">
        <v>9064476</v>
      </c>
      <c r="U28" s="21" t="s">
        <v>293</v>
      </c>
      <c r="V28" s="47">
        <v>21</v>
      </c>
      <c r="W28" s="29" t="s">
        <v>211</v>
      </c>
      <c r="X28" s="47">
        <v>255684</v>
      </c>
      <c r="Y28" s="47">
        <v>1045782</v>
      </c>
      <c r="Z28" s="47">
        <v>45378</v>
      </c>
      <c r="AA28" s="47">
        <v>8926</v>
      </c>
      <c r="AB28" s="47">
        <v>111020</v>
      </c>
      <c r="AC28" s="111">
        <v>1466790</v>
      </c>
      <c r="AD28" s="54"/>
      <c r="AE28" s="21" t="s">
        <v>293</v>
      </c>
      <c r="AF28" s="47">
        <v>21</v>
      </c>
      <c r="AG28" s="52" t="s">
        <v>211</v>
      </c>
      <c r="AH28" s="47">
        <v>7480829</v>
      </c>
      <c r="AI28" s="47">
        <v>0</v>
      </c>
      <c r="AJ28" s="47">
        <v>0</v>
      </c>
      <c r="AK28" s="47">
        <v>0</v>
      </c>
      <c r="AL28" s="47">
        <v>0</v>
      </c>
      <c r="AM28" s="47">
        <v>0</v>
      </c>
      <c r="AN28" s="47">
        <v>895268</v>
      </c>
      <c r="AO28" s="47">
        <v>8376097</v>
      </c>
      <c r="AP28" s="111">
        <v>9842887</v>
      </c>
      <c r="AQ28" s="21" t="s">
        <v>293</v>
      </c>
    </row>
    <row r="29" spans="1:43" s="30" customFormat="1" ht="19.5" customHeight="1">
      <c r="A29" s="47">
        <v>22</v>
      </c>
      <c r="B29" s="19" t="s">
        <v>27</v>
      </c>
      <c r="C29" s="48">
        <v>517604</v>
      </c>
      <c r="D29" s="48">
        <v>99763</v>
      </c>
      <c r="E29" s="48">
        <v>102818</v>
      </c>
      <c r="F29" s="48">
        <v>131912</v>
      </c>
      <c r="G29" s="48">
        <v>180107</v>
      </c>
      <c r="H29" s="49">
        <f t="shared" si="1"/>
        <v>1032204</v>
      </c>
      <c r="I29" s="21" t="s">
        <v>188</v>
      </c>
      <c r="J29" s="47">
        <v>22</v>
      </c>
      <c r="K29" s="19" t="s">
        <v>27</v>
      </c>
      <c r="L29" s="48">
        <v>10258009</v>
      </c>
      <c r="M29" s="48">
        <v>899307</v>
      </c>
      <c r="N29" s="48">
        <v>396572</v>
      </c>
      <c r="O29" s="48" t="s">
        <v>26</v>
      </c>
      <c r="P29" s="48">
        <v>969287</v>
      </c>
      <c r="Q29" s="48">
        <v>76707</v>
      </c>
      <c r="R29" s="48"/>
      <c r="S29" s="50">
        <f t="shared" si="0"/>
        <v>12599882</v>
      </c>
      <c r="T29" s="50">
        <v>13632086</v>
      </c>
      <c r="U29" s="21" t="s">
        <v>188</v>
      </c>
      <c r="V29" s="47">
        <v>22</v>
      </c>
      <c r="W29" s="29" t="s">
        <v>27</v>
      </c>
      <c r="X29" s="47">
        <v>561158</v>
      </c>
      <c r="Y29" s="47">
        <v>109020</v>
      </c>
      <c r="Z29" s="47">
        <v>108681</v>
      </c>
      <c r="AA29" s="47">
        <v>143075</v>
      </c>
      <c r="AB29" s="47">
        <v>194591</v>
      </c>
      <c r="AC29" s="111">
        <v>1116525</v>
      </c>
      <c r="AD29" s="54"/>
      <c r="AE29" s="21" t="s">
        <v>188</v>
      </c>
      <c r="AF29" s="47">
        <v>22</v>
      </c>
      <c r="AG29" s="52" t="s">
        <v>27</v>
      </c>
      <c r="AH29" s="47">
        <v>11250427</v>
      </c>
      <c r="AI29" s="47">
        <v>988391</v>
      </c>
      <c r="AJ29" s="47">
        <v>435366</v>
      </c>
      <c r="AK29" s="47">
        <v>0</v>
      </c>
      <c r="AL29" s="47">
        <v>1029721</v>
      </c>
      <c r="AM29" s="47">
        <v>80042</v>
      </c>
      <c r="AN29" s="47">
        <v>90</v>
      </c>
      <c r="AO29" s="47">
        <v>13784037</v>
      </c>
      <c r="AP29" s="111">
        <v>14900562</v>
      </c>
      <c r="AQ29" s="21" t="s">
        <v>188</v>
      </c>
    </row>
    <row r="30" spans="1:43" s="30" customFormat="1" ht="19.5" customHeight="1">
      <c r="A30" s="47">
        <v>23</v>
      </c>
      <c r="B30" s="19" t="s">
        <v>62</v>
      </c>
      <c r="C30" s="48">
        <v>3686</v>
      </c>
      <c r="D30" s="48">
        <v>1473</v>
      </c>
      <c r="E30" s="48">
        <v>336</v>
      </c>
      <c r="F30" s="48">
        <v>13234</v>
      </c>
      <c r="G30" s="48" t="s">
        <v>26</v>
      </c>
      <c r="H30" s="49">
        <f t="shared" si="1"/>
        <v>18729</v>
      </c>
      <c r="I30" s="21" t="s">
        <v>294</v>
      </c>
      <c r="J30" s="47">
        <v>23</v>
      </c>
      <c r="K30" s="19" t="s">
        <v>62</v>
      </c>
      <c r="L30" s="48">
        <v>4237</v>
      </c>
      <c r="M30" s="48">
        <v>17041</v>
      </c>
      <c r="N30" s="48">
        <v>8649</v>
      </c>
      <c r="O30" s="48">
        <v>0</v>
      </c>
      <c r="P30" s="48">
        <v>203</v>
      </c>
      <c r="Q30" s="48">
        <v>0</v>
      </c>
      <c r="R30" s="48">
        <v>146</v>
      </c>
      <c r="S30" s="50">
        <f t="shared" si="0"/>
        <v>30276</v>
      </c>
      <c r="T30" s="50">
        <v>49005</v>
      </c>
      <c r="U30" s="21" t="s">
        <v>294</v>
      </c>
      <c r="V30" s="47">
        <v>23</v>
      </c>
      <c r="W30" s="29" t="s">
        <v>62</v>
      </c>
      <c r="X30" s="47">
        <v>3847</v>
      </c>
      <c r="Y30" s="47">
        <v>1585</v>
      </c>
      <c r="Z30" s="47">
        <v>363</v>
      </c>
      <c r="AA30" s="47">
        <v>14282</v>
      </c>
      <c r="AB30" s="47">
        <v>0</v>
      </c>
      <c r="AC30" s="111">
        <v>20082</v>
      </c>
      <c r="AD30" s="54"/>
      <c r="AE30" s="21" t="s">
        <v>294</v>
      </c>
      <c r="AF30" s="47">
        <v>23</v>
      </c>
      <c r="AG30" s="52" t="s">
        <v>62</v>
      </c>
      <c r="AH30" s="47">
        <v>5062</v>
      </c>
      <c r="AI30" s="47">
        <v>18662</v>
      </c>
      <c r="AJ30" s="47">
        <v>9928</v>
      </c>
      <c r="AK30" s="47">
        <v>0</v>
      </c>
      <c r="AL30" s="47">
        <v>0</v>
      </c>
      <c r="AM30" s="47">
        <v>217</v>
      </c>
      <c r="AN30" s="47">
        <v>155</v>
      </c>
      <c r="AO30" s="47">
        <v>34024</v>
      </c>
      <c r="AP30" s="111">
        <v>54106</v>
      </c>
      <c r="AQ30" s="21" t="s">
        <v>294</v>
      </c>
    </row>
    <row r="31" spans="1:43" s="30" customFormat="1" ht="19.5" customHeight="1">
      <c r="A31" s="47">
        <v>24</v>
      </c>
      <c r="B31" s="19" t="s">
        <v>22</v>
      </c>
      <c r="C31" s="48">
        <v>549461</v>
      </c>
      <c r="D31" s="48">
        <v>423098</v>
      </c>
      <c r="E31" s="48">
        <v>179021</v>
      </c>
      <c r="F31" s="48">
        <v>373522</v>
      </c>
      <c r="G31" s="48">
        <v>381488</v>
      </c>
      <c r="H31" s="49">
        <f t="shared" si="1"/>
        <v>1906590</v>
      </c>
      <c r="I31" s="21" t="s">
        <v>189</v>
      </c>
      <c r="J31" s="47">
        <v>24</v>
      </c>
      <c r="K31" s="19" t="s">
        <v>22</v>
      </c>
      <c r="L31" s="48">
        <v>19507083</v>
      </c>
      <c r="M31" s="48">
        <v>2132294</v>
      </c>
      <c r="N31" s="48">
        <v>60465</v>
      </c>
      <c r="O31" s="48">
        <v>20309</v>
      </c>
      <c r="P31" s="48">
        <v>236413</v>
      </c>
      <c r="Q31" s="48">
        <v>78721</v>
      </c>
      <c r="R31" s="48">
        <v>261473</v>
      </c>
      <c r="S31" s="50">
        <f t="shared" si="0"/>
        <v>22296758</v>
      </c>
      <c r="T31" s="50">
        <v>24203348</v>
      </c>
      <c r="U31" s="21" t="s">
        <v>189</v>
      </c>
      <c r="V31" s="47">
        <v>24</v>
      </c>
      <c r="W31" s="29" t="s">
        <v>22</v>
      </c>
      <c r="X31" s="47">
        <v>569017</v>
      </c>
      <c r="Y31" s="47">
        <v>428544</v>
      </c>
      <c r="Z31" s="47">
        <v>187073</v>
      </c>
      <c r="AA31" s="47">
        <v>404282</v>
      </c>
      <c r="AB31" s="47">
        <v>408118</v>
      </c>
      <c r="AC31" s="110">
        <v>1997034</v>
      </c>
      <c r="AD31" s="51"/>
      <c r="AE31" s="21" t="s">
        <v>189</v>
      </c>
      <c r="AF31" s="47">
        <v>24</v>
      </c>
      <c r="AG31" s="52" t="s">
        <v>22</v>
      </c>
      <c r="AH31" s="47">
        <v>21093750</v>
      </c>
      <c r="AI31" s="47">
        <v>2315769</v>
      </c>
      <c r="AJ31" s="47">
        <v>60662</v>
      </c>
      <c r="AK31" s="47">
        <v>20354</v>
      </c>
      <c r="AL31" s="47">
        <v>250631</v>
      </c>
      <c r="AM31" s="47">
        <v>80082</v>
      </c>
      <c r="AN31" s="47">
        <v>290684</v>
      </c>
      <c r="AO31" s="47">
        <v>24111932</v>
      </c>
      <c r="AP31" s="111">
        <v>26108966</v>
      </c>
      <c r="AQ31" s="21" t="s">
        <v>189</v>
      </c>
    </row>
    <row r="32" spans="1:43" s="30" customFormat="1" ht="19.5" customHeight="1">
      <c r="A32" s="47">
        <v>25</v>
      </c>
      <c r="B32" s="19" t="s">
        <v>28</v>
      </c>
      <c r="C32" s="48">
        <v>362650</v>
      </c>
      <c r="D32" s="48" t="s">
        <v>26</v>
      </c>
      <c r="E32" s="48">
        <v>47470</v>
      </c>
      <c r="F32" s="48">
        <v>101488</v>
      </c>
      <c r="G32" s="48">
        <v>319438</v>
      </c>
      <c r="H32" s="49">
        <f t="shared" si="1"/>
        <v>831046</v>
      </c>
      <c r="I32" s="21" t="s">
        <v>295</v>
      </c>
      <c r="J32" s="47">
        <v>25</v>
      </c>
      <c r="K32" s="19" t="s">
        <v>28</v>
      </c>
      <c r="L32" s="48">
        <v>6464166</v>
      </c>
      <c r="M32" s="48">
        <v>1043620</v>
      </c>
      <c r="N32" s="48"/>
      <c r="O32" s="48"/>
      <c r="P32" s="48">
        <v>322575</v>
      </c>
      <c r="Q32" s="48"/>
      <c r="R32" s="48">
        <v>47782</v>
      </c>
      <c r="S32" s="50">
        <f t="shared" si="0"/>
        <v>7878143</v>
      </c>
      <c r="T32" s="50">
        <v>8709189</v>
      </c>
      <c r="U32" s="21" t="s">
        <v>295</v>
      </c>
      <c r="V32" s="47">
        <v>25</v>
      </c>
      <c r="W32" s="29" t="s">
        <v>28</v>
      </c>
      <c r="X32" s="47">
        <v>121117</v>
      </c>
      <c r="Y32" s="47">
        <v>222215</v>
      </c>
      <c r="Z32" s="47">
        <v>51580</v>
      </c>
      <c r="AA32" s="47">
        <v>122520</v>
      </c>
      <c r="AB32" s="47">
        <v>345904</v>
      </c>
      <c r="AC32" s="111">
        <v>864206</v>
      </c>
      <c r="AD32" s="54"/>
      <c r="AE32" s="21" t="s">
        <v>295</v>
      </c>
      <c r="AF32" s="47">
        <v>25</v>
      </c>
      <c r="AG32" s="52" t="s">
        <v>28</v>
      </c>
      <c r="AH32" s="47">
        <v>7137408</v>
      </c>
      <c r="AI32" s="47">
        <v>1081630</v>
      </c>
      <c r="AJ32" s="47">
        <v>15957</v>
      </c>
      <c r="AK32" s="47">
        <v>52743</v>
      </c>
      <c r="AL32" s="47">
        <v>209099</v>
      </c>
      <c r="AM32" s="47">
        <v>89792</v>
      </c>
      <c r="AN32" s="47">
        <v>393586</v>
      </c>
      <c r="AO32" s="47">
        <v>8980215</v>
      </c>
      <c r="AP32" s="111">
        <v>9844421</v>
      </c>
      <c r="AQ32" s="21" t="s">
        <v>295</v>
      </c>
    </row>
    <row r="33" spans="1:43" s="30" customFormat="1" ht="19.5" customHeight="1">
      <c r="A33" s="47">
        <v>26</v>
      </c>
      <c r="B33" s="19" t="s">
        <v>23</v>
      </c>
      <c r="C33" s="48">
        <v>8580</v>
      </c>
      <c r="D33" s="48">
        <v>10022</v>
      </c>
      <c r="E33" s="48">
        <v>2749</v>
      </c>
      <c r="F33" s="48">
        <v>12296</v>
      </c>
      <c r="G33" s="48">
        <v>22322</v>
      </c>
      <c r="H33" s="49">
        <f t="shared" si="1"/>
        <v>55969</v>
      </c>
      <c r="I33" s="21" t="s">
        <v>190</v>
      </c>
      <c r="J33" s="47">
        <v>26</v>
      </c>
      <c r="K33" s="19" t="s">
        <v>23</v>
      </c>
      <c r="L33" s="48">
        <v>228096</v>
      </c>
      <c r="M33" s="48">
        <v>24600</v>
      </c>
      <c r="N33" s="48">
        <v>5770</v>
      </c>
      <c r="O33" s="48">
        <v>0</v>
      </c>
      <c r="P33" s="48">
        <v>558</v>
      </c>
      <c r="Q33" s="48">
        <v>706</v>
      </c>
      <c r="R33" s="48">
        <v>3783</v>
      </c>
      <c r="S33" s="50">
        <f t="shared" si="0"/>
        <v>263513</v>
      </c>
      <c r="T33" s="50">
        <v>319482</v>
      </c>
      <c r="U33" s="21" t="s">
        <v>190</v>
      </c>
      <c r="V33" s="47">
        <v>26</v>
      </c>
      <c r="W33" s="29" t="s">
        <v>23</v>
      </c>
      <c r="X33" s="47">
        <v>13938</v>
      </c>
      <c r="Y33" s="47">
        <v>17191</v>
      </c>
      <c r="Z33" s="47">
        <v>2953</v>
      </c>
      <c r="AA33" s="47">
        <v>13665</v>
      </c>
      <c r="AB33" s="47">
        <v>21253</v>
      </c>
      <c r="AC33" s="111">
        <v>69000</v>
      </c>
      <c r="AD33" s="54"/>
      <c r="AE33" s="21" t="s">
        <v>190</v>
      </c>
      <c r="AF33" s="47">
        <v>26</v>
      </c>
      <c r="AG33" s="52" t="s">
        <v>270</v>
      </c>
      <c r="AH33" s="47">
        <v>260767</v>
      </c>
      <c r="AI33" s="47">
        <v>41623</v>
      </c>
      <c r="AJ33" s="47">
        <v>5618</v>
      </c>
      <c r="AK33" s="47">
        <v>14</v>
      </c>
      <c r="AL33" s="47">
        <v>562</v>
      </c>
      <c r="AM33" s="47">
        <v>812</v>
      </c>
      <c r="AN33" s="47">
        <v>4291</v>
      </c>
      <c r="AO33" s="47">
        <v>313687</v>
      </c>
      <c r="AP33" s="111">
        <v>382687</v>
      </c>
      <c r="AQ33" s="21" t="s">
        <v>190</v>
      </c>
    </row>
    <row r="34" spans="1:43" s="30" customFormat="1" ht="19.5" customHeight="1">
      <c r="A34" s="47">
        <v>27</v>
      </c>
      <c r="B34" s="19" t="s">
        <v>7</v>
      </c>
      <c r="C34" s="48">
        <v>245688</v>
      </c>
      <c r="D34" s="48">
        <v>316815</v>
      </c>
      <c r="E34" s="48">
        <v>57939</v>
      </c>
      <c r="F34" s="48">
        <v>104931</v>
      </c>
      <c r="G34" s="48">
        <v>275093</v>
      </c>
      <c r="H34" s="49" t="s">
        <v>208</v>
      </c>
      <c r="I34" s="21" t="s">
        <v>191</v>
      </c>
      <c r="J34" s="47">
        <v>27</v>
      </c>
      <c r="K34" s="19" t="s">
        <v>7</v>
      </c>
      <c r="L34" s="48">
        <v>19258791</v>
      </c>
      <c r="M34" s="48">
        <v>1746117</v>
      </c>
      <c r="N34" s="48">
        <v>584342</v>
      </c>
      <c r="O34" s="48">
        <v>31188</v>
      </c>
      <c r="P34" s="48">
        <v>1276927</v>
      </c>
      <c r="Q34" s="48">
        <v>16168</v>
      </c>
      <c r="R34" s="48">
        <v>22366</v>
      </c>
      <c r="S34" s="50">
        <f t="shared" si="0"/>
        <v>22935899</v>
      </c>
      <c r="T34" s="50">
        <v>23936366</v>
      </c>
      <c r="U34" s="21" t="s">
        <v>191</v>
      </c>
      <c r="V34" s="47">
        <v>27</v>
      </c>
      <c r="W34" s="29" t="s">
        <v>7</v>
      </c>
      <c r="X34" s="47">
        <v>265167</v>
      </c>
      <c r="Y34" s="47">
        <v>359769</v>
      </c>
      <c r="Z34" s="47">
        <v>75309</v>
      </c>
      <c r="AA34" s="47">
        <v>117208</v>
      </c>
      <c r="AB34" s="47">
        <v>312037</v>
      </c>
      <c r="AC34" s="111">
        <v>1129492</v>
      </c>
      <c r="AD34" s="54" t="s">
        <v>216</v>
      </c>
      <c r="AE34" s="21" t="s">
        <v>191</v>
      </c>
      <c r="AF34" s="47">
        <v>27</v>
      </c>
      <c r="AG34" s="52" t="s">
        <v>7</v>
      </c>
      <c r="AH34" s="47">
        <v>21127282</v>
      </c>
      <c r="AI34" s="47">
        <v>2027972</v>
      </c>
      <c r="AJ34" s="47">
        <v>566225</v>
      </c>
      <c r="AK34" s="47">
        <v>36711</v>
      </c>
      <c r="AL34" s="47">
        <v>1338243</v>
      </c>
      <c r="AM34" s="47">
        <v>16251</v>
      </c>
      <c r="AN34" s="47">
        <v>23070</v>
      </c>
      <c r="AO34" s="47">
        <v>25135754</v>
      </c>
      <c r="AP34" s="111">
        <v>26265246</v>
      </c>
      <c r="AQ34" s="21" t="s">
        <v>191</v>
      </c>
    </row>
    <row r="35" spans="1:43" s="30" customFormat="1" ht="19.5" customHeight="1">
      <c r="A35" s="47">
        <v>28</v>
      </c>
      <c r="B35" s="19" t="s">
        <v>24</v>
      </c>
      <c r="C35" s="48">
        <v>45355</v>
      </c>
      <c r="D35" s="48">
        <v>39302</v>
      </c>
      <c r="E35" s="48">
        <v>7736</v>
      </c>
      <c r="F35" s="48">
        <v>39824</v>
      </c>
      <c r="G35" s="48">
        <v>20301</v>
      </c>
      <c r="H35" s="49" t="s">
        <v>207</v>
      </c>
      <c r="I35" s="21" t="s">
        <v>192</v>
      </c>
      <c r="J35" s="47">
        <v>28</v>
      </c>
      <c r="K35" s="19" t="s">
        <v>24</v>
      </c>
      <c r="L35" s="48">
        <v>1362282</v>
      </c>
      <c r="M35" s="48">
        <v>295215</v>
      </c>
      <c r="N35" s="48">
        <v>10277</v>
      </c>
      <c r="O35" s="48">
        <v>166</v>
      </c>
      <c r="P35" s="48">
        <v>59416</v>
      </c>
      <c r="Q35" s="48">
        <v>5530</v>
      </c>
      <c r="R35" s="48">
        <v>2781</v>
      </c>
      <c r="S35" s="50">
        <f t="shared" si="0"/>
        <v>1735667</v>
      </c>
      <c r="T35" s="50">
        <v>1888220</v>
      </c>
      <c r="U35" s="21" t="s">
        <v>192</v>
      </c>
      <c r="V35" s="47">
        <v>28</v>
      </c>
      <c r="W35" s="29" t="s">
        <v>24</v>
      </c>
      <c r="X35" s="47">
        <v>19485</v>
      </c>
      <c r="Y35" s="47">
        <v>45068</v>
      </c>
      <c r="Z35" s="47">
        <v>12031</v>
      </c>
      <c r="AA35" s="47">
        <v>44082</v>
      </c>
      <c r="AB35" s="47">
        <v>31352</v>
      </c>
      <c r="AC35" s="111">
        <v>152227</v>
      </c>
      <c r="AD35" s="54" t="s">
        <v>216</v>
      </c>
      <c r="AE35" s="21" t="s">
        <v>192</v>
      </c>
      <c r="AF35" s="47">
        <v>28</v>
      </c>
      <c r="AG35" s="52" t="s">
        <v>24</v>
      </c>
      <c r="AH35" s="47">
        <v>1541985</v>
      </c>
      <c r="AI35" s="47">
        <v>385446</v>
      </c>
      <c r="AJ35" s="47">
        <v>0</v>
      </c>
      <c r="AK35" s="47">
        <v>0</v>
      </c>
      <c r="AL35" s="47">
        <v>50670</v>
      </c>
      <c r="AM35" s="47">
        <v>2616</v>
      </c>
      <c r="AN35" s="47">
        <v>4389</v>
      </c>
      <c r="AO35" s="47">
        <v>1985106</v>
      </c>
      <c r="AP35" s="111">
        <v>2137333</v>
      </c>
      <c r="AQ35" s="21" t="s">
        <v>192</v>
      </c>
    </row>
    <row r="36" spans="1:43" s="30" customFormat="1" ht="19.5" customHeight="1">
      <c r="A36" s="47">
        <v>29</v>
      </c>
      <c r="B36" s="19" t="s">
        <v>63</v>
      </c>
      <c r="C36" s="48">
        <v>407229</v>
      </c>
      <c r="D36" s="48" t="s">
        <v>57</v>
      </c>
      <c r="E36" s="48">
        <v>44771</v>
      </c>
      <c r="F36" s="48">
        <v>127038</v>
      </c>
      <c r="G36" s="48">
        <v>76934</v>
      </c>
      <c r="H36" s="49">
        <f>SUM(C36:G36)</f>
        <v>655972</v>
      </c>
      <c r="I36" s="21" t="s">
        <v>296</v>
      </c>
      <c r="J36" s="47">
        <v>29</v>
      </c>
      <c r="K36" s="19" t="s">
        <v>63</v>
      </c>
      <c r="L36" s="48">
        <v>4796698</v>
      </c>
      <c r="M36" s="48">
        <v>878327</v>
      </c>
      <c r="N36" s="48" t="s">
        <v>59</v>
      </c>
      <c r="O36" s="48" t="s">
        <v>59</v>
      </c>
      <c r="P36" s="48">
        <v>120179</v>
      </c>
      <c r="Q36" s="48" t="s">
        <v>60</v>
      </c>
      <c r="R36" s="48">
        <v>37213</v>
      </c>
      <c r="S36" s="50">
        <f t="shared" si="0"/>
        <v>5832417</v>
      </c>
      <c r="T36" s="50">
        <v>6488389</v>
      </c>
      <c r="U36" s="21" t="s">
        <v>296</v>
      </c>
      <c r="V36" s="47">
        <v>29</v>
      </c>
      <c r="W36" s="29" t="s">
        <v>63</v>
      </c>
      <c r="X36" s="47">
        <v>0</v>
      </c>
      <c r="Y36" s="47">
        <v>443966</v>
      </c>
      <c r="Z36" s="47">
        <v>46964</v>
      </c>
      <c r="AA36" s="47">
        <v>136813</v>
      </c>
      <c r="AB36" s="47">
        <v>84555</v>
      </c>
      <c r="AC36" s="111">
        <v>712328</v>
      </c>
      <c r="AD36" s="54" t="s">
        <v>216</v>
      </c>
      <c r="AE36" s="21" t="s">
        <v>296</v>
      </c>
      <c r="AF36" s="47">
        <v>29</v>
      </c>
      <c r="AG36" s="52" t="s">
        <v>63</v>
      </c>
      <c r="AH36" s="47">
        <v>5595357</v>
      </c>
      <c r="AI36" s="47">
        <v>961369</v>
      </c>
      <c r="AJ36" s="47">
        <v>0</v>
      </c>
      <c r="AK36" s="47">
        <v>0</v>
      </c>
      <c r="AL36" s="47">
        <v>136112</v>
      </c>
      <c r="AM36" s="47">
        <v>0</v>
      </c>
      <c r="AN36" s="47">
        <v>40407</v>
      </c>
      <c r="AO36" s="47">
        <v>6733245</v>
      </c>
      <c r="AP36" s="111">
        <v>7445573</v>
      </c>
      <c r="AQ36" s="21" t="s">
        <v>296</v>
      </c>
    </row>
    <row r="37" spans="1:43" s="30" customFormat="1" ht="19.5" customHeight="1">
      <c r="A37" s="47"/>
      <c r="B37" s="20" t="s">
        <v>64</v>
      </c>
      <c r="C37" s="49">
        <f>SUM(C8:C36)</f>
        <v>5608166</v>
      </c>
      <c r="D37" s="49">
        <f t="shared" ref="D37:Q37" si="2">SUM(D8:D36)</f>
        <v>4582588</v>
      </c>
      <c r="E37" s="49">
        <f t="shared" si="2"/>
        <v>1333262</v>
      </c>
      <c r="F37" s="49">
        <f t="shared" si="2"/>
        <v>2245222</v>
      </c>
      <c r="G37" s="49">
        <f t="shared" si="2"/>
        <v>6175501</v>
      </c>
      <c r="H37" s="49">
        <v>20400577</v>
      </c>
      <c r="I37" s="22" t="s">
        <v>283</v>
      </c>
      <c r="J37" s="47"/>
      <c r="K37" s="20" t="s">
        <v>64</v>
      </c>
      <c r="L37" s="49">
        <f t="shared" si="2"/>
        <v>161897746</v>
      </c>
      <c r="M37" s="49">
        <f t="shared" si="2"/>
        <v>22491528</v>
      </c>
      <c r="N37" s="49">
        <f t="shared" si="2"/>
        <v>2263180</v>
      </c>
      <c r="O37" s="49">
        <f t="shared" si="2"/>
        <v>367891</v>
      </c>
      <c r="P37" s="49">
        <f t="shared" si="2"/>
        <v>7082980</v>
      </c>
      <c r="Q37" s="49">
        <f t="shared" si="2"/>
        <v>1819990</v>
      </c>
      <c r="R37" s="49">
        <f>SUM(R8:R36)</f>
        <v>1946924</v>
      </c>
      <c r="S37" s="50">
        <f t="shared" si="0"/>
        <v>197870239</v>
      </c>
      <c r="T37" s="50">
        <f>SUM(T8:T36)</f>
        <v>218287621</v>
      </c>
      <c r="U37" s="22" t="s">
        <v>283</v>
      </c>
      <c r="V37" s="55"/>
      <c r="W37" s="56" t="s">
        <v>64</v>
      </c>
      <c r="X37" s="55">
        <v>5342161</v>
      </c>
      <c r="Y37" s="55">
        <v>6574615</v>
      </c>
      <c r="Z37" s="55">
        <v>1290326</v>
      </c>
      <c r="AA37" s="55">
        <v>2551762</v>
      </c>
      <c r="AB37" s="55">
        <v>5510559</v>
      </c>
      <c r="AC37" s="112">
        <v>21858170</v>
      </c>
      <c r="AD37" s="57"/>
      <c r="AE37" s="22" t="s">
        <v>283</v>
      </c>
      <c r="AF37" s="55"/>
      <c r="AG37" s="58" t="s">
        <v>64</v>
      </c>
      <c r="AH37" s="55">
        <v>179078330</v>
      </c>
      <c r="AI37" s="55">
        <v>25015842</v>
      </c>
      <c r="AJ37" s="55">
        <v>2247466</v>
      </c>
      <c r="AK37" s="55">
        <v>519541</v>
      </c>
      <c r="AL37" s="55">
        <v>7651569</v>
      </c>
      <c r="AM37" s="55">
        <v>2022944</v>
      </c>
      <c r="AN37" s="55">
        <v>2459596</v>
      </c>
      <c r="AO37" s="55">
        <v>218995288</v>
      </c>
      <c r="AP37" s="112">
        <v>240870743</v>
      </c>
      <c r="AQ37" s="22" t="s">
        <v>283</v>
      </c>
    </row>
    <row r="38" spans="1:43" s="30" customFormat="1" ht="19.5" customHeight="1">
      <c r="A38" s="47"/>
      <c r="B38" s="20" t="s">
        <v>65</v>
      </c>
      <c r="C38" s="10"/>
      <c r="D38" s="10"/>
      <c r="E38" s="10"/>
      <c r="F38" s="10"/>
      <c r="G38" s="10"/>
      <c r="H38" s="49"/>
      <c r="I38" s="22" t="s">
        <v>285</v>
      </c>
      <c r="J38" s="47"/>
      <c r="K38" s="20" t="s">
        <v>65</v>
      </c>
      <c r="L38" s="10"/>
      <c r="M38" s="10"/>
      <c r="N38" s="10"/>
      <c r="O38" s="10"/>
      <c r="P38" s="10"/>
      <c r="Q38" s="10"/>
      <c r="R38" s="10"/>
      <c r="S38" s="50"/>
      <c r="T38" s="50"/>
      <c r="U38" s="22" t="s">
        <v>285</v>
      </c>
      <c r="V38" s="55"/>
      <c r="W38" s="56" t="s">
        <v>65</v>
      </c>
      <c r="X38" s="55"/>
      <c r="Y38" s="55"/>
      <c r="Z38" s="55"/>
      <c r="AA38" s="55"/>
      <c r="AB38" s="55"/>
      <c r="AC38" s="112"/>
      <c r="AD38" s="57"/>
      <c r="AE38" s="22" t="s">
        <v>285</v>
      </c>
      <c r="AF38" s="47"/>
      <c r="AG38" s="58" t="s">
        <v>65</v>
      </c>
      <c r="AH38" s="47"/>
      <c r="AI38" s="47"/>
      <c r="AJ38" s="47"/>
      <c r="AK38" s="47"/>
      <c r="AL38" s="47"/>
      <c r="AM38" s="47"/>
      <c r="AN38" s="47"/>
      <c r="AO38" s="47"/>
      <c r="AP38" s="111"/>
      <c r="AQ38" s="22" t="s">
        <v>285</v>
      </c>
    </row>
    <row r="39" spans="1:43" s="30" customFormat="1" ht="30">
      <c r="A39" s="47">
        <v>1</v>
      </c>
      <c r="B39" s="15" t="s">
        <v>408</v>
      </c>
      <c r="C39" s="59">
        <v>0</v>
      </c>
      <c r="D39" s="48">
        <v>2730</v>
      </c>
      <c r="E39" s="48">
        <v>1074</v>
      </c>
      <c r="F39" s="48">
        <v>489</v>
      </c>
      <c r="G39" s="48">
        <v>4652</v>
      </c>
      <c r="H39" s="49">
        <f t="shared" ref="H39:H46" si="3">SUM(C39:G39)</f>
        <v>8945</v>
      </c>
      <c r="I39" s="53" t="s">
        <v>297</v>
      </c>
      <c r="J39" s="47">
        <v>1</v>
      </c>
      <c r="K39" s="15" t="s">
        <v>408</v>
      </c>
      <c r="L39" s="48">
        <v>79098</v>
      </c>
      <c r="M39" s="48">
        <v>22265</v>
      </c>
      <c r="N39" s="48" t="s">
        <v>59</v>
      </c>
      <c r="O39" s="48" t="s">
        <v>59</v>
      </c>
      <c r="P39" s="48" t="s">
        <v>59</v>
      </c>
      <c r="Q39" s="48">
        <v>821</v>
      </c>
      <c r="R39" s="48">
        <v>0</v>
      </c>
      <c r="S39" s="50">
        <f t="shared" si="0"/>
        <v>102184</v>
      </c>
      <c r="T39" s="50">
        <v>111129</v>
      </c>
      <c r="U39" s="53" t="s">
        <v>297</v>
      </c>
      <c r="V39" s="47">
        <v>1</v>
      </c>
      <c r="W39" s="29" t="s">
        <v>408</v>
      </c>
      <c r="X39" s="47">
        <v>2829</v>
      </c>
      <c r="Y39" s="47">
        <v>0</v>
      </c>
      <c r="Z39" s="47">
        <v>1088</v>
      </c>
      <c r="AA39" s="47">
        <v>489</v>
      </c>
      <c r="AB39" s="47">
        <v>4804</v>
      </c>
      <c r="AC39" s="111">
        <v>9210</v>
      </c>
      <c r="AD39" s="54"/>
      <c r="AE39" s="53" t="s">
        <v>297</v>
      </c>
      <c r="AF39" s="47">
        <v>1</v>
      </c>
      <c r="AG39" s="60" t="s">
        <v>409</v>
      </c>
      <c r="AH39" s="47">
        <v>86402</v>
      </c>
      <c r="AI39" s="47">
        <v>0</v>
      </c>
      <c r="AJ39" s="47">
        <v>25108</v>
      </c>
      <c r="AK39" s="47"/>
      <c r="AL39" s="47" t="s">
        <v>59</v>
      </c>
      <c r="AM39" s="47">
        <v>839</v>
      </c>
      <c r="AN39" s="47">
        <v>0</v>
      </c>
      <c r="AO39" s="47">
        <v>112349</v>
      </c>
      <c r="AP39" s="111">
        <v>121559</v>
      </c>
      <c r="AQ39" s="53" t="s">
        <v>297</v>
      </c>
    </row>
    <row r="40" spans="1:43" s="30" customFormat="1" ht="19.5" customHeight="1">
      <c r="A40" s="47">
        <v>2</v>
      </c>
      <c r="B40" s="19" t="s">
        <v>66</v>
      </c>
      <c r="C40" s="48">
        <v>1870</v>
      </c>
      <c r="D40" s="48">
        <v>8798</v>
      </c>
      <c r="E40" s="48">
        <v>2729</v>
      </c>
      <c r="F40" s="48">
        <v>1847</v>
      </c>
      <c r="G40" s="48">
        <v>4521</v>
      </c>
      <c r="H40" s="49">
        <f t="shared" si="3"/>
        <v>19765</v>
      </c>
      <c r="I40" s="21" t="s">
        <v>298</v>
      </c>
      <c r="J40" s="47">
        <v>2</v>
      </c>
      <c r="K40" s="19" t="s">
        <v>66</v>
      </c>
      <c r="L40" s="48" t="s">
        <v>214</v>
      </c>
      <c r="M40" s="48" t="s">
        <v>214</v>
      </c>
      <c r="N40" s="48" t="s">
        <v>214</v>
      </c>
      <c r="O40" s="48" t="s">
        <v>214</v>
      </c>
      <c r="P40" s="48" t="s">
        <v>214</v>
      </c>
      <c r="Q40" s="48" t="s">
        <v>214</v>
      </c>
      <c r="R40" s="48">
        <v>817172</v>
      </c>
      <c r="S40" s="50">
        <f t="shared" si="0"/>
        <v>817172</v>
      </c>
      <c r="T40" s="50">
        <v>836937</v>
      </c>
      <c r="U40" s="21" t="s">
        <v>298</v>
      </c>
      <c r="V40" s="47">
        <v>2</v>
      </c>
      <c r="W40" s="29" t="s">
        <v>66</v>
      </c>
      <c r="X40" s="47">
        <v>2017</v>
      </c>
      <c r="Y40" s="47">
        <v>9379</v>
      </c>
      <c r="Z40" s="47">
        <v>2932</v>
      </c>
      <c r="AA40" s="47">
        <v>1735</v>
      </c>
      <c r="AB40" s="47">
        <v>5695</v>
      </c>
      <c r="AC40" s="111">
        <v>21758</v>
      </c>
      <c r="AD40" s="54"/>
      <c r="AE40" s="21" t="s">
        <v>298</v>
      </c>
      <c r="AF40" s="47">
        <v>2</v>
      </c>
      <c r="AG40" s="52" t="s">
        <v>66</v>
      </c>
      <c r="AH40" s="47">
        <v>366541</v>
      </c>
      <c r="AI40" s="47">
        <v>469672</v>
      </c>
      <c r="AJ40" s="47">
        <v>24543</v>
      </c>
      <c r="AK40" s="47">
        <v>0</v>
      </c>
      <c r="AL40" s="47">
        <v>275</v>
      </c>
      <c r="AM40" s="47">
        <v>0</v>
      </c>
      <c r="AN40" s="47">
        <v>0</v>
      </c>
      <c r="AO40" s="47">
        <v>861031</v>
      </c>
      <c r="AP40" s="111">
        <v>882789</v>
      </c>
      <c r="AQ40" s="21" t="s">
        <v>298</v>
      </c>
    </row>
    <row r="41" spans="1:43" s="30" customFormat="1" ht="31.5" customHeight="1">
      <c r="A41" s="47">
        <v>3</v>
      </c>
      <c r="B41" s="15" t="s">
        <v>406</v>
      </c>
      <c r="C41" s="48">
        <v>5425</v>
      </c>
      <c r="D41" s="48">
        <v>4186</v>
      </c>
      <c r="E41" s="48">
        <v>549</v>
      </c>
      <c r="F41" s="48">
        <v>16</v>
      </c>
      <c r="G41" s="48">
        <v>570</v>
      </c>
      <c r="H41" s="49">
        <f t="shared" si="3"/>
        <v>10746</v>
      </c>
      <c r="I41" s="21" t="s">
        <v>231</v>
      </c>
      <c r="J41" s="47">
        <v>3</v>
      </c>
      <c r="K41" s="15" t="s">
        <v>406</v>
      </c>
      <c r="L41" s="48">
        <v>71038</v>
      </c>
      <c r="M41" s="48">
        <v>22689</v>
      </c>
      <c r="N41" s="48">
        <v>317</v>
      </c>
      <c r="O41" s="48">
        <v>5</v>
      </c>
      <c r="P41" s="48">
        <v>270</v>
      </c>
      <c r="Q41" s="48">
        <v>5</v>
      </c>
      <c r="R41" s="48">
        <v>252</v>
      </c>
      <c r="S41" s="50">
        <f t="shared" si="0"/>
        <v>94576</v>
      </c>
      <c r="T41" s="50">
        <v>105322</v>
      </c>
      <c r="U41" s="21" t="s">
        <v>231</v>
      </c>
      <c r="V41" s="47">
        <v>3</v>
      </c>
      <c r="W41" s="29" t="s">
        <v>33</v>
      </c>
      <c r="X41" s="47">
        <v>5945</v>
      </c>
      <c r="Y41" s="47">
        <v>4477</v>
      </c>
      <c r="Z41" s="47">
        <v>594</v>
      </c>
      <c r="AA41" s="47">
        <v>20</v>
      </c>
      <c r="AB41" s="47">
        <v>567</v>
      </c>
      <c r="AC41" s="111">
        <v>11603</v>
      </c>
      <c r="AD41" s="54"/>
      <c r="AE41" s="21" t="s">
        <v>231</v>
      </c>
      <c r="AF41" s="47">
        <v>3</v>
      </c>
      <c r="AG41" s="52" t="s">
        <v>33</v>
      </c>
      <c r="AH41" s="47">
        <v>77811</v>
      </c>
      <c r="AI41" s="47">
        <v>24768</v>
      </c>
      <c r="AJ41" s="47">
        <v>314</v>
      </c>
      <c r="AK41" s="47">
        <v>5</v>
      </c>
      <c r="AL41" s="47">
        <v>275</v>
      </c>
      <c r="AM41" s="47">
        <v>5</v>
      </c>
      <c r="AN41" s="47">
        <v>1398</v>
      </c>
      <c r="AO41" s="47">
        <v>104576</v>
      </c>
      <c r="AP41" s="111">
        <v>116179</v>
      </c>
      <c r="AQ41" s="21" t="s">
        <v>231</v>
      </c>
    </row>
    <row r="42" spans="1:43" s="30" customFormat="1" ht="19.5" customHeight="1">
      <c r="A42" s="47">
        <v>4</v>
      </c>
      <c r="B42" s="19" t="s">
        <v>36</v>
      </c>
      <c r="C42" s="48">
        <v>4465</v>
      </c>
      <c r="D42" s="48">
        <v>1843</v>
      </c>
      <c r="E42" s="48">
        <v>0</v>
      </c>
      <c r="F42" s="48">
        <v>70</v>
      </c>
      <c r="G42" s="48">
        <v>1292</v>
      </c>
      <c r="H42" s="49">
        <f t="shared" si="3"/>
        <v>7670</v>
      </c>
      <c r="I42" s="21" t="s">
        <v>232</v>
      </c>
      <c r="J42" s="47">
        <v>4</v>
      </c>
      <c r="K42" s="19" t="s">
        <v>36</v>
      </c>
      <c r="L42" s="48">
        <v>67789</v>
      </c>
      <c r="M42" s="48">
        <v>28588</v>
      </c>
      <c r="N42" s="48">
        <v>610</v>
      </c>
      <c r="O42" s="48">
        <v>51</v>
      </c>
      <c r="P42" s="48">
        <v>416</v>
      </c>
      <c r="Q42" s="48">
        <v>221</v>
      </c>
      <c r="R42" s="48">
        <v>182</v>
      </c>
      <c r="S42" s="50">
        <f t="shared" si="0"/>
        <v>97857</v>
      </c>
      <c r="T42" s="50">
        <v>105527</v>
      </c>
      <c r="U42" s="21" t="s">
        <v>232</v>
      </c>
      <c r="V42" s="47">
        <v>4</v>
      </c>
      <c r="W42" s="29" t="s">
        <v>36</v>
      </c>
      <c r="X42" s="47">
        <v>4538</v>
      </c>
      <c r="Y42" s="47">
        <v>1968</v>
      </c>
      <c r="Z42" s="47">
        <v>0</v>
      </c>
      <c r="AA42" s="47">
        <v>77</v>
      </c>
      <c r="AB42" s="47">
        <v>1303</v>
      </c>
      <c r="AC42" s="111">
        <v>7886</v>
      </c>
      <c r="AD42" s="54"/>
      <c r="AE42" s="21" t="s">
        <v>232</v>
      </c>
      <c r="AF42" s="47">
        <v>4</v>
      </c>
      <c r="AG42" s="52" t="s">
        <v>36</v>
      </c>
      <c r="AH42" s="47">
        <v>71585</v>
      </c>
      <c r="AI42" s="47">
        <v>30336</v>
      </c>
      <c r="AJ42" s="47">
        <v>610</v>
      </c>
      <c r="AK42" s="47">
        <v>51</v>
      </c>
      <c r="AL42" s="47">
        <v>429</v>
      </c>
      <c r="AM42" s="47">
        <v>224</v>
      </c>
      <c r="AN42" s="47">
        <v>193</v>
      </c>
      <c r="AO42" s="47">
        <v>103428</v>
      </c>
      <c r="AP42" s="111">
        <v>111314</v>
      </c>
      <c r="AQ42" s="21" t="s">
        <v>232</v>
      </c>
    </row>
    <row r="43" spans="1:43" s="30" customFormat="1" ht="19.5" customHeight="1">
      <c r="A43" s="47">
        <v>5</v>
      </c>
      <c r="B43" s="19" t="s">
        <v>209</v>
      </c>
      <c r="C43" s="48">
        <v>281159</v>
      </c>
      <c r="D43" s="48" t="s">
        <v>26</v>
      </c>
      <c r="E43" s="48">
        <v>43723</v>
      </c>
      <c r="F43" s="48">
        <v>91073</v>
      </c>
      <c r="G43" s="48">
        <v>198137</v>
      </c>
      <c r="H43" s="49">
        <f t="shared" si="3"/>
        <v>614092</v>
      </c>
      <c r="I43" s="21" t="s">
        <v>299</v>
      </c>
      <c r="J43" s="47">
        <v>5</v>
      </c>
      <c r="K43" s="19" t="s">
        <v>209</v>
      </c>
      <c r="L43" s="48">
        <v>6104070</v>
      </c>
      <c r="M43" s="48">
        <v>2986579</v>
      </c>
      <c r="N43" s="48" t="s">
        <v>59</v>
      </c>
      <c r="O43" s="48"/>
      <c r="P43" s="48"/>
      <c r="Q43" s="48"/>
      <c r="R43" s="48"/>
      <c r="S43" s="50">
        <f t="shared" si="0"/>
        <v>9090649</v>
      </c>
      <c r="T43" s="50">
        <v>9704741</v>
      </c>
      <c r="U43" s="21" t="s">
        <v>299</v>
      </c>
      <c r="V43" s="47">
        <v>5</v>
      </c>
      <c r="W43" s="29" t="s">
        <v>271</v>
      </c>
      <c r="X43" s="47">
        <v>3158</v>
      </c>
      <c r="Y43" s="47">
        <v>289707</v>
      </c>
      <c r="Z43" s="47">
        <v>41682</v>
      </c>
      <c r="AA43" s="47">
        <v>137773</v>
      </c>
      <c r="AB43" s="47">
        <v>128087</v>
      </c>
      <c r="AC43" s="111">
        <v>600407</v>
      </c>
      <c r="AD43" s="54"/>
      <c r="AE43" s="21" t="s">
        <v>299</v>
      </c>
      <c r="AF43" s="47">
        <v>5</v>
      </c>
      <c r="AG43" s="52" t="s">
        <v>271</v>
      </c>
      <c r="AH43" s="47">
        <v>6595993</v>
      </c>
      <c r="AI43" s="47">
        <v>3061817</v>
      </c>
      <c r="AJ43" s="47" t="s">
        <v>59</v>
      </c>
      <c r="AK43" s="47">
        <v>4</v>
      </c>
      <c r="AL43" s="47">
        <v>211</v>
      </c>
      <c r="AM43" s="47">
        <v>0</v>
      </c>
      <c r="AN43" s="47">
        <v>1620</v>
      </c>
      <c r="AO43" s="47">
        <v>9659645</v>
      </c>
      <c r="AP43" s="111">
        <v>10260052</v>
      </c>
      <c r="AQ43" s="21" t="s">
        <v>299</v>
      </c>
    </row>
    <row r="44" spans="1:43" s="30" customFormat="1" ht="19.5" customHeight="1">
      <c r="A44" s="47">
        <v>6</v>
      </c>
      <c r="B44" s="19" t="s">
        <v>67</v>
      </c>
      <c r="C44" s="48">
        <v>0</v>
      </c>
      <c r="D44" s="48">
        <v>1202</v>
      </c>
      <c r="E44" s="48">
        <v>0</v>
      </c>
      <c r="F44" s="48">
        <v>329</v>
      </c>
      <c r="G44" s="48">
        <v>652</v>
      </c>
      <c r="H44" s="49">
        <f t="shared" si="3"/>
        <v>2183</v>
      </c>
      <c r="I44" s="21" t="s">
        <v>300</v>
      </c>
      <c r="J44" s="47">
        <v>6</v>
      </c>
      <c r="K44" s="19" t="s">
        <v>67</v>
      </c>
      <c r="L44" s="48">
        <v>13093</v>
      </c>
      <c r="M44" s="48">
        <v>90</v>
      </c>
      <c r="N44" s="48">
        <v>32</v>
      </c>
      <c r="O44" s="48">
        <v>37</v>
      </c>
      <c r="P44" s="48">
        <v>151</v>
      </c>
      <c r="Q44" s="48">
        <v>0</v>
      </c>
      <c r="R44" s="48">
        <v>422</v>
      </c>
      <c r="S44" s="50">
        <f t="shared" si="0"/>
        <v>13825</v>
      </c>
      <c r="T44" s="50">
        <v>16008</v>
      </c>
      <c r="U44" s="21" t="s">
        <v>300</v>
      </c>
      <c r="V44" s="47">
        <v>6</v>
      </c>
      <c r="W44" s="29" t="s">
        <v>67</v>
      </c>
      <c r="X44" s="47">
        <v>0</v>
      </c>
      <c r="Y44" s="47">
        <v>1330</v>
      </c>
      <c r="Z44" s="47">
        <v>0</v>
      </c>
      <c r="AA44" s="47">
        <v>379</v>
      </c>
      <c r="AB44" s="47">
        <v>767</v>
      </c>
      <c r="AC44" s="111">
        <v>2476</v>
      </c>
      <c r="AD44" s="54"/>
      <c r="AE44" s="21" t="s">
        <v>300</v>
      </c>
      <c r="AF44" s="47">
        <v>6</v>
      </c>
      <c r="AG44" s="52" t="s">
        <v>67</v>
      </c>
      <c r="AH44" s="47">
        <v>14708</v>
      </c>
      <c r="AI44" s="47">
        <v>155</v>
      </c>
      <c r="AJ44" s="47">
        <v>36</v>
      </c>
      <c r="AK44" s="47">
        <v>39</v>
      </c>
      <c r="AL44" s="47">
        <v>171</v>
      </c>
      <c r="AM44" s="47">
        <v>0</v>
      </c>
      <c r="AN44" s="47">
        <v>502</v>
      </c>
      <c r="AO44" s="47">
        <v>15611</v>
      </c>
      <c r="AP44" s="111">
        <v>18087</v>
      </c>
      <c r="AQ44" s="21" t="s">
        <v>300</v>
      </c>
    </row>
    <row r="45" spans="1:43" s="30" customFormat="1" ht="19.5" customHeight="1">
      <c r="A45" s="47">
        <v>7</v>
      </c>
      <c r="B45" s="19" t="s">
        <v>31</v>
      </c>
      <c r="C45" s="48">
        <v>2285</v>
      </c>
      <c r="D45" s="48">
        <v>11439</v>
      </c>
      <c r="E45" s="48">
        <v>3403</v>
      </c>
      <c r="F45" s="48">
        <v>2329</v>
      </c>
      <c r="G45" s="48">
        <v>6685</v>
      </c>
      <c r="H45" s="49">
        <f t="shared" si="3"/>
        <v>26141</v>
      </c>
      <c r="I45" s="21" t="s">
        <v>187</v>
      </c>
      <c r="J45" s="47">
        <v>7</v>
      </c>
      <c r="K45" s="19" t="s">
        <v>31</v>
      </c>
      <c r="L45" s="48">
        <v>742466</v>
      </c>
      <c r="M45" s="48">
        <v>83085</v>
      </c>
      <c r="N45" s="48">
        <v>1349</v>
      </c>
      <c r="O45" s="48">
        <v>3943</v>
      </c>
      <c r="P45" s="48">
        <v>2422</v>
      </c>
      <c r="Q45" s="48">
        <v>738</v>
      </c>
      <c r="R45" s="48">
        <v>3169</v>
      </c>
      <c r="S45" s="50">
        <f t="shared" si="0"/>
        <v>837172</v>
      </c>
      <c r="T45" s="50">
        <v>863313</v>
      </c>
      <c r="U45" s="21" t="s">
        <v>187</v>
      </c>
      <c r="V45" s="47">
        <v>7</v>
      </c>
      <c r="W45" s="29" t="s">
        <v>31</v>
      </c>
      <c r="X45" s="47">
        <v>2294</v>
      </c>
      <c r="Y45" s="47">
        <v>11919</v>
      </c>
      <c r="Z45" s="47">
        <v>3834</v>
      </c>
      <c r="AA45" s="47">
        <v>2571</v>
      </c>
      <c r="AB45" s="47">
        <v>6803</v>
      </c>
      <c r="AC45" s="111">
        <v>27421</v>
      </c>
      <c r="AD45" s="54"/>
      <c r="AE45" s="21" t="s">
        <v>187</v>
      </c>
      <c r="AF45" s="47">
        <v>7</v>
      </c>
      <c r="AG45" s="52" t="s">
        <v>31</v>
      </c>
      <c r="AH45" s="47">
        <v>799907</v>
      </c>
      <c r="AI45" s="47">
        <v>91080</v>
      </c>
      <c r="AJ45" s="47">
        <v>1349</v>
      </c>
      <c r="AK45" s="47">
        <v>4116</v>
      </c>
      <c r="AL45" s="47">
        <v>2455</v>
      </c>
      <c r="AM45" s="47">
        <v>745</v>
      </c>
      <c r="AN45" s="47">
        <v>3259</v>
      </c>
      <c r="AO45" s="47">
        <v>902911</v>
      </c>
      <c r="AP45" s="111">
        <v>930332</v>
      </c>
      <c r="AQ45" s="21" t="s">
        <v>187</v>
      </c>
    </row>
    <row r="46" spans="1:43" s="30" customFormat="1" ht="19.5" customHeight="1">
      <c r="A46" s="47"/>
      <c r="B46" s="20" t="s">
        <v>68</v>
      </c>
      <c r="C46" s="49">
        <f>SUM(C39:C45)</f>
        <v>295204</v>
      </c>
      <c r="D46" s="49">
        <f t="shared" ref="D46:R46" si="4">SUM(D39:D45)</f>
        <v>30198</v>
      </c>
      <c r="E46" s="49">
        <f t="shared" si="4"/>
        <v>51478</v>
      </c>
      <c r="F46" s="49">
        <f t="shared" si="4"/>
        <v>96153</v>
      </c>
      <c r="G46" s="49">
        <f t="shared" si="4"/>
        <v>216509</v>
      </c>
      <c r="H46" s="49">
        <f t="shared" si="3"/>
        <v>689542</v>
      </c>
      <c r="I46" s="22" t="s">
        <v>284</v>
      </c>
      <c r="J46" s="47"/>
      <c r="K46" s="20" t="s">
        <v>68</v>
      </c>
      <c r="L46" s="49">
        <f t="shared" si="4"/>
        <v>7077554</v>
      </c>
      <c r="M46" s="49">
        <f t="shared" si="4"/>
        <v>3143296</v>
      </c>
      <c r="N46" s="49">
        <f t="shared" si="4"/>
        <v>2308</v>
      </c>
      <c r="O46" s="49">
        <f t="shared" si="4"/>
        <v>4036</v>
      </c>
      <c r="P46" s="49">
        <f t="shared" si="4"/>
        <v>3259</v>
      </c>
      <c r="Q46" s="49">
        <f t="shared" si="4"/>
        <v>1785</v>
      </c>
      <c r="R46" s="49">
        <f t="shared" si="4"/>
        <v>821197</v>
      </c>
      <c r="S46" s="50">
        <f t="shared" si="0"/>
        <v>11053435</v>
      </c>
      <c r="T46" s="50">
        <f>SUM(T39:T45)</f>
        <v>11742977</v>
      </c>
      <c r="U46" s="22" t="s">
        <v>284</v>
      </c>
      <c r="V46" s="55"/>
      <c r="W46" s="56" t="s">
        <v>68</v>
      </c>
      <c r="X46" s="55">
        <v>20781</v>
      </c>
      <c r="Y46" s="55">
        <v>318780</v>
      </c>
      <c r="Z46" s="55">
        <v>50130</v>
      </c>
      <c r="AA46" s="55">
        <v>143044</v>
      </c>
      <c r="AB46" s="55">
        <v>148026</v>
      </c>
      <c r="AC46" s="112">
        <v>680761</v>
      </c>
      <c r="AD46" s="57"/>
      <c r="AE46" s="22" t="s">
        <v>284</v>
      </c>
      <c r="AF46" s="47"/>
      <c r="AG46" s="58" t="s">
        <v>272</v>
      </c>
      <c r="AH46" s="55">
        <v>8012947</v>
      </c>
      <c r="AI46" s="55">
        <v>3677828</v>
      </c>
      <c r="AJ46" s="55">
        <v>51960</v>
      </c>
      <c r="AK46" s="55">
        <v>4215</v>
      </c>
      <c r="AL46" s="55">
        <v>3816</v>
      </c>
      <c r="AM46" s="55">
        <v>1813</v>
      </c>
      <c r="AN46" s="55">
        <v>6972</v>
      </c>
      <c r="AO46" s="55">
        <v>11759551</v>
      </c>
      <c r="AP46" s="112">
        <v>12440312</v>
      </c>
      <c r="AQ46" s="22" t="s">
        <v>284</v>
      </c>
    </row>
    <row r="47" spans="1:43" s="30" customFormat="1" ht="27.75" customHeight="1">
      <c r="A47" s="47"/>
      <c r="B47" s="20" t="s">
        <v>69</v>
      </c>
      <c r="C47" s="49">
        <f>C46+C37</f>
        <v>5903370</v>
      </c>
      <c r="D47" s="49">
        <f t="shared" ref="D47:R47" si="5">D46+D37</f>
        <v>4612786</v>
      </c>
      <c r="E47" s="49">
        <f t="shared" si="5"/>
        <v>1384740</v>
      </c>
      <c r="F47" s="49">
        <f t="shared" si="5"/>
        <v>2341375</v>
      </c>
      <c r="G47" s="49">
        <f t="shared" si="5"/>
        <v>6392010</v>
      </c>
      <c r="H47" s="49">
        <f>21090119</f>
        <v>21090119</v>
      </c>
      <c r="I47" s="22" t="s">
        <v>282</v>
      </c>
      <c r="J47" s="47"/>
      <c r="K47" s="20" t="s">
        <v>69</v>
      </c>
      <c r="L47" s="49">
        <f t="shared" si="5"/>
        <v>168975300</v>
      </c>
      <c r="M47" s="49">
        <f t="shared" si="5"/>
        <v>25634824</v>
      </c>
      <c r="N47" s="49">
        <f t="shared" si="5"/>
        <v>2265488</v>
      </c>
      <c r="O47" s="49">
        <f t="shared" si="5"/>
        <v>371927</v>
      </c>
      <c r="P47" s="49">
        <f t="shared" si="5"/>
        <v>7086239</v>
      </c>
      <c r="Q47" s="49">
        <f t="shared" si="5"/>
        <v>1821775</v>
      </c>
      <c r="R47" s="49">
        <f t="shared" si="5"/>
        <v>2768121</v>
      </c>
      <c r="S47" s="50">
        <f t="shared" si="0"/>
        <v>208923674</v>
      </c>
      <c r="T47" s="50">
        <f>T37+T46</f>
        <v>230030598</v>
      </c>
      <c r="U47" s="22" t="s">
        <v>282</v>
      </c>
      <c r="V47" s="55"/>
      <c r="W47" s="56" t="s">
        <v>69</v>
      </c>
      <c r="X47" s="55">
        <v>5362942</v>
      </c>
      <c r="Y47" s="55">
        <v>6893395</v>
      </c>
      <c r="Z47" s="55">
        <v>1340456</v>
      </c>
      <c r="AA47" s="55">
        <v>2694806</v>
      </c>
      <c r="AB47" s="55">
        <v>5658585</v>
      </c>
      <c r="AC47" s="112">
        <v>22538931</v>
      </c>
      <c r="AD47" s="57"/>
      <c r="AE47" s="22" t="s">
        <v>282</v>
      </c>
      <c r="AF47" s="47"/>
      <c r="AG47" s="58" t="s">
        <v>273</v>
      </c>
      <c r="AH47" s="55">
        <v>187091277</v>
      </c>
      <c r="AI47" s="55">
        <v>28693670</v>
      </c>
      <c r="AJ47" s="55">
        <v>2299426</v>
      </c>
      <c r="AK47" s="55">
        <v>523756</v>
      </c>
      <c r="AL47" s="55">
        <v>7655385</v>
      </c>
      <c r="AM47" s="55">
        <v>2024757</v>
      </c>
      <c r="AN47" s="55">
        <v>2466568</v>
      </c>
      <c r="AO47" s="55">
        <v>230754839</v>
      </c>
      <c r="AP47" s="112">
        <v>253311055</v>
      </c>
      <c r="AQ47" s="22" t="s">
        <v>282</v>
      </c>
    </row>
    <row r="48" spans="1:43" s="38" customFormat="1" ht="15.75" customHeight="1">
      <c r="A48" s="1096" t="s">
        <v>264</v>
      </c>
      <c r="B48" s="1096"/>
      <c r="C48" s="1096"/>
      <c r="D48" s="1096"/>
      <c r="E48" s="1096"/>
      <c r="F48" s="1096"/>
      <c r="G48" s="1096"/>
      <c r="H48" s="1080"/>
      <c r="I48" s="1080"/>
      <c r="J48" s="61" t="s">
        <v>263</v>
      </c>
      <c r="K48" s="61"/>
      <c r="L48" s="61"/>
      <c r="M48" s="61"/>
      <c r="N48" s="61"/>
      <c r="O48" s="61"/>
      <c r="P48" s="61"/>
      <c r="Q48" s="61"/>
      <c r="R48" s="61"/>
      <c r="V48" s="1093" t="s">
        <v>278</v>
      </c>
      <c r="W48" s="1093"/>
      <c r="X48" s="1093"/>
      <c r="Y48" s="1093"/>
      <c r="Z48" s="1093"/>
      <c r="AA48" s="1093"/>
      <c r="AB48" s="1093"/>
      <c r="AC48" s="1093"/>
      <c r="AD48" s="1093"/>
      <c r="AE48" s="1093"/>
      <c r="AG48" s="1093" t="s">
        <v>278</v>
      </c>
      <c r="AH48" s="1093"/>
      <c r="AI48" s="1093"/>
      <c r="AJ48" s="1093"/>
      <c r="AK48" s="1093"/>
      <c r="AL48" s="1093"/>
      <c r="AM48" s="1093"/>
      <c r="AN48" s="1093"/>
      <c r="AO48" s="1093"/>
      <c r="AP48" s="1093"/>
      <c r="AQ48" s="1093"/>
    </row>
    <row r="49" spans="1:43" s="38" customFormat="1" ht="13.5" customHeight="1">
      <c r="A49" s="62" t="s">
        <v>70</v>
      </c>
      <c r="D49" s="63" t="s">
        <v>213</v>
      </c>
      <c r="I49" s="62" t="s">
        <v>212</v>
      </c>
      <c r="J49" s="64" t="s">
        <v>218</v>
      </c>
      <c r="K49" s="61" t="s">
        <v>217</v>
      </c>
      <c r="Q49" s="65" t="s">
        <v>418</v>
      </c>
      <c r="T49" s="66"/>
      <c r="U49" s="67"/>
      <c r="V49" s="68" t="s">
        <v>71</v>
      </c>
      <c r="AD49" s="69"/>
      <c r="AG49" s="70" t="s">
        <v>277</v>
      </c>
      <c r="AP49" s="71" t="s">
        <v>274</v>
      </c>
    </row>
    <row r="50" spans="1:43" s="38" customFormat="1" ht="15" customHeight="1">
      <c r="J50" s="65" t="s">
        <v>71</v>
      </c>
      <c r="T50" s="1079"/>
      <c r="U50" s="1079"/>
      <c r="V50" s="108" t="s">
        <v>70</v>
      </c>
      <c r="X50" s="71"/>
      <c r="Y50" s="1085"/>
      <c r="Z50" s="1085"/>
      <c r="AA50" s="71"/>
      <c r="AC50" s="71"/>
      <c r="AD50" s="69"/>
      <c r="AG50" s="72" t="s">
        <v>275</v>
      </c>
      <c r="AI50" s="71" t="s">
        <v>70</v>
      </c>
      <c r="AM50" s="72" t="s">
        <v>276</v>
      </c>
      <c r="AP50" s="1085"/>
      <c r="AQ50" s="1085"/>
    </row>
    <row r="51" spans="1:43">
      <c r="A51" s="31"/>
      <c r="J51" s="65" t="s">
        <v>419</v>
      </c>
      <c r="U51" s="73"/>
      <c r="W51" s="74"/>
      <c r="X51" s="71"/>
      <c r="Y51" s="71"/>
      <c r="Z51" s="71"/>
      <c r="AA51" s="71"/>
      <c r="AC51" s="71"/>
    </row>
    <row r="54" spans="1:43">
      <c r="AC54" s="31" t="s">
        <v>347</v>
      </c>
    </row>
  </sheetData>
  <sortState ref="AG38:AQ44">
    <sortCondition ref="AG38:AG44"/>
  </sortState>
  <mergeCells count="46">
    <mergeCell ref="K1:U1"/>
    <mergeCell ref="K2:U2"/>
    <mergeCell ref="K3:U3"/>
    <mergeCell ref="K4:U4"/>
    <mergeCell ref="AG48:AQ48"/>
    <mergeCell ref="N5:R5"/>
    <mergeCell ref="W1:AE1"/>
    <mergeCell ref="W2:AE2"/>
    <mergeCell ref="W3:AE3"/>
    <mergeCell ref="W4:AE4"/>
    <mergeCell ref="X5:AD5"/>
    <mergeCell ref="W6:W7"/>
    <mergeCell ref="AE6:AE7"/>
    <mergeCell ref="AH6:AO6"/>
    <mergeCell ref="X6:AD6"/>
    <mergeCell ref="AC7:AD7"/>
    <mergeCell ref="A48:G48"/>
    <mergeCell ref="A1:I1"/>
    <mergeCell ref="A2:I2"/>
    <mergeCell ref="B5:H5"/>
    <mergeCell ref="A6:A7"/>
    <mergeCell ref="B6:B7"/>
    <mergeCell ref="C6:H6"/>
    <mergeCell ref="I6:I7"/>
    <mergeCell ref="A3:I3"/>
    <mergeCell ref="A4:I4"/>
    <mergeCell ref="AF1:AQ1"/>
    <mergeCell ref="AG2:AQ2"/>
    <mergeCell ref="AG3:AQ3"/>
    <mergeCell ref="AG4:AQ4"/>
    <mergeCell ref="AH5:AP5"/>
    <mergeCell ref="T50:U50"/>
    <mergeCell ref="H48:I48"/>
    <mergeCell ref="AQ6:AQ7"/>
    <mergeCell ref="AF6:AF7"/>
    <mergeCell ref="K6:K7"/>
    <mergeCell ref="Y50:Z50"/>
    <mergeCell ref="AP50:AQ50"/>
    <mergeCell ref="L6:S6"/>
    <mergeCell ref="T6:T7"/>
    <mergeCell ref="U6:U7"/>
    <mergeCell ref="AP6:AP7"/>
    <mergeCell ref="V48:AE48"/>
    <mergeCell ref="V6:V7"/>
    <mergeCell ref="J6:J7"/>
    <mergeCell ref="AG6:AG7"/>
  </mergeCells>
  <printOptions horizontalCentered="1"/>
  <pageMargins left="0.7" right="0.7" top="0.75" bottom="0.75" header="0.3" footer="0.3"/>
  <pageSetup paperSize="9" scale="80" orientation="landscape" r:id="rId1"/>
  <headerFooter>
    <oddHeader>&amp;C&amp;G</oddHeader>
  </headerFooter>
  <rowBreaks count="2" manualBreakCount="2">
    <brk id="22" max="42" man="1"/>
    <brk id="37" max="42" man="1"/>
  </rowBreaks>
  <colBreaks count="3" manualBreakCount="3">
    <brk id="9" max="1048575" man="1"/>
    <brk id="21" max="43" man="1"/>
    <brk id="31" max="43" man="1"/>
  </col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486B-C768-494F-8BAC-648161B3771A}">
  <dimension ref="A1:R49"/>
  <sheetViews>
    <sheetView view="pageBreakPreview" zoomScale="60" zoomScaleNormal="100" workbookViewId="0">
      <selection activeCell="M17" sqref="M17"/>
    </sheetView>
  </sheetViews>
  <sheetFormatPr defaultRowHeight="12.75"/>
  <cols>
    <col min="1" max="1" width="4.28515625" style="300" customWidth="1"/>
    <col min="2" max="2" width="22.140625" style="300" customWidth="1"/>
    <col min="3" max="16" width="9.42578125" style="315" customWidth="1"/>
    <col min="17" max="17" width="10.7109375" style="315" customWidth="1"/>
    <col min="18" max="18" width="23.85546875" style="300" customWidth="1"/>
    <col min="19" max="16384" width="9.140625" style="300"/>
  </cols>
  <sheetData>
    <row r="1" spans="1:18" ht="67.5" customHeight="1" thickTop="1">
      <c r="A1" s="1100" t="s">
        <v>1106</v>
      </c>
      <c r="B1" s="1101"/>
      <c r="C1" s="1101"/>
      <c r="D1" s="1101"/>
      <c r="E1" s="1101"/>
      <c r="F1" s="1101"/>
      <c r="G1" s="1101"/>
      <c r="H1" s="1101"/>
      <c r="I1" s="1101"/>
      <c r="J1" s="1101"/>
      <c r="K1" s="1101"/>
      <c r="L1" s="1101"/>
      <c r="M1" s="1101"/>
      <c r="N1" s="1101"/>
      <c r="O1" s="1101"/>
      <c r="P1" s="1101"/>
      <c r="Q1" s="1101"/>
      <c r="R1" s="1102"/>
    </row>
    <row r="2" spans="1:18">
      <c r="A2" s="641"/>
      <c r="G2" s="672"/>
      <c r="P2" s="300"/>
      <c r="Q2" s="673" t="s">
        <v>622</v>
      </c>
      <c r="R2" s="642"/>
    </row>
    <row r="3" spans="1:18" ht="15">
      <c r="A3" s="1109" t="s">
        <v>935</v>
      </c>
      <c r="B3" s="1110" t="s">
        <v>225</v>
      </c>
      <c r="C3" s="1107" t="s">
        <v>623</v>
      </c>
      <c r="D3" s="1107"/>
      <c r="E3" s="1107"/>
      <c r="F3" s="1107"/>
      <c r="G3" s="1107"/>
      <c r="H3" s="1107"/>
      <c r="I3" s="1107" t="s">
        <v>1645</v>
      </c>
      <c r="J3" s="1107"/>
      <c r="K3" s="1107"/>
      <c r="L3" s="1107"/>
      <c r="M3" s="1107"/>
      <c r="N3" s="1107"/>
      <c r="O3" s="1107"/>
      <c r="P3" s="1107"/>
      <c r="Q3" s="1107"/>
      <c r="R3" s="1108" t="s">
        <v>519</v>
      </c>
    </row>
    <row r="4" spans="1:18" ht="180">
      <c r="A4" s="1109"/>
      <c r="B4" s="1110"/>
      <c r="C4" s="316" t="s">
        <v>624</v>
      </c>
      <c r="D4" s="316" t="s">
        <v>625</v>
      </c>
      <c r="E4" s="316" t="s">
        <v>626</v>
      </c>
      <c r="F4" s="316" t="s">
        <v>627</v>
      </c>
      <c r="G4" s="316" t="s">
        <v>628</v>
      </c>
      <c r="H4" s="316" t="s">
        <v>629</v>
      </c>
      <c r="I4" s="316" t="s">
        <v>936</v>
      </c>
      <c r="J4" s="316" t="s">
        <v>937</v>
      </c>
      <c r="K4" s="316" t="s">
        <v>630</v>
      </c>
      <c r="L4" s="316" t="s">
        <v>631</v>
      </c>
      <c r="M4" s="316" t="s">
        <v>632</v>
      </c>
      <c r="N4" s="316" t="s">
        <v>633</v>
      </c>
      <c r="O4" s="316" t="s">
        <v>938</v>
      </c>
      <c r="P4" s="316" t="s">
        <v>939</v>
      </c>
      <c r="Q4" s="316" t="s">
        <v>940</v>
      </c>
      <c r="R4" s="1108"/>
    </row>
    <row r="5" spans="1:18" ht="18" customHeight="1">
      <c r="A5" s="674">
        <v>1</v>
      </c>
      <c r="B5" s="312" t="s">
        <v>290</v>
      </c>
      <c r="C5" s="570">
        <v>221422</v>
      </c>
      <c r="D5" s="570">
        <v>286380</v>
      </c>
      <c r="E5" s="570">
        <v>59299</v>
      </c>
      <c r="F5" s="570">
        <v>99858</v>
      </c>
      <c r="G5" s="570">
        <v>960675</v>
      </c>
      <c r="H5" s="570">
        <f>SUM(C5:G5)</f>
        <v>1627634</v>
      </c>
      <c r="I5" s="570">
        <v>10235973</v>
      </c>
      <c r="J5" s="570" t="s">
        <v>798</v>
      </c>
      <c r="K5" s="570">
        <v>10532</v>
      </c>
      <c r="L5" s="570">
        <v>34130</v>
      </c>
      <c r="M5" s="570" t="s">
        <v>799</v>
      </c>
      <c r="N5" s="570" t="s">
        <v>800</v>
      </c>
      <c r="O5" s="570">
        <v>47653</v>
      </c>
      <c r="P5" s="570" t="s">
        <v>801</v>
      </c>
      <c r="Q5" s="570" t="s">
        <v>802</v>
      </c>
      <c r="R5" s="675" t="s">
        <v>58</v>
      </c>
    </row>
    <row r="6" spans="1:18" ht="18" customHeight="1">
      <c r="A6" s="676">
        <v>2</v>
      </c>
      <c r="B6" s="313" t="s">
        <v>634</v>
      </c>
      <c r="C6" s="571">
        <v>7911</v>
      </c>
      <c r="D6" s="571">
        <v>9858</v>
      </c>
      <c r="E6" s="571">
        <v>9280</v>
      </c>
      <c r="F6" s="571">
        <v>1165</v>
      </c>
      <c r="G6" s="571">
        <v>11282</v>
      </c>
      <c r="H6" s="571">
        <f t="shared" ref="H6:H15" si="0">SUM(C6:G6)</f>
        <v>39496</v>
      </c>
      <c r="I6" s="571">
        <v>108259</v>
      </c>
      <c r="J6" s="571">
        <v>67553</v>
      </c>
      <c r="K6" s="571">
        <v>5228</v>
      </c>
      <c r="L6" s="571">
        <v>39</v>
      </c>
      <c r="M6" s="571">
        <v>1490</v>
      </c>
      <c r="N6" s="571">
        <v>927</v>
      </c>
      <c r="O6" s="571">
        <v>7134</v>
      </c>
      <c r="P6" s="571" t="s">
        <v>803</v>
      </c>
      <c r="Q6" s="571" t="s">
        <v>804</v>
      </c>
      <c r="R6" s="677" t="s">
        <v>546</v>
      </c>
    </row>
    <row r="7" spans="1:18" ht="18" customHeight="1">
      <c r="A7" s="676">
        <v>3</v>
      </c>
      <c r="B7" s="312" t="s">
        <v>173</v>
      </c>
      <c r="C7" s="570">
        <v>156599</v>
      </c>
      <c r="D7" s="570">
        <v>207320</v>
      </c>
      <c r="E7" s="570">
        <v>23606</v>
      </c>
      <c r="F7" s="570">
        <v>78677</v>
      </c>
      <c r="G7" s="570">
        <v>137189</v>
      </c>
      <c r="H7" s="570">
        <f t="shared" si="0"/>
        <v>603391</v>
      </c>
      <c r="I7" s="570">
        <v>2881439</v>
      </c>
      <c r="J7" s="570" t="s">
        <v>805</v>
      </c>
      <c r="K7" s="570">
        <v>0</v>
      </c>
      <c r="L7" s="570">
        <v>1392</v>
      </c>
      <c r="M7" s="570">
        <v>75728</v>
      </c>
      <c r="N7" s="570">
        <v>26049</v>
      </c>
      <c r="O7" s="570">
        <v>0</v>
      </c>
      <c r="P7" s="570" t="s">
        <v>806</v>
      </c>
      <c r="Q7" s="570" t="s">
        <v>807</v>
      </c>
      <c r="R7" s="675" t="s">
        <v>0</v>
      </c>
    </row>
    <row r="8" spans="1:18" ht="18" customHeight="1">
      <c r="A8" s="676">
        <v>4</v>
      </c>
      <c r="B8" s="312" t="s">
        <v>291</v>
      </c>
      <c r="C8" s="570">
        <v>141329</v>
      </c>
      <c r="D8" s="570">
        <v>130653</v>
      </c>
      <c r="E8" s="570">
        <v>43875</v>
      </c>
      <c r="F8" s="570">
        <v>0</v>
      </c>
      <c r="G8" s="570">
        <v>399096</v>
      </c>
      <c r="H8" s="570">
        <v>837679</v>
      </c>
      <c r="I8" s="570">
        <v>7657600</v>
      </c>
      <c r="J8" s="570" t="s">
        <v>808</v>
      </c>
      <c r="K8" s="570" t="s">
        <v>809</v>
      </c>
      <c r="L8" s="570">
        <v>0</v>
      </c>
      <c r="M8" s="570" t="s">
        <v>810</v>
      </c>
      <c r="N8" s="570" t="s">
        <v>811</v>
      </c>
      <c r="O8" s="570">
        <v>68881</v>
      </c>
      <c r="P8" s="570" t="s">
        <v>812</v>
      </c>
      <c r="Q8" s="570" t="s">
        <v>813</v>
      </c>
      <c r="R8" s="675" t="s">
        <v>53</v>
      </c>
    </row>
    <row r="9" spans="1:18" ht="18" customHeight="1">
      <c r="A9" s="676">
        <v>5</v>
      </c>
      <c r="B9" s="312" t="s">
        <v>174</v>
      </c>
      <c r="C9" s="570">
        <v>159079</v>
      </c>
      <c r="D9" s="570">
        <v>119046</v>
      </c>
      <c r="E9" s="570">
        <v>19727</v>
      </c>
      <c r="F9" s="570">
        <v>21840</v>
      </c>
      <c r="G9" s="570">
        <v>52840</v>
      </c>
      <c r="H9" s="570">
        <f t="shared" si="0"/>
        <v>372532</v>
      </c>
      <c r="I9" s="570">
        <v>5700704</v>
      </c>
      <c r="J9" s="570" t="s">
        <v>814</v>
      </c>
      <c r="K9" s="570">
        <v>25668</v>
      </c>
      <c r="L9" s="570">
        <v>62056</v>
      </c>
      <c r="M9" s="570" t="s">
        <v>815</v>
      </c>
      <c r="N9" s="570" t="s">
        <v>816</v>
      </c>
      <c r="O9" s="570">
        <v>26903</v>
      </c>
      <c r="P9" s="570" t="s">
        <v>817</v>
      </c>
      <c r="Q9" s="570" t="s">
        <v>818</v>
      </c>
      <c r="R9" s="675" t="s">
        <v>34</v>
      </c>
    </row>
    <row r="10" spans="1:18" ht="18" customHeight="1">
      <c r="A10" s="676">
        <v>6</v>
      </c>
      <c r="B10" s="312" t="s">
        <v>175</v>
      </c>
      <c r="C10" s="571">
        <v>67933</v>
      </c>
      <c r="D10" s="571">
        <v>0</v>
      </c>
      <c r="E10" s="571">
        <v>12641</v>
      </c>
      <c r="F10" s="571">
        <v>27076</v>
      </c>
      <c r="G10" s="571">
        <v>37969</v>
      </c>
      <c r="H10" s="571">
        <f t="shared" si="0"/>
        <v>145619</v>
      </c>
      <c r="I10" s="571">
        <v>1001014</v>
      </c>
      <c r="J10" s="571" t="s">
        <v>819</v>
      </c>
      <c r="K10" s="571">
        <v>0</v>
      </c>
      <c r="L10" s="571">
        <v>0</v>
      </c>
      <c r="M10" s="571">
        <v>4248</v>
      </c>
      <c r="N10" s="571">
        <v>0</v>
      </c>
      <c r="O10" s="571">
        <v>5120</v>
      </c>
      <c r="P10" s="571" t="s">
        <v>820</v>
      </c>
      <c r="Q10" s="571" t="s">
        <v>821</v>
      </c>
      <c r="R10" s="677" t="s">
        <v>13</v>
      </c>
    </row>
    <row r="11" spans="1:18" ht="18" customHeight="1">
      <c r="A11" s="676">
        <v>7</v>
      </c>
      <c r="B11" s="312" t="s">
        <v>176</v>
      </c>
      <c r="C11" s="570">
        <v>512530</v>
      </c>
      <c r="D11" s="570">
        <v>766331</v>
      </c>
      <c r="E11" s="570">
        <v>92533</v>
      </c>
      <c r="F11" s="570">
        <v>151663</v>
      </c>
      <c r="G11" s="570">
        <v>906194</v>
      </c>
      <c r="H11" s="570">
        <f t="shared" si="0"/>
        <v>2429251</v>
      </c>
      <c r="I11" s="570">
        <v>19621380</v>
      </c>
      <c r="J11" s="570" t="s">
        <v>822</v>
      </c>
      <c r="K11" s="570">
        <v>0</v>
      </c>
      <c r="L11" s="570">
        <v>0</v>
      </c>
      <c r="M11" s="570" t="s">
        <v>823</v>
      </c>
      <c r="N11" s="570" t="s">
        <v>824</v>
      </c>
      <c r="O11" s="570" t="s">
        <v>825</v>
      </c>
      <c r="P11" s="570" t="s">
        <v>826</v>
      </c>
      <c r="Q11" s="570" t="s">
        <v>827</v>
      </c>
      <c r="R11" s="675" t="s">
        <v>25</v>
      </c>
    </row>
    <row r="12" spans="1:18" ht="18" customHeight="1">
      <c r="A12" s="676">
        <v>8</v>
      </c>
      <c r="B12" s="312" t="s">
        <v>635</v>
      </c>
      <c r="C12" s="570">
        <v>1151064</v>
      </c>
      <c r="D12" s="570">
        <v>201214</v>
      </c>
      <c r="E12" s="570">
        <v>62221</v>
      </c>
      <c r="F12" s="570">
        <v>96430</v>
      </c>
      <c r="G12" s="570">
        <v>348311</v>
      </c>
      <c r="H12" s="570">
        <f t="shared" si="0"/>
        <v>1859240</v>
      </c>
      <c r="I12" s="570">
        <v>5753297</v>
      </c>
      <c r="J12" s="570" t="s">
        <v>828</v>
      </c>
      <c r="K12" s="570" t="s">
        <v>829</v>
      </c>
      <c r="L12" s="570">
        <v>373</v>
      </c>
      <c r="M12" s="570" t="s">
        <v>830</v>
      </c>
      <c r="N12" s="570">
        <v>0</v>
      </c>
      <c r="O12" s="570">
        <v>74162</v>
      </c>
      <c r="P12" s="570" t="s">
        <v>831</v>
      </c>
      <c r="Q12" s="570" t="s">
        <v>832</v>
      </c>
      <c r="R12" s="675" t="s">
        <v>545</v>
      </c>
    </row>
    <row r="13" spans="1:18" ht="18" customHeight="1">
      <c r="A13" s="676">
        <v>9</v>
      </c>
      <c r="B13" s="313" t="s">
        <v>177</v>
      </c>
      <c r="C13" s="570">
        <v>92709</v>
      </c>
      <c r="D13" s="570">
        <v>68668</v>
      </c>
      <c r="E13" s="570">
        <v>10284</v>
      </c>
      <c r="F13" s="570">
        <v>38936</v>
      </c>
      <c r="G13" s="570">
        <v>59735</v>
      </c>
      <c r="H13" s="570">
        <f t="shared" si="0"/>
        <v>270332</v>
      </c>
      <c r="I13" s="570">
        <v>906478</v>
      </c>
      <c r="J13" s="570" t="s">
        <v>833</v>
      </c>
      <c r="K13" s="570">
        <v>0</v>
      </c>
      <c r="L13" s="570">
        <v>1227</v>
      </c>
      <c r="M13" s="570">
        <v>22193</v>
      </c>
      <c r="N13" s="570">
        <v>145</v>
      </c>
      <c r="O13" s="570">
        <v>0</v>
      </c>
      <c r="P13" s="570" t="s">
        <v>834</v>
      </c>
      <c r="Q13" s="570" t="s">
        <v>835</v>
      </c>
      <c r="R13" s="675" t="s">
        <v>2</v>
      </c>
    </row>
    <row r="14" spans="1:18" ht="18" customHeight="1">
      <c r="A14" s="676">
        <v>10</v>
      </c>
      <c r="B14" s="313" t="s">
        <v>178</v>
      </c>
      <c r="C14" s="571">
        <v>71311</v>
      </c>
      <c r="D14" s="571">
        <v>100644</v>
      </c>
      <c r="E14" s="571">
        <v>31474</v>
      </c>
      <c r="F14" s="571">
        <v>60144</v>
      </c>
      <c r="G14" s="571">
        <v>30726</v>
      </c>
      <c r="H14" s="571">
        <f t="shared" si="0"/>
        <v>294299</v>
      </c>
      <c r="I14" s="571">
        <v>996181</v>
      </c>
      <c r="J14" s="571" t="s">
        <v>836</v>
      </c>
      <c r="K14" s="571">
        <v>15355</v>
      </c>
      <c r="L14" s="571">
        <v>43500</v>
      </c>
      <c r="M14" s="571">
        <v>14059</v>
      </c>
      <c r="N14" s="571">
        <v>15506</v>
      </c>
      <c r="O14" s="571">
        <v>13649</v>
      </c>
      <c r="P14" s="571" t="s">
        <v>837</v>
      </c>
      <c r="Q14" s="571" t="s">
        <v>838</v>
      </c>
      <c r="R14" s="677" t="s">
        <v>32</v>
      </c>
    </row>
    <row r="15" spans="1:18" ht="18" customHeight="1">
      <c r="A15" s="676">
        <v>11</v>
      </c>
      <c r="B15" s="312" t="s">
        <v>179</v>
      </c>
      <c r="C15" s="570">
        <v>184059</v>
      </c>
      <c r="D15" s="570">
        <v>43781</v>
      </c>
      <c r="E15" s="570">
        <v>12497</v>
      </c>
      <c r="F15" s="570">
        <v>50756</v>
      </c>
      <c r="G15" s="570">
        <v>149152</v>
      </c>
      <c r="H15" s="570">
        <f t="shared" si="0"/>
        <v>440245</v>
      </c>
      <c r="I15" s="570">
        <v>3799070</v>
      </c>
      <c r="J15" s="570" t="s">
        <v>839</v>
      </c>
      <c r="K15" s="570">
        <v>0</v>
      </c>
      <c r="L15" s="570">
        <v>342</v>
      </c>
      <c r="M15" s="570">
        <v>2476</v>
      </c>
      <c r="N15" s="570">
        <v>401</v>
      </c>
      <c r="O15" s="570" t="s">
        <v>840</v>
      </c>
      <c r="P15" s="570" t="s">
        <v>841</v>
      </c>
      <c r="Q15" s="570" t="s">
        <v>842</v>
      </c>
      <c r="R15" s="675" t="s">
        <v>3</v>
      </c>
    </row>
    <row r="16" spans="1:18" ht="18" customHeight="1">
      <c r="A16" s="676">
        <v>12</v>
      </c>
      <c r="B16" s="312" t="s">
        <v>180</v>
      </c>
      <c r="C16" s="570">
        <v>504663</v>
      </c>
      <c r="D16" s="570">
        <v>741259</v>
      </c>
      <c r="E16" s="570">
        <v>263099</v>
      </c>
      <c r="F16" s="570">
        <v>305</v>
      </c>
      <c r="G16" s="570">
        <v>868807</v>
      </c>
      <c r="H16" s="570">
        <v>2827606</v>
      </c>
      <c r="I16" s="570">
        <v>18510282</v>
      </c>
      <c r="J16" s="570" t="s">
        <v>843</v>
      </c>
      <c r="K16" s="570">
        <v>0</v>
      </c>
      <c r="L16" s="570">
        <v>16112</v>
      </c>
      <c r="M16" s="570" t="s">
        <v>844</v>
      </c>
      <c r="N16" s="570" t="s">
        <v>845</v>
      </c>
      <c r="O16" s="570">
        <v>98497</v>
      </c>
      <c r="P16" s="570" t="s">
        <v>846</v>
      </c>
      <c r="Q16" s="570" t="s">
        <v>847</v>
      </c>
      <c r="R16" s="675" t="s">
        <v>15</v>
      </c>
    </row>
    <row r="17" spans="1:18" ht="18" customHeight="1">
      <c r="A17" s="676">
        <v>13</v>
      </c>
      <c r="B17" s="312" t="s">
        <v>181</v>
      </c>
      <c r="C17" s="570">
        <v>200920</v>
      </c>
      <c r="D17" s="570">
        <v>458634</v>
      </c>
      <c r="E17" s="570">
        <v>132570</v>
      </c>
      <c r="F17" s="570">
        <v>9599</v>
      </c>
      <c r="G17" s="570">
        <v>791257</v>
      </c>
      <c r="H17" s="570">
        <v>1728204</v>
      </c>
      <c r="I17" s="570">
        <v>9207553</v>
      </c>
      <c r="J17" s="570" t="s">
        <v>848</v>
      </c>
      <c r="K17" s="570" t="s">
        <v>849</v>
      </c>
      <c r="L17" s="570">
        <v>3009</v>
      </c>
      <c r="M17" s="570">
        <v>15199</v>
      </c>
      <c r="N17" s="570">
        <v>0</v>
      </c>
      <c r="O17" s="570" t="s">
        <v>850</v>
      </c>
      <c r="P17" s="570" t="s">
        <v>851</v>
      </c>
      <c r="Q17" s="570" t="s">
        <v>852</v>
      </c>
      <c r="R17" s="675" t="s">
        <v>4</v>
      </c>
    </row>
    <row r="18" spans="1:18" ht="18" customHeight="1">
      <c r="A18" s="676">
        <v>14</v>
      </c>
      <c r="B18" s="313" t="s">
        <v>182</v>
      </c>
      <c r="C18" s="571">
        <v>361646</v>
      </c>
      <c r="D18" s="571">
        <v>105751</v>
      </c>
      <c r="E18" s="571">
        <v>55576</v>
      </c>
      <c r="F18" s="571">
        <v>120504</v>
      </c>
      <c r="G18" s="571">
        <v>197647</v>
      </c>
      <c r="H18" s="571" t="s">
        <v>785</v>
      </c>
      <c r="I18" s="571">
        <v>14303941</v>
      </c>
      <c r="J18" s="571" t="s">
        <v>853</v>
      </c>
      <c r="K18" s="571">
        <v>0</v>
      </c>
      <c r="L18" s="571" t="s">
        <v>854</v>
      </c>
      <c r="M18" s="571" t="s">
        <v>855</v>
      </c>
      <c r="N18" s="571">
        <v>0</v>
      </c>
      <c r="O18" s="571">
        <v>57720</v>
      </c>
      <c r="P18" s="571" t="s">
        <v>856</v>
      </c>
      <c r="Q18" s="571" t="s">
        <v>857</v>
      </c>
      <c r="R18" s="677" t="s">
        <v>5</v>
      </c>
    </row>
    <row r="19" spans="1:18" ht="18" customHeight="1">
      <c r="A19" s="676">
        <v>15</v>
      </c>
      <c r="B19" s="312" t="s">
        <v>183</v>
      </c>
      <c r="C19" s="570">
        <v>604052</v>
      </c>
      <c r="D19" s="570">
        <v>1209747</v>
      </c>
      <c r="E19" s="570">
        <v>173176</v>
      </c>
      <c r="F19" s="570">
        <v>64163</v>
      </c>
      <c r="G19" s="570">
        <v>1036038</v>
      </c>
      <c r="H19" s="570" t="s">
        <v>786</v>
      </c>
      <c r="I19" s="570">
        <v>27764369</v>
      </c>
      <c r="J19" s="570" t="s">
        <v>858</v>
      </c>
      <c r="K19" s="570" t="s">
        <v>859</v>
      </c>
      <c r="L19" s="570">
        <v>18919</v>
      </c>
      <c r="M19" s="570" t="s">
        <v>860</v>
      </c>
      <c r="N19" s="570" t="s">
        <v>861</v>
      </c>
      <c r="O19" s="570" t="s">
        <v>862</v>
      </c>
      <c r="P19" s="570" t="s">
        <v>863</v>
      </c>
      <c r="Q19" s="570" t="s">
        <v>864</v>
      </c>
      <c r="R19" s="675" t="s">
        <v>16</v>
      </c>
    </row>
    <row r="20" spans="1:18" ht="18" customHeight="1">
      <c r="A20" s="676">
        <v>16</v>
      </c>
      <c r="B20" s="312" t="s">
        <v>233</v>
      </c>
      <c r="C20" s="570">
        <v>17088</v>
      </c>
      <c r="D20" s="570">
        <v>2933</v>
      </c>
      <c r="E20" s="570">
        <v>1729</v>
      </c>
      <c r="F20" s="570">
        <v>7498</v>
      </c>
      <c r="G20" s="570">
        <v>16164</v>
      </c>
      <c r="H20" s="570">
        <v>45412</v>
      </c>
      <c r="I20" s="570">
        <v>242716</v>
      </c>
      <c r="J20" s="570">
        <v>53026</v>
      </c>
      <c r="K20" s="570">
        <v>16033</v>
      </c>
      <c r="L20" s="570">
        <v>1150</v>
      </c>
      <c r="M20" s="570">
        <v>1629</v>
      </c>
      <c r="N20" s="570">
        <v>308</v>
      </c>
      <c r="O20" s="570">
        <v>1696</v>
      </c>
      <c r="P20" s="570" t="s">
        <v>865</v>
      </c>
      <c r="Q20" s="570" t="s">
        <v>866</v>
      </c>
      <c r="R20" s="675" t="s">
        <v>17</v>
      </c>
    </row>
    <row r="21" spans="1:18" ht="18" customHeight="1">
      <c r="A21" s="676">
        <v>17</v>
      </c>
      <c r="B21" s="312" t="s">
        <v>636</v>
      </c>
      <c r="C21" s="570">
        <v>32711</v>
      </c>
      <c r="D21" s="570">
        <v>15426</v>
      </c>
      <c r="E21" s="570">
        <v>5921</v>
      </c>
      <c r="F21" s="570">
        <v>28206</v>
      </c>
      <c r="G21" s="570">
        <v>15941</v>
      </c>
      <c r="H21" s="570">
        <v>98205</v>
      </c>
      <c r="I21" s="570">
        <v>132321</v>
      </c>
      <c r="J21" s="570" t="s">
        <v>867</v>
      </c>
      <c r="K21" s="570">
        <v>23114</v>
      </c>
      <c r="L21" s="570">
        <v>0</v>
      </c>
      <c r="M21" s="570">
        <v>936</v>
      </c>
      <c r="N21" s="570">
        <v>2909</v>
      </c>
      <c r="O21" s="570">
        <v>7397</v>
      </c>
      <c r="P21" s="570" t="s">
        <v>868</v>
      </c>
      <c r="Q21" s="570" t="s">
        <v>869</v>
      </c>
      <c r="R21" s="675" t="s">
        <v>547</v>
      </c>
    </row>
    <row r="22" spans="1:18" ht="18" customHeight="1">
      <c r="A22" s="676">
        <v>18</v>
      </c>
      <c r="B22" s="312" t="s">
        <v>184</v>
      </c>
      <c r="C22" s="571">
        <v>7103</v>
      </c>
      <c r="D22" s="571">
        <v>16170</v>
      </c>
      <c r="E22" s="571">
        <v>762</v>
      </c>
      <c r="F22" s="571">
        <v>11282</v>
      </c>
      <c r="G22" s="571">
        <v>7310</v>
      </c>
      <c r="H22" s="571">
        <v>42627</v>
      </c>
      <c r="I22" s="571">
        <v>170322</v>
      </c>
      <c r="J22" s="571">
        <v>54225</v>
      </c>
      <c r="K22" s="571">
        <v>0</v>
      </c>
      <c r="L22" s="571">
        <v>1</v>
      </c>
      <c r="M22" s="571">
        <v>93</v>
      </c>
      <c r="N22" s="571">
        <v>26</v>
      </c>
      <c r="O22" s="571">
        <v>56</v>
      </c>
      <c r="P22" s="571" t="s">
        <v>870</v>
      </c>
      <c r="Q22" s="571" t="s">
        <v>871</v>
      </c>
      <c r="R22" s="677" t="s">
        <v>35</v>
      </c>
    </row>
    <row r="23" spans="1:18" ht="18" customHeight="1">
      <c r="A23" s="676">
        <v>19</v>
      </c>
      <c r="B23" s="312" t="s">
        <v>185</v>
      </c>
      <c r="C23" s="570">
        <v>181485</v>
      </c>
      <c r="D23" s="570">
        <v>27148</v>
      </c>
      <c r="E23" s="570">
        <v>7295</v>
      </c>
      <c r="F23" s="570">
        <v>10717</v>
      </c>
      <c r="G23" s="570">
        <v>21540</v>
      </c>
      <c r="H23" s="570" t="s">
        <v>787</v>
      </c>
      <c r="I23" s="570">
        <v>104791</v>
      </c>
      <c r="J23" s="570" t="s">
        <v>872</v>
      </c>
      <c r="K23" s="570">
        <v>0</v>
      </c>
      <c r="L23" s="570">
        <v>523</v>
      </c>
      <c r="M23" s="570">
        <v>2993</v>
      </c>
      <c r="N23" s="570">
        <v>1099</v>
      </c>
      <c r="O23" s="570">
        <v>32064</v>
      </c>
      <c r="P23" s="570" t="s">
        <v>873</v>
      </c>
      <c r="Q23" s="570" t="s">
        <v>874</v>
      </c>
      <c r="R23" s="675" t="s">
        <v>19</v>
      </c>
    </row>
    <row r="24" spans="1:18" ht="18" customHeight="1">
      <c r="A24" s="676">
        <v>20</v>
      </c>
      <c r="B24" s="312" t="s">
        <v>186</v>
      </c>
      <c r="C24" s="570">
        <v>241857</v>
      </c>
      <c r="D24" s="570">
        <v>209197</v>
      </c>
      <c r="E24" s="570">
        <v>32961</v>
      </c>
      <c r="F24" s="570">
        <v>114390</v>
      </c>
      <c r="G24" s="570">
        <v>185792</v>
      </c>
      <c r="H24" s="570" t="s">
        <v>788</v>
      </c>
      <c r="I24" s="570">
        <v>7291207</v>
      </c>
      <c r="J24" s="570" t="s">
        <v>875</v>
      </c>
      <c r="K24" s="570">
        <v>49469</v>
      </c>
      <c r="L24" s="570">
        <v>4110</v>
      </c>
      <c r="M24" s="570" t="s">
        <v>876</v>
      </c>
      <c r="N24" s="570" t="s">
        <v>877</v>
      </c>
      <c r="O24" s="570" t="s">
        <v>878</v>
      </c>
      <c r="P24" s="570" t="s">
        <v>879</v>
      </c>
      <c r="Q24" s="570" t="s">
        <v>880</v>
      </c>
      <c r="R24" s="675" t="s">
        <v>20</v>
      </c>
    </row>
    <row r="25" spans="1:18" ht="18" customHeight="1">
      <c r="A25" s="676">
        <v>21</v>
      </c>
      <c r="B25" s="312" t="s">
        <v>637</v>
      </c>
      <c r="C25" s="570">
        <v>385670</v>
      </c>
      <c r="D25" s="570">
        <v>16380</v>
      </c>
      <c r="E25" s="570">
        <v>52597</v>
      </c>
      <c r="F25" s="570">
        <v>69740</v>
      </c>
      <c r="G25" s="570">
        <v>83507</v>
      </c>
      <c r="H25" s="570" t="s">
        <v>789</v>
      </c>
      <c r="I25" s="570">
        <v>8339828</v>
      </c>
      <c r="J25" s="570" t="s">
        <v>881</v>
      </c>
      <c r="K25" s="570">
        <v>0</v>
      </c>
      <c r="L25" s="570">
        <v>15</v>
      </c>
      <c r="M25" s="570" t="s">
        <v>882</v>
      </c>
      <c r="N25" s="570">
        <v>10842</v>
      </c>
      <c r="O25" s="570">
        <v>56975</v>
      </c>
      <c r="P25" s="570" t="s">
        <v>883</v>
      </c>
      <c r="Q25" s="570" t="s">
        <v>884</v>
      </c>
      <c r="R25" s="675" t="s">
        <v>211</v>
      </c>
    </row>
    <row r="26" spans="1:18" ht="18" customHeight="1">
      <c r="A26" s="676">
        <v>22</v>
      </c>
      <c r="B26" s="312" t="s">
        <v>188</v>
      </c>
      <c r="C26" s="571">
        <v>718325</v>
      </c>
      <c r="D26" s="571">
        <v>83789</v>
      </c>
      <c r="E26" s="571">
        <v>124070</v>
      </c>
      <c r="F26" s="571">
        <v>0</v>
      </c>
      <c r="G26" s="571">
        <v>263583</v>
      </c>
      <c r="H26" s="571" t="s">
        <v>790</v>
      </c>
      <c r="I26" s="571">
        <v>14610286</v>
      </c>
      <c r="J26" s="571" t="s">
        <v>885</v>
      </c>
      <c r="K26" s="571" t="s">
        <v>886</v>
      </c>
      <c r="L26" s="571">
        <v>0</v>
      </c>
      <c r="M26" s="571" t="s">
        <v>887</v>
      </c>
      <c r="N26" s="571">
        <v>86414</v>
      </c>
      <c r="O26" s="571">
        <v>55860</v>
      </c>
      <c r="P26" s="571" t="s">
        <v>888</v>
      </c>
      <c r="Q26" s="571" t="s">
        <v>889</v>
      </c>
      <c r="R26" s="677" t="s">
        <v>27</v>
      </c>
    </row>
    <row r="27" spans="1:18" ht="18" customHeight="1">
      <c r="A27" s="676">
        <v>23</v>
      </c>
      <c r="B27" s="312" t="s">
        <v>294</v>
      </c>
      <c r="C27" s="570">
        <v>3847</v>
      </c>
      <c r="D27" s="570">
        <v>1585</v>
      </c>
      <c r="E27" s="570">
        <v>363</v>
      </c>
      <c r="F27" s="570">
        <v>14282</v>
      </c>
      <c r="G27" s="570">
        <v>5</v>
      </c>
      <c r="H27" s="570">
        <v>20082</v>
      </c>
      <c r="I27" s="570">
        <v>5062</v>
      </c>
      <c r="J27" s="570">
        <v>18662</v>
      </c>
      <c r="K27" s="570">
        <v>9928</v>
      </c>
      <c r="L27" s="570">
        <v>0</v>
      </c>
      <c r="M27" s="570">
        <v>0</v>
      </c>
      <c r="N27" s="570">
        <v>217</v>
      </c>
      <c r="O27" s="570">
        <v>155</v>
      </c>
      <c r="P27" s="570">
        <v>34024</v>
      </c>
      <c r="Q27" s="570">
        <v>54106</v>
      </c>
      <c r="R27" s="675" t="s">
        <v>548</v>
      </c>
    </row>
    <row r="28" spans="1:18" ht="18" customHeight="1">
      <c r="A28" s="676">
        <v>24</v>
      </c>
      <c r="B28" s="312" t="s">
        <v>189</v>
      </c>
      <c r="C28" s="570">
        <v>605307</v>
      </c>
      <c r="D28" s="570">
        <v>448439</v>
      </c>
      <c r="E28" s="570">
        <v>212748</v>
      </c>
      <c r="F28" s="570">
        <v>12180</v>
      </c>
      <c r="G28" s="570">
        <v>514742</v>
      </c>
      <c r="H28" s="570" t="s">
        <v>791</v>
      </c>
      <c r="I28" s="570">
        <v>26019522</v>
      </c>
      <c r="J28" s="570" t="s">
        <v>890</v>
      </c>
      <c r="K28" s="570">
        <v>60911</v>
      </c>
      <c r="L28" s="570">
        <v>20532</v>
      </c>
      <c r="M28" s="570" t="s">
        <v>891</v>
      </c>
      <c r="N28" s="570">
        <v>81040</v>
      </c>
      <c r="O28" s="570" t="s">
        <v>892</v>
      </c>
      <c r="P28" s="570" t="s">
        <v>893</v>
      </c>
      <c r="Q28" s="570" t="s">
        <v>894</v>
      </c>
      <c r="R28" s="675" t="s">
        <v>22</v>
      </c>
    </row>
    <row r="29" spans="1:18" ht="18" customHeight="1">
      <c r="A29" s="676">
        <v>25</v>
      </c>
      <c r="B29" s="312" t="s">
        <v>295</v>
      </c>
      <c r="C29" s="570">
        <v>152888</v>
      </c>
      <c r="D29" s="570">
        <v>311373</v>
      </c>
      <c r="E29" s="570">
        <v>57384</v>
      </c>
      <c r="F29" s="570">
        <v>37155</v>
      </c>
      <c r="G29" s="570">
        <v>446294</v>
      </c>
      <c r="H29" s="570" t="s">
        <v>792</v>
      </c>
      <c r="I29" s="570">
        <v>9655334</v>
      </c>
      <c r="J29" s="570" t="s">
        <v>895</v>
      </c>
      <c r="K29" s="570">
        <v>16157</v>
      </c>
      <c r="L29" s="570">
        <v>62791</v>
      </c>
      <c r="M29" s="570" t="s">
        <v>896</v>
      </c>
      <c r="N29" s="570" t="s">
        <v>897</v>
      </c>
      <c r="O29" s="570">
        <v>62821</v>
      </c>
      <c r="P29" s="570" t="s">
        <v>898</v>
      </c>
      <c r="Q29" s="570" t="s">
        <v>899</v>
      </c>
      <c r="R29" s="675" t="s">
        <v>28</v>
      </c>
    </row>
    <row r="30" spans="1:18" ht="18" customHeight="1" thickBot="1">
      <c r="A30" s="687">
        <v>26</v>
      </c>
      <c r="B30" s="688" t="s">
        <v>190</v>
      </c>
      <c r="C30" s="689">
        <v>8824</v>
      </c>
      <c r="D30" s="689">
        <v>27773</v>
      </c>
      <c r="E30" s="689">
        <v>2967</v>
      </c>
      <c r="F30" s="689">
        <v>9888</v>
      </c>
      <c r="G30" s="689">
        <v>34525</v>
      </c>
      <c r="H30" s="689">
        <v>83977</v>
      </c>
      <c r="I30" s="689">
        <v>397307</v>
      </c>
      <c r="J30" s="689">
        <v>63408</v>
      </c>
      <c r="K30" s="689">
        <v>0</v>
      </c>
      <c r="L30" s="689">
        <v>0</v>
      </c>
      <c r="M30" s="689">
        <v>439</v>
      </c>
      <c r="N30" s="689">
        <v>590</v>
      </c>
      <c r="O30" s="689">
        <v>5376</v>
      </c>
      <c r="P30" s="689" t="s">
        <v>900</v>
      </c>
      <c r="Q30" s="689" t="s">
        <v>901</v>
      </c>
      <c r="R30" s="690" t="s">
        <v>23</v>
      </c>
    </row>
    <row r="31" spans="1:18" ht="18" customHeight="1" thickTop="1">
      <c r="A31" s="674">
        <v>27</v>
      </c>
      <c r="B31" s="684" t="s">
        <v>191</v>
      </c>
      <c r="C31" s="685">
        <v>415662</v>
      </c>
      <c r="D31" s="685">
        <v>464968</v>
      </c>
      <c r="E31" s="685">
        <v>109765</v>
      </c>
      <c r="F31" s="685">
        <v>93866</v>
      </c>
      <c r="G31" s="685">
        <v>704822</v>
      </c>
      <c r="H31" s="685" t="s">
        <v>793</v>
      </c>
      <c r="I31" s="685">
        <v>2112083</v>
      </c>
      <c r="J31" s="685" t="s">
        <v>902</v>
      </c>
      <c r="K31" s="685">
        <v>2977</v>
      </c>
      <c r="L31" s="685">
        <v>1711</v>
      </c>
      <c r="M31" s="685">
        <v>44256</v>
      </c>
      <c r="N31" s="685">
        <v>6357</v>
      </c>
      <c r="O31" s="685">
        <v>7521</v>
      </c>
      <c r="P31" s="685" t="s">
        <v>903</v>
      </c>
      <c r="Q31" s="685" t="s">
        <v>904</v>
      </c>
      <c r="R31" s="686" t="s">
        <v>7</v>
      </c>
    </row>
    <row r="32" spans="1:18" ht="18" customHeight="1">
      <c r="A32" s="676">
        <v>28</v>
      </c>
      <c r="B32" s="312" t="s">
        <v>192</v>
      </c>
      <c r="C32" s="570">
        <v>53444</v>
      </c>
      <c r="D32" s="570">
        <v>53228</v>
      </c>
      <c r="E32" s="570">
        <v>16816</v>
      </c>
      <c r="F32" s="570">
        <v>53447</v>
      </c>
      <c r="G32" s="570">
        <v>29172</v>
      </c>
      <c r="H32" s="570" t="s">
        <v>794</v>
      </c>
      <c r="I32" s="570">
        <v>27959149</v>
      </c>
      <c r="J32" s="570" t="s">
        <v>905</v>
      </c>
      <c r="K32" s="570" t="s">
        <v>906</v>
      </c>
      <c r="L32" s="570">
        <v>33917</v>
      </c>
      <c r="M32" s="570" t="s">
        <v>907</v>
      </c>
      <c r="N32" s="570">
        <v>19235</v>
      </c>
      <c r="O32" s="570" t="s">
        <v>908</v>
      </c>
      <c r="P32" s="570" t="s">
        <v>909</v>
      </c>
      <c r="Q32" s="570" t="s">
        <v>910</v>
      </c>
      <c r="R32" s="675" t="s">
        <v>24</v>
      </c>
    </row>
    <row r="33" spans="1:18" ht="18" customHeight="1">
      <c r="A33" s="676">
        <v>29</v>
      </c>
      <c r="B33" s="312" t="s">
        <v>296</v>
      </c>
      <c r="C33" s="570">
        <v>0</v>
      </c>
      <c r="D33" s="570">
        <v>584099</v>
      </c>
      <c r="E33" s="570">
        <v>53238</v>
      </c>
      <c r="F33" s="570">
        <v>0</v>
      </c>
      <c r="G33" s="570">
        <v>150273</v>
      </c>
      <c r="H33" s="570" t="s">
        <v>795</v>
      </c>
      <c r="I33" s="570">
        <v>8487402</v>
      </c>
      <c r="J33" s="570" t="s">
        <v>911</v>
      </c>
      <c r="K33" s="570">
        <v>0</v>
      </c>
      <c r="L33" s="570">
        <v>0</v>
      </c>
      <c r="M33" s="570" t="s">
        <v>912</v>
      </c>
      <c r="N33" s="570">
        <v>0</v>
      </c>
      <c r="O33" s="570">
        <v>43965</v>
      </c>
      <c r="P33" s="570" t="s">
        <v>913</v>
      </c>
      <c r="Q33" s="570" t="s">
        <v>914</v>
      </c>
      <c r="R33" s="675" t="s">
        <v>63</v>
      </c>
    </row>
    <row r="34" spans="1:18" ht="31.5" customHeight="1">
      <c r="A34" s="676">
        <v>30</v>
      </c>
      <c r="B34" s="313" t="s">
        <v>297</v>
      </c>
      <c r="C34" s="571">
        <v>0</v>
      </c>
      <c r="D34" s="571">
        <v>3138</v>
      </c>
      <c r="E34" s="571">
        <v>1135</v>
      </c>
      <c r="F34" s="571">
        <v>3708</v>
      </c>
      <c r="G34" s="571">
        <v>4835</v>
      </c>
      <c r="H34" s="571">
        <v>12816</v>
      </c>
      <c r="I34" s="571">
        <v>106133</v>
      </c>
      <c r="J34" s="571">
        <v>29587</v>
      </c>
      <c r="K34" s="571">
        <v>0</v>
      </c>
      <c r="L34" s="571">
        <v>621</v>
      </c>
      <c r="M34" s="571">
        <v>190</v>
      </c>
      <c r="N34" s="571">
        <v>24</v>
      </c>
      <c r="O34" s="571">
        <v>689</v>
      </c>
      <c r="P34" s="571" t="s">
        <v>915</v>
      </c>
      <c r="Q34" s="571" t="s">
        <v>916</v>
      </c>
      <c r="R34" s="677" t="s">
        <v>408</v>
      </c>
    </row>
    <row r="35" spans="1:18" ht="18" customHeight="1">
      <c r="A35" s="676">
        <v>31</v>
      </c>
      <c r="B35" s="312" t="s">
        <v>298</v>
      </c>
      <c r="C35" s="570">
        <v>1495</v>
      </c>
      <c r="D35" s="570">
        <v>14423</v>
      </c>
      <c r="E35" s="570">
        <v>2965</v>
      </c>
      <c r="F35" s="570">
        <v>2752</v>
      </c>
      <c r="G35" s="570">
        <v>7072</v>
      </c>
      <c r="H35" s="570">
        <v>28707</v>
      </c>
      <c r="I35" s="570">
        <v>483178</v>
      </c>
      <c r="J35" s="570" t="s">
        <v>917</v>
      </c>
      <c r="K35" s="570">
        <v>0</v>
      </c>
      <c r="L35" s="570">
        <v>0</v>
      </c>
      <c r="M35" s="570">
        <v>304</v>
      </c>
      <c r="N35" s="570">
        <v>0</v>
      </c>
      <c r="O35" s="570">
        <v>0</v>
      </c>
      <c r="P35" s="570" t="s">
        <v>918</v>
      </c>
      <c r="Q35" s="570" t="s">
        <v>919</v>
      </c>
      <c r="R35" s="675" t="s">
        <v>66</v>
      </c>
    </row>
    <row r="36" spans="1:18" ht="31.5" customHeight="1">
      <c r="A36" s="676">
        <v>32</v>
      </c>
      <c r="B36" s="313" t="s">
        <v>943</v>
      </c>
      <c r="C36" s="570">
        <v>12830</v>
      </c>
      <c r="D36" s="570">
        <v>6607</v>
      </c>
      <c r="E36" s="570">
        <v>672</v>
      </c>
      <c r="F36" s="570">
        <v>200</v>
      </c>
      <c r="G36" s="570">
        <v>1998</v>
      </c>
      <c r="H36" s="570">
        <v>22307</v>
      </c>
      <c r="I36" s="570">
        <v>183576</v>
      </c>
      <c r="J36" s="570">
        <v>60665</v>
      </c>
      <c r="K36" s="570">
        <v>927</v>
      </c>
      <c r="L36" s="570">
        <v>61</v>
      </c>
      <c r="M36" s="570">
        <v>756</v>
      </c>
      <c r="N36" s="570">
        <v>239</v>
      </c>
      <c r="O36" s="570">
        <v>261</v>
      </c>
      <c r="P36" s="570" t="s">
        <v>920</v>
      </c>
      <c r="Q36" s="570" t="s">
        <v>921</v>
      </c>
      <c r="R36" s="675" t="s">
        <v>944</v>
      </c>
    </row>
    <row r="37" spans="1:18" ht="18" customHeight="1">
      <c r="A37" s="676">
        <v>33</v>
      </c>
      <c r="B37" s="312" t="s">
        <v>299</v>
      </c>
      <c r="C37" s="570">
        <v>180923</v>
      </c>
      <c r="D37" s="570">
        <v>78207</v>
      </c>
      <c r="E37" s="570">
        <v>33309</v>
      </c>
      <c r="F37" s="570">
        <v>14520</v>
      </c>
      <c r="G37" s="570">
        <v>206304</v>
      </c>
      <c r="H37" s="570" t="s">
        <v>796</v>
      </c>
      <c r="I37" s="570">
        <v>7959753</v>
      </c>
      <c r="J37" s="570" t="s">
        <v>922</v>
      </c>
      <c r="K37" s="570">
        <v>0</v>
      </c>
      <c r="L37" s="570">
        <v>4</v>
      </c>
      <c r="M37" s="570">
        <v>264</v>
      </c>
      <c r="N37" s="570">
        <v>0</v>
      </c>
      <c r="O37" s="570">
        <v>58</v>
      </c>
      <c r="P37" s="570" t="s">
        <v>923</v>
      </c>
      <c r="Q37" s="570" t="s">
        <v>924</v>
      </c>
      <c r="R37" s="675" t="s">
        <v>271</v>
      </c>
    </row>
    <row r="38" spans="1:18" ht="18" customHeight="1">
      <c r="A38" s="676">
        <v>34</v>
      </c>
      <c r="B38" s="312" t="s">
        <v>300</v>
      </c>
      <c r="C38" s="571">
        <v>0</v>
      </c>
      <c r="D38" s="571">
        <v>1425</v>
      </c>
      <c r="E38" s="571">
        <v>0</v>
      </c>
      <c r="F38" s="571">
        <v>402</v>
      </c>
      <c r="G38" s="571">
        <v>767</v>
      </c>
      <c r="H38" s="571">
        <v>2594</v>
      </c>
      <c r="I38" s="571">
        <v>19079</v>
      </c>
      <c r="J38" s="571">
        <v>224</v>
      </c>
      <c r="K38" s="571">
        <v>41</v>
      </c>
      <c r="L38" s="571">
        <v>39</v>
      </c>
      <c r="M38" s="571">
        <v>186</v>
      </c>
      <c r="N38" s="571">
        <v>0</v>
      </c>
      <c r="O38" s="571">
        <v>502</v>
      </c>
      <c r="P38" s="571">
        <v>20071</v>
      </c>
      <c r="Q38" s="571">
        <v>22665</v>
      </c>
      <c r="R38" s="677" t="s">
        <v>67</v>
      </c>
    </row>
    <row r="39" spans="1:18" ht="18" customHeight="1">
      <c r="A39" s="678">
        <v>35</v>
      </c>
      <c r="B39" s="317" t="s">
        <v>187</v>
      </c>
      <c r="C39" s="570">
        <v>2379</v>
      </c>
      <c r="D39" s="570">
        <v>13602</v>
      </c>
      <c r="E39" s="570">
        <v>4868</v>
      </c>
      <c r="F39" s="570">
        <v>23989</v>
      </c>
      <c r="G39" s="570">
        <v>10759</v>
      </c>
      <c r="H39" s="570">
        <v>55597</v>
      </c>
      <c r="I39" s="570">
        <v>955760</v>
      </c>
      <c r="J39" s="570">
        <v>94769</v>
      </c>
      <c r="K39" s="570">
        <v>1351</v>
      </c>
      <c r="L39" s="570">
        <v>4474</v>
      </c>
      <c r="M39" s="570">
        <v>2594</v>
      </c>
      <c r="N39" s="570">
        <v>789</v>
      </c>
      <c r="O39" s="570">
        <v>3448</v>
      </c>
      <c r="P39" s="570" t="s">
        <v>925</v>
      </c>
      <c r="Q39" s="570" t="s">
        <v>926</v>
      </c>
      <c r="R39" s="675" t="s">
        <v>31</v>
      </c>
    </row>
    <row r="40" spans="1:18" ht="18" customHeight="1">
      <c r="A40" s="679"/>
      <c r="B40" s="314" t="s">
        <v>942</v>
      </c>
      <c r="C40" s="570">
        <v>7459065</v>
      </c>
      <c r="D40" s="570">
        <v>6829196</v>
      </c>
      <c r="E40" s="570">
        <v>1723423</v>
      </c>
      <c r="F40" s="570">
        <f>SUM(F5:F39)</f>
        <v>1329338</v>
      </c>
      <c r="G40" s="570">
        <v>8692323</v>
      </c>
      <c r="H40" s="570" t="s">
        <v>797</v>
      </c>
      <c r="I40" s="570">
        <v>243682349</v>
      </c>
      <c r="J40" s="570" t="s">
        <v>927</v>
      </c>
      <c r="K40" s="570" t="s">
        <v>928</v>
      </c>
      <c r="L40" s="570" t="s">
        <v>929</v>
      </c>
      <c r="M40" s="570" t="s">
        <v>930</v>
      </c>
      <c r="N40" s="570" t="s">
        <v>931</v>
      </c>
      <c r="O40" s="570" t="s">
        <v>932</v>
      </c>
      <c r="P40" s="570" t="s">
        <v>933</v>
      </c>
      <c r="Q40" s="570" t="s">
        <v>934</v>
      </c>
      <c r="R40" s="675" t="s">
        <v>549</v>
      </c>
    </row>
    <row r="41" spans="1:18" ht="15">
      <c r="A41" s="641"/>
      <c r="B41" s="1104" t="s">
        <v>638</v>
      </c>
      <c r="C41" s="1104"/>
      <c r="D41" s="1104"/>
      <c r="E41" s="1104"/>
      <c r="F41" s="1104"/>
      <c r="G41" s="1104"/>
      <c r="H41" s="1104"/>
      <c r="I41" s="1104"/>
      <c r="R41" s="642"/>
    </row>
    <row r="42" spans="1:18">
      <c r="A42" s="641"/>
      <c r="B42" s="1105" t="s">
        <v>522</v>
      </c>
      <c r="C42" s="1105"/>
      <c r="D42" s="1105"/>
      <c r="E42" s="1105"/>
      <c r="F42" s="1105"/>
      <c r="G42" s="1105"/>
      <c r="H42" s="1105"/>
      <c r="I42" s="1105"/>
      <c r="K42" s="1103" t="s">
        <v>621</v>
      </c>
      <c r="L42" s="1103"/>
      <c r="M42" s="1103"/>
      <c r="N42" s="1103"/>
      <c r="O42" s="1103"/>
      <c r="R42" s="642"/>
    </row>
    <row r="43" spans="1:18">
      <c r="A43" s="641"/>
      <c r="R43" s="642"/>
    </row>
    <row r="44" spans="1:18">
      <c r="A44" s="641"/>
      <c r="R44" s="642"/>
    </row>
    <row r="45" spans="1:18" ht="13.5" thickBot="1">
      <c r="A45" s="680"/>
      <c r="B45" s="681"/>
      <c r="C45" s="682"/>
      <c r="D45" s="682"/>
      <c r="E45" s="682"/>
      <c r="F45" s="682"/>
      <c r="G45" s="682"/>
      <c r="H45" s="682"/>
      <c r="I45" s="682"/>
      <c r="J45" s="682"/>
      <c r="K45" s="682"/>
      <c r="L45" s="682"/>
      <c r="M45" s="682"/>
      <c r="N45" s="682"/>
      <c r="O45" s="682"/>
      <c r="P45" s="682"/>
      <c r="Q45" s="682"/>
      <c r="R45" s="683"/>
    </row>
    <row r="46" spans="1:18" ht="36" customHeight="1" thickTop="1">
      <c r="B46" s="1106"/>
      <c r="C46" s="1106"/>
      <c r="D46" s="1106"/>
      <c r="E46" s="1106"/>
      <c r="F46" s="1106"/>
      <c r="G46" s="1106"/>
      <c r="H46" s="1106"/>
      <c r="I46" s="1106"/>
      <c r="J46" s="1106"/>
      <c r="K46" s="1106"/>
      <c r="L46" s="1106"/>
      <c r="M46" s="1106"/>
      <c r="N46" s="1106"/>
      <c r="O46" s="1106"/>
      <c r="P46" s="1106"/>
      <c r="Q46" s="1106"/>
      <c r="R46" s="268"/>
    </row>
    <row r="47" spans="1:18" ht="15.75">
      <c r="B47" s="1106"/>
      <c r="C47" s="1106"/>
      <c r="D47" s="1106"/>
      <c r="E47" s="1106"/>
      <c r="F47" s="1106"/>
      <c r="G47" s="1106"/>
      <c r="H47" s="1106"/>
      <c r="I47" s="1106"/>
      <c r="J47" s="1106"/>
      <c r="K47" s="1106"/>
      <c r="L47" s="1106"/>
      <c r="M47" s="1106"/>
      <c r="N47" s="1106"/>
      <c r="O47" s="1106"/>
      <c r="P47" s="1106"/>
      <c r="Q47" s="1106"/>
      <c r="R47" s="268"/>
    </row>
    <row r="48" spans="1:18" ht="15.75">
      <c r="B48" s="1106"/>
      <c r="C48" s="1106"/>
      <c r="D48" s="1106"/>
      <c r="E48" s="1106"/>
      <c r="F48" s="1106"/>
      <c r="G48" s="1106"/>
      <c r="H48" s="1106"/>
      <c r="I48" s="1106"/>
      <c r="J48" s="1106"/>
      <c r="K48" s="1106"/>
      <c r="L48" s="1106"/>
      <c r="M48" s="1106"/>
      <c r="N48" s="1106"/>
      <c r="O48" s="1106"/>
      <c r="P48" s="1106"/>
      <c r="Q48" s="1106"/>
      <c r="R48" s="109"/>
    </row>
    <row r="49" spans="2:18" ht="15">
      <c r="B49" s="109"/>
      <c r="C49" s="109"/>
      <c r="D49" s="109"/>
      <c r="E49" s="109"/>
      <c r="F49" s="109"/>
      <c r="G49" s="109"/>
      <c r="H49" s="109"/>
      <c r="I49" s="109"/>
      <c r="J49" s="109"/>
      <c r="K49" s="109"/>
      <c r="L49" s="109"/>
      <c r="M49" s="109"/>
      <c r="N49" s="109"/>
      <c r="O49" s="109"/>
      <c r="P49" s="109"/>
      <c r="Q49" s="1099"/>
      <c r="R49" s="1099"/>
    </row>
  </sheetData>
  <mergeCells count="13">
    <mergeCell ref="Q49:R49"/>
    <mergeCell ref="A1:R1"/>
    <mergeCell ref="K42:O42"/>
    <mergeCell ref="B41:I41"/>
    <mergeCell ref="B42:I42"/>
    <mergeCell ref="B46:Q46"/>
    <mergeCell ref="B47:Q47"/>
    <mergeCell ref="B48:Q48"/>
    <mergeCell ref="I3:Q3"/>
    <mergeCell ref="R3:R4"/>
    <mergeCell ref="A3:A4"/>
    <mergeCell ref="B3:B4"/>
    <mergeCell ref="C3:H3"/>
  </mergeCells>
  <conditionalFormatting sqref="B5:B40">
    <cfRule type="expression" dxfId="23" priority="4">
      <formula>MOD(ROW(),3)=2</formula>
    </cfRule>
  </conditionalFormatting>
  <conditionalFormatting sqref="C5:R40">
    <cfRule type="expression" dxfId="22" priority="1">
      <formula>MOD(ROW(),3)=2</formula>
    </cfRule>
  </conditionalFormatting>
  <pageMargins left="0.70866141732283472" right="0.70866141732283472" top="0.74803149606299213" bottom="0.74803149606299213" header="0.31496062992125984" footer="0.31496062992125984"/>
  <pageSetup scale="61" orientation="landscape" r:id="rId1"/>
  <rowBreaks count="1" manualBreakCount="1">
    <brk id="3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I67"/>
  <sheetViews>
    <sheetView view="pageBreakPreview" zoomScaleSheetLayoutView="100" workbookViewId="0">
      <selection activeCell="M17" sqref="M17"/>
    </sheetView>
  </sheetViews>
  <sheetFormatPr defaultColWidth="9.140625" defaultRowHeight="12.75"/>
  <cols>
    <col min="1" max="1" width="5.7109375" style="34" customWidth="1"/>
    <col min="2" max="2" width="16.5703125" style="7" customWidth="1"/>
    <col min="3" max="3" width="9.7109375" style="7" hidden="1" customWidth="1"/>
    <col min="4" max="5" width="10.7109375" style="7" hidden="1" customWidth="1"/>
    <col min="6" max="6" width="9.85546875" style="7" hidden="1" customWidth="1"/>
    <col min="7" max="8" width="10.7109375" style="7" hidden="1" customWidth="1"/>
    <col min="9" max="9" width="9.7109375" style="35" hidden="1" customWidth="1"/>
    <col min="10" max="10" width="10.7109375" style="7" hidden="1" customWidth="1"/>
    <col min="11" max="11" width="9.85546875" style="7" hidden="1" customWidth="1"/>
    <col min="12" max="12" width="9.7109375" style="7" hidden="1" customWidth="1"/>
    <col min="13" max="13" width="9.5703125" style="7" hidden="1" customWidth="1"/>
    <col min="14" max="14" width="10.140625" style="7" hidden="1" customWidth="1"/>
    <col min="15" max="23" width="11.42578125" style="7" hidden="1" customWidth="1"/>
    <col min="24" max="30" width="11.42578125" style="7" customWidth="1"/>
    <col min="31" max="32" width="12.42578125" style="7" customWidth="1"/>
    <col min="33" max="33" width="26.5703125" style="7" customWidth="1"/>
    <col min="34" max="16384" width="9.140625" style="7"/>
  </cols>
  <sheetData>
    <row r="1" spans="1:33" s="11" customFormat="1" ht="44.25" customHeight="1" thickTop="1">
      <c r="A1" s="1111" t="s">
        <v>1107</v>
      </c>
      <c r="B1" s="1112"/>
      <c r="C1" s="1112"/>
      <c r="D1" s="1112"/>
      <c r="E1" s="1112"/>
      <c r="F1" s="1112"/>
      <c r="G1" s="1112"/>
      <c r="H1" s="1112"/>
      <c r="I1" s="1112"/>
      <c r="J1" s="1112"/>
      <c r="K1" s="1112"/>
      <c r="L1" s="1112"/>
      <c r="M1" s="1112"/>
      <c r="N1" s="1112"/>
      <c r="O1" s="1112"/>
      <c r="P1" s="1112"/>
      <c r="Q1" s="1112"/>
      <c r="R1" s="1112"/>
      <c r="S1" s="1112"/>
      <c r="T1" s="1112"/>
      <c r="U1" s="1112"/>
      <c r="V1" s="1112"/>
      <c r="W1" s="1112"/>
      <c r="X1" s="1112"/>
      <c r="Y1" s="1112"/>
      <c r="Z1" s="1112"/>
      <c r="AA1" s="1112"/>
      <c r="AB1" s="1112"/>
      <c r="AC1" s="1112"/>
      <c r="AD1" s="1112"/>
      <c r="AE1" s="1112"/>
      <c r="AF1" s="1112"/>
      <c r="AG1" s="1113"/>
    </row>
    <row r="2" spans="1:33" s="11" customFormat="1" ht="19.5" customHeight="1">
      <c r="A2" s="1117"/>
      <c r="B2" s="1118"/>
      <c r="C2" s="1118"/>
      <c r="D2" s="1118"/>
      <c r="E2" s="1118"/>
      <c r="F2" s="1118"/>
      <c r="G2" s="1118"/>
      <c r="H2" s="1118"/>
      <c r="I2" s="1118"/>
      <c r="J2" s="1118"/>
      <c r="K2" s="1118"/>
      <c r="L2" s="1118"/>
      <c r="M2" s="1118"/>
      <c r="N2" s="1118"/>
      <c r="O2" s="1118"/>
      <c r="P2" s="1118"/>
      <c r="Q2" s="1118"/>
      <c r="R2" s="1118"/>
      <c r="S2" s="1118"/>
      <c r="T2" s="1118"/>
      <c r="U2" s="777"/>
      <c r="V2" s="777"/>
      <c r="W2" s="1120" t="s">
        <v>639</v>
      </c>
      <c r="X2" s="1120"/>
      <c r="Y2" s="1120"/>
      <c r="Z2" s="1120"/>
      <c r="AA2" s="1120"/>
      <c r="AB2" s="1120"/>
      <c r="AC2" s="1120"/>
      <c r="AD2" s="1120"/>
      <c r="AE2" s="1120"/>
      <c r="AF2" s="1120"/>
      <c r="AG2" s="1121"/>
    </row>
    <row r="3" spans="1:33" s="12" customFormat="1" ht="15">
      <c r="A3" s="1038" t="s">
        <v>554</v>
      </c>
      <c r="B3" s="1119" t="s">
        <v>279</v>
      </c>
      <c r="C3" s="1116">
        <v>2011</v>
      </c>
      <c r="D3" s="1116"/>
      <c r="E3" s="1116"/>
      <c r="F3" s="1114">
        <v>2012</v>
      </c>
      <c r="G3" s="1114"/>
      <c r="H3" s="1114"/>
      <c r="I3" s="1114">
        <v>2013</v>
      </c>
      <c r="J3" s="1114"/>
      <c r="K3" s="1114"/>
      <c r="L3" s="1114">
        <v>2014</v>
      </c>
      <c r="M3" s="1114"/>
      <c r="N3" s="1114"/>
      <c r="O3" s="1114">
        <v>2015</v>
      </c>
      <c r="P3" s="1114"/>
      <c r="Q3" s="1114"/>
      <c r="R3" s="1114">
        <v>2016</v>
      </c>
      <c r="S3" s="1114"/>
      <c r="T3" s="1114"/>
      <c r="U3" s="1114">
        <v>2017</v>
      </c>
      <c r="V3" s="1114"/>
      <c r="W3" s="1114"/>
      <c r="X3" s="1114">
        <v>2018</v>
      </c>
      <c r="Y3" s="1114"/>
      <c r="Z3" s="1114"/>
      <c r="AA3" s="1114">
        <v>2019</v>
      </c>
      <c r="AB3" s="1114"/>
      <c r="AC3" s="1114"/>
      <c r="AD3" s="1114" t="s">
        <v>544</v>
      </c>
      <c r="AE3" s="1114"/>
      <c r="AF3" s="1114"/>
      <c r="AG3" s="1115" t="s">
        <v>72</v>
      </c>
    </row>
    <row r="4" spans="1:33" s="12" customFormat="1" ht="70.5" customHeight="1">
      <c r="A4" s="1038"/>
      <c r="B4" s="1119"/>
      <c r="C4" s="792" t="s">
        <v>258</v>
      </c>
      <c r="D4" s="594" t="s">
        <v>259</v>
      </c>
      <c r="E4" s="594" t="s">
        <v>260</v>
      </c>
      <c r="F4" s="792" t="s">
        <v>258</v>
      </c>
      <c r="G4" s="594" t="s">
        <v>259</v>
      </c>
      <c r="H4" s="594" t="s">
        <v>260</v>
      </c>
      <c r="I4" s="792" t="s">
        <v>258</v>
      </c>
      <c r="J4" s="594" t="s">
        <v>259</v>
      </c>
      <c r="K4" s="594" t="s">
        <v>260</v>
      </c>
      <c r="L4" s="792" t="s">
        <v>258</v>
      </c>
      <c r="M4" s="594" t="s">
        <v>259</v>
      </c>
      <c r="N4" s="594" t="s">
        <v>260</v>
      </c>
      <c r="O4" s="594" t="s">
        <v>495</v>
      </c>
      <c r="P4" s="594" t="s">
        <v>411</v>
      </c>
      <c r="Q4" s="594" t="s">
        <v>496</v>
      </c>
      <c r="R4" s="594" t="s">
        <v>495</v>
      </c>
      <c r="S4" s="594" t="s">
        <v>411</v>
      </c>
      <c r="T4" s="594" t="s">
        <v>496</v>
      </c>
      <c r="U4" s="594" t="s">
        <v>495</v>
      </c>
      <c r="V4" s="594" t="s">
        <v>411</v>
      </c>
      <c r="W4" s="594" t="s">
        <v>496</v>
      </c>
      <c r="X4" s="594" t="s">
        <v>640</v>
      </c>
      <c r="Y4" s="594" t="s">
        <v>620</v>
      </c>
      <c r="Z4" s="594" t="s">
        <v>641</v>
      </c>
      <c r="AA4" s="594" t="s">
        <v>640</v>
      </c>
      <c r="AB4" s="594" t="s">
        <v>620</v>
      </c>
      <c r="AC4" s="594" t="s">
        <v>641</v>
      </c>
      <c r="AD4" s="594" t="s">
        <v>640</v>
      </c>
      <c r="AE4" s="594" t="s">
        <v>620</v>
      </c>
      <c r="AF4" s="594" t="s">
        <v>641</v>
      </c>
      <c r="AG4" s="1115"/>
    </row>
    <row r="5" spans="1:33" s="11" customFormat="1" ht="12.75" hidden="1" customHeight="1">
      <c r="A5" s="775">
        <v>1</v>
      </c>
      <c r="B5" s="273" t="s">
        <v>518</v>
      </c>
      <c r="C5" s="776">
        <v>6</v>
      </c>
      <c r="D5" s="776">
        <v>7</v>
      </c>
      <c r="E5" s="776">
        <v>8</v>
      </c>
      <c r="F5" s="776">
        <v>9</v>
      </c>
      <c r="G5" s="776">
        <v>10</v>
      </c>
      <c r="H5" s="776">
        <v>11</v>
      </c>
      <c r="I5" s="776">
        <v>3</v>
      </c>
      <c r="J5" s="776">
        <v>4</v>
      </c>
      <c r="K5" s="776">
        <v>5</v>
      </c>
      <c r="L5" s="776">
        <v>6</v>
      </c>
      <c r="M5" s="776">
        <v>7</v>
      </c>
      <c r="N5" s="776">
        <v>8</v>
      </c>
      <c r="O5" s="776">
        <v>9</v>
      </c>
      <c r="P5" s="776">
        <v>10</v>
      </c>
      <c r="Q5" s="776">
        <v>11</v>
      </c>
      <c r="R5" s="18"/>
      <c r="S5" s="18"/>
      <c r="T5" s="18"/>
      <c r="U5" s="18"/>
      <c r="V5" s="18"/>
      <c r="W5" s="18"/>
      <c r="X5" s="18"/>
      <c r="Y5" s="18"/>
      <c r="Z5" s="18"/>
      <c r="AA5" s="18"/>
      <c r="AB5" s="18"/>
      <c r="AC5" s="18"/>
      <c r="AD5" s="18"/>
      <c r="AE5" s="18"/>
      <c r="AF5" s="18"/>
      <c r="AG5" s="794">
        <v>2</v>
      </c>
    </row>
    <row r="6" spans="1:33" s="11" customFormat="1" ht="15" customHeight="1">
      <c r="A6" s="238">
        <v>1</v>
      </c>
      <c r="B6" s="18" t="s">
        <v>355</v>
      </c>
      <c r="C6" s="18">
        <v>29994</v>
      </c>
      <c r="D6" s="18">
        <v>610064</v>
      </c>
      <c r="E6" s="18">
        <f>C6+D6</f>
        <v>640058</v>
      </c>
      <c r="F6" s="10">
        <v>32528</v>
      </c>
      <c r="G6" s="10">
        <v>671233</v>
      </c>
      <c r="H6" s="10">
        <f>F6+G6</f>
        <v>703761</v>
      </c>
      <c r="I6" s="48">
        <v>32984</v>
      </c>
      <c r="J6" s="18">
        <v>719210</v>
      </c>
      <c r="K6" s="10">
        <v>752194</v>
      </c>
      <c r="L6" s="48">
        <v>34552</v>
      </c>
      <c r="M6" s="18">
        <v>790579</v>
      </c>
      <c r="N6" s="10">
        <f>L6+M6</f>
        <v>825131</v>
      </c>
      <c r="O6" s="163">
        <v>32904</v>
      </c>
      <c r="P6" s="163">
        <v>872119</v>
      </c>
      <c r="Q6" s="163">
        <v>905023</v>
      </c>
      <c r="R6" s="163">
        <v>32835</v>
      </c>
      <c r="S6" s="163">
        <v>889866</v>
      </c>
      <c r="T6" s="163">
        <v>922701</v>
      </c>
      <c r="U6" s="163">
        <v>35916</v>
      </c>
      <c r="V6" s="163">
        <v>925705</v>
      </c>
      <c r="W6" s="163">
        <v>961621</v>
      </c>
      <c r="X6" s="163">
        <v>40717</v>
      </c>
      <c r="Y6" s="163">
        <v>971214</v>
      </c>
      <c r="Z6" s="163">
        <f>X6+Y6</f>
        <v>1011931</v>
      </c>
      <c r="AA6" s="163">
        <v>47092</v>
      </c>
      <c r="AB6" s="163">
        <v>1070975</v>
      </c>
      <c r="AC6" s="163">
        <f>SUM(AA6:AB6)</f>
        <v>1118067</v>
      </c>
      <c r="AD6" s="163">
        <v>54261</v>
      </c>
      <c r="AE6" s="163" t="s">
        <v>945</v>
      </c>
      <c r="AF6" s="163" t="s">
        <v>946</v>
      </c>
      <c r="AG6" s="643" t="s">
        <v>73</v>
      </c>
    </row>
    <row r="7" spans="1:33" s="11" customFormat="1" ht="15" customHeight="1">
      <c r="A7" s="238">
        <v>2</v>
      </c>
      <c r="B7" s="273" t="s">
        <v>356</v>
      </c>
      <c r="C7" s="18"/>
      <c r="D7" s="18"/>
      <c r="E7" s="18"/>
      <c r="F7" s="10"/>
      <c r="G7" s="10"/>
      <c r="H7" s="10"/>
      <c r="I7" s="48">
        <v>195712</v>
      </c>
      <c r="J7" s="18">
        <v>1599936</v>
      </c>
      <c r="K7" s="10">
        <v>1795648</v>
      </c>
      <c r="L7" s="48">
        <v>324808</v>
      </c>
      <c r="M7" s="18">
        <v>2871322</v>
      </c>
      <c r="N7" s="10">
        <f>L7+M7</f>
        <v>3196130</v>
      </c>
      <c r="O7" s="163">
        <v>342431</v>
      </c>
      <c r="P7" s="163">
        <v>3077397</v>
      </c>
      <c r="Q7" s="163">
        <v>3419828</v>
      </c>
      <c r="R7" s="163">
        <v>361112</v>
      </c>
      <c r="S7" s="163">
        <v>3294736</v>
      </c>
      <c r="T7" s="163">
        <v>3655848</v>
      </c>
      <c r="U7" s="163">
        <v>379370</v>
      </c>
      <c r="V7" s="163">
        <v>3525582</v>
      </c>
      <c r="W7" s="163">
        <v>3904952</v>
      </c>
      <c r="X7" s="163">
        <v>398711</v>
      </c>
      <c r="Y7" s="163">
        <v>3733014</v>
      </c>
      <c r="Z7" s="163">
        <f t="shared" ref="Z7:Z17" si="0">X7+Y7</f>
        <v>4131725</v>
      </c>
      <c r="AA7" s="163">
        <v>411783</v>
      </c>
      <c r="AB7" s="163">
        <v>3853490</v>
      </c>
      <c r="AC7" s="163">
        <f t="shared" ref="AC7:AC17" si="1">SUM(AA7:AB7)</f>
        <v>4265273</v>
      </c>
      <c r="AD7" s="163" t="s">
        <v>947</v>
      </c>
      <c r="AE7" s="163" t="s">
        <v>948</v>
      </c>
      <c r="AF7" s="163" t="s">
        <v>949</v>
      </c>
      <c r="AG7" s="643" t="s">
        <v>74</v>
      </c>
    </row>
    <row r="8" spans="1:33" s="11" customFormat="1" ht="15" customHeight="1">
      <c r="A8" s="238">
        <v>3</v>
      </c>
      <c r="B8" s="18" t="s">
        <v>357</v>
      </c>
      <c r="C8" s="18">
        <v>23711</v>
      </c>
      <c r="D8" s="18">
        <v>659303</v>
      </c>
      <c r="E8" s="18">
        <f>C8+D8</f>
        <v>683014</v>
      </c>
      <c r="F8" s="10">
        <v>28211</v>
      </c>
      <c r="G8" s="10">
        <v>709529</v>
      </c>
      <c r="H8" s="10">
        <f>F8+G8</f>
        <v>737740</v>
      </c>
      <c r="I8" s="115">
        <v>31805</v>
      </c>
      <c r="J8" s="18">
        <v>714863</v>
      </c>
      <c r="K8" s="10">
        <v>746668</v>
      </c>
      <c r="L8" s="115">
        <v>44094</v>
      </c>
      <c r="M8" s="18">
        <v>773355</v>
      </c>
      <c r="N8" s="10">
        <f>L8+M8</f>
        <v>817449</v>
      </c>
      <c r="O8" s="163">
        <v>48781</v>
      </c>
      <c r="P8" s="163">
        <v>848254</v>
      </c>
      <c r="Q8" s="163">
        <v>897035</v>
      </c>
      <c r="R8" s="163">
        <v>52175</v>
      </c>
      <c r="S8" s="163">
        <v>1007604</v>
      </c>
      <c r="T8" s="163">
        <v>1059779</v>
      </c>
      <c r="U8" s="163">
        <v>57918</v>
      </c>
      <c r="V8" s="163">
        <v>965077</v>
      </c>
      <c r="W8" s="163">
        <v>1022995</v>
      </c>
      <c r="X8" s="163">
        <v>66705</v>
      </c>
      <c r="Y8" s="163">
        <v>1079387</v>
      </c>
      <c r="Z8" s="163">
        <f t="shared" si="0"/>
        <v>1146092</v>
      </c>
      <c r="AA8" s="163">
        <v>77712</v>
      </c>
      <c r="AB8" s="163">
        <v>1186180</v>
      </c>
      <c r="AC8" s="163">
        <f t="shared" si="1"/>
        <v>1263892</v>
      </c>
      <c r="AD8" s="163" t="s">
        <v>26</v>
      </c>
      <c r="AE8" s="163" t="s">
        <v>26</v>
      </c>
      <c r="AF8" s="163" t="s">
        <v>26</v>
      </c>
      <c r="AG8" s="643" t="s">
        <v>75</v>
      </c>
    </row>
    <row r="9" spans="1:33" s="11" customFormat="1" ht="15" customHeight="1">
      <c r="A9" s="238">
        <v>4</v>
      </c>
      <c r="B9" s="273" t="s">
        <v>358</v>
      </c>
      <c r="C9" s="18"/>
      <c r="D9" s="18"/>
      <c r="E9" s="18"/>
      <c r="F9" s="10"/>
      <c r="G9" s="10"/>
      <c r="H9" s="10"/>
      <c r="I9" s="115" t="s">
        <v>26</v>
      </c>
      <c r="J9" s="115" t="s">
        <v>26</v>
      </c>
      <c r="K9" s="115" t="s">
        <v>26</v>
      </c>
      <c r="L9" s="115" t="s">
        <v>26</v>
      </c>
      <c r="M9" s="115" t="s">
        <v>26</v>
      </c>
      <c r="N9" s="115" t="s">
        <v>26</v>
      </c>
      <c r="O9" s="163" t="s">
        <v>26</v>
      </c>
      <c r="P9" s="163" t="s">
        <v>26</v>
      </c>
      <c r="Q9" s="163" t="s">
        <v>26</v>
      </c>
      <c r="R9" s="163">
        <v>28034</v>
      </c>
      <c r="S9" s="163">
        <v>169769</v>
      </c>
      <c r="T9" s="163">
        <v>197803</v>
      </c>
      <c r="U9" s="163">
        <v>27042</v>
      </c>
      <c r="V9" s="163">
        <v>183200</v>
      </c>
      <c r="W9" s="163">
        <v>210242</v>
      </c>
      <c r="X9" s="163">
        <v>27042</v>
      </c>
      <c r="Y9" s="163">
        <v>183200</v>
      </c>
      <c r="Z9" s="163">
        <f t="shared" si="0"/>
        <v>210242</v>
      </c>
      <c r="AA9" s="163">
        <v>27042</v>
      </c>
      <c r="AB9" s="163">
        <v>183200</v>
      </c>
      <c r="AC9" s="163">
        <f t="shared" si="1"/>
        <v>210242</v>
      </c>
      <c r="AD9" s="163" t="s">
        <v>26</v>
      </c>
      <c r="AE9" s="163" t="s">
        <v>26</v>
      </c>
      <c r="AF9" s="163" t="s">
        <v>26</v>
      </c>
      <c r="AG9" s="643" t="s">
        <v>219</v>
      </c>
    </row>
    <row r="10" spans="1:33" s="11" customFormat="1" ht="15" customHeight="1">
      <c r="A10" s="238">
        <v>5</v>
      </c>
      <c r="B10" s="18" t="s">
        <v>359</v>
      </c>
      <c r="C10" s="115">
        <v>27317</v>
      </c>
      <c r="D10" s="115">
        <v>225482</v>
      </c>
      <c r="E10" s="115">
        <f>C10+D10</f>
        <v>252799</v>
      </c>
      <c r="F10" s="48">
        <v>28918</v>
      </c>
      <c r="G10" s="48">
        <v>251697</v>
      </c>
      <c r="H10" s="48">
        <f>F10+G10</f>
        <v>280615</v>
      </c>
      <c r="I10" s="115">
        <v>32621</v>
      </c>
      <c r="J10" s="115">
        <v>276891</v>
      </c>
      <c r="K10" s="48">
        <v>309512</v>
      </c>
      <c r="L10" s="115">
        <v>38473</v>
      </c>
      <c r="M10" s="115">
        <v>323864</v>
      </c>
      <c r="N10" s="10">
        <f>L10+M10</f>
        <v>362337</v>
      </c>
      <c r="O10" s="163">
        <v>44725</v>
      </c>
      <c r="P10" s="163">
        <v>381521</v>
      </c>
      <c r="Q10" s="163">
        <v>426246</v>
      </c>
      <c r="R10" s="163">
        <v>43418</v>
      </c>
      <c r="S10" s="163">
        <v>711255</v>
      </c>
      <c r="T10" s="163">
        <v>754673</v>
      </c>
      <c r="U10" s="163">
        <v>47383</v>
      </c>
      <c r="V10" s="163">
        <v>468098</v>
      </c>
      <c r="W10" s="163">
        <v>515481</v>
      </c>
      <c r="X10" s="163">
        <v>50827</v>
      </c>
      <c r="Y10" s="163">
        <v>509282</v>
      </c>
      <c r="Z10" s="163">
        <f t="shared" si="0"/>
        <v>560109</v>
      </c>
      <c r="AA10" s="163">
        <v>47383</v>
      </c>
      <c r="AB10" s="163">
        <v>468098</v>
      </c>
      <c r="AC10" s="163">
        <f t="shared" si="1"/>
        <v>515481</v>
      </c>
      <c r="AD10" s="163" t="s">
        <v>950</v>
      </c>
      <c r="AE10" s="163" t="s">
        <v>951</v>
      </c>
      <c r="AF10" s="163" t="s">
        <v>952</v>
      </c>
      <c r="AG10" s="623" t="s">
        <v>76</v>
      </c>
    </row>
    <row r="11" spans="1:33" s="11" customFormat="1" ht="15" customHeight="1">
      <c r="A11" s="238">
        <v>6</v>
      </c>
      <c r="B11" s="273" t="s">
        <v>428</v>
      </c>
      <c r="C11" s="18">
        <v>368953</v>
      </c>
      <c r="D11" s="18">
        <v>3422365</v>
      </c>
      <c r="E11" s="18">
        <f>C11+D11</f>
        <v>3791318</v>
      </c>
      <c r="F11" s="48">
        <v>398939</v>
      </c>
      <c r="G11" s="10">
        <v>3757193</v>
      </c>
      <c r="H11" s="10">
        <f>398939+G11</f>
        <v>4156132</v>
      </c>
      <c r="I11" s="115">
        <v>447040</v>
      </c>
      <c r="J11" s="18">
        <v>4144136</v>
      </c>
      <c r="K11" s="10">
        <v>4591176</v>
      </c>
      <c r="L11" s="115" t="s">
        <v>77</v>
      </c>
      <c r="M11" s="18">
        <v>4562013</v>
      </c>
      <c r="N11" s="10">
        <f>4562013+488044</f>
        <v>5050057</v>
      </c>
      <c r="O11" s="163" t="s">
        <v>78</v>
      </c>
      <c r="P11" s="163">
        <v>5025994</v>
      </c>
      <c r="Q11" s="163">
        <v>5559730</v>
      </c>
      <c r="R11" s="163">
        <v>597521</v>
      </c>
      <c r="S11" s="163">
        <v>5515356</v>
      </c>
      <c r="T11" s="163">
        <v>6112877</v>
      </c>
      <c r="U11" s="163">
        <v>667922</v>
      </c>
      <c r="V11" s="163">
        <v>6165158</v>
      </c>
      <c r="W11" s="163">
        <v>6833080</v>
      </c>
      <c r="X11" s="163">
        <v>721981</v>
      </c>
      <c r="Y11" s="163">
        <v>6684221</v>
      </c>
      <c r="Z11" s="163">
        <f t="shared" si="0"/>
        <v>7406202</v>
      </c>
      <c r="AA11" s="163">
        <v>801021</v>
      </c>
      <c r="AB11" s="163">
        <v>7253009</v>
      </c>
      <c r="AC11" s="163">
        <f t="shared" si="1"/>
        <v>8054030</v>
      </c>
      <c r="AD11" s="163" t="s">
        <v>953</v>
      </c>
      <c r="AE11" s="163" t="s">
        <v>954</v>
      </c>
      <c r="AF11" s="163" t="s">
        <v>955</v>
      </c>
      <c r="AG11" s="643" t="s">
        <v>220</v>
      </c>
    </row>
    <row r="12" spans="1:33" s="11" customFormat="1" ht="15" customHeight="1">
      <c r="A12" s="238">
        <v>7</v>
      </c>
      <c r="B12" s="18" t="s">
        <v>360</v>
      </c>
      <c r="C12" s="18">
        <v>51714</v>
      </c>
      <c r="D12" s="18">
        <v>703369</v>
      </c>
      <c r="E12" s="18">
        <f>C12+D12</f>
        <v>755083</v>
      </c>
      <c r="F12" s="10">
        <v>56612</v>
      </c>
      <c r="G12" s="10">
        <v>771957</v>
      </c>
      <c r="H12" s="10">
        <f>F12+G12</f>
        <v>828569</v>
      </c>
      <c r="I12" s="115">
        <v>61923</v>
      </c>
      <c r="J12" s="18">
        <v>814757</v>
      </c>
      <c r="K12" s="10">
        <v>876680</v>
      </c>
      <c r="L12" s="115">
        <v>67407</v>
      </c>
      <c r="M12" s="18">
        <v>865396</v>
      </c>
      <c r="N12" s="10">
        <f>L12+M12</f>
        <v>932803</v>
      </c>
      <c r="O12" s="163">
        <v>73807</v>
      </c>
      <c r="P12" s="163">
        <v>1006670</v>
      </c>
      <c r="Q12" s="163">
        <v>1080477</v>
      </c>
      <c r="R12" s="163">
        <v>63965</v>
      </c>
      <c r="S12" s="163">
        <v>996645</v>
      </c>
      <c r="T12" s="163">
        <v>1060610</v>
      </c>
      <c r="U12" s="163">
        <v>66411</v>
      </c>
      <c r="V12" s="163">
        <v>1189373</v>
      </c>
      <c r="W12" s="163">
        <v>1255784</v>
      </c>
      <c r="X12" s="163">
        <v>66411</v>
      </c>
      <c r="Y12" s="163">
        <v>1189373</v>
      </c>
      <c r="Z12" s="163">
        <f t="shared" si="0"/>
        <v>1255784</v>
      </c>
      <c r="AA12" s="163">
        <v>66411</v>
      </c>
      <c r="AB12" s="163">
        <v>1189373</v>
      </c>
      <c r="AC12" s="163">
        <f t="shared" si="1"/>
        <v>1255784</v>
      </c>
      <c r="AD12" s="163">
        <v>83161</v>
      </c>
      <c r="AE12" s="163" t="s">
        <v>956</v>
      </c>
      <c r="AF12" s="163" t="s">
        <v>957</v>
      </c>
      <c r="AG12" s="643" t="s">
        <v>79</v>
      </c>
    </row>
    <row r="13" spans="1:33" s="11" customFormat="1" ht="15" customHeight="1">
      <c r="A13" s="238">
        <v>8</v>
      </c>
      <c r="B13" s="273" t="s">
        <v>337</v>
      </c>
      <c r="C13" s="18"/>
      <c r="D13" s="18"/>
      <c r="E13" s="18"/>
      <c r="F13" s="10"/>
      <c r="G13" s="10"/>
      <c r="H13" s="10"/>
      <c r="I13" s="115">
        <v>35525</v>
      </c>
      <c r="J13" s="18">
        <v>1070824</v>
      </c>
      <c r="K13" s="10">
        <v>1106349</v>
      </c>
      <c r="L13" s="115">
        <v>17913</v>
      </c>
      <c r="M13" s="18">
        <v>612812</v>
      </c>
      <c r="N13" s="10">
        <f>L13+M13</f>
        <v>630725</v>
      </c>
      <c r="O13" s="163">
        <v>88203</v>
      </c>
      <c r="P13" s="163">
        <v>657317</v>
      </c>
      <c r="Q13" s="163">
        <v>745520</v>
      </c>
      <c r="R13" s="163">
        <v>19765</v>
      </c>
      <c r="S13" s="163">
        <v>817172</v>
      </c>
      <c r="T13" s="163">
        <v>836937</v>
      </c>
      <c r="U13" s="163">
        <v>21758</v>
      </c>
      <c r="V13" s="163">
        <v>861031</v>
      </c>
      <c r="W13" s="163">
        <v>882789</v>
      </c>
      <c r="X13" s="163">
        <v>25118</v>
      </c>
      <c r="Y13" s="163">
        <v>925608</v>
      </c>
      <c r="Z13" s="163">
        <f t="shared" si="0"/>
        <v>950726</v>
      </c>
      <c r="AA13" s="163">
        <v>26428</v>
      </c>
      <c r="AB13" s="163">
        <v>986620</v>
      </c>
      <c r="AC13" s="163">
        <f t="shared" si="1"/>
        <v>1013048</v>
      </c>
      <c r="AD13" s="163">
        <v>28707</v>
      </c>
      <c r="AE13" s="163" t="s">
        <v>918</v>
      </c>
      <c r="AF13" s="163" t="s">
        <v>919</v>
      </c>
      <c r="AG13" s="643" t="s">
        <v>29</v>
      </c>
    </row>
    <row r="14" spans="1:33" s="11" customFormat="1" ht="15" customHeight="1">
      <c r="A14" s="238">
        <v>9</v>
      </c>
      <c r="B14" s="18" t="s">
        <v>361</v>
      </c>
      <c r="C14" s="18">
        <v>382592</v>
      </c>
      <c r="D14" s="18">
        <v>3073197</v>
      </c>
      <c r="E14" s="18">
        <f>C14+D14</f>
        <v>3455789</v>
      </c>
      <c r="F14" s="10">
        <v>405421</v>
      </c>
      <c r="G14" s="10">
        <v>3361873</v>
      </c>
      <c r="H14" s="10">
        <f>F14+G14</f>
        <v>3767294</v>
      </c>
      <c r="I14" s="115">
        <v>428244</v>
      </c>
      <c r="J14" s="18">
        <v>3643735</v>
      </c>
      <c r="K14" s="10">
        <v>4071979</v>
      </c>
      <c r="L14" s="115">
        <v>439460</v>
      </c>
      <c r="M14" s="18">
        <v>3914771</v>
      </c>
      <c r="N14" s="10">
        <f>L14+M14</f>
        <v>4354231</v>
      </c>
      <c r="O14" s="163">
        <v>467290</v>
      </c>
      <c r="P14" s="163">
        <v>4467122</v>
      </c>
      <c r="Q14" s="163">
        <v>4934412</v>
      </c>
      <c r="R14" s="163">
        <v>470866</v>
      </c>
      <c r="S14" s="163">
        <v>4467122</v>
      </c>
      <c r="T14" s="163">
        <v>4937988</v>
      </c>
      <c r="U14" s="163">
        <v>494303</v>
      </c>
      <c r="V14" s="163">
        <v>4804580</v>
      </c>
      <c r="W14" s="163">
        <v>5298883</v>
      </c>
      <c r="X14" s="163">
        <v>518602</v>
      </c>
      <c r="Y14" s="163">
        <v>5122917</v>
      </c>
      <c r="Z14" s="163">
        <f t="shared" si="0"/>
        <v>5641519</v>
      </c>
      <c r="AA14" s="163">
        <v>544453</v>
      </c>
      <c r="AB14" s="163">
        <v>5452171</v>
      </c>
      <c r="AC14" s="163">
        <f t="shared" si="1"/>
        <v>5996624</v>
      </c>
      <c r="AD14" s="163" t="s">
        <v>958</v>
      </c>
      <c r="AE14" s="163" t="s">
        <v>959</v>
      </c>
      <c r="AF14" s="163" t="s">
        <v>960</v>
      </c>
      <c r="AG14" s="643" t="s">
        <v>80</v>
      </c>
    </row>
    <row r="15" spans="1:33" s="11" customFormat="1" ht="15" customHeight="1">
      <c r="A15" s="238">
        <v>10</v>
      </c>
      <c r="B15" s="273" t="s">
        <v>362</v>
      </c>
      <c r="C15" s="18">
        <v>52470</v>
      </c>
      <c r="D15" s="18">
        <v>1188626</v>
      </c>
      <c r="E15" s="18">
        <f>C15+D15</f>
        <v>1241096</v>
      </c>
      <c r="F15" s="10">
        <v>61065</v>
      </c>
      <c r="G15" s="10">
        <v>1325064</v>
      </c>
      <c r="H15" s="10">
        <f>F15+G15</f>
        <v>1386129</v>
      </c>
      <c r="I15" s="115">
        <v>70212</v>
      </c>
      <c r="J15" s="18">
        <v>1457830</v>
      </c>
      <c r="K15" s="10">
        <v>1528042</v>
      </c>
      <c r="L15" s="115">
        <v>73510</v>
      </c>
      <c r="M15" s="18">
        <v>1575279</v>
      </c>
      <c r="N15" s="10">
        <f>L15+M15</f>
        <v>1648789</v>
      </c>
      <c r="O15" s="163">
        <v>83236</v>
      </c>
      <c r="P15" s="163">
        <v>1818041</v>
      </c>
      <c r="Q15" s="163">
        <v>1901277</v>
      </c>
      <c r="R15" s="163">
        <v>85869</v>
      </c>
      <c r="S15" s="163">
        <v>1818041</v>
      </c>
      <c r="T15" s="163">
        <v>1903910</v>
      </c>
      <c r="U15" s="163">
        <v>92154</v>
      </c>
      <c r="V15" s="163">
        <v>1966460</v>
      </c>
      <c r="W15" s="163">
        <v>2058614</v>
      </c>
      <c r="X15" s="163">
        <v>97562</v>
      </c>
      <c r="Y15" s="163">
        <v>2066384</v>
      </c>
      <c r="Z15" s="163">
        <f t="shared" si="0"/>
        <v>2163946</v>
      </c>
      <c r="AA15" s="163">
        <v>102642</v>
      </c>
      <c r="AB15" s="163">
        <v>2175172</v>
      </c>
      <c r="AC15" s="163">
        <f t="shared" si="1"/>
        <v>2277814</v>
      </c>
      <c r="AD15" s="163" t="s">
        <v>961</v>
      </c>
      <c r="AE15" s="163" t="s">
        <v>962</v>
      </c>
      <c r="AF15" s="163" t="s">
        <v>963</v>
      </c>
      <c r="AG15" s="643" t="s">
        <v>81</v>
      </c>
    </row>
    <row r="16" spans="1:33" s="11" customFormat="1" ht="15" customHeight="1">
      <c r="A16" s="238">
        <v>11</v>
      </c>
      <c r="B16" s="18" t="s">
        <v>312</v>
      </c>
      <c r="C16" s="18">
        <v>541620</v>
      </c>
      <c r="D16" s="18">
        <v>6686051</v>
      </c>
      <c r="E16" s="18">
        <f>C16+D16</f>
        <v>7227671</v>
      </c>
      <c r="F16" s="10">
        <v>280469</v>
      </c>
      <c r="G16" s="10">
        <v>7069651</v>
      </c>
      <c r="H16" s="10">
        <f>F16+G16</f>
        <v>7350120</v>
      </c>
      <c r="I16" s="115">
        <v>317963</v>
      </c>
      <c r="J16" s="18">
        <v>7467320</v>
      </c>
      <c r="K16" s="10">
        <v>7785283</v>
      </c>
      <c r="L16" s="115" t="s">
        <v>82</v>
      </c>
      <c r="M16" s="18">
        <v>7958323</v>
      </c>
      <c r="N16" s="48" t="s">
        <v>83</v>
      </c>
      <c r="O16" s="163" t="s">
        <v>84</v>
      </c>
      <c r="P16" s="163">
        <v>8496055</v>
      </c>
      <c r="Q16" s="163">
        <v>8850720</v>
      </c>
      <c r="R16" s="163">
        <v>354665</v>
      </c>
      <c r="S16" s="163">
        <v>8496055</v>
      </c>
      <c r="T16" s="163">
        <v>8850720</v>
      </c>
      <c r="U16" s="163">
        <v>600407</v>
      </c>
      <c r="V16" s="163">
        <v>9659645</v>
      </c>
      <c r="W16" s="163">
        <v>10260052</v>
      </c>
      <c r="X16" s="163">
        <v>523482</v>
      </c>
      <c r="Y16" s="163">
        <v>10162897</v>
      </c>
      <c r="Z16" s="163">
        <f t="shared" si="0"/>
        <v>10686379</v>
      </c>
      <c r="AA16" s="163">
        <v>585573</v>
      </c>
      <c r="AB16" s="163">
        <v>10805978</v>
      </c>
      <c r="AC16" s="163">
        <f t="shared" si="1"/>
        <v>11391551</v>
      </c>
      <c r="AD16" s="163" t="s">
        <v>796</v>
      </c>
      <c r="AE16" s="163" t="s">
        <v>923</v>
      </c>
      <c r="AF16" s="163" t="s">
        <v>924</v>
      </c>
      <c r="AG16" s="643" t="s">
        <v>12</v>
      </c>
    </row>
    <row r="17" spans="1:33" s="11" customFormat="1" ht="15" customHeight="1">
      <c r="A17" s="238">
        <v>12</v>
      </c>
      <c r="B17" s="273" t="s">
        <v>429</v>
      </c>
      <c r="C17" s="18">
        <v>25100</v>
      </c>
      <c r="D17" s="18">
        <v>15812</v>
      </c>
      <c r="E17" s="18">
        <f>C17+D17</f>
        <v>40912</v>
      </c>
      <c r="F17" s="48" t="s">
        <v>85</v>
      </c>
      <c r="G17" s="10">
        <v>343455</v>
      </c>
      <c r="H17" s="10">
        <f>118468+G17</f>
        <v>461923</v>
      </c>
      <c r="I17" s="115" t="s">
        <v>86</v>
      </c>
      <c r="J17" s="18">
        <v>371945</v>
      </c>
      <c r="K17" s="10">
        <v>490423</v>
      </c>
      <c r="L17" s="115">
        <v>54010</v>
      </c>
      <c r="M17" s="18">
        <v>467172</v>
      </c>
      <c r="N17" s="10">
        <f t="shared" ref="N17:N42" si="2">L17+M17</f>
        <v>521182</v>
      </c>
      <c r="O17" s="163">
        <v>58723</v>
      </c>
      <c r="P17" s="163">
        <v>504703</v>
      </c>
      <c r="Q17" s="163">
        <v>563426</v>
      </c>
      <c r="R17" s="163">
        <v>62760</v>
      </c>
      <c r="S17" s="163">
        <v>541439</v>
      </c>
      <c r="T17" s="163">
        <v>604199</v>
      </c>
      <c r="U17" s="163">
        <v>66456</v>
      </c>
      <c r="V17" s="163">
        <v>584602</v>
      </c>
      <c r="W17" s="163">
        <v>651058</v>
      </c>
      <c r="X17" s="163">
        <v>66456</v>
      </c>
      <c r="Y17" s="163">
        <v>584602</v>
      </c>
      <c r="Z17" s="163">
        <f t="shared" si="0"/>
        <v>651058</v>
      </c>
      <c r="AA17" s="163">
        <v>66456</v>
      </c>
      <c r="AB17" s="163">
        <v>584602</v>
      </c>
      <c r="AC17" s="163">
        <f t="shared" si="1"/>
        <v>651058</v>
      </c>
      <c r="AD17" s="163">
        <v>60880</v>
      </c>
      <c r="AE17" s="163" t="s">
        <v>964</v>
      </c>
      <c r="AF17" s="163" t="s">
        <v>965</v>
      </c>
      <c r="AG17" s="643" t="s">
        <v>427</v>
      </c>
    </row>
    <row r="18" spans="1:33" s="11" customFormat="1" ht="15" customHeight="1">
      <c r="A18" s="238">
        <v>13</v>
      </c>
      <c r="B18" s="18" t="s">
        <v>363</v>
      </c>
      <c r="C18" s="18"/>
      <c r="D18" s="18"/>
      <c r="E18" s="18"/>
      <c r="F18" s="48"/>
      <c r="G18" s="10"/>
      <c r="H18" s="10"/>
      <c r="I18" s="115">
        <v>21531</v>
      </c>
      <c r="J18" s="18">
        <v>468196</v>
      </c>
      <c r="K18" s="793">
        <v>489727</v>
      </c>
      <c r="L18" s="115">
        <v>37493</v>
      </c>
      <c r="M18" s="18">
        <v>683248</v>
      </c>
      <c r="N18" s="10">
        <f t="shared" si="2"/>
        <v>720741</v>
      </c>
      <c r="O18" s="163">
        <v>41080</v>
      </c>
      <c r="P18" s="163">
        <v>727842</v>
      </c>
      <c r="Q18" s="163">
        <v>768922</v>
      </c>
      <c r="R18" s="163">
        <v>44219</v>
      </c>
      <c r="S18" s="163">
        <v>772527</v>
      </c>
      <c r="T18" s="163">
        <v>816746</v>
      </c>
      <c r="U18" s="163">
        <v>40770</v>
      </c>
      <c r="V18" s="163">
        <v>774454</v>
      </c>
      <c r="W18" s="163">
        <v>815224</v>
      </c>
      <c r="X18" s="163">
        <v>43865</v>
      </c>
      <c r="Y18" s="163">
        <v>866192</v>
      </c>
      <c r="Z18" s="163">
        <f t="shared" ref="Z18:Z57" si="3">X18+Y18</f>
        <v>910057</v>
      </c>
      <c r="AA18" s="163">
        <v>46626</v>
      </c>
      <c r="AB18" s="163">
        <v>911032</v>
      </c>
      <c r="AC18" s="163">
        <f t="shared" ref="AC18:AC52" si="4">SUM(AA18:AB18)</f>
        <v>957658</v>
      </c>
      <c r="AD18" s="163">
        <v>48620</v>
      </c>
      <c r="AE18" s="163" t="s">
        <v>966</v>
      </c>
      <c r="AF18" s="163" t="s">
        <v>967</v>
      </c>
      <c r="AG18" s="643" t="s">
        <v>87</v>
      </c>
    </row>
    <row r="19" spans="1:33" s="11" customFormat="1" ht="15" customHeight="1">
      <c r="A19" s="238">
        <v>14</v>
      </c>
      <c r="B19" s="273" t="s">
        <v>534</v>
      </c>
      <c r="C19" s="18"/>
      <c r="D19" s="18"/>
      <c r="E19" s="18"/>
      <c r="F19" s="48"/>
      <c r="G19" s="10"/>
      <c r="H19" s="10"/>
      <c r="I19" s="115"/>
      <c r="J19" s="18"/>
      <c r="K19" s="793"/>
      <c r="L19" s="115"/>
      <c r="M19" s="18"/>
      <c r="N19" s="10"/>
      <c r="O19" s="163"/>
      <c r="P19" s="163"/>
      <c r="Q19" s="163"/>
      <c r="R19" s="163"/>
      <c r="S19" s="163"/>
      <c r="T19" s="163"/>
      <c r="U19" s="163"/>
      <c r="V19" s="163"/>
      <c r="W19" s="163"/>
      <c r="X19" s="163">
        <v>1658875</v>
      </c>
      <c r="Y19" s="163">
        <v>6074127</v>
      </c>
      <c r="Z19" s="163">
        <f t="shared" si="3"/>
        <v>7733002</v>
      </c>
      <c r="AA19" s="163">
        <v>1859240</v>
      </c>
      <c r="AB19" s="163">
        <v>6740428</v>
      </c>
      <c r="AC19" s="163">
        <f t="shared" si="4"/>
        <v>8599668</v>
      </c>
      <c r="AD19" s="163" t="s">
        <v>941</v>
      </c>
      <c r="AE19" s="163" t="s">
        <v>831</v>
      </c>
      <c r="AF19" s="163" t="s">
        <v>832</v>
      </c>
      <c r="AG19" s="643" t="s">
        <v>533</v>
      </c>
    </row>
    <row r="20" spans="1:33" s="11" customFormat="1" ht="15" customHeight="1">
      <c r="A20" s="238">
        <v>15</v>
      </c>
      <c r="B20" s="18" t="s">
        <v>364</v>
      </c>
      <c r="C20" s="18">
        <v>37673</v>
      </c>
      <c r="D20" s="18">
        <v>432408</v>
      </c>
      <c r="E20" s="18">
        <f t="shared" ref="E20:E28" si="5">C20+D20</f>
        <v>470081</v>
      </c>
      <c r="F20" s="10">
        <v>42790</v>
      </c>
      <c r="G20" s="10">
        <v>482181</v>
      </c>
      <c r="H20" s="10">
        <f t="shared" ref="H20:H26" si="6">F20+G20</f>
        <v>524971</v>
      </c>
      <c r="I20" s="115">
        <v>38341</v>
      </c>
      <c r="J20" s="18">
        <v>589438</v>
      </c>
      <c r="K20" s="10">
        <v>627779</v>
      </c>
      <c r="L20" s="115">
        <v>40056</v>
      </c>
      <c r="M20" s="18">
        <v>645300</v>
      </c>
      <c r="N20" s="10">
        <f t="shared" si="2"/>
        <v>685356</v>
      </c>
      <c r="O20" s="163">
        <v>44230</v>
      </c>
      <c r="P20" s="163">
        <v>707373</v>
      </c>
      <c r="Q20" s="163">
        <v>751603</v>
      </c>
      <c r="R20" s="163">
        <v>45685</v>
      </c>
      <c r="S20" s="163">
        <v>794046</v>
      </c>
      <c r="T20" s="163">
        <v>839731</v>
      </c>
      <c r="U20" s="163">
        <v>53369</v>
      </c>
      <c r="V20" s="163">
        <v>864231</v>
      </c>
      <c r="W20" s="163">
        <v>917600</v>
      </c>
      <c r="X20" s="163">
        <v>59218</v>
      </c>
      <c r="Y20" s="163">
        <v>947975</v>
      </c>
      <c r="Z20" s="163">
        <f t="shared" si="3"/>
        <v>1007193</v>
      </c>
      <c r="AA20" s="163">
        <v>67782</v>
      </c>
      <c r="AB20" s="163">
        <v>1040499</v>
      </c>
      <c r="AC20" s="163">
        <f t="shared" si="4"/>
        <v>1108281</v>
      </c>
      <c r="AD20" s="163">
        <v>78583</v>
      </c>
      <c r="AE20" s="163" t="s">
        <v>968</v>
      </c>
      <c r="AF20" s="163" t="s">
        <v>969</v>
      </c>
      <c r="AG20" s="643" t="s">
        <v>88</v>
      </c>
    </row>
    <row r="21" spans="1:33" s="11" customFormat="1" ht="15" customHeight="1">
      <c r="A21" s="238">
        <v>16</v>
      </c>
      <c r="B21" s="273" t="s">
        <v>365</v>
      </c>
      <c r="C21" s="18">
        <v>232766</v>
      </c>
      <c r="D21" s="18">
        <v>1637545</v>
      </c>
      <c r="E21" s="18">
        <f t="shared" si="5"/>
        <v>1870311</v>
      </c>
      <c r="F21" s="10">
        <v>238730</v>
      </c>
      <c r="G21" s="10">
        <v>1789770</v>
      </c>
      <c r="H21" s="10">
        <f t="shared" si="6"/>
        <v>2028500</v>
      </c>
      <c r="I21" s="115">
        <v>244713</v>
      </c>
      <c r="J21" s="18">
        <v>1942685</v>
      </c>
      <c r="K21" s="10">
        <v>2187398</v>
      </c>
      <c r="L21" s="115">
        <v>244618</v>
      </c>
      <c r="M21" s="18">
        <v>2088188</v>
      </c>
      <c r="N21" s="10">
        <f t="shared" si="2"/>
        <v>2332806</v>
      </c>
      <c r="O21" s="163">
        <v>266932</v>
      </c>
      <c r="P21" s="163">
        <v>2304272</v>
      </c>
      <c r="Q21" s="163">
        <v>2571204</v>
      </c>
      <c r="R21" s="163">
        <v>293926</v>
      </c>
      <c r="S21" s="163">
        <v>2525726</v>
      </c>
      <c r="T21" s="163">
        <v>2819652</v>
      </c>
      <c r="U21" s="163">
        <v>321050</v>
      </c>
      <c r="V21" s="163">
        <v>2731851</v>
      </c>
      <c r="W21" s="163">
        <v>3052901</v>
      </c>
      <c r="X21" s="163">
        <v>364294</v>
      </c>
      <c r="Y21" s="163">
        <v>2953590</v>
      </c>
      <c r="Z21" s="163">
        <f t="shared" si="3"/>
        <v>3317884</v>
      </c>
      <c r="AA21" s="163">
        <v>321050</v>
      </c>
      <c r="AB21" s="163">
        <v>2731851</v>
      </c>
      <c r="AC21" s="163">
        <f t="shared" si="4"/>
        <v>3052901</v>
      </c>
      <c r="AD21" s="163" t="s">
        <v>970</v>
      </c>
      <c r="AE21" s="163" t="s">
        <v>971</v>
      </c>
      <c r="AF21" s="163" t="s">
        <v>972</v>
      </c>
      <c r="AG21" s="643" t="s">
        <v>89</v>
      </c>
    </row>
    <row r="22" spans="1:33" s="11" customFormat="1" ht="15" customHeight="1">
      <c r="A22" s="238">
        <v>17</v>
      </c>
      <c r="B22" s="18" t="s">
        <v>366</v>
      </c>
      <c r="C22" s="18">
        <v>35666</v>
      </c>
      <c r="D22" s="18">
        <v>413591</v>
      </c>
      <c r="E22" s="18">
        <f t="shared" si="5"/>
        <v>449257</v>
      </c>
      <c r="F22" s="10">
        <v>38975</v>
      </c>
      <c r="G22" s="10">
        <v>450541</v>
      </c>
      <c r="H22" s="10">
        <f t="shared" si="6"/>
        <v>489516</v>
      </c>
      <c r="I22" s="115">
        <v>41470</v>
      </c>
      <c r="J22" s="18">
        <v>488283</v>
      </c>
      <c r="K22" s="10">
        <v>529753</v>
      </c>
      <c r="L22" s="115">
        <v>37335</v>
      </c>
      <c r="M22" s="18">
        <v>535918</v>
      </c>
      <c r="N22" s="10">
        <f t="shared" si="2"/>
        <v>573253</v>
      </c>
      <c r="O22" s="163" t="s">
        <v>91</v>
      </c>
      <c r="P22" s="163">
        <v>577974</v>
      </c>
      <c r="Q22" s="163">
        <v>617681</v>
      </c>
      <c r="R22" s="163">
        <v>37613</v>
      </c>
      <c r="S22" s="163">
        <v>596611</v>
      </c>
      <c r="T22" s="163">
        <v>634224</v>
      </c>
      <c r="U22" s="163" t="s">
        <v>420</v>
      </c>
      <c r="V22" s="163" t="s">
        <v>420</v>
      </c>
      <c r="W22" s="163" t="s">
        <v>420</v>
      </c>
      <c r="X22" s="163">
        <v>0</v>
      </c>
      <c r="Y22" s="163">
        <v>0</v>
      </c>
      <c r="Z22" s="163">
        <f t="shared" si="3"/>
        <v>0</v>
      </c>
      <c r="AA22" s="163">
        <v>0</v>
      </c>
      <c r="AB22" s="163">
        <v>0</v>
      </c>
      <c r="AC22" s="163">
        <f t="shared" si="4"/>
        <v>0</v>
      </c>
      <c r="AD22" s="163">
        <v>53791</v>
      </c>
      <c r="AE22" s="163" t="s">
        <v>973</v>
      </c>
      <c r="AF22" s="163" t="s">
        <v>974</v>
      </c>
      <c r="AG22" s="643" t="s">
        <v>90</v>
      </c>
    </row>
    <row r="23" spans="1:33" s="11" customFormat="1" ht="15" customHeight="1">
      <c r="A23" s="238">
        <v>18</v>
      </c>
      <c r="B23" s="273" t="s">
        <v>367</v>
      </c>
      <c r="C23" s="18">
        <v>347143</v>
      </c>
      <c r="D23" s="18">
        <v>2685596</v>
      </c>
      <c r="E23" s="18">
        <f t="shared" si="5"/>
        <v>3032739</v>
      </c>
      <c r="F23" s="10">
        <v>403448</v>
      </c>
      <c r="G23" s="10">
        <v>2983127</v>
      </c>
      <c r="H23" s="10">
        <f t="shared" si="6"/>
        <v>3386575</v>
      </c>
      <c r="I23" s="115">
        <v>181483</v>
      </c>
      <c r="J23" s="18">
        <v>1858475</v>
      </c>
      <c r="K23" s="10">
        <v>2039958</v>
      </c>
      <c r="L23" s="115">
        <v>196700</v>
      </c>
      <c r="M23" s="18">
        <v>2006225</v>
      </c>
      <c r="N23" s="10">
        <f t="shared" si="2"/>
        <v>2202925</v>
      </c>
      <c r="O23" s="163" t="s">
        <v>92</v>
      </c>
      <c r="P23" s="163">
        <v>2163928</v>
      </c>
      <c r="Q23" s="163">
        <v>2368818</v>
      </c>
      <c r="R23" s="163">
        <v>204890</v>
      </c>
      <c r="S23" s="163">
        <v>2163928</v>
      </c>
      <c r="T23" s="163">
        <v>2368818</v>
      </c>
      <c r="U23" s="163">
        <v>225413</v>
      </c>
      <c r="V23" s="163">
        <v>2489097</v>
      </c>
      <c r="W23" s="163">
        <v>2714510</v>
      </c>
      <c r="X23" s="163">
        <v>225413</v>
      </c>
      <c r="Y23" s="163">
        <v>2489097</v>
      </c>
      <c r="Z23" s="163">
        <f t="shared" si="3"/>
        <v>2714510</v>
      </c>
      <c r="AA23" s="163">
        <v>225413</v>
      </c>
      <c r="AB23" s="163">
        <v>2489097</v>
      </c>
      <c r="AC23" s="163">
        <f t="shared" si="4"/>
        <v>2714510</v>
      </c>
      <c r="AD23" s="163" t="s">
        <v>975</v>
      </c>
      <c r="AE23" s="163" t="s">
        <v>976</v>
      </c>
      <c r="AF23" s="163" t="s">
        <v>977</v>
      </c>
      <c r="AG23" s="643" t="s">
        <v>280</v>
      </c>
    </row>
    <row r="24" spans="1:33" s="11" customFormat="1" ht="15" customHeight="1">
      <c r="A24" s="238">
        <v>19</v>
      </c>
      <c r="B24" s="18" t="s">
        <v>368</v>
      </c>
      <c r="C24" s="18">
        <v>122399</v>
      </c>
      <c r="D24" s="18">
        <v>1090566</v>
      </c>
      <c r="E24" s="18">
        <f t="shared" si="5"/>
        <v>1212965</v>
      </c>
      <c r="F24" s="10">
        <v>135057</v>
      </c>
      <c r="G24" s="10">
        <v>1202899</v>
      </c>
      <c r="H24" s="10">
        <f t="shared" si="6"/>
        <v>1337956</v>
      </c>
      <c r="I24" s="115">
        <v>148271</v>
      </c>
      <c r="J24" s="18">
        <v>1342498</v>
      </c>
      <c r="K24" s="10">
        <v>1490769</v>
      </c>
      <c r="L24" s="115">
        <v>150515</v>
      </c>
      <c r="M24" s="18">
        <v>1417499</v>
      </c>
      <c r="N24" s="10">
        <f t="shared" si="2"/>
        <v>1568014</v>
      </c>
      <c r="O24" s="163">
        <v>163003</v>
      </c>
      <c r="P24" s="163">
        <v>1549699</v>
      </c>
      <c r="Q24" s="163">
        <v>1712702</v>
      </c>
      <c r="R24" s="163">
        <v>131121</v>
      </c>
      <c r="S24" s="163">
        <v>1679622</v>
      </c>
      <c r="T24" s="163">
        <v>1810743</v>
      </c>
      <c r="U24" s="163">
        <v>140099</v>
      </c>
      <c r="V24" s="163">
        <v>1794489</v>
      </c>
      <c r="W24" s="163">
        <v>1934588</v>
      </c>
      <c r="X24" s="163">
        <v>140099</v>
      </c>
      <c r="Y24" s="163">
        <v>1794489</v>
      </c>
      <c r="Z24" s="163">
        <f t="shared" si="3"/>
        <v>1934588</v>
      </c>
      <c r="AA24" s="163">
        <v>140099</v>
      </c>
      <c r="AB24" s="163">
        <v>1794489</v>
      </c>
      <c r="AC24" s="163">
        <f t="shared" si="4"/>
        <v>1934588</v>
      </c>
      <c r="AD24" s="163" t="s">
        <v>978</v>
      </c>
      <c r="AE24" s="163" t="s">
        <v>979</v>
      </c>
      <c r="AF24" s="163" t="s">
        <v>980</v>
      </c>
      <c r="AG24" s="643" t="s">
        <v>93</v>
      </c>
    </row>
    <row r="25" spans="1:33" s="11" customFormat="1" ht="15" customHeight="1">
      <c r="A25" s="238">
        <v>20</v>
      </c>
      <c r="B25" s="273" t="s">
        <v>369</v>
      </c>
      <c r="C25" s="18">
        <v>37914</v>
      </c>
      <c r="D25" s="18">
        <v>521242</v>
      </c>
      <c r="E25" s="18">
        <f t="shared" si="5"/>
        <v>559156</v>
      </c>
      <c r="F25" s="10">
        <v>41975</v>
      </c>
      <c r="G25" s="10">
        <v>563513</v>
      </c>
      <c r="H25" s="10">
        <f t="shared" si="6"/>
        <v>605488</v>
      </c>
      <c r="I25" s="115">
        <v>45771</v>
      </c>
      <c r="J25" s="18">
        <v>600709</v>
      </c>
      <c r="K25" s="10">
        <v>646480</v>
      </c>
      <c r="L25" s="115">
        <v>48060</v>
      </c>
      <c r="M25" s="18">
        <v>537320</v>
      </c>
      <c r="N25" s="10">
        <f t="shared" si="2"/>
        <v>585380</v>
      </c>
      <c r="O25" s="163">
        <v>50628</v>
      </c>
      <c r="P25" s="163">
        <v>587591</v>
      </c>
      <c r="Q25" s="163">
        <v>638219</v>
      </c>
      <c r="R25" s="163">
        <v>44815</v>
      </c>
      <c r="S25" s="163">
        <v>618027</v>
      </c>
      <c r="T25" s="163">
        <v>662842</v>
      </c>
      <c r="U25" s="163" t="s">
        <v>420</v>
      </c>
      <c r="V25" s="163" t="s">
        <v>420</v>
      </c>
      <c r="W25" s="163" t="s">
        <v>420</v>
      </c>
      <c r="X25" s="163">
        <v>0</v>
      </c>
      <c r="Y25" s="163">
        <v>0</v>
      </c>
      <c r="Z25" s="163">
        <f t="shared" si="3"/>
        <v>0</v>
      </c>
      <c r="AA25" s="163">
        <v>0</v>
      </c>
      <c r="AB25" s="163">
        <v>0</v>
      </c>
      <c r="AC25" s="163">
        <f t="shared" si="4"/>
        <v>0</v>
      </c>
      <c r="AD25" s="163">
        <v>57466</v>
      </c>
      <c r="AE25" s="163" t="s">
        <v>981</v>
      </c>
      <c r="AF25" s="163" t="s">
        <v>982</v>
      </c>
      <c r="AG25" s="643" t="s">
        <v>94</v>
      </c>
    </row>
    <row r="26" spans="1:33" s="11" customFormat="1" ht="15" customHeight="1">
      <c r="A26" s="238">
        <v>21</v>
      </c>
      <c r="B26" s="18" t="s">
        <v>370</v>
      </c>
      <c r="C26" s="18">
        <v>143346</v>
      </c>
      <c r="D26" s="18">
        <v>1550626</v>
      </c>
      <c r="E26" s="18">
        <f t="shared" si="5"/>
        <v>1693972</v>
      </c>
      <c r="F26" s="10">
        <v>160299</v>
      </c>
      <c r="G26" s="10">
        <v>1710750</v>
      </c>
      <c r="H26" s="10">
        <f t="shared" si="6"/>
        <v>1871049</v>
      </c>
      <c r="I26" s="115">
        <v>157305</v>
      </c>
      <c r="J26" s="18">
        <v>1804322</v>
      </c>
      <c r="K26" s="10">
        <v>1961627</v>
      </c>
      <c r="L26" s="115">
        <v>168556</v>
      </c>
      <c r="M26" s="18">
        <v>1952457</v>
      </c>
      <c r="N26" s="10">
        <f t="shared" si="2"/>
        <v>2121013</v>
      </c>
      <c r="O26" s="163">
        <v>170440</v>
      </c>
      <c r="P26" s="163">
        <v>2078800</v>
      </c>
      <c r="Q26" s="163">
        <v>2249240</v>
      </c>
      <c r="R26" s="163">
        <v>193468</v>
      </c>
      <c r="S26" s="163">
        <v>2230125</v>
      </c>
      <c r="T26" s="163">
        <v>2423593</v>
      </c>
      <c r="U26" s="163">
        <v>208904</v>
      </c>
      <c r="V26" s="163">
        <v>2374202</v>
      </c>
      <c r="W26" s="163">
        <v>2583106</v>
      </c>
      <c r="X26" s="163">
        <v>224498</v>
      </c>
      <c r="Y26" s="163">
        <v>2548575</v>
      </c>
      <c r="Z26" s="163">
        <f t="shared" si="3"/>
        <v>2773073</v>
      </c>
      <c r="AA26" s="163">
        <v>241120</v>
      </c>
      <c r="AB26" s="163">
        <v>2733795</v>
      </c>
      <c r="AC26" s="163">
        <f t="shared" si="4"/>
        <v>2974915</v>
      </c>
      <c r="AD26" s="163" t="s">
        <v>983</v>
      </c>
      <c r="AE26" s="163" t="s">
        <v>984</v>
      </c>
      <c r="AF26" s="163" t="s">
        <v>985</v>
      </c>
      <c r="AG26" s="643" t="s">
        <v>95</v>
      </c>
    </row>
    <row r="27" spans="1:33" s="11" customFormat="1" ht="15" customHeight="1">
      <c r="A27" s="238">
        <v>22</v>
      </c>
      <c r="B27" s="273" t="s">
        <v>430</v>
      </c>
      <c r="C27" s="18">
        <v>43423</v>
      </c>
      <c r="D27" s="18">
        <v>23465</v>
      </c>
      <c r="E27" s="18">
        <f t="shared" si="5"/>
        <v>66888</v>
      </c>
      <c r="F27" s="115" t="s">
        <v>96</v>
      </c>
      <c r="G27" s="10">
        <v>527156</v>
      </c>
      <c r="H27" s="10">
        <f>154921+G27</f>
        <v>682077</v>
      </c>
      <c r="I27" s="115" t="s">
        <v>97</v>
      </c>
      <c r="J27" s="18">
        <v>527156</v>
      </c>
      <c r="K27" s="10">
        <v>682271</v>
      </c>
      <c r="L27" s="115">
        <v>41805</v>
      </c>
      <c r="M27" s="18">
        <v>378955</v>
      </c>
      <c r="N27" s="10">
        <f t="shared" si="2"/>
        <v>420760</v>
      </c>
      <c r="O27" s="163">
        <v>45091</v>
      </c>
      <c r="P27" s="163">
        <v>426960</v>
      </c>
      <c r="Q27" s="163">
        <v>472051</v>
      </c>
      <c r="R27" s="163">
        <v>2392</v>
      </c>
      <c r="S27" s="163">
        <v>56259</v>
      </c>
      <c r="T27" s="163">
        <v>58651</v>
      </c>
      <c r="U27" s="163">
        <v>19431</v>
      </c>
      <c r="V27" s="163">
        <v>246302</v>
      </c>
      <c r="W27" s="163">
        <v>265733</v>
      </c>
      <c r="X27" s="163">
        <v>19431</v>
      </c>
      <c r="Y27" s="163">
        <v>246302</v>
      </c>
      <c r="Z27" s="163">
        <f t="shared" si="3"/>
        <v>265733</v>
      </c>
      <c r="AA27" s="163">
        <v>19431</v>
      </c>
      <c r="AB27" s="163">
        <v>246302</v>
      </c>
      <c r="AC27" s="163">
        <f t="shared" si="4"/>
        <v>265733</v>
      </c>
      <c r="AD27" s="163">
        <v>68604</v>
      </c>
      <c r="AE27" s="163" t="s">
        <v>986</v>
      </c>
      <c r="AF27" s="163" t="s">
        <v>987</v>
      </c>
      <c r="AG27" s="643" t="s">
        <v>426</v>
      </c>
    </row>
    <row r="28" spans="1:33" s="11" customFormat="1" ht="15" customHeight="1">
      <c r="A28" s="238">
        <v>23</v>
      </c>
      <c r="B28" s="18" t="s">
        <v>371</v>
      </c>
      <c r="C28" s="18">
        <v>70645</v>
      </c>
      <c r="D28" s="18">
        <v>565496</v>
      </c>
      <c r="E28" s="18">
        <f t="shared" si="5"/>
        <v>636141</v>
      </c>
      <c r="F28" s="10">
        <v>103868</v>
      </c>
      <c r="G28" s="10">
        <v>764583</v>
      </c>
      <c r="H28" s="10">
        <f>F28+G28</f>
        <v>868451</v>
      </c>
      <c r="I28" s="115">
        <v>87337</v>
      </c>
      <c r="J28" s="18">
        <v>705662</v>
      </c>
      <c r="K28" s="10">
        <v>792999</v>
      </c>
      <c r="L28" s="115">
        <v>91999</v>
      </c>
      <c r="M28" s="18">
        <v>761702</v>
      </c>
      <c r="N28" s="10">
        <f t="shared" si="2"/>
        <v>853701</v>
      </c>
      <c r="O28" s="163">
        <v>97749</v>
      </c>
      <c r="P28" s="163">
        <v>818423</v>
      </c>
      <c r="Q28" s="163">
        <v>916172</v>
      </c>
      <c r="R28" s="163">
        <v>104574</v>
      </c>
      <c r="S28" s="163">
        <v>872620</v>
      </c>
      <c r="T28" s="163">
        <v>977194</v>
      </c>
      <c r="U28" s="163">
        <v>110513</v>
      </c>
      <c r="V28" s="163">
        <v>941301</v>
      </c>
      <c r="W28" s="163">
        <v>1051814</v>
      </c>
      <c r="X28" s="163">
        <v>116074</v>
      </c>
      <c r="Y28" s="163">
        <v>998909</v>
      </c>
      <c r="Z28" s="163">
        <f t="shared" si="3"/>
        <v>1114983</v>
      </c>
      <c r="AA28" s="163">
        <v>123112</v>
      </c>
      <c r="AB28" s="163">
        <v>1067515</v>
      </c>
      <c r="AC28" s="163">
        <f t="shared" si="4"/>
        <v>1190627</v>
      </c>
      <c r="AD28" s="163" t="s">
        <v>988</v>
      </c>
      <c r="AE28" s="163" t="s">
        <v>989</v>
      </c>
      <c r="AF28" s="163" t="s">
        <v>990</v>
      </c>
      <c r="AG28" s="643" t="s">
        <v>98</v>
      </c>
    </row>
    <row r="29" spans="1:33" s="11" customFormat="1" ht="15" customHeight="1">
      <c r="A29" s="238">
        <v>24</v>
      </c>
      <c r="B29" s="273" t="s">
        <v>372</v>
      </c>
      <c r="C29" s="18"/>
      <c r="D29" s="18"/>
      <c r="E29" s="18"/>
      <c r="F29" s="10"/>
      <c r="G29" s="10"/>
      <c r="H29" s="10"/>
      <c r="I29" s="115"/>
      <c r="J29" s="18"/>
      <c r="K29" s="10"/>
      <c r="L29" s="115">
        <v>28730</v>
      </c>
      <c r="M29" s="18">
        <v>138118</v>
      </c>
      <c r="N29" s="10">
        <f t="shared" si="2"/>
        <v>166848</v>
      </c>
      <c r="O29" s="163">
        <v>30387</v>
      </c>
      <c r="P29" s="163">
        <v>158110</v>
      </c>
      <c r="Q29" s="163">
        <v>188497</v>
      </c>
      <c r="R29" s="163">
        <v>32113</v>
      </c>
      <c r="S29" s="163">
        <v>181225</v>
      </c>
      <c r="T29" s="163">
        <v>213338</v>
      </c>
      <c r="U29" s="163">
        <v>31404</v>
      </c>
      <c r="V29" s="163">
        <v>200753</v>
      </c>
      <c r="W29" s="163">
        <v>232157</v>
      </c>
      <c r="X29" s="163">
        <v>34189</v>
      </c>
      <c r="Y29" s="163">
        <v>248664</v>
      </c>
      <c r="Z29" s="163">
        <f t="shared" si="3"/>
        <v>282853</v>
      </c>
      <c r="AA29" s="163">
        <v>36100</v>
      </c>
      <c r="AB29" s="163">
        <v>277676</v>
      </c>
      <c r="AC29" s="163">
        <f t="shared" si="4"/>
        <v>313776</v>
      </c>
      <c r="AD29" s="163">
        <v>37796</v>
      </c>
      <c r="AE29" s="163" t="s">
        <v>994</v>
      </c>
      <c r="AF29" s="163" t="s">
        <v>995</v>
      </c>
      <c r="AG29" s="643" t="s">
        <v>99</v>
      </c>
    </row>
    <row r="30" spans="1:33" s="11" customFormat="1" ht="15" customHeight="1">
      <c r="A30" s="238">
        <v>25</v>
      </c>
      <c r="B30" s="18" t="s">
        <v>373</v>
      </c>
      <c r="C30" s="18">
        <v>37693</v>
      </c>
      <c r="D30" s="18">
        <v>964091</v>
      </c>
      <c r="E30" s="18">
        <f>C30+D30</f>
        <v>1001784</v>
      </c>
      <c r="F30" s="10">
        <v>28069</v>
      </c>
      <c r="G30" s="10">
        <v>1039371</v>
      </c>
      <c r="H30" s="10">
        <f>F30+G30</f>
        <v>1067440</v>
      </c>
      <c r="I30" s="115">
        <v>31286</v>
      </c>
      <c r="J30" s="18">
        <v>1112114</v>
      </c>
      <c r="K30" s="10">
        <v>1143400</v>
      </c>
      <c r="L30" s="115">
        <v>37412</v>
      </c>
      <c r="M30" s="18">
        <v>1189720</v>
      </c>
      <c r="N30" s="10">
        <f t="shared" si="2"/>
        <v>1227132</v>
      </c>
      <c r="O30" s="163">
        <v>40793</v>
      </c>
      <c r="P30" s="163">
        <v>1420737</v>
      </c>
      <c r="Q30" s="163">
        <v>1461530</v>
      </c>
      <c r="R30" s="163">
        <v>43494</v>
      </c>
      <c r="S30" s="163">
        <v>1498669</v>
      </c>
      <c r="T30" s="163">
        <v>1542163</v>
      </c>
      <c r="U30" s="163">
        <v>46244</v>
      </c>
      <c r="V30" s="163">
        <v>1586438</v>
      </c>
      <c r="W30" s="163">
        <v>1632682</v>
      </c>
      <c r="X30" s="163">
        <v>55939</v>
      </c>
      <c r="Y30" s="163">
        <v>1690070</v>
      </c>
      <c r="Z30" s="163">
        <f t="shared" si="3"/>
        <v>1746009</v>
      </c>
      <c r="AA30" s="163">
        <v>69449</v>
      </c>
      <c r="AB30" s="163">
        <v>1788272</v>
      </c>
      <c r="AC30" s="163">
        <f t="shared" si="4"/>
        <v>1857721</v>
      </c>
      <c r="AD30" s="163">
        <v>91576</v>
      </c>
      <c r="AE30" s="163" t="s">
        <v>996</v>
      </c>
      <c r="AF30" s="163" t="s">
        <v>997</v>
      </c>
      <c r="AG30" s="643" t="s">
        <v>100</v>
      </c>
    </row>
    <row r="31" spans="1:33" s="11" customFormat="1" ht="15" customHeight="1">
      <c r="A31" s="238">
        <v>26</v>
      </c>
      <c r="B31" s="273" t="s">
        <v>374</v>
      </c>
      <c r="C31" s="18">
        <v>58633</v>
      </c>
      <c r="D31" s="18">
        <v>349889</v>
      </c>
      <c r="E31" s="18">
        <f>C31+D31</f>
        <v>408522</v>
      </c>
      <c r="F31" s="10">
        <v>68798</v>
      </c>
      <c r="G31" s="10">
        <v>411540</v>
      </c>
      <c r="H31" s="10">
        <f>F31+G31</f>
        <v>480338</v>
      </c>
      <c r="I31" s="115">
        <v>78963</v>
      </c>
      <c r="J31" s="18">
        <v>468191</v>
      </c>
      <c r="K31" s="10">
        <v>547154</v>
      </c>
      <c r="L31" s="115">
        <v>82109</v>
      </c>
      <c r="M31" s="18">
        <v>494139</v>
      </c>
      <c r="N31" s="10">
        <f t="shared" si="2"/>
        <v>576248</v>
      </c>
      <c r="O31" s="163">
        <v>84641</v>
      </c>
      <c r="P31" s="163">
        <v>521048</v>
      </c>
      <c r="Q31" s="163">
        <v>605689</v>
      </c>
      <c r="R31" s="163">
        <v>51819</v>
      </c>
      <c r="S31" s="163">
        <v>449528</v>
      </c>
      <c r="T31" s="163">
        <v>501347</v>
      </c>
      <c r="U31" s="163" t="s">
        <v>420</v>
      </c>
      <c r="V31" s="163" t="s">
        <v>420</v>
      </c>
      <c r="W31" s="163" t="s">
        <v>420</v>
      </c>
      <c r="X31" s="163">
        <v>95665</v>
      </c>
      <c r="Y31" s="163">
        <v>792844</v>
      </c>
      <c r="Z31" s="163">
        <f t="shared" si="3"/>
        <v>888509</v>
      </c>
      <c r="AA31" s="163">
        <v>96621</v>
      </c>
      <c r="AB31" s="163">
        <v>837420</v>
      </c>
      <c r="AC31" s="163">
        <f t="shared" si="4"/>
        <v>934041</v>
      </c>
      <c r="AD31" s="163">
        <v>99459</v>
      </c>
      <c r="AE31" s="163" t="s">
        <v>998</v>
      </c>
      <c r="AF31" s="163" t="s">
        <v>999</v>
      </c>
      <c r="AG31" s="643" t="s">
        <v>101</v>
      </c>
    </row>
    <row r="32" spans="1:33" s="11" customFormat="1" ht="15" customHeight="1">
      <c r="A32" s="238">
        <v>27</v>
      </c>
      <c r="B32" s="18" t="s">
        <v>1083</v>
      </c>
      <c r="C32" s="18"/>
      <c r="D32" s="18"/>
      <c r="E32" s="18"/>
      <c r="F32" s="10"/>
      <c r="G32" s="10"/>
      <c r="H32" s="10"/>
      <c r="I32" s="115"/>
      <c r="J32" s="18"/>
      <c r="K32" s="10"/>
      <c r="L32" s="115"/>
      <c r="M32" s="18"/>
      <c r="N32" s="10"/>
      <c r="O32" s="163"/>
      <c r="P32" s="163"/>
      <c r="Q32" s="163"/>
      <c r="R32" s="163"/>
      <c r="S32" s="163"/>
      <c r="T32" s="163"/>
      <c r="U32" s="163"/>
      <c r="V32" s="163"/>
      <c r="W32" s="163"/>
      <c r="X32" s="163" t="s">
        <v>26</v>
      </c>
      <c r="Y32" s="163" t="s">
        <v>26</v>
      </c>
      <c r="Z32" s="163" t="s">
        <v>26</v>
      </c>
      <c r="AA32" s="163" t="s">
        <v>26</v>
      </c>
      <c r="AB32" s="163" t="s">
        <v>26</v>
      </c>
      <c r="AC32" s="163" t="s">
        <v>26</v>
      </c>
      <c r="AD32" s="163">
        <v>68010</v>
      </c>
      <c r="AE32" s="163" t="s">
        <v>992</v>
      </c>
      <c r="AF32" s="163" t="s">
        <v>993</v>
      </c>
      <c r="AG32" s="795" t="s">
        <v>991</v>
      </c>
    </row>
    <row r="33" spans="1:33" s="11" customFormat="1" ht="15" customHeight="1" thickBot="1">
      <c r="A33" s="241">
        <v>28</v>
      </c>
      <c r="B33" s="789" t="s">
        <v>431</v>
      </c>
      <c r="C33" s="796">
        <v>67670</v>
      </c>
      <c r="D33" s="796">
        <v>377048</v>
      </c>
      <c r="E33" s="796">
        <f>C33+D33</f>
        <v>444718</v>
      </c>
      <c r="F33" s="797">
        <v>70787</v>
      </c>
      <c r="G33" s="797">
        <v>425519</v>
      </c>
      <c r="H33" s="797">
        <f>F33+G33</f>
        <v>496306</v>
      </c>
      <c r="I33" s="791">
        <v>178773</v>
      </c>
      <c r="J33" s="796">
        <v>1099585</v>
      </c>
      <c r="K33" s="797">
        <v>1278358</v>
      </c>
      <c r="L33" s="791">
        <v>185305</v>
      </c>
      <c r="M33" s="796">
        <v>1153889</v>
      </c>
      <c r="N33" s="797">
        <f t="shared" si="2"/>
        <v>1339194</v>
      </c>
      <c r="O33" s="233">
        <v>191541</v>
      </c>
      <c r="P33" s="233">
        <v>1210097</v>
      </c>
      <c r="Q33" s="233">
        <v>1401638</v>
      </c>
      <c r="R33" s="233">
        <v>98680</v>
      </c>
      <c r="S33" s="233">
        <v>642199</v>
      </c>
      <c r="T33" s="233">
        <v>740879</v>
      </c>
      <c r="U33" s="233">
        <v>103205</v>
      </c>
      <c r="V33" s="233">
        <v>696987</v>
      </c>
      <c r="W33" s="233">
        <v>800192</v>
      </c>
      <c r="X33" s="233">
        <v>103205</v>
      </c>
      <c r="Y33" s="233">
        <v>696987</v>
      </c>
      <c r="Z33" s="233">
        <f t="shared" si="3"/>
        <v>800192</v>
      </c>
      <c r="AA33" s="233">
        <v>103205</v>
      </c>
      <c r="AB33" s="233">
        <v>696987</v>
      </c>
      <c r="AC33" s="233">
        <f t="shared" si="4"/>
        <v>800192</v>
      </c>
      <c r="AD33" s="233" t="s">
        <v>1000</v>
      </c>
      <c r="AE33" s="233" t="s">
        <v>1001</v>
      </c>
      <c r="AF33" s="233" t="s">
        <v>1002</v>
      </c>
      <c r="AG33" s="645" t="s">
        <v>425</v>
      </c>
    </row>
    <row r="34" spans="1:33" s="11" customFormat="1" ht="15" customHeight="1" thickTop="1">
      <c r="A34" s="242">
        <v>29</v>
      </c>
      <c r="B34" s="239" t="s">
        <v>375</v>
      </c>
      <c r="C34" s="239"/>
      <c r="D34" s="239"/>
      <c r="E34" s="239"/>
      <c r="F34" s="247"/>
      <c r="G34" s="247"/>
      <c r="H34" s="247"/>
      <c r="I34" s="248"/>
      <c r="J34" s="239"/>
      <c r="K34" s="247"/>
      <c r="L34" s="248">
        <v>35790</v>
      </c>
      <c r="M34" s="239">
        <v>209376</v>
      </c>
      <c r="N34" s="247">
        <f t="shared" si="2"/>
        <v>245166</v>
      </c>
      <c r="O34" s="229">
        <v>38606</v>
      </c>
      <c r="P34" s="229">
        <v>235400</v>
      </c>
      <c r="Q34" s="229">
        <v>274006</v>
      </c>
      <c r="R34" s="229">
        <v>39346</v>
      </c>
      <c r="S34" s="229">
        <v>264944</v>
      </c>
      <c r="T34" s="229">
        <v>304290</v>
      </c>
      <c r="U34" s="229" t="s">
        <v>420</v>
      </c>
      <c r="V34" s="229" t="s">
        <v>420</v>
      </c>
      <c r="W34" s="229" t="s">
        <v>420</v>
      </c>
      <c r="X34" s="229">
        <v>35202</v>
      </c>
      <c r="Y34" s="229">
        <v>274910</v>
      </c>
      <c r="Z34" s="229">
        <f t="shared" si="3"/>
        <v>310112</v>
      </c>
      <c r="AA34" s="229">
        <v>36430</v>
      </c>
      <c r="AB34" s="229">
        <v>319835</v>
      </c>
      <c r="AC34" s="229">
        <f t="shared" si="4"/>
        <v>356265</v>
      </c>
      <c r="AD34" s="229">
        <v>36090</v>
      </c>
      <c r="AE34" s="229" t="s">
        <v>1003</v>
      </c>
      <c r="AF34" s="229" t="s">
        <v>1004</v>
      </c>
      <c r="AG34" s="646" t="s">
        <v>102</v>
      </c>
    </row>
    <row r="35" spans="1:33" s="11" customFormat="1" ht="15" customHeight="1">
      <c r="A35" s="238">
        <v>30</v>
      </c>
      <c r="B35" s="273" t="s">
        <v>376</v>
      </c>
      <c r="C35" s="291">
        <v>32406</v>
      </c>
      <c r="D35" s="18">
        <v>440743</v>
      </c>
      <c r="E35" s="18">
        <f>C35+D35</f>
        <v>473149</v>
      </c>
      <c r="F35" s="10">
        <v>53281</v>
      </c>
      <c r="G35" s="10">
        <v>899250</v>
      </c>
      <c r="H35" s="10">
        <f>F35+G35</f>
        <v>952531</v>
      </c>
      <c r="I35" s="115">
        <v>37477</v>
      </c>
      <c r="J35" s="18">
        <v>516396</v>
      </c>
      <c r="K35" s="10">
        <v>553873</v>
      </c>
      <c r="L35" s="115">
        <v>39298</v>
      </c>
      <c r="M35" s="18">
        <v>557922</v>
      </c>
      <c r="N35" s="10">
        <f t="shared" si="2"/>
        <v>597220</v>
      </c>
      <c r="O35" s="163">
        <v>41691</v>
      </c>
      <c r="P35" s="163">
        <v>612350</v>
      </c>
      <c r="Q35" s="163">
        <v>654041</v>
      </c>
      <c r="R35" s="163">
        <v>43875</v>
      </c>
      <c r="S35" s="163">
        <v>666800</v>
      </c>
      <c r="T35" s="163">
        <v>710675</v>
      </c>
      <c r="U35" s="163">
        <v>45883</v>
      </c>
      <c r="V35" s="163">
        <v>717807</v>
      </c>
      <c r="W35" s="163">
        <v>763690</v>
      </c>
      <c r="X35" s="163">
        <v>48779</v>
      </c>
      <c r="Y35" s="163">
        <v>763469</v>
      </c>
      <c r="Z35" s="163">
        <f t="shared" si="3"/>
        <v>812248</v>
      </c>
      <c r="AA35" s="163">
        <v>42201</v>
      </c>
      <c r="AB35" s="163">
        <v>134811</v>
      </c>
      <c r="AC35" s="163">
        <f t="shared" si="4"/>
        <v>177012</v>
      </c>
      <c r="AD35" s="163">
        <v>50944</v>
      </c>
      <c r="AE35" s="163" t="s">
        <v>1005</v>
      </c>
      <c r="AF35" s="163" t="s">
        <v>1006</v>
      </c>
      <c r="AG35" s="691" t="s">
        <v>103</v>
      </c>
    </row>
    <row r="36" spans="1:33" s="11" customFormat="1" ht="15" customHeight="1">
      <c r="A36" s="238">
        <v>31</v>
      </c>
      <c r="B36" s="18" t="s">
        <v>377</v>
      </c>
      <c r="C36" s="291"/>
      <c r="D36" s="18"/>
      <c r="E36" s="18"/>
      <c r="F36" s="10"/>
      <c r="G36" s="10"/>
      <c r="H36" s="10"/>
      <c r="I36" s="115"/>
      <c r="J36" s="18"/>
      <c r="K36" s="10"/>
      <c r="L36" s="115">
        <v>47805</v>
      </c>
      <c r="M36" s="18">
        <v>324739</v>
      </c>
      <c r="N36" s="10">
        <f t="shared" si="2"/>
        <v>372544</v>
      </c>
      <c r="O36" s="163">
        <v>50121</v>
      </c>
      <c r="P36" s="163">
        <v>362183</v>
      </c>
      <c r="Q36" s="163">
        <v>412304</v>
      </c>
      <c r="R36" s="163">
        <v>51030</v>
      </c>
      <c r="S36" s="163">
        <v>394332</v>
      </c>
      <c r="T36" s="163">
        <v>445362</v>
      </c>
      <c r="U36" s="163" t="s">
        <v>420</v>
      </c>
      <c r="V36" s="163" t="s">
        <v>420</v>
      </c>
      <c r="W36" s="163" t="s">
        <v>420</v>
      </c>
      <c r="X36" s="163">
        <v>69518</v>
      </c>
      <c r="Y36" s="163">
        <v>342515</v>
      </c>
      <c r="Z36" s="163">
        <f t="shared" si="3"/>
        <v>412033</v>
      </c>
      <c r="AA36" s="163">
        <v>72729</v>
      </c>
      <c r="AB36" s="163">
        <v>393471</v>
      </c>
      <c r="AC36" s="163">
        <f t="shared" si="4"/>
        <v>466200</v>
      </c>
      <c r="AD36" s="163">
        <v>74635</v>
      </c>
      <c r="AE36" s="163" t="s">
        <v>1007</v>
      </c>
      <c r="AF36" s="163" t="s">
        <v>1008</v>
      </c>
      <c r="AG36" s="691" t="s">
        <v>221</v>
      </c>
    </row>
    <row r="37" spans="1:33" s="11" customFormat="1" ht="15" customHeight="1">
      <c r="A37" s="238">
        <v>32</v>
      </c>
      <c r="B37" s="273" t="s">
        <v>378</v>
      </c>
      <c r="C37" s="291">
        <v>35401</v>
      </c>
      <c r="D37" s="18">
        <v>1175488</v>
      </c>
      <c r="E37" s="18">
        <f>C37+D37</f>
        <v>1210889</v>
      </c>
      <c r="F37" s="10">
        <v>37623</v>
      </c>
      <c r="G37" s="10">
        <v>1277082</v>
      </c>
      <c r="H37" s="10">
        <f>F37+G37</f>
        <v>1314705</v>
      </c>
      <c r="I37" s="115">
        <v>40598</v>
      </c>
      <c r="J37" s="18">
        <v>1383880</v>
      </c>
      <c r="K37" s="10">
        <v>1424478</v>
      </c>
      <c r="L37" s="115">
        <v>43108</v>
      </c>
      <c r="M37" s="18">
        <v>1509647</v>
      </c>
      <c r="N37" s="10">
        <f t="shared" si="2"/>
        <v>1552755</v>
      </c>
      <c r="O37" s="163">
        <v>47878</v>
      </c>
      <c r="P37" s="163">
        <v>1661784</v>
      </c>
      <c r="Q37" s="163">
        <v>1709662</v>
      </c>
      <c r="R37" s="163">
        <v>53330</v>
      </c>
      <c r="S37" s="163">
        <v>1764765</v>
      </c>
      <c r="T37" s="163">
        <v>1818095</v>
      </c>
      <c r="U37" s="163">
        <v>54122</v>
      </c>
      <c r="V37" s="163">
        <v>1924223</v>
      </c>
      <c r="W37" s="163">
        <v>1978345</v>
      </c>
      <c r="X37" s="163">
        <v>66536</v>
      </c>
      <c r="Y37" s="163">
        <v>2106420</v>
      </c>
      <c r="Z37" s="163">
        <f t="shared" si="3"/>
        <v>2172956</v>
      </c>
      <c r="AA37" s="163">
        <v>80316</v>
      </c>
      <c r="AB37" s="163">
        <v>2260585</v>
      </c>
      <c r="AC37" s="163">
        <f t="shared" si="4"/>
        <v>2340901</v>
      </c>
      <c r="AD37" s="163" t="s">
        <v>1009</v>
      </c>
      <c r="AE37" s="163" t="s">
        <v>1010</v>
      </c>
      <c r="AF37" s="163" t="s">
        <v>1011</v>
      </c>
      <c r="AG37" s="691" t="s">
        <v>104</v>
      </c>
    </row>
    <row r="38" spans="1:33" s="11" customFormat="1" ht="15" customHeight="1">
      <c r="A38" s="238">
        <v>33</v>
      </c>
      <c r="B38" s="18" t="s">
        <v>379</v>
      </c>
      <c r="C38" s="291">
        <v>53950</v>
      </c>
      <c r="D38" s="18">
        <v>548902</v>
      </c>
      <c r="E38" s="18">
        <f>C38+D38</f>
        <v>602852</v>
      </c>
      <c r="F38" s="10">
        <v>59241</v>
      </c>
      <c r="G38" s="10">
        <v>620269</v>
      </c>
      <c r="H38" s="10">
        <f>F38+G38</f>
        <v>679510</v>
      </c>
      <c r="I38" s="115">
        <v>76504</v>
      </c>
      <c r="J38" s="18">
        <v>691235</v>
      </c>
      <c r="K38" s="10">
        <v>767739</v>
      </c>
      <c r="L38" s="115">
        <v>77960</v>
      </c>
      <c r="M38" s="18">
        <v>755391</v>
      </c>
      <c r="N38" s="10">
        <f t="shared" si="2"/>
        <v>833351</v>
      </c>
      <c r="O38" s="163">
        <v>71460</v>
      </c>
      <c r="P38" s="163">
        <v>883433</v>
      </c>
      <c r="Q38" s="163">
        <v>954893</v>
      </c>
      <c r="R38" s="163">
        <v>73108</v>
      </c>
      <c r="S38" s="163">
        <v>883433</v>
      </c>
      <c r="T38" s="163">
        <v>956541</v>
      </c>
      <c r="U38" s="163">
        <v>75194</v>
      </c>
      <c r="V38" s="163">
        <v>962045</v>
      </c>
      <c r="W38" s="163">
        <v>1037239</v>
      </c>
      <c r="X38" s="163">
        <v>77594</v>
      </c>
      <c r="Y38" s="163">
        <v>1017231</v>
      </c>
      <c r="Z38" s="163">
        <f t="shared" si="3"/>
        <v>1094825</v>
      </c>
      <c r="AA38" s="163">
        <v>80125</v>
      </c>
      <c r="AB38" s="163">
        <v>1080524</v>
      </c>
      <c r="AC38" s="163">
        <f t="shared" si="4"/>
        <v>1160649</v>
      </c>
      <c r="AD38" s="163">
        <v>82647</v>
      </c>
      <c r="AE38" s="163" t="s">
        <v>1012</v>
      </c>
      <c r="AF38" s="163" t="s">
        <v>1013</v>
      </c>
      <c r="AG38" s="691" t="s">
        <v>105</v>
      </c>
    </row>
    <row r="39" spans="1:33" s="11" customFormat="1" ht="15" customHeight="1">
      <c r="A39" s="238">
        <v>34</v>
      </c>
      <c r="B39" s="273" t="s">
        <v>380</v>
      </c>
      <c r="C39" s="291"/>
      <c r="D39" s="18"/>
      <c r="E39" s="18"/>
      <c r="F39" s="10"/>
      <c r="G39" s="10"/>
      <c r="H39" s="10"/>
      <c r="I39" s="115"/>
      <c r="J39" s="18"/>
      <c r="K39" s="10"/>
      <c r="L39" s="115">
        <v>61481</v>
      </c>
      <c r="M39" s="18">
        <v>195099</v>
      </c>
      <c r="N39" s="10">
        <f t="shared" si="2"/>
        <v>256580</v>
      </c>
      <c r="O39" s="163">
        <v>63111</v>
      </c>
      <c r="P39" s="163">
        <v>213654</v>
      </c>
      <c r="Q39" s="163">
        <v>276765</v>
      </c>
      <c r="R39" s="163">
        <v>64259</v>
      </c>
      <c r="S39" s="163">
        <v>239524</v>
      </c>
      <c r="T39" s="163">
        <v>303783</v>
      </c>
      <c r="U39" s="163">
        <v>64293</v>
      </c>
      <c r="V39" s="163">
        <v>259563</v>
      </c>
      <c r="W39" s="163">
        <v>323856</v>
      </c>
      <c r="X39" s="163">
        <v>65467</v>
      </c>
      <c r="Y39" s="163">
        <v>308221</v>
      </c>
      <c r="Z39" s="163">
        <f t="shared" si="3"/>
        <v>373688</v>
      </c>
      <c r="AA39" s="163">
        <v>66239</v>
      </c>
      <c r="AB39" s="163">
        <v>379052</v>
      </c>
      <c r="AC39" s="163">
        <f t="shared" si="4"/>
        <v>445291</v>
      </c>
      <c r="AD39" s="163">
        <v>67724</v>
      </c>
      <c r="AE39" s="163" t="s">
        <v>1014</v>
      </c>
      <c r="AF39" s="163" t="s">
        <v>1015</v>
      </c>
      <c r="AG39" s="691" t="s">
        <v>106</v>
      </c>
    </row>
    <row r="40" spans="1:33" s="11" customFormat="1" ht="15" customHeight="1">
      <c r="A40" s="238">
        <v>35</v>
      </c>
      <c r="B40" s="18" t="s">
        <v>381</v>
      </c>
      <c r="C40" s="291">
        <v>11177</v>
      </c>
      <c r="D40" s="18">
        <v>411965</v>
      </c>
      <c r="E40" s="18">
        <f>C40+D40</f>
        <v>423142</v>
      </c>
      <c r="F40" s="10">
        <v>13817</v>
      </c>
      <c r="G40" s="10">
        <v>406124</v>
      </c>
      <c r="H40" s="10">
        <f>F40+G40</f>
        <v>419941</v>
      </c>
      <c r="I40" s="115">
        <v>27655</v>
      </c>
      <c r="J40" s="18">
        <v>384755</v>
      </c>
      <c r="K40" s="10">
        <v>412410</v>
      </c>
      <c r="L40" s="115">
        <v>21284</v>
      </c>
      <c r="M40" s="18">
        <v>437482</v>
      </c>
      <c r="N40" s="10">
        <f t="shared" si="2"/>
        <v>458766</v>
      </c>
      <c r="O40" s="163">
        <v>25534</v>
      </c>
      <c r="P40" s="163">
        <v>499701</v>
      </c>
      <c r="Q40" s="163">
        <v>525235</v>
      </c>
      <c r="R40" s="163">
        <v>27165</v>
      </c>
      <c r="S40" s="163">
        <v>539540</v>
      </c>
      <c r="T40" s="163">
        <v>566705</v>
      </c>
      <c r="U40" s="163">
        <v>27638</v>
      </c>
      <c r="V40" s="163">
        <v>595921</v>
      </c>
      <c r="W40" s="163">
        <v>623559</v>
      </c>
      <c r="X40" s="163">
        <v>40790</v>
      </c>
      <c r="Y40" s="163">
        <v>676795</v>
      </c>
      <c r="Z40" s="163">
        <f t="shared" si="3"/>
        <v>717585</v>
      </c>
      <c r="AA40" s="163">
        <v>46110</v>
      </c>
      <c r="AB40" s="163">
        <v>753255</v>
      </c>
      <c r="AC40" s="163">
        <f t="shared" si="4"/>
        <v>799365</v>
      </c>
      <c r="AD40" s="163">
        <v>58185</v>
      </c>
      <c r="AE40" s="163" t="s">
        <v>1016</v>
      </c>
      <c r="AF40" s="163" t="s">
        <v>1017</v>
      </c>
      <c r="AG40" s="691" t="s">
        <v>107</v>
      </c>
    </row>
    <row r="41" spans="1:33" s="11" customFormat="1" ht="15" customHeight="1">
      <c r="A41" s="238">
        <v>36</v>
      </c>
      <c r="B41" s="273" t="s">
        <v>382</v>
      </c>
      <c r="C41" s="291">
        <v>58830</v>
      </c>
      <c r="D41" s="18">
        <v>1098204</v>
      </c>
      <c r="E41" s="18">
        <f>C41+D41</f>
        <v>1157034</v>
      </c>
      <c r="F41" s="10">
        <v>62700</v>
      </c>
      <c r="G41" s="10">
        <v>1174399</v>
      </c>
      <c r="H41" s="10">
        <f>F41+G41</f>
        <v>1237099</v>
      </c>
      <c r="I41" s="115">
        <v>61023</v>
      </c>
      <c r="J41" s="18">
        <v>1208654</v>
      </c>
      <c r="K41" s="10">
        <v>1269677</v>
      </c>
      <c r="L41" s="115">
        <v>62399</v>
      </c>
      <c r="M41" s="18">
        <v>1211801</v>
      </c>
      <c r="N41" s="10">
        <f t="shared" si="2"/>
        <v>1274200</v>
      </c>
      <c r="O41" s="163">
        <v>55087</v>
      </c>
      <c r="P41" s="163">
        <v>1220488</v>
      </c>
      <c r="Q41" s="163">
        <v>1275575</v>
      </c>
      <c r="R41" s="163">
        <v>72559</v>
      </c>
      <c r="S41" s="163">
        <v>1402658</v>
      </c>
      <c r="T41" s="163">
        <v>1475217</v>
      </c>
      <c r="U41" s="163">
        <v>79568</v>
      </c>
      <c r="V41" s="163">
        <v>1447209</v>
      </c>
      <c r="W41" s="163">
        <v>1526777</v>
      </c>
      <c r="X41" s="163">
        <v>85627</v>
      </c>
      <c r="Y41" s="163">
        <v>1533385</v>
      </c>
      <c r="Z41" s="163">
        <f t="shared" si="3"/>
        <v>1619012</v>
      </c>
      <c r="AA41" s="163">
        <v>79568</v>
      </c>
      <c r="AB41" s="163">
        <v>1447209</v>
      </c>
      <c r="AC41" s="163">
        <f t="shared" si="4"/>
        <v>1526777</v>
      </c>
      <c r="AD41" s="163" t="s">
        <v>1018</v>
      </c>
      <c r="AE41" s="163" t="s">
        <v>1019</v>
      </c>
      <c r="AF41" s="163" t="s">
        <v>1020</v>
      </c>
      <c r="AG41" s="691" t="s">
        <v>108</v>
      </c>
    </row>
    <row r="42" spans="1:33" s="11" customFormat="1" ht="15" customHeight="1">
      <c r="A42" s="238">
        <v>37</v>
      </c>
      <c r="B42" s="18" t="s">
        <v>383</v>
      </c>
      <c r="C42" s="291">
        <v>35623</v>
      </c>
      <c r="D42" s="18">
        <v>362202</v>
      </c>
      <c r="E42" s="18">
        <f>C42+D42</f>
        <v>397825</v>
      </c>
      <c r="F42" s="10">
        <v>37809</v>
      </c>
      <c r="G42" s="10">
        <v>406580</v>
      </c>
      <c r="H42" s="10">
        <f>F42+G42</f>
        <v>444389</v>
      </c>
      <c r="I42" s="115">
        <v>40635</v>
      </c>
      <c r="J42" s="18">
        <v>448963</v>
      </c>
      <c r="K42" s="10">
        <v>489598</v>
      </c>
      <c r="L42" s="115">
        <v>39894</v>
      </c>
      <c r="M42" s="18">
        <v>500779</v>
      </c>
      <c r="N42" s="10">
        <f t="shared" si="2"/>
        <v>540673</v>
      </c>
      <c r="O42" s="163">
        <v>44949</v>
      </c>
      <c r="P42" s="163">
        <v>577257</v>
      </c>
      <c r="Q42" s="163">
        <v>622206</v>
      </c>
      <c r="R42" s="163">
        <v>46573</v>
      </c>
      <c r="S42" s="163">
        <v>630491</v>
      </c>
      <c r="T42" s="163">
        <v>677064</v>
      </c>
      <c r="U42" s="163">
        <v>37022</v>
      </c>
      <c r="V42" s="163">
        <v>670896</v>
      </c>
      <c r="W42" s="163">
        <v>707918</v>
      </c>
      <c r="X42" s="163">
        <v>36733</v>
      </c>
      <c r="Y42" s="163">
        <v>700252</v>
      </c>
      <c r="Z42" s="163">
        <f t="shared" si="3"/>
        <v>736985</v>
      </c>
      <c r="AA42" s="163">
        <v>37022</v>
      </c>
      <c r="AB42" s="163">
        <v>670896</v>
      </c>
      <c r="AC42" s="163">
        <f t="shared" si="4"/>
        <v>707918</v>
      </c>
      <c r="AD42" s="163">
        <v>5063</v>
      </c>
      <c r="AE42" s="163" t="s">
        <v>1021</v>
      </c>
      <c r="AF42" s="163" t="s">
        <v>1022</v>
      </c>
      <c r="AG42" s="691" t="s">
        <v>109</v>
      </c>
    </row>
    <row r="43" spans="1:33" s="11" customFormat="1" ht="15" customHeight="1">
      <c r="A43" s="238">
        <v>38</v>
      </c>
      <c r="B43" s="273" t="s">
        <v>384</v>
      </c>
      <c r="C43" s="291"/>
      <c r="D43" s="18"/>
      <c r="E43" s="18"/>
      <c r="F43" s="10"/>
      <c r="G43" s="10"/>
      <c r="H43" s="10"/>
      <c r="I43" s="115" t="s">
        <v>26</v>
      </c>
      <c r="J43" s="115" t="s">
        <v>26</v>
      </c>
      <c r="K43" s="115" t="s">
        <v>26</v>
      </c>
      <c r="L43" s="115" t="s">
        <v>26</v>
      </c>
      <c r="M43" s="115" t="s">
        <v>26</v>
      </c>
      <c r="N43" s="115" t="s">
        <v>26</v>
      </c>
      <c r="O43" s="163" t="s">
        <v>26</v>
      </c>
      <c r="P43" s="163" t="s">
        <v>26</v>
      </c>
      <c r="Q43" s="163" t="s">
        <v>26</v>
      </c>
      <c r="R43" s="163">
        <v>34628</v>
      </c>
      <c r="S43" s="163">
        <v>217849</v>
      </c>
      <c r="T43" s="163">
        <v>252477</v>
      </c>
      <c r="U43" s="163">
        <v>33925</v>
      </c>
      <c r="V43" s="163">
        <v>233289</v>
      </c>
      <c r="W43" s="163">
        <v>267214</v>
      </c>
      <c r="X43" s="163">
        <v>33925</v>
      </c>
      <c r="Y43" s="163">
        <v>233289</v>
      </c>
      <c r="Z43" s="163">
        <f t="shared" si="3"/>
        <v>267214</v>
      </c>
      <c r="AA43" s="163">
        <v>33925</v>
      </c>
      <c r="AB43" s="163">
        <v>233289</v>
      </c>
      <c r="AC43" s="163">
        <f t="shared" si="4"/>
        <v>267214</v>
      </c>
      <c r="AD43" s="163" t="s">
        <v>26</v>
      </c>
      <c r="AE43" s="163" t="s">
        <v>26</v>
      </c>
      <c r="AF43" s="163" t="s">
        <v>26</v>
      </c>
      <c r="AG43" s="691" t="s">
        <v>222</v>
      </c>
    </row>
    <row r="44" spans="1:33" s="11" customFormat="1" ht="15" customHeight="1">
      <c r="A44" s="238">
        <v>39</v>
      </c>
      <c r="B44" s="18" t="s">
        <v>1084</v>
      </c>
      <c r="C44" s="291"/>
      <c r="D44" s="18"/>
      <c r="E44" s="18"/>
      <c r="F44" s="10"/>
      <c r="G44" s="10"/>
      <c r="H44" s="10"/>
      <c r="I44" s="115"/>
      <c r="J44" s="115"/>
      <c r="K44" s="115"/>
      <c r="L44" s="115"/>
      <c r="M44" s="115"/>
      <c r="N44" s="115"/>
      <c r="O44" s="163"/>
      <c r="P44" s="163"/>
      <c r="Q44" s="163"/>
      <c r="R44" s="163"/>
      <c r="S44" s="163"/>
      <c r="T44" s="163"/>
      <c r="U44" s="163"/>
      <c r="V44" s="163"/>
      <c r="W44" s="163"/>
      <c r="X44" s="163" t="s">
        <v>26</v>
      </c>
      <c r="Y44" s="163" t="s">
        <v>26</v>
      </c>
      <c r="Z44" s="163" t="s">
        <v>26</v>
      </c>
      <c r="AA44" s="163" t="s">
        <v>26</v>
      </c>
      <c r="AB44" s="163" t="s">
        <v>26</v>
      </c>
      <c r="AC44" s="163" t="s">
        <v>26</v>
      </c>
      <c r="AD44" s="163" t="s">
        <v>1027</v>
      </c>
      <c r="AE44" s="163" t="s">
        <v>1028</v>
      </c>
      <c r="AF44" s="163" t="s">
        <v>1029</v>
      </c>
      <c r="AG44" s="693" t="s">
        <v>1026</v>
      </c>
    </row>
    <row r="45" spans="1:33" s="11" customFormat="1" ht="15" customHeight="1">
      <c r="A45" s="238">
        <v>40</v>
      </c>
      <c r="B45" s="273" t="s">
        <v>1085</v>
      </c>
      <c r="C45" s="291"/>
      <c r="D45" s="18"/>
      <c r="E45" s="18"/>
      <c r="F45" s="10"/>
      <c r="G45" s="10"/>
      <c r="H45" s="10"/>
      <c r="I45" s="115"/>
      <c r="J45" s="115"/>
      <c r="K45" s="115"/>
      <c r="L45" s="115"/>
      <c r="M45" s="115"/>
      <c r="N45" s="115"/>
      <c r="O45" s="163"/>
      <c r="P45" s="163"/>
      <c r="Q45" s="163"/>
      <c r="R45" s="163"/>
      <c r="S45" s="163"/>
      <c r="T45" s="163"/>
      <c r="U45" s="163"/>
      <c r="V45" s="163"/>
      <c r="W45" s="163"/>
      <c r="X45" s="163" t="s">
        <v>26</v>
      </c>
      <c r="Y45" s="163" t="s">
        <v>26</v>
      </c>
      <c r="Z45" s="163" t="s">
        <v>26</v>
      </c>
      <c r="AA45" s="163" t="s">
        <v>26</v>
      </c>
      <c r="AB45" s="163" t="s">
        <v>26</v>
      </c>
      <c r="AC45" s="163" t="s">
        <v>26</v>
      </c>
      <c r="AD45" s="163" t="s">
        <v>1031</v>
      </c>
      <c r="AE45" s="163" t="s">
        <v>1032</v>
      </c>
      <c r="AF45" s="163" t="s">
        <v>1033</v>
      </c>
      <c r="AG45" s="693" t="s">
        <v>1030</v>
      </c>
    </row>
    <row r="46" spans="1:33" s="11" customFormat="1" ht="15" customHeight="1">
      <c r="A46" s="238">
        <v>41</v>
      </c>
      <c r="B46" s="18" t="s">
        <v>385</v>
      </c>
      <c r="C46" s="291">
        <v>97758</v>
      </c>
      <c r="D46" s="18">
        <v>559898</v>
      </c>
      <c r="E46" s="18">
        <f>C46+D46</f>
        <v>657656</v>
      </c>
      <c r="F46" s="10">
        <v>82469</v>
      </c>
      <c r="G46" s="10">
        <v>660420</v>
      </c>
      <c r="H46" s="10">
        <f>F46+G46</f>
        <v>742889</v>
      </c>
      <c r="I46" s="115">
        <v>93573</v>
      </c>
      <c r="J46" s="18">
        <v>735148</v>
      </c>
      <c r="K46" s="10">
        <v>828721</v>
      </c>
      <c r="L46" s="115">
        <v>104078</v>
      </c>
      <c r="M46" s="18">
        <v>837421</v>
      </c>
      <c r="N46" s="10">
        <f t="shared" ref="N46:N63" si="7">L46+M46</f>
        <v>941499</v>
      </c>
      <c r="O46" s="163">
        <v>109009</v>
      </c>
      <c r="P46" s="163">
        <v>909789</v>
      </c>
      <c r="Q46" s="163">
        <v>1018798</v>
      </c>
      <c r="R46" s="163">
        <v>123547</v>
      </c>
      <c r="S46" s="163">
        <v>1012528</v>
      </c>
      <c r="T46" s="163">
        <v>1136075</v>
      </c>
      <c r="U46" s="163">
        <v>135801</v>
      </c>
      <c r="V46" s="163">
        <v>1122119</v>
      </c>
      <c r="W46" s="163">
        <v>1257920</v>
      </c>
      <c r="X46" s="163">
        <v>147468</v>
      </c>
      <c r="Y46" s="163">
        <v>1290094</v>
      </c>
      <c r="Z46" s="163">
        <f t="shared" si="3"/>
        <v>1437562</v>
      </c>
      <c r="AA46" s="163">
        <v>159415</v>
      </c>
      <c r="AB46" s="163">
        <v>1418751</v>
      </c>
      <c r="AC46" s="163">
        <f t="shared" si="4"/>
        <v>1578166</v>
      </c>
      <c r="AD46" s="163" t="s">
        <v>1023</v>
      </c>
      <c r="AE46" s="163" t="s">
        <v>1024</v>
      </c>
      <c r="AF46" s="163" t="s">
        <v>1025</v>
      </c>
      <c r="AG46" s="691" t="s">
        <v>110</v>
      </c>
    </row>
    <row r="47" spans="1:33" s="11" customFormat="1" ht="15" customHeight="1">
      <c r="A47" s="238">
        <v>42</v>
      </c>
      <c r="B47" s="273" t="s">
        <v>386</v>
      </c>
      <c r="C47" s="291">
        <v>183313</v>
      </c>
      <c r="D47" s="18">
        <v>1910577</v>
      </c>
      <c r="E47" s="18">
        <f>C47+D47</f>
        <v>2093890</v>
      </c>
      <c r="F47" s="10">
        <v>151581</v>
      </c>
      <c r="G47" s="10">
        <v>2115542</v>
      </c>
      <c r="H47" s="10">
        <f>F47+G47</f>
        <v>2267123</v>
      </c>
      <c r="I47" s="115">
        <v>158040</v>
      </c>
      <c r="J47" s="18">
        <v>2188843</v>
      </c>
      <c r="K47" s="10">
        <v>2346883</v>
      </c>
      <c r="L47" s="115">
        <v>136434</v>
      </c>
      <c r="M47" s="18">
        <v>2048277</v>
      </c>
      <c r="N47" s="10">
        <f t="shared" si="7"/>
        <v>2184711</v>
      </c>
      <c r="O47" s="163">
        <v>128658</v>
      </c>
      <c r="P47" s="163">
        <v>2208427</v>
      </c>
      <c r="Q47" s="163">
        <v>2337085</v>
      </c>
      <c r="R47" s="163">
        <v>137668</v>
      </c>
      <c r="S47" s="163">
        <v>2380965</v>
      </c>
      <c r="T47" s="163">
        <v>2518633</v>
      </c>
      <c r="U47" s="163">
        <v>164560</v>
      </c>
      <c r="V47" s="163">
        <v>2552762</v>
      </c>
      <c r="W47" s="163">
        <v>2717322</v>
      </c>
      <c r="X47" s="163">
        <v>184062</v>
      </c>
      <c r="Y47" s="163">
        <v>2770365</v>
      </c>
      <c r="Z47" s="163">
        <f t="shared" si="3"/>
        <v>2954427</v>
      </c>
      <c r="AA47" s="163">
        <v>164560</v>
      </c>
      <c r="AB47" s="163">
        <v>2552762</v>
      </c>
      <c r="AC47" s="163">
        <f t="shared" si="4"/>
        <v>2717322</v>
      </c>
      <c r="AD47" s="163" t="s">
        <v>1034</v>
      </c>
      <c r="AE47" s="163" t="s">
        <v>1035</v>
      </c>
      <c r="AF47" s="163" t="s">
        <v>1036</v>
      </c>
      <c r="AG47" s="691" t="s">
        <v>111</v>
      </c>
    </row>
    <row r="48" spans="1:33" s="11" customFormat="1" ht="15" customHeight="1">
      <c r="A48" s="238">
        <v>43</v>
      </c>
      <c r="B48" s="18" t="s">
        <v>387</v>
      </c>
      <c r="C48" s="291">
        <v>46058</v>
      </c>
      <c r="D48" s="18">
        <v>481249</v>
      </c>
      <c r="E48" s="18">
        <f>C48+D48</f>
        <v>527307</v>
      </c>
      <c r="F48" s="10">
        <v>50292</v>
      </c>
      <c r="G48" s="10">
        <v>528227</v>
      </c>
      <c r="H48" s="10">
        <f>F48+G48</f>
        <v>578519</v>
      </c>
      <c r="I48" s="115">
        <v>56057</v>
      </c>
      <c r="J48" s="18">
        <v>582758</v>
      </c>
      <c r="K48" s="10">
        <v>638815</v>
      </c>
      <c r="L48" s="115">
        <v>70965</v>
      </c>
      <c r="M48" s="18">
        <v>908871</v>
      </c>
      <c r="N48" s="10">
        <f t="shared" si="7"/>
        <v>979836</v>
      </c>
      <c r="O48" s="163">
        <v>107580</v>
      </c>
      <c r="P48" s="163">
        <v>1004165</v>
      </c>
      <c r="Q48" s="163">
        <v>1111745</v>
      </c>
      <c r="R48" s="163">
        <v>115427</v>
      </c>
      <c r="S48" s="163">
        <v>1097801</v>
      </c>
      <c r="T48" s="163">
        <v>1213228</v>
      </c>
      <c r="U48" s="163">
        <v>111521</v>
      </c>
      <c r="V48" s="163">
        <v>1212361</v>
      </c>
      <c r="W48" s="163">
        <v>1323882</v>
      </c>
      <c r="X48" s="163">
        <v>118173</v>
      </c>
      <c r="Y48" s="163">
        <v>1315806</v>
      </c>
      <c r="Z48" s="163">
        <f t="shared" si="3"/>
        <v>1433979</v>
      </c>
      <c r="AA48" s="163">
        <v>125271</v>
      </c>
      <c r="AB48" s="163">
        <v>1406367</v>
      </c>
      <c r="AC48" s="163">
        <f t="shared" si="4"/>
        <v>1531638</v>
      </c>
      <c r="AD48" s="163" t="s">
        <v>1037</v>
      </c>
      <c r="AE48" s="163" t="s">
        <v>1038</v>
      </c>
      <c r="AF48" s="163" t="s">
        <v>1039</v>
      </c>
      <c r="AG48" s="691" t="s">
        <v>112</v>
      </c>
    </row>
    <row r="49" spans="1:33" s="11" customFormat="1" ht="15" customHeight="1">
      <c r="A49" s="238">
        <v>44</v>
      </c>
      <c r="B49" s="273" t="s">
        <v>388</v>
      </c>
      <c r="C49" s="291"/>
      <c r="D49" s="18"/>
      <c r="E49" s="18"/>
      <c r="F49" s="10"/>
      <c r="G49" s="10"/>
      <c r="H49" s="10"/>
      <c r="I49" s="115">
        <v>61324</v>
      </c>
      <c r="J49" s="18">
        <v>765376</v>
      </c>
      <c r="K49" s="10">
        <v>826700</v>
      </c>
      <c r="L49" s="115">
        <v>64358</v>
      </c>
      <c r="M49" s="18">
        <v>823423</v>
      </c>
      <c r="N49" s="10">
        <f t="shared" si="7"/>
        <v>887781</v>
      </c>
      <c r="O49" s="163">
        <v>69358</v>
      </c>
      <c r="P49" s="163">
        <v>910065</v>
      </c>
      <c r="Q49" s="163">
        <v>979423</v>
      </c>
      <c r="R49" s="163">
        <v>124334</v>
      </c>
      <c r="S49" s="163">
        <v>1679364</v>
      </c>
      <c r="T49" s="163">
        <v>1803698</v>
      </c>
      <c r="U49" s="163">
        <v>128439</v>
      </c>
      <c r="V49" s="163">
        <v>1797866</v>
      </c>
      <c r="W49" s="163">
        <v>1926305</v>
      </c>
      <c r="X49" s="163">
        <v>136374</v>
      </c>
      <c r="Y49" s="163">
        <v>1930470</v>
      </c>
      <c r="Z49" s="163">
        <f t="shared" si="3"/>
        <v>2066844</v>
      </c>
      <c r="AA49" s="163">
        <v>142396</v>
      </c>
      <c r="AB49" s="163">
        <v>2021465</v>
      </c>
      <c r="AC49" s="163">
        <f t="shared" si="4"/>
        <v>2163861</v>
      </c>
      <c r="AD49" s="163" t="s">
        <v>1040</v>
      </c>
      <c r="AE49" s="163" t="s">
        <v>1041</v>
      </c>
      <c r="AF49" s="163" t="s">
        <v>1042</v>
      </c>
      <c r="AG49" s="691" t="s">
        <v>113</v>
      </c>
    </row>
    <row r="50" spans="1:33" s="11" customFormat="1" ht="15" customHeight="1">
      <c r="A50" s="238">
        <v>45</v>
      </c>
      <c r="B50" s="18" t="s">
        <v>389</v>
      </c>
      <c r="C50" s="291"/>
      <c r="D50" s="18"/>
      <c r="E50" s="18"/>
      <c r="F50" s="10"/>
      <c r="G50" s="10"/>
      <c r="H50" s="10"/>
      <c r="I50" s="115" t="s">
        <v>115</v>
      </c>
      <c r="J50" s="18">
        <v>475413</v>
      </c>
      <c r="K50" s="10">
        <v>684454</v>
      </c>
      <c r="L50" s="115">
        <v>4940</v>
      </c>
      <c r="M50" s="18">
        <v>68633</v>
      </c>
      <c r="N50" s="10">
        <f t="shared" si="7"/>
        <v>73573</v>
      </c>
      <c r="O50" s="163">
        <v>75704</v>
      </c>
      <c r="P50" s="163">
        <v>471332</v>
      </c>
      <c r="Q50" s="163">
        <v>547036</v>
      </c>
      <c r="R50" s="163">
        <v>112847</v>
      </c>
      <c r="S50" s="163">
        <v>499928</v>
      </c>
      <c r="T50" s="163">
        <v>612775</v>
      </c>
      <c r="U50" s="163">
        <v>95107</v>
      </c>
      <c r="V50" s="163">
        <v>670069</v>
      </c>
      <c r="W50" s="163">
        <v>765176</v>
      </c>
      <c r="X50" s="163">
        <v>95107</v>
      </c>
      <c r="Y50" s="163">
        <v>670069</v>
      </c>
      <c r="Z50" s="163">
        <f t="shared" si="3"/>
        <v>765176</v>
      </c>
      <c r="AA50" s="163">
        <v>95107</v>
      </c>
      <c r="AB50" s="163">
        <v>670069</v>
      </c>
      <c r="AC50" s="163">
        <f t="shared" si="4"/>
        <v>765176</v>
      </c>
      <c r="AD50" s="163" t="s">
        <v>1043</v>
      </c>
      <c r="AE50" s="163" t="s">
        <v>1044</v>
      </c>
      <c r="AF50" s="163" t="s">
        <v>1045</v>
      </c>
      <c r="AG50" s="691" t="s">
        <v>114</v>
      </c>
    </row>
    <row r="51" spans="1:33" s="11" customFormat="1" ht="15" customHeight="1">
      <c r="A51" s="238">
        <v>46</v>
      </c>
      <c r="B51" s="273" t="s">
        <v>390</v>
      </c>
      <c r="C51" s="291">
        <v>43438</v>
      </c>
      <c r="D51" s="18">
        <v>140334</v>
      </c>
      <c r="E51" s="18">
        <f>C51+D51</f>
        <v>183772</v>
      </c>
      <c r="F51" s="10">
        <v>45740</v>
      </c>
      <c r="G51" s="10">
        <v>155266</v>
      </c>
      <c r="H51" s="10">
        <f>F51+G51</f>
        <v>201006</v>
      </c>
      <c r="I51" s="115">
        <v>48475</v>
      </c>
      <c r="J51" s="18">
        <v>169932</v>
      </c>
      <c r="K51" s="10">
        <v>218407</v>
      </c>
      <c r="L51" s="115">
        <v>48269</v>
      </c>
      <c r="M51" s="18">
        <v>170068</v>
      </c>
      <c r="N51" s="10">
        <f t="shared" si="7"/>
        <v>218337</v>
      </c>
      <c r="O51" s="163">
        <v>50215</v>
      </c>
      <c r="P51" s="163">
        <v>185399</v>
      </c>
      <c r="Q51" s="163">
        <v>235614</v>
      </c>
      <c r="R51" s="163">
        <v>54067</v>
      </c>
      <c r="S51" s="163">
        <v>218301</v>
      </c>
      <c r="T51" s="163">
        <v>272368</v>
      </c>
      <c r="U51" s="163">
        <v>55115</v>
      </c>
      <c r="V51" s="163">
        <v>236300</v>
      </c>
      <c r="W51" s="163">
        <v>291415</v>
      </c>
      <c r="X51" s="163">
        <v>57005</v>
      </c>
      <c r="Y51" s="163">
        <v>258742</v>
      </c>
      <c r="Z51" s="163">
        <f t="shared" si="3"/>
        <v>315747</v>
      </c>
      <c r="AA51" s="163">
        <v>58634</v>
      </c>
      <c r="AB51" s="163">
        <v>278766</v>
      </c>
      <c r="AC51" s="163">
        <f t="shared" si="4"/>
        <v>337400</v>
      </c>
      <c r="AD51" s="163">
        <v>58634</v>
      </c>
      <c r="AE51" s="163" t="s">
        <v>1049</v>
      </c>
      <c r="AF51" s="163" t="s">
        <v>1050</v>
      </c>
      <c r="AG51" s="691" t="s">
        <v>116</v>
      </c>
    </row>
    <row r="52" spans="1:33" s="11" customFormat="1" ht="15" customHeight="1">
      <c r="A52" s="238">
        <v>47</v>
      </c>
      <c r="B52" s="18" t="s">
        <v>391</v>
      </c>
      <c r="C52" s="291"/>
      <c r="D52" s="18"/>
      <c r="E52" s="18"/>
      <c r="F52" s="10"/>
      <c r="G52" s="10"/>
      <c r="H52" s="10"/>
      <c r="I52" s="115">
        <v>102724</v>
      </c>
      <c r="J52" s="18">
        <v>1138129</v>
      </c>
      <c r="K52" s="10">
        <v>1240853</v>
      </c>
      <c r="L52" s="115">
        <v>178377</v>
      </c>
      <c r="M52" s="18">
        <v>2065507</v>
      </c>
      <c r="N52" s="10">
        <f t="shared" si="7"/>
        <v>2243884</v>
      </c>
      <c r="O52" s="163">
        <v>188474</v>
      </c>
      <c r="P52" s="163">
        <v>2270637</v>
      </c>
      <c r="Q52" s="163">
        <v>2459111</v>
      </c>
      <c r="R52" s="163">
        <v>197967</v>
      </c>
      <c r="S52" s="163">
        <v>2467627</v>
      </c>
      <c r="T52" s="163">
        <v>2665594</v>
      </c>
      <c r="U52" s="163">
        <v>207281</v>
      </c>
      <c r="V52" s="163">
        <v>2679669</v>
      </c>
      <c r="W52" s="163">
        <v>2886950</v>
      </c>
      <c r="X52" s="163">
        <v>220214</v>
      </c>
      <c r="Y52" s="163">
        <v>2948795</v>
      </c>
      <c r="Z52" s="163">
        <f t="shared" si="3"/>
        <v>3169009</v>
      </c>
      <c r="AA52" s="163">
        <v>230071</v>
      </c>
      <c r="AB52" s="163">
        <v>3148122</v>
      </c>
      <c r="AC52" s="163">
        <f t="shared" si="4"/>
        <v>3378193</v>
      </c>
      <c r="AD52" s="163" t="s">
        <v>1051</v>
      </c>
      <c r="AE52" s="163" t="s">
        <v>1052</v>
      </c>
      <c r="AF52" s="163" t="s">
        <v>1053</v>
      </c>
      <c r="AG52" s="691" t="s">
        <v>117</v>
      </c>
    </row>
    <row r="53" spans="1:33" s="11" customFormat="1" ht="15" customHeight="1">
      <c r="A53" s="238">
        <v>48</v>
      </c>
      <c r="B53" s="273" t="s">
        <v>1086</v>
      </c>
      <c r="C53" s="291"/>
      <c r="D53" s="18"/>
      <c r="E53" s="18"/>
      <c r="F53" s="10"/>
      <c r="G53" s="10"/>
      <c r="H53" s="10"/>
      <c r="I53" s="115"/>
      <c r="J53" s="18"/>
      <c r="K53" s="10"/>
      <c r="L53" s="115"/>
      <c r="M53" s="18"/>
      <c r="N53" s="10"/>
      <c r="O53" s="163"/>
      <c r="P53" s="163"/>
      <c r="Q53" s="163"/>
      <c r="R53" s="163"/>
      <c r="S53" s="163"/>
      <c r="T53" s="163"/>
      <c r="U53" s="163"/>
      <c r="V53" s="163"/>
      <c r="W53" s="163"/>
      <c r="X53" s="163" t="s">
        <v>26</v>
      </c>
      <c r="Y53" s="163" t="s">
        <v>26</v>
      </c>
      <c r="Z53" s="163" t="s">
        <v>26</v>
      </c>
      <c r="AA53" s="163" t="s">
        <v>26</v>
      </c>
      <c r="AB53" s="163" t="s">
        <v>26</v>
      </c>
      <c r="AC53" s="163" t="s">
        <v>26</v>
      </c>
      <c r="AD53" s="163">
        <v>92785</v>
      </c>
      <c r="AE53" s="163" t="s">
        <v>1047</v>
      </c>
      <c r="AF53" s="163" t="s">
        <v>1048</v>
      </c>
      <c r="AG53" s="693" t="s">
        <v>1046</v>
      </c>
    </row>
    <row r="54" spans="1:33" s="11" customFormat="1" ht="15" customHeight="1">
      <c r="A54" s="238">
        <v>49</v>
      </c>
      <c r="B54" s="18" t="s">
        <v>1087</v>
      </c>
      <c r="C54" s="291"/>
      <c r="D54" s="18"/>
      <c r="E54" s="18"/>
      <c r="F54" s="10"/>
      <c r="G54" s="10"/>
      <c r="H54" s="10"/>
      <c r="I54" s="115"/>
      <c r="J54" s="18"/>
      <c r="K54" s="10"/>
      <c r="L54" s="115"/>
      <c r="M54" s="18"/>
      <c r="N54" s="10"/>
      <c r="O54" s="163"/>
      <c r="P54" s="163"/>
      <c r="Q54" s="163"/>
      <c r="R54" s="163"/>
      <c r="S54" s="163"/>
      <c r="T54" s="163"/>
      <c r="U54" s="163"/>
      <c r="V54" s="163"/>
      <c r="W54" s="163"/>
      <c r="X54" s="163" t="s">
        <v>26</v>
      </c>
      <c r="Y54" s="163" t="s">
        <v>26</v>
      </c>
      <c r="Z54" s="163" t="s">
        <v>26</v>
      </c>
      <c r="AA54" s="163" t="s">
        <v>26</v>
      </c>
      <c r="AB54" s="163" t="s">
        <v>26</v>
      </c>
      <c r="AC54" s="163" t="s">
        <v>26</v>
      </c>
      <c r="AD54" s="163" t="s">
        <v>1057</v>
      </c>
      <c r="AE54" s="163" t="s">
        <v>1058</v>
      </c>
      <c r="AF54" s="163" t="s">
        <v>1059</v>
      </c>
      <c r="AG54" s="693" t="s">
        <v>1056</v>
      </c>
    </row>
    <row r="55" spans="1:33" s="11" customFormat="1" ht="15" customHeight="1">
      <c r="A55" s="238">
        <v>50</v>
      </c>
      <c r="B55" s="273" t="s">
        <v>392</v>
      </c>
      <c r="C55" s="291"/>
      <c r="D55" s="18"/>
      <c r="E55" s="18"/>
      <c r="F55" s="10"/>
      <c r="G55" s="10"/>
      <c r="H55" s="10"/>
      <c r="I55" s="115"/>
      <c r="J55" s="18"/>
      <c r="K55" s="10"/>
      <c r="L55" s="115">
        <v>60593</v>
      </c>
      <c r="M55" s="18">
        <v>474033</v>
      </c>
      <c r="N55" s="10">
        <f t="shared" si="7"/>
        <v>534626</v>
      </c>
      <c r="O55" s="163">
        <v>64635</v>
      </c>
      <c r="P55" s="163">
        <v>507321</v>
      </c>
      <c r="Q55" s="163">
        <v>571956</v>
      </c>
      <c r="R55" s="163">
        <v>69783</v>
      </c>
      <c r="S55" s="163">
        <v>545899</v>
      </c>
      <c r="T55" s="163">
        <v>615682</v>
      </c>
      <c r="U55" s="163">
        <v>88743</v>
      </c>
      <c r="V55" s="163">
        <v>724169</v>
      </c>
      <c r="W55" s="163">
        <v>812912</v>
      </c>
      <c r="X55" s="163">
        <v>88743</v>
      </c>
      <c r="Y55" s="163">
        <v>724169</v>
      </c>
      <c r="Z55" s="163">
        <f t="shared" si="3"/>
        <v>812912</v>
      </c>
      <c r="AA55" s="163">
        <v>88743</v>
      </c>
      <c r="AB55" s="163">
        <v>724169</v>
      </c>
      <c r="AC55" s="163">
        <f>SUM(AA55:AB55)</f>
        <v>812912</v>
      </c>
      <c r="AD55" s="163" t="s">
        <v>1060</v>
      </c>
      <c r="AE55" s="163" t="s">
        <v>1061</v>
      </c>
      <c r="AF55" s="163" t="s">
        <v>1062</v>
      </c>
      <c r="AG55" s="691" t="s">
        <v>118</v>
      </c>
    </row>
    <row r="56" spans="1:33" s="11" customFormat="1" ht="15" customHeight="1">
      <c r="A56" s="238">
        <v>51</v>
      </c>
      <c r="B56" s="18" t="s">
        <v>393</v>
      </c>
      <c r="C56" s="291"/>
      <c r="D56" s="18"/>
      <c r="E56" s="18"/>
      <c r="F56" s="10"/>
      <c r="G56" s="10"/>
      <c r="H56" s="10"/>
      <c r="I56" s="115"/>
      <c r="J56" s="18"/>
      <c r="K56" s="10"/>
      <c r="L56" s="115">
        <v>49709</v>
      </c>
      <c r="M56" s="18">
        <v>279757</v>
      </c>
      <c r="N56" s="10">
        <f t="shared" si="7"/>
        <v>329466</v>
      </c>
      <c r="O56" s="163">
        <v>51727</v>
      </c>
      <c r="P56" s="163">
        <v>303764</v>
      </c>
      <c r="Q56" s="163">
        <v>355491</v>
      </c>
      <c r="R56" s="163">
        <v>55722</v>
      </c>
      <c r="S56" s="163">
        <v>334385</v>
      </c>
      <c r="T56" s="163">
        <v>390107</v>
      </c>
      <c r="U56" s="163" t="s">
        <v>420</v>
      </c>
      <c r="V56" s="163" t="s">
        <v>420</v>
      </c>
      <c r="W56" s="163" t="s">
        <v>420</v>
      </c>
      <c r="X56" s="163">
        <v>0</v>
      </c>
      <c r="Y56" s="163">
        <v>0</v>
      </c>
      <c r="Z56" s="163">
        <f t="shared" si="3"/>
        <v>0</v>
      </c>
      <c r="AA56" s="163">
        <v>0</v>
      </c>
      <c r="AB56" s="163">
        <v>0</v>
      </c>
      <c r="AC56" s="163">
        <f t="shared" ref="AC56:AC57" si="8">SUM(AA56:AB56)</f>
        <v>0</v>
      </c>
      <c r="AD56" s="163">
        <v>49889</v>
      </c>
      <c r="AE56" s="163" t="s">
        <v>1063</v>
      </c>
      <c r="AF56" s="163" t="s">
        <v>1064</v>
      </c>
      <c r="AG56" s="692" t="s">
        <v>119</v>
      </c>
    </row>
    <row r="57" spans="1:33" s="11" customFormat="1" ht="15" customHeight="1">
      <c r="A57" s="238">
        <v>52</v>
      </c>
      <c r="B57" s="273" t="s">
        <v>394</v>
      </c>
      <c r="C57" s="291">
        <v>35632</v>
      </c>
      <c r="D57" s="18">
        <v>421111</v>
      </c>
      <c r="E57" s="18">
        <f>C57+D57</f>
        <v>456743</v>
      </c>
      <c r="F57" s="10">
        <v>39910</v>
      </c>
      <c r="G57" s="10">
        <v>481468</v>
      </c>
      <c r="H57" s="10">
        <f>F57+G57</f>
        <v>521378</v>
      </c>
      <c r="I57" s="115">
        <v>44479</v>
      </c>
      <c r="J57" s="18">
        <v>548566</v>
      </c>
      <c r="K57" s="10">
        <v>593045</v>
      </c>
      <c r="L57" s="115">
        <v>46613</v>
      </c>
      <c r="M57" s="18">
        <v>602025</v>
      </c>
      <c r="N57" s="10">
        <f t="shared" si="7"/>
        <v>648638</v>
      </c>
      <c r="O57" s="163">
        <v>52897</v>
      </c>
      <c r="P57" s="163">
        <v>710499</v>
      </c>
      <c r="Q57" s="163">
        <v>763396</v>
      </c>
      <c r="R57" s="163">
        <v>53840</v>
      </c>
      <c r="S57" s="163">
        <v>710499</v>
      </c>
      <c r="T57" s="163">
        <v>764339</v>
      </c>
      <c r="U57" s="163">
        <v>56876</v>
      </c>
      <c r="V57" s="163">
        <v>774525</v>
      </c>
      <c r="W57" s="163">
        <v>831401</v>
      </c>
      <c r="X57" s="163">
        <v>59052</v>
      </c>
      <c r="Y57" s="163">
        <v>796577</v>
      </c>
      <c r="Z57" s="163">
        <f t="shared" si="3"/>
        <v>855629</v>
      </c>
      <c r="AA57" s="163">
        <v>60869</v>
      </c>
      <c r="AB57" s="163">
        <v>818272</v>
      </c>
      <c r="AC57" s="163">
        <f t="shared" si="8"/>
        <v>879141</v>
      </c>
      <c r="AD57" s="163">
        <v>62278</v>
      </c>
      <c r="AE57" s="163" t="s">
        <v>1054</v>
      </c>
      <c r="AF57" s="163" t="s">
        <v>1055</v>
      </c>
      <c r="AG57" s="691" t="s">
        <v>223</v>
      </c>
    </row>
    <row r="58" spans="1:33" s="11" customFormat="1" ht="15" customHeight="1">
      <c r="A58" s="238">
        <v>53</v>
      </c>
      <c r="B58" s="18" t="s">
        <v>395</v>
      </c>
      <c r="C58" s="291"/>
      <c r="D58" s="18"/>
      <c r="E58" s="18"/>
      <c r="F58" s="10"/>
      <c r="G58" s="10"/>
      <c r="H58" s="10"/>
      <c r="I58" s="115">
        <v>85193</v>
      </c>
      <c r="J58" s="18">
        <v>828730</v>
      </c>
      <c r="K58" s="10">
        <v>913923</v>
      </c>
      <c r="L58" s="115">
        <v>90839</v>
      </c>
      <c r="M58" s="18">
        <v>888976</v>
      </c>
      <c r="N58" s="10">
        <f t="shared" si="7"/>
        <v>979815</v>
      </c>
      <c r="O58" s="163">
        <v>86248</v>
      </c>
      <c r="P58" s="163">
        <v>955570</v>
      </c>
      <c r="Q58" s="163">
        <v>1041818</v>
      </c>
      <c r="R58" s="163">
        <v>167962</v>
      </c>
      <c r="S58" s="163">
        <v>1727188</v>
      </c>
      <c r="T58" s="163">
        <v>1895150</v>
      </c>
      <c r="U58" s="163">
        <v>176130</v>
      </c>
      <c r="V58" s="163">
        <v>1845558</v>
      </c>
      <c r="W58" s="163">
        <v>2021688</v>
      </c>
      <c r="X58" s="163">
        <v>190722</v>
      </c>
      <c r="Y58" s="163">
        <v>1988669</v>
      </c>
      <c r="Z58" s="163">
        <f>X58+Y58</f>
        <v>2179391</v>
      </c>
      <c r="AA58" s="163">
        <v>201534</v>
      </c>
      <c r="AB58" s="163">
        <v>2113159</v>
      </c>
      <c r="AC58" s="163">
        <f>SUM(AA58:AB58)</f>
        <v>2314693</v>
      </c>
      <c r="AD58" s="163" t="s">
        <v>1078</v>
      </c>
      <c r="AE58" s="163" t="s">
        <v>1079</v>
      </c>
      <c r="AF58" s="163" t="s">
        <v>1080</v>
      </c>
      <c r="AG58" s="691" t="s">
        <v>122</v>
      </c>
    </row>
    <row r="59" spans="1:33" s="11" customFormat="1" ht="15" customHeight="1">
      <c r="A59" s="238">
        <v>54</v>
      </c>
      <c r="B59" s="273" t="s">
        <v>1088</v>
      </c>
      <c r="C59" s="291"/>
      <c r="D59" s="18"/>
      <c r="E59" s="18"/>
      <c r="F59" s="10"/>
      <c r="G59" s="10"/>
      <c r="H59" s="10"/>
      <c r="I59" s="115"/>
      <c r="J59" s="18"/>
      <c r="K59" s="10"/>
      <c r="L59" s="115"/>
      <c r="M59" s="18"/>
      <c r="N59" s="10"/>
      <c r="O59" s="163"/>
      <c r="P59" s="163"/>
      <c r="Q59" s="163"/>
      <c r="R59" s="163"/>
      <c r="S59" s="163"/>
      <c r="T59" s="163"/>
      <c r="U59" s="163"/>
      <c r="V59" s="163"/>
      <c r="W59" s="163"/>
      <c r="X59" s="163" t="s">
        <v>26</v>
      </c>
      <c r="Y59" s="163" t="s">
        <v>26</v>
      </c>
      <c r="Z59" s="163" t="s">
        <v>26</v>
      </c>
      <c r="AA59" s="163" t="s">
        <v>26</v>
      </c>
      <c r="AB59" s="163" t="s">
        <v>26</v>
      </c>
      <c r="AC59" s="163" t="s">
        <v>26</v>
      </c>
      <c r="AD59" s="163">
        <v>29826</v>
      </c>
      <c r="AE59" s="163" t="s">
        <v>1069</v>
      </c>
      <c r="AF59" s="163" t="s">
        <v>1070</v>
      </c>
      <c r="AG59" s="693" t="s">
        <v>1068</v>
      </c>
    </row>
    <row r="60" spans="1:33" s="11" customFormat="1" ht="15" customHeight="1">
      <c r="A60" s="238">
        <v>55</v>
      </c>
      <c r="B60" s="18" t="s">
        <v>1089</v>
      </c>
      <c r="C60" s="291"/>
      <c r="D60" s="18"/>
      <c r="E60" s="18"/>
      <c r="F60" s="10"/>
      <c r="G60" s="10"/>
      <c r="H60" s="10"/>
      <c r="I60" s="115"/>
      <c r="J60" s="18"/>
      <c r="K60" s="10"/>
      <c r="L60" s="115"/>
      <c r="M60" s="18"/>
      <c r="N60" s="10"/>
      <c r="O60" s="163"/>
      <c r="P60" s="163"/>
      <c r="Q60" s="163"/>
      <c r="R60" s="163"/>
      <c r="S60" s="163"/>
      <c r="T60" s="163"/>
      <c r="U60" s="163"/>
      <c r="V60" s="163"/>
      <c r="W60" s="163"/>
      <c r="X60" s="163" t="s">
        <v>26</v>
      </c>
      <c r="Y60" s="163" t="s">
        <v>26</v>
      </c>
      <c r="Z60" s="163" t="s">
        <v>26</v>
      </c>
      <c r="AA60" s="163" t="s">
        <v>26</v>
      </c>
      <c r="AB60" s="163" t="s">
        <v>26</v>
      </c>
      <c r="AC60" s="163" t="s">
        <v>26</v>
      </c>
      <c r="AD60" s="163" t="s">
        <v>1072</v>
      </c>
      <c r="AE60" s="163" t="s">
        <v>1073</v>
      </c>
      <c r="AF60" s="163" t="s">
        <v>1074</v>
      </c>
      <c r="AG60" s="693" t="s">
        <v>1071</v>
      </c>
    </row>
    <row r="61" spans="1:33" s="11" customFormat="1" ht="15" customHeight="1">
      <c r="A61" s="238">
        <v>56</v>
      </c>
      <c r="B61" s="273" t="s">
        <v>396</v>
      </c>
      <c r="C61" s="291">
        <v>39234</v>
      </c>
      <c r="D61" s="18">
        <v>498782</v>
      </c>
      <c r="E61" s="18">
        <f>C61+D61</f>
        <v>538016</v>
      </c>
      <c r="F61" s="10">
        <v>44710</v>
      </c>
      <c r="G61" s="10">
        <v>542823</v>
      </c>
      <c r="H61" s="10">
        <f>F61+G61</f>
        <v>587533</v>
      </c>
      <c r="I61" s="115">
        <v>49661</v>
      </c>
      <c r="J61" s="18">
        <v>583418</v>
      </c>
      <c r="K61" s="10">
        <v>633079</v>
      </c>
      <c r="L61" s="115">
        <v>52972</v>
      </c>
      <c r="M61" s="18">
        <v>641710</v>
      </c>
      <c r="N61" s="10">
        <f t="shared" si="7"/>
        <v>694682</v>
      </c>
      <c r="O61" s="163">
        <v>61194</v>
      </c>
      <c r="P61" s="163">
        <v>707575</v>
      </c>
      <c r="Q61" s="163">
        <v>768769</v>
      </c>
      <c r="R61" s="163">
        <v>64088</v>
      </c>
      <c r="S61" s="163">
        <v>713042</v>
      </c>
      <c r="T61" s="163">
        <v>777130</v>
      </c>
      <c r="U61" s="163">
        <v>69157</v>
      </c>
      <c r="V61" s="163">
        <v>837676</v>
      </c>
      <c r="W61" s="163">
        <v>906833</v>
      </c>
      <c r="X61" s="163">
        <v>74876</v>
      </c>
      <c r="Y61" s="163">
        <v>910309</v>
      </c>
      <c r="Z61" s="163">
        <f>X61+Y61</f>
        <v>985185</v>
      </c>
      <c r="AA61" s="163">
        <v>81149</v>
      </c>
      <c r="AB61" s="163">
        <v>976914</v>
      </c>
      <c r="AC61" s="163">
        <f>SUM(AA61:AB61)</f>
        <v>1058063</v>
      </c>
      <c r="AD61" s="163" t="s">
        <v>1065</v>
      </c>
      <c r="AE61" s="163" t="s">
        <v>1066</v>
      </c>
      <c r="AF61" s="163" t="s">
        <v>1067</v>
      </c>
      <c r="AG61" s="691" t="s">
        <v>120</v>
      </c>
    </row>
    <row r="62" spans="1:33" s="11" customFormat="1" ht="15" customHeight="1">
      <c r="A62" s="238">
        <v>57</v>
      </c>
      <c r="B62" s="18" t="s">
        <v>397</v>
      </c>
      <c r="C62" s="291">
        <v>70394</v>
      </c>
      <c r="D62" s="18">
        <v>395890</v>
      </c>
      <c r="E62" s="18">
        <f>C62+D62</f>
        <v>466284</v>
      </c>
      <c r="F62" s="10">
        <v>29379</v>
      </c>
      <c r="G62" s="10">
        <v>524034</v>
      </c>
      <c r="H62" s="10">
        <f>F62+G62</f>
        <v>553413</v>
      </c>
      <c r="I62" s="115">
        <v>69484</v>
      </c>
      <c r="J62" s="18">
        <v>447435</v>
      </c>
      <c r="K62" s="10">
        <v>516919</v>
      </c>
      <c r="L62" s="115">
        <v>73237</v>
      </c>
      <c r="M62" s="18">
        <v>495139</v>
      </c>
      <c r="N62" s="10">
        <f t="shared" si="7"/>
        <v>568376</v>
      </c>
      <c r="O62" s="163">
        <v>75675</v>
      </c>
      <c r="P62" s="163">
        <v>534646</v>
      </c>
      <c r="Q62" s="163">
        <v>610321</v>
      </c>
      <c r="R62" s="163">
        <v>83442</v>
      </c>
      <c r="S62" s="163">
        <v>579576</v>
      </c>
      <c r="T62" s="163">
        <v>663018</v>
      </c>
      <c r="U62" s="163" t="s">
        <v>420</v>
      </c>
      <c r="V62" s="163" t="s">
        <v>420</v>
      </c>
      <c r="W62" s="163" t="s">
        <v>420</v>
      </c>
      <c r="X62" s="163">
        <v>100146</v>
      </c>
      <c r="Y62" s="163">
        <v>680729</v>
      </c>
      <c r="Z62" s="163">
        <f>X62+Y62</f>
        <v>780875</v>
      </c>
      <c r="AA62" s="163">
        <v>111862</v>
      </c>
      <c r="AB62" s="163">
        <v>739096</v>
      </c>
      <c r="AC62" s="163">
        <f>SUM(AA62:AB62)</f>
        <v>850958</v>
      </c>
      <c r="AD62" s="163" t="s">
        <v>1075</v>
      </c>
      <c r="AE62" s="163" t="s">
        <v>1076</v>
      </c>
      <c r="AF62" s="163" t="s">
        <v>1077</v>
      </c>
      <c r="AG62" s="691" t="s">
        <v>121</v>
      </c>
    </row>
    <row r="63" spans="1:33" s="11" customFormat="1" ht="15" customHeight="1">
      <c r="A63" s="238">
        <v>58</v>
      </c>
      <c r="B63" s="273" t="s">
        <v>398</v>
      </c>
      <c r="C63" s="291">
        <v>63085</v>
      </c>
      <c r="D63" s="18">
        <v>553553</v>
      </c>
      <c r="E63" s="18">
        <f>C63+D63</f>
        <v>616638</v>
      </c>
      <c r="F63" s="10">
        <v>72533</v>
      </c>
      <c r="G63" s="10">
        <v>610822</v>
      </c>
      <c r="H63" s="10">
        <f>F63+G63</f>
        <v>683355</v>
      </c>
      <c r="I63" s="115">
        <v>55968</v>
      </c>
      <c r="J63" s="18">
        <v>586553</v>
      </c>
      <c r="K63" s="10">
        <v>642521</v>
      </c>
      <c r="L63" s="115">
        <v>62409</v>
      </c>
      <c r="M63" s="18">
        <v>627863</v>
      </c>
      <c r="N63" s="10">
        <f t="shared" si="7"/>
        <v>690272</v>
      </c>
      <c r="O63" s="163">
        <v>65494</v>
      </c>
      <c r="P63" s="163">
        <v>665378</v>
      </c>
      <c r="Q63" s="163">
        <v>730872</v>
      </c>
      <c r="R63" s="163">
        <v>71010</v>
      </c>
      <c r="S63" s="163">
        <v>711580</v>
      </c>
      <c r="T63" s="163">
        <v>782590</v>
      </c>
      <c r="U63" s="163" t="s">
        <v>420</v>
      </c>
      <c r="V63" s="163" t="s">
        <v>420</v>
      </c>
      <c r="W63" s="163" t="s">
        <v>420</v>
      </c>
      <c r="X63" s="163">
        <v>6014</v>
      </c>
      <c r="Y63" s="163">
        <v>57917</v>
      </c>
      <c r="Z63" s="163">
        <f>X63+Y63</f>
        <v>63931</v>
      </c>
      <c r="AA63" s="163">
        <v>88831</v>
      </c>
      <c r="AB63" s="163">
        <v>876005</v>
      </c>
      <c r="AC63" s="163">
        <f>SUM(AA63:AB63)</f>
        <v>964836</v>
      </c>
      <c r="AD63" s="163">
        <v>94261</v>
      </c>
      <c r="AE63" s="163" t="s">
        <v>1081</v>
      </c>
      <c r="AF63" s="163" t="s">
        <v>1082</v>
      </c>
      <c r="AG63" s="691" t="s">
        <v>123</v>
      </c>
    </row>
    <row r="64" spans="1:33" s="11" customFormat="1" ht="15" customHeight="1">
      <c r="A64" s="1028" t="s">
        <v>643</v>
      </c>
      <c r="B64" s="1029"/>
      <c r="C64" s="155">
        <v>3544741</v>
      </c>
      <c r="D64" s="155">
        <v>36194700</v>
      </c>
      <c r="E64" s="155">
        <f t="shared" ref="E64" si="9">C64+D64</f>
        <v>39739441</v>
      </c>
      <c r="F64" s="155">
        <f>SUM(F6:F63)+118468+154921</f>
        <v>3679433</v>
      </c>
      <c r="G64" s="155">
        <f>SUM(G6:G63)</f>
        <v>41014908</v>
      </c>
      <c r="H64" s="155">
        <f t="shared" ref="H64" si="10">F64+G64</f>
        <v>44694341</v>
      </c>
      <c r="I64" s="153">
        <v>4500777</v>
      </c>
      <c r="J64" s="155">
        <v>48972945</v>
      </c>
      <c r="K64" s="50">
        <v>53473722</v>
      </c>
      <c r="L64" s="156">
        <v>4780210</v>
      </c>
      <c r="M64" s="154">
        <f>SUM(M6:M63)</f>
        <v>55331503</v>
      </c>
      <c r="N64" s="50">
        <f t="shared" ref="N64" si="11">L64+M64</f>
        <v>60111713</v>
      </c>
      <c r="O64" s="167">
        <v>5224918</v>
      </c>
      <c r="P64" s="167">
        <v>61018864</v>
      </c>
      <c r="Q64" s="167">
        <v>66243782</v>
      </c>
      <c r="R64" s="167">
        <v>5439371</v>
      </c>
      <c r="S64" s="167">
        <v>65489191</v>
      </c>
      <c r="T64" s="167">
        <v>70928562</v>
      </c>
      <c r="U64" s="167">
        <v>5563817</v>
      </c>
      <c r="V64" s="167">
        <v>67262643</v>
      </c>
      <c r="W64" s="167">
        <v>72826460</v>
      </c>
      <c r="X64" s="167">
        <f t="shared" ref="X64:AC64" si="12">SUM(X6:X63)</f>
        <v>7782506</v>
      </c>
      <c r="Y64" s="167">
        <f t="shared" si="12"/>
        <v>79859118</v>
      </c>
      <c r="Z64" s="167">
        <f t="shared" si="12"/>
        <v>87641624</v>
      </c>
      <c r="AA64" s="167">
        <f t="shared" si="12"/>
        <v>8336351</v>
      </c>
      <c r="AB64" s="167">
        <f t="shared" si="12"/>
        <v>83981075</v>
      </c>
      <c r="AC64" s="167">
        <f t="shared" si="12"/>
        <v>92317426</v>
      </c>
      <c r="AD64" s="165">
        <v>10662844</v>
      </c>
      <c r="AE64" s="165">
        <v>102591901</v>
      </c>
      <c r="AF64" s="165">
        <v>113254745</v>
      </c>
      <c r="AG64" s="318" t="s">
        <v>644</v>
      </c>
    </row>
    <row r="65" spans="1:35" s="11" customFormat="1" ht="19.5" customHeight="1">
      <c r="A65" s="1122" t="s">
        <v>642</v>
      </c>
      <c r="B65" s="1123"/>
      <c r="C65" s="1123"/>
      <c r="D65" s="1123"/>
      <c r="E65" s="1123"/>
      <c r="F65" s="1123"/>
      <c r="G65" s="1123"/>
      <c r="H65" s="1123"/>
      <c r="I65" s="1123"/>
      <c r="J65" s="1123"/>
      <c r="K65" s="1123"/>
      <c r="L65" s="1123"/>
      <c r="M65" s="1123"/>
      <c r="N65" s="1123"/>
      <c r="O65" s="1123"/>
      <c r="P65" s="1123"/>
      <c r="Q65" s="1123"/>
      <c r="R65" s="1123"/>
      <c r="S65" s="1123"/>
      <c r="T65" s="1123"/>
      <c r="U65" s="1123"/>
      <c r="V65" s="1123"/>
      <c r="W65" s="1123"/>
      <c r="X65" s="1123"/>
      <c r="Y65" s="1123"/>
      <c r="Z65" s="1123"/>
      <c r="AA65" s="1123"/>
      <c r="AB65" s="1123"/>
      <c r="AC65" s="1123"/>
      <c r="AD65" s="1123"/>
      <c r="AE65" s="1123"/>
      <c r="AF65" s="1123"/>
      <c r="AG65" s="1124"/>
    </row>
    <row r="66" spans="1:35" s="11" customFormat="1" ht="15.75" thickBot="1">
      <c r="A66" s="249" t="s">
        <v>1646</v>
      </c>
      <c r="B66" s="250"/>
      <c r="C66" s="250"/>
      <c r="D66" s="250"/>
      <c r="E66" s="250"/>
      <c r="F66" s="250"/>
      <c r="G66" s="250"/>
      <c r="H66" s="250"/>
      <c r="I66" s="250"/>
      <c r="J66" s="250"/>
      <c r="K66" s="250"/>
      <c r="L66" s="250"/>
      <c r="M66" s="250"/>
      <c r="N66" s="250"/>
      <c r="O66" s="250"/>
      <c r="P66" s="250"/>
      <c r="Q66" s="250"/>
      <c r="R66" s="250"/>
      <c r="S66" s="250"/>
      <c r="T66" s="224"/>
      <c r="U66" s="224"/>
      <c r="V66" s="224"/>
      <c r="W66" s="224"/>
      <c r="X66" s="224"/>
      <c r="Y66" s="224"/>
      <c r="Z66" s="224"/>
      <c r="AA66" s="224"/>
      <c r="AB66" s="224"/>
      <c r="AC66" s="224" t="s">
        <v>1647</v>
      </c>
      <c r="AD66" s="224"/>
      <c r="AE66" s="1125" t="s">
        <v>621</v>
      </c>
      <c r="AF66" s="1125"/>
      <c r="AG66" s="1126"/>
      <c r="AH66" s="7"/>
      <c r="AI66" s="7"/>
    </row>
    <row r="67" spans="1:35" s="11" customFormat="1" ht="13.5" thickTop="1">
      <c r="A67" s="132"/>
      <c r="I67" s="133"/>
    </row>
  </sheetData>
  <sortState ref="B6:X62">
    <sortCondition ref="B6:B62"/>
  </sortState>
  <mergeCells count="19">
    <mergeCell ref="A65:AG65"/>
    <mergeCell ref="R3:T3"/>
    <mergeCell ref="A3:A4"/>
    <mergeCell ref="A64:B64"/>
    <mergeCell ref="AE66:AG66"/>
    <mergeCell ref="A1:AG1"/>
    <mergeCell ref="O3:Q3"/>
    <mergeCell ref="AG3:AG4"/>
    <mergeCell ref="C3:E3"/>
    <mergeCell ref="F3:H3"/>
    <mergeCell ref="I3:K3"/>
    <mergeCell ref="L3:N3"/>
    <mergeCell ref="A2:T2"/>
    <mergeCell ref="U3:W3"/>
    <mergeCell ref="B3:B4"/>
    <mergeCell ref="W2:AG2"/>
    <mergeCell ref="X3:Z3"/>
    <mergeCell ref="AA3:AC3"/>
    <mergeCell ref="AD3:AF3"/>
  </mergeCells>
  <conditionalFormatting sqref="A6:AG64">
    <cfRule type="expression" dxfId="21" priority="2">
      <formula>MOD(ROW(),3)=0</formula>
    </cfRule>
  </conditionalFormatting>
  <printOptions horizontalCentered="1" verticalCentered="1"/>
  <pageMargins left="0.70866141732283472" right="0.70866141732283472" top="0.62992125984251968" bottom="0.74803149606299213" header="0.31496062992125984" footer="0.31496062992125984"/>
  <pageSetup paperSize="9" scale="76" fitToHeight="0" orientation="landscape" r:id="rId1"/>
  <rowBreaks count="1" manualBreakCount="1">
    <brk id="33" max="32"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B259D-B4E3-4ABC-84CC-361EE1AEB0FF}">
  <sheetPr>
    <pageSetUpPr fitToPage="1"/>
  </sheetPr>
  <dimension ref="A1:Q29"/>
  <sheetViews>
    <sheetView view="pageBreakPreview" zoomScaleSheetLayoutView="100" workbookViewId="0">
      <selection activeCell="M17" sqref="M17"/>
    </sheetView>
  </sheetViews>
  <sheetFormatPr defaultColWidth="9.140625" defaultRowHeight="15"/>
  <cols>
    <col min="1" max="1" width="28.28515625" style="8" customWidth="1"/>
    <col min="2" max="2" width="27.7109375" style="8" customWidth="1"/>
    <col min="3" max="5" width="11" style="8" hidden="1" customWidth="1"/>
    <col min="6" max="7" width="9.5703125" style="8" hidden="1" customWidth="1"/>
    <col min="8" max="8" width="10.28515625" style="8" hidden="1" customWidth="1"/>
    <col min="9" max="9" width="10.28515625" style="8" customWidth="1"/>
    <col min="10" max="10" width="10.140625" style="8" customWidth="1"/>
    <col min="11" max="11" width="9.5703125" style="8" customWidth="1"/>
    <col min="12" max="12" width="10.42578125" style="8" customWidth="1"/>
    <col min="13" max="16" width="11.140625" style="8" customWidth="1"/>
    <col min="17" max="17" width="62.7109375" style="321" customWidth="1"/>
    <col min="18" max="16384" width="9.140625" style="8"/>
  </cols>
  <sheetData>
    <row r="1" spans="1:17" ht="16.5" thickTop="1">
      <c r="A1" s="1130" t="s">
        <v>1153</v>
      </c>
      <c r="B1" s="1131"/>
      <c r="C1" s="1131"/>
      <c r="D1" s="1131"/>
      <c r="E1" s="1131"/>
      <c r="F1" s="1131"/>
      <c r="G1" s="1131"/>
      <c r="H1" s="1131"/>
      <c r="I1" s="1131"/>
      <c r="J1" s="1131"/>
      <c r="K1" s="1131"/>
      <c r="L1" s="1131"/>
      <c r="M1" s="1131"/>
      <c r="N1" s="1131"/>
      <c r="O1" s="1131"/>
      <c r="P1" s="1131"/>
      <c r="Q1" s="1132"/>
    </row>
    <row r="2" spans="1:17" ht="15.75">
      <c r="A2" s="1141" t="s">
        <v>1152</v>
      </c>
      <c r="B2" s="1142"/>
      <c r="C2" s="1142"/>
      <c r="D2" s="1142"/>
      <c r="E2" s="1142"/>
      <c r="F2" s="1142"/>
      <c r="G2" s="1142"/>
      <c r="H2" s="1142"/>
      <c r="I2" s="1142"/>
      <c r="J2" s="1142"/>
      <c r="K2" s="1142"/>
      <c r="L2" s="1142"/>
      <c r="M2" s="1142"/>
      <c r="N2" s="1142"/>
      <c r="O2" s="1142"/>
      <c r="P2" s="1142"/>
      <c r="Q2" s="1143"/>
    </row>
    <row r="3" spans="1:17" s="12" customFormat="1" ht="45">
      <c r="A3" s="1136" t="s">
        <v>1151</v>
      </c>
      <c r="B3" s="1137"/>
      <c r="C3" s="597" t="s">
        <v>1150</v>
      </c>
      <c r="D3" s="597" t="s">
        <v>1149</v>
      </c>
      <c r="E3" s="597" t="s">
        <v>1148</v>
      </c>
      <c r="F3" s="597" t="s">
        <v>39</v>
      </c>
      <c r="G3" s="597" t="s">
        <v>40</v>
      </c>
      <c r="H3" s="597" t="s">
        <v>1147</v>
      </c>
      <c r="I3" s="597" t="s">
        <v>41</v>
      </c>
      <c r="J3" s="347" t="s">
        <v>42</v>
      </c>
      <c r="K3" s="597" t="s">
        <v>43</v>
      </c>
      <c r="L3" s="597" t="s">
        <v>414</v>
      </c>
      <c r="M3" s="597" t="s">
        <v>526</v>
      </c>
      <c r="N3" s="597" t="s">
        <v>527</v>
      </c>
      <c r="O3" s="597" t="s">
        <v>550</v>
      </c>
      <c r="P3" s="347" t="s">
        <v>1146</v>
      </c>
      <c r="Q3" s="346" t="s">
        <v>1145</v>
      </c>
    </row>
    <row r="4" spans="1:17" s="12" customFormat="1" ht="90">
      <c r="A4" s="344" t="s">
        <v>1144</v>
      </c>
      <c r="B4" s="330" t="s">
        <v>1123</v>
      </c>
      <c r="C4" s="337">
        <v>1497964</v>
      </c>
      <c r="D4" s="337">
        <v>1348385</v>
      </c>
      <c r="E4" s="337">
        <v>1811070</v>
      </c>
      <c r="F4" s="338">
        <v>18.77</v>
      </c>
      <c r="G4" s="338">
        <v>33.098390000000002</v>
      </c>
      <c r="H4" s="338">
        <v>27.164370000000002</v>
      </c>
      <c r="I4" s="336">
        <v>33.49</v>
      </c>
      <c r="J4" s="336">
        <v>50.5</v>
      </c>
      <c r="K4" s="336">
        <v>62.37</v>
      </c>
      <c r="L4" s="336">
        <v>45.05</v>
      </c>
      <c r="M4" s="336">
        <v>54.79</v>
      </c>
      <c r="N4" s="336">
        <v>73.489999999999995</v>
      </c>
      <c r="O4" s="336">
        <v>91.12</v>
      </c>
      <c r="P4" s="336">
        <v>92.06</v>
      </c>
      <c r="Q4" s="1138" t="s">
        <v>1143</v>
      </c>
    </row>
    <row r="5" spans="1:17" s="12" customFormat="1" ht="45">
      <c r="A5" s="345" t="s">
        <v>1142</v>
      </c>
      <c r="B5" s="330" t="s">
        <v>1116</v>
      </c>
      <c r="C5" s="337">
        <v>709153891</v>
      </c>
      <c r="D5" s="337">
        <v>705570044</v>
      </c>
      <c r="E5" s="337">
        <v>1047703720</v>
      </c>
      <c r="F5" s="337">
        <v>12302</v>
      </c>
      <c r="G5" s="338">
        <v>14543.683230000001</v>
      </c>
      <c r="H5" s="337">
        <v>15119</v>
      </c>
      <c r="I5" s="335">
        <v>18512</v>
      </c>
      <c r="J5" s="335">
        <v>22636</v>
      </c>
      <c r="K5" s="335">
        <v>26995</v>
      </c>
      <c r="L5" s="335">
        <v>24598</v>
      </c>
      <c r="M5" s="336">
        <v>27773</v>
      </c>
      <c r="N5" s="335">
        <v>29003.84</v>
      </c>
      <c r="O5" s="335">
        <v>30544</v>
      </c>
      <c r="P5" s="336">
        <v>23309</v>
      </c>
      <c r="Q5" s="1139"/>
    </row>
    <row r="6" spans="1:17" s="12" customFormat="1" ht="45">
      <c r="A6" s="344" t="s">
        <v>1141</v>
      </c>
      <c r="B6" s="330" t="s">
        <v>1123</v>
      </c>
      <c r="C6" s="337">
        <v>2140491</v>
      </c>
      <c r="D6" s="337">
        <v>2179435</v>
      </c>
      <c r="E6" s="337" t="s">
        <v>1140</v>
      </c>
      <c r="F6" s="338">
        <v>21.63</v>
      </c>
      <c r="G6" s="338">
        <v>24.06448</v>
      </c>
      <c r="H6" s="338">
        <v>24.268505000000001</v>
      </c>
      <c r="I6" s="336">
        <v>24.75</v>
      </c>
      <c r="J6" s="336">
        <v>24.92</v>
      </c>
      <c r="K6" s="336">
        <v>25.84</v>
      </c>
      <c r="L6" s="336">
        <v>25.91</v>
      </c>
      <c r="M6" s="336">
        <v>31.62</v>
      </c>
      <c r="N6" s="336">
        <v>28.72</v>
      </c>
      <c r="O6" s="336">
        <v>3.93</v>
      </c>
      <c r="P6" s="336">
        <v>3.07</v>
      </c>
      <c r="Q6" s="1138" t="s">
        <v>1139</v>
      </c>
    </row>
    <row r="7" spans="1:17" s="12" customFormat="1" ht="45">
      <c r="A7" s="343" t="s">
        <v>1138</v>
      </c>
      <c r="B7" s="330" t="s">
        <v>1127</v>
      </c>
      <c r="C7" s="337">
        <v>56874896</v>
      </c>
      <c r="D7" s="337">
        <v>55171401</v>
      </c>
      <c r="E7" s="337">
        <v>59126385</v>
      </c>
      <c r="F7" s="337">
        <v>573</v>
      </c>
      <c r="G7" s="338">
        <v>613.27453000000003</v>
      </c>
      <c r="H7" s="337">
        <v>580</v>
      </c>
      <c r="I7" s="336">
        <v>594</v>
      </c>
      <c r="J7" s="336">
        <v>508</v>
      </c>
      <c r="K7" s="336">
        <v>505</v>
      </c>
      <c r="L7" s="336">
        <v>503</v>
      </c>
      <c r="M7" s="336">
        <v>614.69000000000005</v>
      </c>
      <c r="N7" s="336">
        <v>561</v>
      </c>
      <c r="O7" s="336">
        <v>79.34</v>
      </c>
      <c r="P7" s="336">
        <v>44.9</v>
      </c>
      <c r="Q7" s="1140"/>
    </row>
    <row r="8" spans="1:17" s="12" customFormat="1" ht="60">
      <c r="A8" s="344" t="s">
        <v>1137</v>
      </c>
      <c r="B8" s="330" t="s">
        <v>1123</v>
      </c>
      <c r="C8" s="337">
        <v>673127</v>
      </c>
      <c r="D8" s="337">
        <v>766214</v>
      </c>
      <c r="E8" s="337">
        <v>667197</v>
      </c>
      <c r="F8" s="338">
        <v>8.8569399999999998</v>
      </c>
      <c r="G8" s="338">
        <v>13.4377</v>
      </c>
      <c r="H8" s="338">
        <v>7.11355</v>
      </c>
      <c r="I8" s="336">
        <v>10.66</v>
      </c>
      <c r="J8" s="336">
        <v>8.44</v>
      </c>
      <c r="K8" s="336">
        <v>10.61</v>
      </c>
      <c r="L8" s="336">
        <v>10.33</v>
      </c>
      <c r="M8" s="336">
        <v>4.28</v>
      </c>
      <c r="N8" s="336">
        <v>4.2</v>
      </c>
      <c r="O8" s="336">
        <v>5.46</v>
      </c>
      <c r="P8" s="336">
        <v>7.34</v>
      </c>
      <c r="Q8" s="1148" t="s">
        <v>1136</v>
      </c>
    </row>
    <row r="9" spans="1:17" s="12" customFormat="1" ht="45">
      <c r="A9" s="343" t="s">
        <v>1135</v>
      </c>
      <c r="B9" s="330" t="s">
        <v>1120</v>
      </c>
      <c r="C9" s="337">
        <v>8872101</v>
      </c>
      <c r="D9" s="337">
        <v>10912125</v>
      </c>
      <c r="E9" s="337">
        <v>9750256</v>
      </c>
      <c r="F9" s="337">
        <v>142</v>
      </c>
      <c r="G9" s="337">
        <v>132.51938999999999</v>
      </c>
      <c r="H9" s="337">
        <v>139</v>
      </c>
      <c r="I9" s="336">
        <v>116</v>
      </c>
      <c r="J9" s="336">
        <v>92</v>
      </c>
      <c r="K9" s="336">
        <v>105</v>
      </c>
      <c r="L9" s="336">
        <v>109</v>
      </c>
      <c r="M9" s="336">
        <v>81.14</v>
      </c>
      <c r="N9" s="336">
        <v>88.3</v>
      </c>
      <c r="O9" s="336">
        <v>101.97</v>
      </c>
      <c r="P9" s="336">
        <v>214.8</v>
      </c>
      <c r="Q9" s="1149"/>
    </row>
    <row r="10" spans="1:17" s="12" customFormat="1" ht="45">
      <c r="A10" s="342" t="s">
        <v>1134</v>
      </c>
      <c r="B10" s="330" t="s">
        <v>1123</v>
      </c>
      <c r="C10" s="337"/>
      <c r="D10" s="337"/>
      <c r="E10" s="337"/>
      <c r="F10" s="337"/>
      <c r="G10" s="337"/>
      <c r="H10" s="337"/>
      <c r="I10" s="336"/>
      <c r="J10" s="336"/>
      <c r="K10" s="336"/>
      <c r="L10" s="336"/>
      <c r="M10" s="336"/>
      <c r="N10" s="336">
        <v>4.5</v>
      </c>
      <c r="O10" s="336">
        <v>0.82</v>
      </c>
      <c r="P10" s="336">
        <v>68.319999999999993</v>
      </c>
      <c r="Q10" s="598"/>
    </row>
    <row r="11" spans="1:17" s="12" customFormat="1" ht="30">
      <c r="A11" s="341" t="s">
        <v>1133</v>
      </c>
      <c r="B11" s="330" t="s">
        <v>1132</v>
      </c>
      <c r="C11" s="337"/>
      <c r="D11" s="337"/>
      <c r="E11" s="337"/>
      <c r="F11" s="337"/>
      <c r="G11" s="337"/>
      <c r="H11" s="337"/>
      <c r="I11" s="336"/>
      <c r="J11" s="336"/>
      <c r="K11" s="336"/>
      <c r="L11" s="336"/>
      <c r="M11" s="336"/>
      <c r="N11" s="336">
        <v>10</v>
      </c>
      <c r="O11" s="336">
        <v>0</v>
      </c>
      <c r="P11" s="336">
        <v>189.9</v>
      </c>
      <c r="Q11" s="598"/>
    </row>
    <row r="12" spans="1:17" s="12" customFormat="1" ht="48.75" customHeight="1">
      <c r="A12" s="334" t="s">
        <v>1131</v>
      </c>
      <c r="B12" s="330" t="s">
        <v>1121</v>
      </c>
      <c r="C12" s="328">
        <v>4311582</v>
      </c>
      <c r="D12" s="328">
        <v>4294034</v>
      </c>
      <c r="E12" s="328">
        <v>4593162</v>
      </c>
      <c r="F12" s="329">
        <f t="shared" ref="F12:K13" si="0">F4+F6+F8</f>
        <v>49.25694</v>
      </c>
      <c r="G12" s="329">
        <f t="shared" si="0"/>
        <v>70.600570000000005</v>
      </c>
      <c r="H12" s="329">
        <f t="shared" si="0"/>
        <v>58.546424999999999</v>
      </c>
      <c r="I12" s="333">
        <f t="shared" si="0"/>
        <v>68.900000000000006</v>
      </c>
      <c r="J12" s="333">
        <f t="shared" si="0"/>
        <v>83.86</v>
      </c>
      <c r="K12" s="333">
        <f t="shared" si="0"/>
        <v>98.82</v>
      </c>
      <c r="L12" s="333">
        <v>81.289999999999992</v>
      </c>
      <c r="M12" s="336">
        <v>90.69</v>
      </c>
      <c r="N12" s="333">
        <v>110.91</v>
      </c>
      <c r="O12" s="333">
        <v>101.33</v>
      </c>
      <c r="P12" s="336">
        <v>170.79</v>
      </c>
      <c r="Q12" s="1127"/>
    </row>
    <row r="13" spans="1:17" s="12" customFormat="1" ht="30">
      <c r="A13" s="331"/>
      <c r="B13" s="330" t="s">
        <v>1127</v>
      </c>
      <c r="C13" s="328" t="s">
        <v>1130</v>
      </c>
      <c r="D13" s="328">
        <v>771653570</v>
      </c>
      <c r="E13" s="328">
        <v>1116580361</v>
      </c>
      <c r="F13" s="328">
        <f t="shared" si="0"/>
        <v>13017</v>
      </c>
      <c r="G13" s="329">
        <f t="shared" si="0"/>
        <v>15289.477150000001</v>
      </c>
      <c r="H13" s="328">
        <f t="shared" si="0"/>
        <v>15838</v>
      </c>
      <c r="I13" s="327">
        <f t="shared" si="0"/>
        <v>19222</v>
      </c>
      <c r="J13" s="327">
        <f t="shared" si="0"/>
        <v>23236</v>
      </c>
      <c r="K13" s="327">
        <f t="shared" si="0"/>
        <v>27605</v>
      </c>
      <c r="L13" s="327">
        <v>25210</v>
      </c>
      <c r="M13" s="336">
        <v>28468.829999999998</v>
      </c>
      <c r="N13" s="327">
        <v>29663.14</v>
      </c>
      <c r="O13" s="327">
        <v>30725.31</v>
      </c>
      <c r="P13" s="336">
        <v>23759</v>
      </c>
      <c r="Q13" s="1127"/>
    </row>
    <row r="14" spans="1:17" s="12" customFormat="1" ht="36.75" customHeight="1">
      <c r="A14" s="334" t="s">
        <v>1129</v>
      </c>
      <c r="B14" s="330" t="s">
        <v>1121</v>
      </c>
      <c r="C14" s="337">
        <v>38500000</v>
      </c>
      <c r="D14" s="337">
        <v>45580000</v>
      </c>
      <c r="E14" s="337">
        <v>53030000</v>
      </c>
      <c r="F14" s="337">
        <v>553.82000000000005</v>
      </c>
      <c r="G14" s="338">
        <v>432.79347000000001</v>
      </c>
      <c r="H14" s="337">
        <v>106.77</v>
      </c>
      <c r="I14" s="336">
        <v>5.99</v>
      </c>
      <c r="J14" s="336">
        <v>7.94</v>
      </c>
      <c r="K14" s="336">
        <v>49.75</v>
      </c>
      <c r="L14" s="336">
        <v>157.68</v>
      </c>
      <c r="M14" s="336">
        <v>111.62</v>
      </c>
      <c r="N14" s="336">
        <v>37.72</v>
      </c>
      <c r="O14" s="336">
        <v>29.52</v>
      </c>
      <c r="P14" s="336">
        <v>85.32</v>
      </c>
      <c r="Q14" s="326" t="s">
        <v>1128</v>
      </c>
    </row>
    <row r="15" spans="1:17" s="12" customFormat="1" ht="30">
      <c r="A15" s="331"/>
      <c r="B15" s="330" t="s">
        <v>1127</v>
      </c>
      <c r="C15" s="337">
        <v>1925000000</v>
      </c>
      <c r="D15" s="337">
        <v>2279000000</v>
      </c>
      <c r="E15" s="337">
        <v>2651500000</v>
      </c>
      <c r="F15" s="337">
        <v>23853</v>
      </c>
      <c r="G15" s="340">
        <v>21639.673500000001</v>
      </c>
      <c r="H15" s="340">
        <v>102.4</v>
      </c>
      <c r="I15" s="336">
        <v>270</v>
      </c>
      <c r="J15" s="336">
        <v>340</v>
      </c>
      <c r="K15" s="336">
        <v>1987</v>
      </c>
      <c r="L15" s="336">
        <v>7884</v>
      </c>
      <c r="M15" s="336">
        <v>5581.06</v>
      </c>
      <c r="N15" s="336">
        <v>1886.4</v>
      </c>
      <c r="O15" s="336">
        <v>1476.05</v>
      </c>
      <c r="P15" s="336">
        <v>4265.8999999999996</v>
      </c>
      <c r="Q15" s="326"/>
    </row>
    <row r="16" spans="1:17" s="12" customFormat="1" ht="45">
      <c r="A16" s="334" t="s">
        <v>1126</v>
      </c>
      <c r="B16" s="330" t="s">
        <v>1121</v>
      </c>
      <c r="C16" s="337">
        <v>12906154</v>
      </c>
      <c r="D16" s="337">
        <v>10155962</v>
      </c>
      <c r="E16" s="337">
        <v>11991109</v>
      </c>
      <c r="F16" s="337">
        <v>148.69999999999999</v>
      </c>
      <c r="G16" s="338">
        <v>199.47749999999999</v>
      </c>
      <c r="H16" s="337">
        <v>241.96</v>
      </c>
      <c r="I16" s="336">
        <v>247.74</v>
      </c>
      <c r="J16" s="336">
        <v>273.57</v>
      </c>
      <c r="K16" s="336">
        <v>288.49</v>
      </c>
      <c r="L16" s="336">
        <v>176.43</v>
      </c>
      <c r="M16" s="336">
        <v>183.37</v>
      </c>
      <c r="N16" s="336">
        <v>203.98</v>
      </c>
      <c r="O16" s="336">
        <v>209.52</v>
      </c>
      <c r="P16" s="336">
        <v>329.56</v>
      </c>
      <c r="Q16" s="1147" t="s">
        <v>1125</v>
      </c>
    </row>
    <row r="17" spans="1:17" s="12" customFormat="1" ht="45">
      <c r="A17" s="331"/>
      <c r="B17" s="330" t="s">
        <v>1120</v>
      </c>
      <c r="C17" s="337">
        <v>696932316</v>
      </c>
      <c r="D17" s="337">
        <v>548421948</v>
      </c>
      <c r="E17" s="337">
        <v>647519886</v>
      </c>
      <c r="F17" s="337">
        <v>3389</v>
      </c>
      <c r="G17" s="338">
        <v>10771.78521</v>
      </c>
      <c r="H17" s="337">
        <v>4551</v>
      </c>
      <c r="I17" s="339">
        <v>4691</v>
      </c>
      <c r="J17" s="339">
        <v>4892</v>
      </c>
      <c r="K17" s="339">
        <v>5005</v>
      </c>
      <c r="L17" s="339">
        <v>5214</v>
      </c>
      <c r="M17" s="336">
        <v>5520</v>
      </c>
      <c r="N17" s="336">
        <v>5972</v>
      </c>
      <c r="O17" s="336">
        <v>1571</v>
      </c>
      <c r="P17" s="336">
        <v>5697.4</v>
      </c>
      <c r="Q17" s="1147"/>
    </row>
    <row r="18" spans="1:17" s="12" customFormat="1" ht="75">
      <c r="A18" s="334" t="s">
        <v>1124</v>
      </c>
      <c r="B18" s="330" t="s">
        <v>1123</v>
      </c>
      <c r="C18" s="337"/>
      <c r="D18" s="337"/>
      <c r="E18" s="337"/>
      <c r="F18" s="337"/>
      <c r="G18" s="338"/>
      <c r="H18" s="337"/>
      <c r="I18" s="336"/>
      <c r="J18" s="336"/>
      <c r="K18" s="336"/>
      <c r="L18" s="336"/>
      <c r="M18" s="336">
        <v>115.2</v>
      </c>
      <c r="N18" s="336">
        <v>288.2</v>
      </c>
      <c r="O18" s="336">
        <v>310.14999999999998</v>
      </c>
      <c r="P18" s="336">
        <v>257.12</v>
      </c>
      <c r="Q18" s="598"/>
    </row>
    <row r="19" spans="1:17" s="12" customFormat="1" ht="45">
      <c r="A19" s="331"/>
      <c r="B19" s="330" t="s">
        <v>1120</v>
      </c>
      <c r="C19" s="337"/>
      <c r="D19" s="337"/>
      <c r="E19" s="337"/>
      <c r="F19" s="337"/>
      <c r="G19" s="338"/>
      <c r="H19" s="337"/>
      <c r="I19" s="336"/>
      <c r="J19" s="336"/>
      <c r="K19" s="336"/>
      <c r="L19" s="336"/>
      <c r="M19" s="336">
        <v>1728</v>
      </c>
      <c r="N19" s="335">
        <v>4300</v>
      </c>
      <c r="O19" s="335">
        <v>4652</v>
      </c>
      <c r="P19" s="336">
        <v>4413</v>
      </c>
      <c r="Q19" s="598"/>
    </row>
    <row r="20" spans="1:17" s="12" customFormat="1" ht="30">
      <c r="A20" s="1128" t="s">
        <v>1122</v>
      </c>
      <c r="B20" s="330" t="s">
        <v>1121</v>
      </c>
      <c r="C20" s="337"/>
      <c r="D20" s="337"/>
      <c r="E20" s="337"/>
      <c r="F20" s="337"/>
      <c r="G20" s="338"/>
      <c r="H20" s="337"/>
      <c r="I20" s="336"/>
      <c r="J20" s="336"/>
      <c r="K20" s="336"/>
      <c r="L20" s="336"/>
      <c r="M20" s="335"/>
      <c r="N20" s="335">
        <v>32.299999999999997</v>
      </c>
      <c r="O20" s="335">
        <v>34.61</v>
      </c>
      <c r="P20" s="336">
        <v>38.61</v>
      </c>
      <c r="Q20" s="598"/>
    </row>
    <row r="21" spans="1:17" s="12" customFormat="1" ht="45">
      <c r="A21" s="1129"/>
      <c r="B21" s="330" t="s">
        <v>1120</v>
      </c>
      <c r="C21" s="337"/>
      <c r="D21" s="337"/>
      <c r="E21" s="337"/>
      <c r="F21" s="337"/>
      <c r="G21" s="338"/>
      <c r="H21" s="337"/>
      <c r="I21" s="336"/>
      <c r="J21" s="336"/>
      <c r="K21" s="336"/>
      <c r="L21" s="336"/>
      <c r="M21" s="335"/>
      <c r="N21" s="335">
        <v>5600</v>
      </c>
      <c r="O21" s="335">
        <v>5988</v>
      </c>
      <c r="P21" s="336">
        <v>6558.7</v>
      </c>
      <c r="Q21" s="598"/>
    </row>
    <row r="22" spans="1:17" s="12" customFormat="1" ht="45">
      <c r="A22" s="334" t="s">
        <v>1119</v>
      </c>
      <c r="B22" s="330" t="s">
        <v>1118</v>
      </c>
      <c r="C22" s="328">
        <v>55717736</v>
      </c>
      <c r="D22" s="328">
        <v>60029996</v>
      </c>
      <c r="E22" s="328">
        <v>69614271</v>
      </c>
      <c r="F22" s="329">
        <f t="shared" ref="F22:K23" si="1">F12+F14+F16</f>
        <v>751.77693999999997</v>
      </c>
      <c r="G22" s="329">
        <f t="shared" si="1"/>
        <v>702.87153999999998</v>
      </c>
      <c r="H22" s="329">
        <f t="shared" si="1"/>
        <v>407.27642500000002</v>
      </c>
      <c r="I22" s="333">
        <f t="shared" si="1"/>
        <v>322.63</v>
      </c>
      <c r="J22" s="333">
        <f t="shared" si="1"/>
        <v>365.37</v>
      </c>
      <c r="K22" s="333">
        <f t="shared" si="1"/>
        <v>437.06</v>
      </c>
      <c r="L22" s="333">
        <v>415.4</v>
      </c>
      <c r="M22" s="333">
        <v>500.88</v>
      </c>
      <c r="N22" s="332">
        <v>673.1099999999999</v>
      </c>
      <c r="O22" s="332">
        <v>685.13</v>
      </c>
      <c r="P22" s="336">
        <v>881.4</v>
      </c>
      <c r="Q22" s="326"/>
    </row>
    <row r="23" spans="1:17" s="12" customFormat="1" ht="45">
      <c r="A23" s="331" t="s">
        <v>1117</v>
      </c>
      <c r="B23" s="330" t="s">
        <v>1116</v>
      </c>
      <c r="C23" s="328">
        <v>3396833204</v>
      </c>
      <c r="D23" s="328">
        <v>3599075518</v>
      </c>
      <c r="E23" s="328">
        <v>4415600247</v>
      </c>
      <c r="F23" s="328">
        <f t="shared" si="1"/>
        <v>40259</v>
      </c>
      <c r="G23" s="329">
        <f t="shared" si="1"/>
        <v>47700.935860000005</v>
      </c>
      <c r="H23" s="328">
        <f t="shared" si="1"/>
        <v>20491.400000000001</v>
      </c>
      <c r="I23" s="327">
        <f t="shared" si="1"/>
        <v>24183</v>
      </c>
      <c r="J23" s="327">
        <f t="shared" si="1"/>
        <v>28468</v>
      </c>
      <c r="K23" s="327">
        <f t="shared" si="1"/>
        <v>34597</v>
      </c>
      <c r="L23" s="327">
        <v>38308</v>
      </c>
      <c r="M23" s="327">
        <v>41297.89</v>
      </c>
      <c r="N23" s="327">
        <v>47421.54</v>
      </c>
      <c r="O23" s="327">
        <v>44412.36</v>
      </c>
      <c r="P23" s="336">
        <v>44694</v>
      </c>
      <c r="Q23" s="326"/>
    </row>
    <row r="24" spans="1:17" s="12" customFormat="1" ht="34.5" customHeight="1">
      <c r="A24" s="942" t="s">
        <v>1115</v>
      </c>
      <c r="B24" s="1026"/>
      <c r="C24" s="1026"/>
      <c r="D24" s="1026"/>
      <c r="E24" s="1026"/>
      <c r="F24" s="1026"/>
      <c r="G24" s="1026"/>
      <c r="H24" s="1026"/>
      <c r="I24" s="1026"/>
      <c r="J24" s="1026"/>
      <c r="K24" s="1026"/>
      <c r="L24" s="1026"/>
      <c r="M24" s="1026"/>
      <c r="N24" s="1026"/>
      <c r="O24" s="1026"/>
      <c r="P24" s="1026"/>
      <c r="Q24" s="1027"/>
    </row>
    <row r="25" spans="1:17">
      <c r="A25" s="325" t="s">
        <v>1114</v>
      </c>
      <c r="B25" s="12"/>
      <c r="C25" s="12"/>
      <c r="D25" s="12"/>
      <c r="E25" s="12"/>
      <c r="F25" s="12"/>
      <c r="G25" s="12"/>
      <c r="H25" s="12"/>
      <c r="I25" s="12"/>
      <c r="J25" s="12"/>
      <c r="K25" s="12"/>
      <c r="L25" s="12"/>
      <c r="M25" s="12"/>
      <c r="N25" s="12"/>
      <c r="O25" s="12"/>
      <c r="P25" s="12"/>
      <c r="Q25" s="324"/>
    </row>
    <row r="26" spans="1:17">
      <c r="A26" s="1144" t="s">
        <v>1113</v>
      </c>
      <c r="B26" s="1145"/>
      <c r="C26" s="1145"/>
      <c r="D26" s="1145"/>
      <c r="E26" s="1145"/>
      <c r="F26" s="1145"/>
      <c r="G26" s="1145"/>
      <c r="H26" s="1145"/>
      <c r="I26" s="1145"/>
      <c r="J26" s="1145"/>
      <c r="K26" s="1145"/>
      <c r="L26" s="1145"/>
      <c r="M26" s="1145"/>
      <c r="N26" s="1145"/>
      <c r="O26" s="1145"/>
      <c r="P26" s="1145"/>
      <c r="Q26" s="1146"/>
    </row>
    <row r="27" spans="1:17">
      <c r="A27" s="1133" t="s">
        <v>1112</v>
      </c>
      <c r="B27" s="1134"/>
      <c r="C27" s="1134"/>
      <c r="D27" s="1134"/>
      <c r="E27" s="1134"/>
      <c r="F27" s="1134"/>
      <c r="G27" s="1134"/>
      <c r="H27" s="1134"/>
      <c r="I27" s="1134"/>
      <c r="J27" s="1134"/>
      <c r="K27" s="1134"/>
      <c r="L27" s="1134"/>
      <c r="M27" s="1134"/>
      <c r="N27" s="1134"/>
      <c r="O27" s="1134"/>
      <c r="P27" s="1134"/>
      <c r="Q27" s="1135"/>
    </row>
    <row r="28" spans="1:17" ht="15.75" thickBot="1">
      <c r="A28" s="323" t="s">
        <v>1111</v>
      </c>
      <c r="B28" s="224" t="s">
        <v>1110</v>
      </c>
      <c r="C28" s="224"/>
      <c r="D28" s="224"/>
      <c r="E28" s="224"/>
      <c r="F28" s="224"/>
      <c r="G28" s="224"/>
      <c r="H28" s="224"/>
      <c r="I28" s="224"/>
      <c r="J28" s="224" t="s">
        <v>1109</v>
      </c>
      <c r="K28" s="224"/>
      <c r="L28" s="224"/>
      <c r="M28" s="224" t="s">
        <v>1108</v>
      </c>
      <c r="N28" s="224"/>
      <c r="O28" s="224"/>
      <c r="P28" s="224"/>
      <c r="Q28" s="322"/>
    </row>
    <row r="29" spans="1:17" ht="15.75" thickTop="1"/>
  </sheetData>
  <mergeCells count="12">
    <mergeCell ref="Q12:Q13"/>
    <mergeCell ref="A20:A21"/>
    <mergeCell ref="A1:Q1"/>
    <mergeCell ref="A27:Q27"/>
    <mergeCell ref="A3:B3"/>
    <mergeCell ref="Q4:Q5"/>
    <mergeCell ref="Q6:Q7"/>
    <mergeCell ref="A2:Q2"/>
    <mergeCell ref="A24:Q24"/>
    <mergeCell ref="A26:Q26"/>
    <mergeCell ref="Q16:Q17"/>
    <mergeCell ref="Q8:Q9"/>
  </mergeCells>
  <conditionalFormatting sqref="A4:O19 A22:O23 B20:O21 Q4:Q6 Q8:Q23">
    <cfRule type="expression" dxfId="20" priority="3">
      <formula>MOD(ROW(),3)=0</formula>
    </cfRule>
    <cfRule type="expression" dxfId="19" priority="4">
      <formula>"कुल योग (1+2+3+4+5)"</formula>
    </cfRule>
  </conditionalFormatting>
  <conditionalFormatting sqref="P4:P23">
    <cfRule type="expression" dxfId="18" priority="1">
      <formula>MOD(ROW(),3)=0</formula>
    </cfRule>
    <cfRule type="expression" dxfId="17" priority="2">
      <formula>"कुल योग (1+2+3+4+5)"</formula>
    </cfRule>
  </conditionalFormatting>
  <printOptions horizontalCentered="1" verticalCentered="1"/>
  <pageMargins left="0.23622047244094491" right="0.23622047244094491" top="0.27559055118110237" bottom="0.27559055118110237" header="0.31496062992125984" footer="0.31496062992125984"/>
  <pageSetup paperSize="9" scale="48" orientation="landscape" r:id="rId1"/>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445C8-CF9A-45AD-AD6B-702FA56B56B9}">
  <dimension ref="A1:R43"/>
  <sheetViews>
    <sheetView view="pageBreakPreview" zoomScaleSheetLayoutView="100" workbookViewId="0">
      <selection activeCell="M17" sqref="M17"/>
    </sheetView>
  </sheetViews>
  <sheetFormatPr defaultColWidth="9" defaultRowHeight="15"/>
  <cols>
    <col min="1" max="1" width="10.28515625" style="127" customWidth="1"/>
    <col min="2" max="10" width="10.28515625" customWidth="1"/>
  </cols>
  <sheetData>
    <row r="1" spans="1:18" s="307" customFormat="1" ht="40.5" customHeight="1" thickTop="1">
      <c r="A1" s="1150" t="s">
        <v>1709</v>
      </c>
      <c r="B1" s="915"/>
      <c r="C1" s="915"/>
      <c r="D1" s="915"/>
      <c r="E1" s="915"/>
      <c r="F1" s="915"/>
      <c r="G1" s="915"/>
      <c r="H1" s="915"/>
      <c r="I1" s="915"/>
      <c r="J1" s="916"/>
    </row>
    <row r="2" spans="1:18" s="307" customFormat="1" ht="4.5" customHeight="1">
      <c r="A2" s="1151"/>
      <c r="B2" s="1152"/>
      <c r="C2" s="1152"/>
      <c r="D2" s="1152"/>
      <c r="E2" s="1152"/>
      <c r="F2" s="1152"/>
      <c r="G2" s="1152"/>
      <c r="H2" s="1152"/>
      <c r="I2" s="1152"/>
      <c r="J2" s="1153"/>
    </row>
    <row r="3" spans="1:18" s="307" customFormat="1">
      <c r="A3" s="363"/>
      <c r="B3" s="696"/>
      <c r="C3" s="696"/>
      <c r="D3" s="696"/>
      <c r="E3" s="696"/>
      <c r="F3" s="696"/>
      <c r="G3" s="1160" t="s">
        <v>1161</v>
      </c>
      <c r="H3" s="1160"/>
      <c r="I3" s="1160"/>
      <c r="J3" s="1161"/>
    </row>
    <row r="4" spans="1:18" s="362" customFormat="1" ht="36" customHeight="1">
      <c r="A4" s="1162" t="s">
        <v>1160</v>
      </c>
      <c r="B4" s="1164" t="s">
        <v>1159</v>
      </c>
      <c r="C4" s="968"/>
      <c r="D4" s="966"/>
      <c r="E4" s="1164" t="s">
        <v>1158</v>
      </c>
      <c r="F4" s="968"/>
      <c r="G4" s="966"/>
      <c r="H4" s="1164" t="s">
        <v>641</v>
      </c>
      <c r="I4" s="968"/>
      <c r="J4" s="1165"/>
      <c r="K4" s="307"/>
      <c r="L4" s="307"/>
      <c r="M4" s="307"/>
      <c r="N4" s="307"/>
      <c r="O4" s="307"/>
      <c r="P4" s="307"/>
      <c r="Q4" s="307"/>
      <c r="R4" s="307"/>
    </row>
    <row r="5" spans="1:18" s="360" customFormat="1" ht="126.75" customHeight="1">
      <c r="A5" s="1163"/>
      <c r="B5" s="582" t="s">
        <v>1157</v>
      </c>
      <c r="C5" s="582" t="s">
        <v>1656</v>
      </c>
      <c r="D5" s="582" t="s">
        <v>1657</v>
      </c>
      <c r="E5" s="582" t="s">
        <v>1157</v>
      </c>
      <c r="F5" s="582" t="s">
        <v>1658</v>
      </c>
      <c r="G5" s="582" t="s">
        <v>1659</v>
      </c>
      <c r="H5" s="582" t="s">
        <v>1156</v>
      </c>
      <c r="I5" s="582" t="s">
        <v>1660</v>
      </c>
      <c r="J5" s="361" t="s">
        <v>1661</v>
      </c>
      <c r="K5" s="307"/>
      <c r="L5" s="307"/>
      <c r="M5" s="307"/>
      <c r="N5" s="307"/>
      <c r="O5" s="307"/>
      <c r="P5" s="307"/>
      <c r="Q5" s="307"/>
      <c r="R5" s="307"/>
    </row>
    <row r="6" spans="1:18" s="5" customFormat="1" ht="24" hidden="1" customHeight="1">
      <c r="A6" s="351">
        <v>1980</v>
      </c>
      <c r="B6" s="349">
        <v>58</v>
      </c>
      <c r="C6" s="349">
        <v>253</v>
      </c>
      <c r="D6" s="585">
        <f t="shared" ref="D6:D36" si="0">C6/B6</f>
        <v>4.3620689655172411</v>
      </c>
      <c r="E6" s="349">
        <v>325</v>
      </c>
      <c r="F6" s="348">
        <v>5426</v>
      </c>
      <c r="G6" s="585">
        <f t="shared" ref="G6:G30" si="1">F6/E6</f>
        <v>16.695384615384615</v>
      </c>
      <c r="H6" s="349">
        <v>383</v>
      </c>
      <c r="I6" s="348">
        <v>5679</v>
      </c>
      <c r="J6" s="350">
        <f t="shared" ref="J6:J36" si="2">I6/H6</f>
        <v>14.827676240208877</v>
      </c>
      <c r="K6" s="307"/>
      <c r="L6" s="307"/>
      <c r="M6" s="307"/>
      <c r="N6" s="307"/>
      <c r="O6" s="307"/>
      <c r="P6" s="307"/>
      <c r="Q6" s="307"/>
      <c r="R6" s="307"/>
    </row>
    <row r="7" spans="1:18" s="5" customFormat="1" ht="24" hidden="1" customHeight="1">
      <c r="A7" s="351">
        <v>1985</v>
      </c>
      <c r="B7" s="349">
        <v>95</v>
      </c>
      <c r="C7" s="349">
        <v>296</v>
      </c>
      <c r="D7" s="585">
        <f t="shared" si="0"/>
        <v>3.1157894736842104</v>
      </c>
      <c r="E7" s="349">
        <v>273</v>
      </c>
      <c r="F7" s="348">
        <v>5654</v>
      </c>
      <c r="G7" s="585">
        <f t="shared" si="1"/>
        <v>20.710622710622712</v>
      </c>
      <c r="H7" s="349">
        <v>368</v>
      </c>
      <c r="I7" s="348">
        <v>5950</v>
      </c>
      <c r="J7" s="350">
        <f t="shared" si="2"/>
        <v>16.168478260869566</v>
      </c>
      <c r="K7" s="307"/>
      <c r="L7" s="307"/>
      <c r="M7" s="307"/>
      <c r="N7" s="307"/>
      <c r="O7" s="307"/>
      <c r="P7" s="307"/>
      <c r="Q7" s="307"/>
      <c r="R7" s="307"/>
    </row>
    <row r="8" spans="1:18" s="5" customFormat="1" ht="24" hidden="1" customHeight="1">
      <c r="A8" s="351">
        <v>1990</v>
      </c>
      <c r="B8" s="349">
        <v>162</v>
      </c>
      <c r="C8" s="349">
        <v>523</v>
      </c>
      <c r="D8" s="585">
        <f t="shared" si="0"/>
        <v>3.2283950617283952</v>
      </c>
      <c r="E8" s="349">
        <v>256</v>
      </c>
      <c r="F8" s="348">
        <v>5504</v>
      </c>
      <c r="G8" s="585">
        <f t="shared" si="1"/>
        <v>21.5</v>
      </c>
      <c r="H8" s="349">
        <v>418</v>
      </c>
      <c r="I8" s="348">
        <v>6027</v>
      </c>
      <c r="J8" s="350">
        <f t="shared" si="2"/>
        <v>14.418660287081339</v>
      </c>
      <c r="K8" s="307"/>
      <c r="L8" s="307"/>
      <c r="M8" s="307"/>
      <c r="N8" s="307"/>
      <c r="O8" s="307"/>
      <c r="P8" s="307"/>
      <c r="Q8" s="307"/>
      <c r="R8" s="307"/>
    </row>
    <row r="9" spans="1:18" s="5" customFormat="1" ht="24" hidden="1" customHeight="1">
      <c r="A9" s="351">
        <v>1991</v>
      </c>
      <c r="B9" s="349">
        <v>169</v>
      </c>
      <c r="C9" s="349">
        <v>561</v>
      </c>
      <c r="D9" s="585">
        <f t="shared" si="0"/>
        <v>3.3195266272189348</v>
      </c>
      <c r="E9" s="349">
        <v>246</v>
      </c>
      <c r="F9" s="348">
        <v>5378</v>
      </c>
      <c r="G9" s="585">
        <f t="shared" si="1"/>
        <v>21.86178861788618</v>
      </c>
      <c r="H9" s="349">
        <v>415</v>
      </c>
      <c r="I9" s="348">
        <v>5939</v>
      </c>
      <c r="J9" s="350">
        <f t="shared" si="2"/>
        <v>14.310843373493976</v>
      </c>
      <c r="K9" s="307"/>
      <c r="L9" s="307"/>
      <c r="M9" s="307"/>
      <c r="N9" s="307"/>
      <c r="O9" s="307"/>
      <c r="P9" s="307"/>
      <c r="Q9" s="307"/>
      <c r="R9" s="307"/>
    </row>
    <row r="10" spans="1:18" s="5" customFormat="1" ht="24" hidden="1" customHeight="1">
      <c r="A10" s="351">
        <v>1992</v>
      </c>
      <c r="B10" s="349">
        <v>187</v>
      </c>
      <c r="C10" s="349">
        <v>640</v>
      </c>
      <c r="D10" s="585">
        <f t="shared" si="0"/>
        <v>3.4224598930481283</v>
      </c>
      <c r="E10" s="349">
        <v>254</v>
      </c>
      <c r="F10" s="348">
        <v>5648</v>
      </c>
      <c r="G10" s="585">
        <f t="shared" si="1"/>
        <v>22.236220472440944</v>
      </c>
      <c r="H10" s="349">
        <v>441</v>
      </c>
      <c r="I10" s="348">
        <v>6288</v>
      </c>
      <c r="J10" s="350">
        <f t="shared" si="2"/>
        <v>14.258503401360544</v>
      </c>
      <c r="K10" s="307"/>
      <c r="L10" s="307"/>
      <c r="M10" s="307"/>
      <c r="N10" s="307"/>
      <c r="O10" s="307"/>
      <c r="P10" s="307"/>
      <c r="Q10" s="307"/>
      <c r="R10" s="307"/>
    </row>
    <row r="11" spans="1:18" s="5" customFormat="1" ht="24" hidden="1" customHeight="1">
      <c r="A11" s="351">
        <v>1993</v>
      </c>
      <c r="B11" s="349">
        <v>202</v>
      </c>
      <c r="C11" s="349">
        <v>642</v>
      </c>
      <c r="D11" s="585">
        <f t="shared" si="0"/>
        <v>3.1782178217821784</v>
      </c>
      <c r="E11" s="349">
        <v>241</v>
      </c>
      <c r="F11" s="348">
        <v>5625</v>
      </c>
      <c r="G11" s="585">
        <f t="shared" si="1"/>
        <v>23.3402489626556</v>
      </c>
      <c r="H11" s="349">
        <v>443</v>
      </c>
      <c r="I11" s="348">
        <v>6267</v>
      </c>
      <c r="J11" s="350">
        <f t="shared" si="2"/>
        <v>14.146726862302483</v>
      </c>
      <c r="K11" s="307"/>
      <c r="L11" s="307"/>
      <c r="M11" s="307"/>
      <c r="N11" s="307"/>
      <c r="O11" s="307"/>
      <c r="P11" s="307"/>
      <c r="Q11" s="307"/>
      <c r="R11" s="307"/>
    </row>
    <row r="12" spans="1:18" s="5" customFormat="1" ht="24" hidden="1" customHeight="1">
      <c r="A12" s="351">
        <v>1994</v>
      </c>
      <c r="B12" s="349">
        <v>206</v>
      </c>
      <c r="C12" s="349">
        <v>681</v>
      </c>
      <c r="D12" s="585">
        <f t="shared" si="0"/>
        <v>3.3058252427184467</v>
      </c>
      <c r="E12" s="349">
        <v>231</v>
      </c>
      <c r="F12" s="348">
        <v>5665</v>
      </c>
      <c r="G12" s="585">
        <f t="shared" si="1"/>
        <v>24.523809523809526</v>
      </c>
      <c r="H12" s="349">
        <v>437</v>
      </c>
      <c r="I12" s="348">
        <v>6346</v>
      </c>
      <c r="J12" s="350">
        <f t="shared" si="2"/>
        <v>14.521739130434783</v>
      </c>
      <c r="K12" s="307"/>
      <c r="L12" s="307"/>
      <c r="M12" s="307"/>
      <c r="N12" s="307"/>
      <c r="O12" s="307"/>
      <c r="P12" s="307"/>
      <c r="Q12" s="307"/>
      <c r="R12" s="307"/>
    </row>
    <row r="13" spans="1:18" s="5" customFormat="1" ht="24" hidden="1" customHeight="1">
      <c r="A13" s="351">
        <v>1995</v>
      </c>
      <c r="B13" s="349">
        <v>219</v>
      </c>
      <c r="C13" s="349">
        <v>698</v>
      </c>
      <c r="D13" s="585">
        <f t="shared" si="0"/>
        <v>3.1872146118721463</v>
      </c>
      <c r="E13" s="349">
        <v>251</v>
      </c>
      <c r="F13" s="348">
        <v>6304</v>
      </c>
      <c r="G13" s="585">
        <f t="shared" si="1"/>
        <v>25.115537848605577</v>
      </c>
      <c r="H13" s="349">
        <v>470</v>
      </c>
      <c r="I13" s="348">
        <v>7002</v>
      </c>
      <c r="J13" s="350">
        <f t="shared" si="2"/>
        <v>14.897872340425533</v>
      </c>
      <c r="K13" s="307"/>
      <c r="L13" s="307"/>
      <c r="M13" s="307"/>
      <c r="N13" s="307"/>
      <c r="O13" s="307"/>
      <c r="P13" s="307"/>
      <c r="Q13" s="307"/>
      <c r="R13" s="307"/>
    </row>
    <row r="14" spans="1:18" s="5" customFormat="1" ht="24" hidden="1" customHeight="1">
      <c r="A14" s="351">
        <v>1996</v>
      </c>
      <c r="B14" s="349">
        <v>231</v>
      </c>
      <c r="C14" s="349">
        <v>705</v>
      </c>
      <c r="D14" s="585">
        <f t="shared" si="0"/>
        <v>3.051948051948052</v>
      </c>
      <c r="E14" s="349">
        <v>253</v>
      </c>
      <c r="F14" s="348">
        <v>6347</v>
      </c>
      <c r="G14" s="585">
        <f t="shared" si="1"/>
        <v>25.086956521739129</v>
      </c>
      <c r="H14" s="349">
        <v>484</v>
      </c>
      <c r="I14" s="348">
        <v>7052</v>
      </c>
      <c r="J14" s="350">
        <f t="shared" si="2"/>
        <v>14.570247933884298</v>
      </c>
      <c r="K14" s="307"/>
      <c r="L14" s="307"/>
      <c r="M14" s="307"/>
      <c r="N14" s="307"/>
      <c r="O14" s="307"/>
      <c r="P14" s="307"/>
      <c r="Q14" s="307"/>
      <c r="R14" s="307"/>
    </row>
    <row r="15" spans="1:18" s="5" customFormat="1" ht="24" hidden="1" customHeight="1">
      <c r="A15" s="351">
        <v>1997</v>
      </c>
      <c r="B15" s="349">
        <v>232</v>
      </c>
      <c r="C15" s="349">
        <v>654</v>
      </c>
      <c r="D15" s="585">
        <f t="shared" si="0"/>
        <v>2.8189655172413794</v>
      </c>
      <c r="E15" s="349">
        <v>244</v>
      </c>
      <c r="F15" s="348">
        <v>6224</v>
      </c>
      <c r="G15" s="585">
        <f t="shared" si="1"/>
        <v>25.508196721311474</v>
      </c>
      <c r="H15" s="349">
        <v>476</v>
      </c>
      <c r="I15" s="348">
        <v>6878</v>
      </c>
      <c r="J15" s="350">
        <f t="shared" si="2"/>
        <v>14.449579831932773</v>
      </c>
      <c r="K15" s="307"/>
      <c r="L15" s="307"/>
      <c r="M15" s="307"/>
      <c r="N15" s="307"/>
      <c r="O15" s="307"/>
      <c r="P15" s="307"/>
      <c r="Q15" s="307"/>
      <c r="R15" s="307"/>
    </row>
    <row r="16" spans="1:18" s="5" customFormat="1" ht="24" hidden="1" customHeight="1">
      <c r="A16" s="351">
        <v>1998</v>
      </c>
      <c r="B16" s="349">
        <v>247</v>
      </c>
      <c r="C16" s="349">
        <v>654</v>
      </c>
      <c r="D16" s="585">
        <f t="shared" si="0"/>
        <v>2.6477732793522266</v>
      </c>
      <c r="E16" s="349">
        <v>237</v>
      </c>
      <c r="F16" s="348">
        <v>6131</v>
      </c>
      <c r="G16" s="585">
        <f t="shared" si="1"/>
        <v>25.869198312236286</v>
      </c>
      <c r="H16" s="349">
        <v>484</v>
      </c>
      <c r="I16" s="348">
        <v>6785</v>
      </c>
      <c r="J16" s="350">
        <f t="shared" si="2"/>
        <v>14.018595041322314</v>
      </c>
      <c r="K16" s="307"/>
      <c r="L16" s="307"/>
      <c r="M16" s="307"/>
      <c r="N16" s="307"/>
      <c r="O16" s="307"/>
      <c r="P16" s="307"/>
      <c r="Q16" s="307"/>
      <c r="R16" s="307"/>
    </row>
    <row r="17" spans="1:18" s="5" customFormat="1" ht="24" hidden="1" customHeight="1">
      <c r="A17" s="351">
        <v>1999</v>
      </c>
      <c r="B17" s="349">
        <v>269</v>
      </c>
      <c r="C17" s="349">
        <v>680</v>
      </c>
      <c r="D17" s="585">
        <f t="shared" si="0"/>
        <v>2.5278810408921935</v>
      </c>
      <c r="E17" s="349">
        <v>241</v>
      </c>
      <c r="F17" s="348">
        <v>6373</v>
      </c>
      <c r="G17" s="585">
        <f t="shared" si="1"/>
        <v>26.443983402489625</v>
      </c>
      <c r="H17" s="349">
        <v>510</v>
      </c>
      <c r="I17" s="348">
        <v>7053</v>
      </c>
      <c r="J17" s="350">
        <f t="shared" si="2"/>
        <v>13.829411764705883</v>
      </c>
      <c r="K17" s="307"/>
      <c r="L17" s="307"/>
      <c r="M17" s="307"/>
      <c r="N17" s="307"/>
      <c r="O17" s="307"/>
      <c r="P17" s="307"/>
      <c r="Q17" s="307"/>
      <c r="R17" s="307"/>
    </row>
    <row r="18" spans="1:18" s="5" customFormat="1" ht="24" hidden="1" customHeight="1">
      <c r="A18" s="351">
        <v>2000</v>
      </c>
      <c r="B18" s="349">
        <v>312</v>
      </c>
      <c r="C18" s="349">
        <v>709</v>
      </c>
      <c r="D18" s="585">
        <f t="shared" si="0"/>
        <v>2.2724358974358974</v>
      </c>
      <c r="E18" s="349">
        <v>237</v>
      </c>
      <c r="F18" s="348">
        <v>6244</v>
      </c>
      <c r="G18" s="585">
        <f t="shared" si="1"/>
        <v>26.345991561181435</v>
      </c>
      <c r="H18" s="349">
        <v>549</v>
      </c>
      <c r="I18" s="348">
        <v>6953</v>
      </c>
      <c r="J18" s="350">
        <f t="shared" si="2"/>
        <v>12.664845173041895</v>
      </c>
      <c r="K18" s="307"/>
      <c r="M18" s="307"/>
      <c r="N18" s="307"/>
      <c r="O18" s="307"/>
      <c r="P18" s="307"/>
      <c r="Q18" s="307"/>
      <c r="R18" s="307"/>
    </row>
    <row r="19" spans="1:18" s="5" customFormat="1" ht="24" hidden="1" customHeight="1">
      <c r="A19" s="351">
        <v>2001</v>
      </c>
      <c r="B19" s="349">
        <v>329</v>
      </c>
      <c r="C19" s="349">
        <v>731</v>
      </c>
      <c r="D19" s="585">
        <f t="shared" si="0"/>
        <v>2.2218844984802431</v>
      </c>
      <c r="E19" s="349">
        <v>228</v>
      </c>
      <c r="F19" s="348">
        <v>6237</v>
      </c>
      <c r="G19" s="585">
        <f t="shared" si="1"/>
        <v>27.355263157894736</v>
      </c>
      <c r="H19" s="349">
        <v>557</v>
      </c>
      <c r="I19" s="348">
        <v>6968</v>
      </c>
      <c r="J19" s="350">
        <f t="shared" si="2"/>
        <v>12.509874326750449</v>
      </c>
      <c r="K19" s="307"/>
      <c r="L19" s="307"/>
      <c r="M19" s="307"/>
      <c r="N19" s="307"/>
      <c r="O19" s="307"/>
      <c r="P19" s="307"/>
      <c r="Q19" s="307"/>
      <c r="R19" s="307"/>
    </row>
    <row r="20" spans="1:18" s="5" customFormat="1" ht="24" hidden="1" customHeight="1">
      <c r="A20" s="351">
        <v>2002</v>
      </c>
      <c r="B20" s="349">
        <v>424</v>
      </c>
      <c r="C20" s="349">
        <v>805</v>
      </c>
      <c r="D20" s="585">
        <f t="shared" si="0"/>
        <v>1.8985849056603774</v>
      </c>
      <c r="E20" s="349">
        <v>193</v>
      </c>
      <c r="F20" s="348">
        <v>5402</v>
      </c>
      <c r="G20" s="585">
        <f t="shared" si="1"/>
        <v>27.989637305699482</v>
      </c>
      <c r="H20" s="349">
        <v>617</v>
      </c>
      <c r="I20" s="348">
        <v>6207</v>
      </c>
      <c r="J20" s="350">
        <f t="shared" si="2"/>
        <v>10.05996758508914</v>
      </c>
      <c r="K20" s="307"/>
      <c r="L20" s="307"/>
      <c r="M20" s="307"/>
      <c r="N20" s="307"/>
      <c r="O20" s="307"/>
      <c r="P20" s="307"/>
      <c r="Q20" s="307"/>
      <c r="R20" s="307"/>
    </row>
    <row r="21" spans="1:18" s="5" customFormat="1" ht="24" hidden="1" customHeight="1">
      <c r="A21" s="351">
        <v>2003</v>
      </c>
      <c r="B21" s="349">
        <v>429</v>
      </c>
      <c r="C21" s="349">
        <v>806</v>
      </c>
      <c r="D21" s="585">
        <f t="shared" si="0"/>
        <v>1.8787878787878789</v>
      </c>
      <c r="E21" s="349">
        <v>196</v>
      </c>
      <c r="F21" s="348">
        <v>5817</v>
      </c>
      <c r="G21" s="585">
        <f t="shared" si="1"/>
        <v>29.678571428571427</v>
      </c>
      <c r="H21" s="349">
        <v>625</v>
      </c>
      <c r="I21" s="348">
        <v>6623</v>
      </c>
      <c r="J21" s="350">
        <f t="shared" si="2"/>
        <v>10.5968</v>
      </c>
      <c r="K21" s="307"/>
      <c r="L21" s="307"/>
      <c r="M21" s="307"/>
      <c r="N21" s="307"/>
      <c r="O21" s="307"/>
      <c r="P21" s="307"/>
      <c r="Q21" s="307"/>
      <c r="R21" s="307"/>
    </row>
    <row r="22" spans="1:18" s="5" customFormat="1" ht="24" hidden="1" customHeight="1">
      <c r="A22" s="351">
        <v>2004</v>
      </c>
      <c r="B22" s="349">
        <v>454</v>
      </c>
      <c r="C22" s="349">
        <v>808</v>
      </c>
      <c r="D22" s="585">
        <f t="shared" si="0"/>
        <v>1.7797356828193833</v>
      </c>
      <c r="E22" s="349">
        <v>215</v>
      </c>
      <c r="F22" s="348">
        <v>6893</v>
      </c>
      <c r="G22" s="585">
        <f t="shared" si="1"/>
        <v>32.060465116279069</v>
      </c>
      <c r="H22" s="349">
        <v>669</v>
      </c>
      <c r="I22" s="348">
        <v>7701</v>
      </c>
      <c r="J22" s="350">
        <f t="shared" si="2"/>
        <v>11.511210762331839</v>
      </c>
      <c r="K22" s="307"/>
      <c r="L22" s="307"/>
      <c r="M22" s="307"/>
      <c r="N22" s="307"/>
      <c r="O22" s="307"/>
      <c r="P22" s="307"/>
      <c r="Q22" s="307"/>
      <c r="R22" s="307"/>
    </row>
    <row r="23" spans="1:18" s="5" customFormat="1" ht="24" hidden="1" customHeight="1">
      <c r="A23" s="351">
        <v>2005</v>
      </c>
      <c r="B23" s="349">
        <v>485</v>
      </c>
      <c r="C23" s="349">
        <v>816</v>
      </c>
      <c r="D23" s="585">
        <f t="shared" si="0"/>
        <v>1.6824742268041237</v>
      </c>
      <c r="E23" s="349">
        <v>236</v>
      </c>
      <c r="F23" s="348">
        <v>7427</v>
      </c>
      <c r="G23" s="585">
        <f t="shared" si="1"/>
        <v>31.470338983050848</v>
      </c>
      <c r="H23" s="349">
        <v>721</v>
      </c>
      <c r="I23" s="348">
        <v>8243</v>
      </c>
      <c r="J23" s="350">
        <f t="shared" si="2"/>
        <v>11.432732316227462</v>
      </c>
      <c r="K23" s="307"/>
      <c r="L23" s="307"/>
      <c r="M23" s="307"/>
      <c r="N23" s="307"/>
      <c r="O23" s="307"/>
      <c r="P23" s="307"/>
      <c r="Q23" s="307"/>
      <c r="R23" s="307"/>
    </row>
    <row r="24" spans="1:18" s="5" customFormat="1" ht="24" hidden="1" customHeight="1">
      <c r="A24" s="351">
        <v>2006</v>
      </c>
      <c r="B24" s="349">
        <v>526</v>
      </c>
      <c r="C24" s="349">
        <v>841</v>
      </c>
      <c r="D24" s="585">
        <f t="shared" si="0"/>
        <v>1.5988593155893536</v>
      </c>
      <c r="E24" s="349">
        <v>250</v>
      </c>
      <c r="F24" s="348">
        <v>7576</v>
      </c>
      <c r="G24" s="585">
        <f t="shared" si="1"/>
        <v>30.303999999999998</v>
      </c>
      <c r="H24" s="349">
        <v>776</v>
      </c>
      <c r="I24" s="348">
        <v>8417</v>
      </c>
      <c r="J24" s="350">
        <f t="shared" si="2"/>
        <v>10.846649484536082</v>
      </c>
      <c r="K24" s="307"/>
      <c r="L24" s="307"/>
      <c r="M24" s="307"/>
      <c r="N24" s="307"/>
      <c r="O24" s="307"/>
      <c r="P24" s="307"/>
      <c r="Q24" s="307"/>
      <c r="R24" s="307"/>
    </row>
    <row r="25" spans="1:18" s="5" customFormat="1" ht="24" hidden="1" customHeight="1">
      <c r="A25" s="351">
        <v>2007</v>
      </c>
      <c r="B25" s="349">
        <v>573</v>
      </c>
      <c r="C25" s="349">
        <v>893</v>
      </c>
      <c r="D25" s="585">
        <f t="shared" si="0"/>
        <v>1.5584642233856894</v>
      </c>
      <c r="E25" s="349">
        <v>277</v>
      </c>
      <c r="F25" s="348">
        <v>8136</v>
      </c>
      <c r="G25" s="585">
        <f t="shared" si="1"/>
        <v>29.371841155234659</v>
      </c>
      <c r="H25" s="349">
        <v>850</v>
      </c>
      <c r="I25" s="348">
        <v>9030</v>
      </c>
      <c r="J25" s="350">
        <f t="shared" si="2"/>
        <v>10.623529411764705</v>
      </c>
      <c r="K25" s="307"/>
      <c r="L25" s="307"/>
      <c r="M25" s="307"/>
      <c r="N25" s="307"/>
      <c r="O25" s="307"/>
      <c r="P25" s="307"/>
      <c r="Q25" s="307"/>
      <c r="R25" s="307"/>
    </row>
    <row r="26" spans="1:18" s="5" customFormat="1" ht="24" hidden="1" customHeight="1">
      <c r="A26" s="351">
        <v>2008</v>
      </c>
      <c r="B26" s="349">
        <v>616</v>
      </c>
      <c r="C26" s="349">
        <v>964</v>
      </c>
      <c r="D26" s="585">
        <f t="shared" si="0"/>
        <v>1.5649350649350648</v>
      </c>
      <c r="E26" s="349">
        <v>296</v>
      </c>
      <c r="F26" s="348">
        <v>8346</v>
      </c>
      <c r="G26" s="585">
        <f t="shared" si="1"/>
        <v>28.195945945945947</v>
      </c>
      <c r="H26" s="349">
        <v>912</v>
      </c>
      <c r="I26" s="348">
        <v>9310</v>
      </c>
      <c r="J26" s="350">
        <f t="shared" si="2"/>
        <v>10.208333333333334</v>
      </c>
      <c r="K26" s="307"/>
      <c r="L26" s="307"/>
      <c r="M26" s="307"/>
      <c r="N26" s="307"/>
      <c r="O26" s="307"/>
      <c r="P26" s="307"/>
      <c r="Q26" s="307"/>
      <c r="R26" s="307"/>
    </row>
    <row r="27" spans="1:18" s="5" customFormat="1" ht="24" hidden="1" customHeight="1">
      <c r="A27" s="351">
        <v>2009</v>
      </c>
      <c r="B27" s="349">
        <v>662</v>
      </c>
      <c r="C27" s="349">
        <v>980</v>
      </c>
      <c r="D27" s="585">
        <f t="shared" si="0"/>
        <v>1.4803625377643506</v>
      </c>
      <c r="E27" s="349">
        <v>312</v>
      </c>
      <c r="F27" s="348">
        <v>8499</v>
      </c>
      <c r="G27" s="585">
        <f t="shared" si="1"/>
        <v>27.240384615384617</v>
      </c>
      <c r="H27" s="349">
        <v>974</v>
      </c>
      <c r="I27" s="348">
        <v>9479</v>
      </c>
      <c r="J27" s="350">
        <f t="shared" si="2"/>
        <v>9.7320328542094447</v>
      </c>
      <c r="K27" s="307"/>
      <c r="L27" s="307"/>
      <c r="M27" s="307"/>
      <c r="N27" s="307"/>
      <c r="O27" s="307"/>
      <c r="P27" s="307"/>
      <c r="Q27" s="307"/>
      <c r="R27" s="307"/>
    </row>
    <row r="28" spans="1:18" s="5" customFormat="1" ht="24" hidden="1" customHeight="1">
      <c r="A28" s="351">
        <v>2010</v>
      </c>
      <c r="B28" s="349">
        <v>700</v>
      </c>
      <c r="C28" s="348">
        <v>1013</v>
      </c>
      <c r="D28" s="585">
        <f t="shared" si="0"/>
        <v>1.4471428571428571</v>
      </c>
      <c r="E28" s="349">
        <v>340</v>
      </c>
      <c r="F28" s="348">
        <v>9152</v>
      </c>
      <c r="G28" s="585">
        <f t="shared" si="1"/>
        <v>26.91764705882353</v>
      </c>
      <c r="H28" s="348">
        <v>1040</v>
      </c>
      <c r="I28" s="348">
        <v>10165</v>
      </c>
      <c r="J28" s="350">
        <f t="shared" si="2"/>
        <v>9.7740384615384617</v>
      </c>
      <c r="K28" s="307"/>
      <c r="L28" s="307"/>
      <c r="M28" s="307"/>
      <c r="N28" s="307"/>
      <c r="O28" s="307"/>
      <c r="P28" s="307"/>
      <c r="Q28" s="307"/>
      <c r="R28" s="307"/>
    </row>
    <row r="29" spans="1:18" s="5" customFormat="1" ht="35.25" hidden="1" customHeight="1">
      <c r="A29" s="351">
        <v>2011</v>
      </c>
      <c r="B29" s="349">
        <v>750</v>
      </c>
      <c r="C29" s="348">
        <v>1048</v>
      </c>
      <c r="D29" s="585">
        <f t="shared" si="0"/>
        <v>1.3973333333333333</v>
      </c>
      <c r="E29" s="349">
        <v>372</v>
      </c>
      <c r="F29" s="348">
        <v>10013</v>
      </c>
      <c r="G29" s="585">
        <f t="shared" si="1"/>
        <v>26.916666666666668</v>
      </c>
      <c r="H29" s="348">
        <v>1122</v>
      </c>
      <c r="I29" s="348">
        <v>11061</v>
      </c>
      <c r="J29" s="350">
        <f t="shared" si="2"/>
        <v>9.8582887700534751</v>
      </c>
      <c r="K29" s="307"/>
      <c r="L29" s="307"/>
      <c r="M29" s="307"/>
      <c r="N29" s="307"/>
      <c r="O29" s="307"/>
      <c r="P29" s="307"/>
      <c r="Q29" s="307"/>
      <c r="R29" s="307"/>
    </row>
    <row r="30" spans="1:18" s="5" customFormat="1" ht="35.25" customHeight="1">
      <c r="A30" s="359">
        <v>2012</v>
      </c>
      <c r="B30" s="358">
        <v>804</v>
      </c>
      <c r="C30" s="357">
        <v>1086</v>
      </c>
      <c r="D30" s="211">
        <f t="shared" si="0"/>
        <v>1.3507462686567164</v>
      </c>
      <c r="E30" s="358">
        <v>350</v>
      </c>
      <c r="F30" s="357">
        <v>9331</v>
      </c>
      <c r="G30" s="211">
        <f t="shared" si="1"/>
        <v>26.66</v>
      </c>
      <c r="H30" s="357">
        <v>1154</v>
      </c>
      <c r="I30" s="357">
        <v>10417</v>
      </c>
      <c r="J30" s="356">
        <f t="shared" si="2"/>
        <v>9.0268630849220113</v>
      </c>
      <c r="K30" s="307"/>
      <c r="L30" s="307"/>
      <c r="M30" s="307"/>
      <c r="N30" s="307"/>
      <c r="O30" s="307"/>
      <c r="P30" s="307"/>
      <c r="Q30" s="307"/>
      <c r="R30" s="307"/>
    </row>
    <row r="31" spans="1:18" s="5" customFormat="1" ht="35.25" customHeight="1">
      <c r="A31" s="351">
        <v>2013</v>
      </c>
      <c r="B31" s="349">
        <v>835</v>
      </c>
      <c r="C31" s="348">
        <v>1135</v>
      </c>
      <c r="D31" s="585">
        <f t="shared" si="0"/>
        <v>1.3592814371257484</v>
      </c>
      <c r="E31" s="349">
        <v>364</v>
      </c>
      <c r="F31" s="348">
        <v>9248</v>
      </c>
      <c r="G31" s="585">
        <v>25</v>
      </c>
      <c r="H31" s="348">
        <v>1199</v>
      </c>
      <c r="I31" s="348">
        <v>10383</v>
      </c>
      <c r="J31" s="350">
        <f t="shared" si="2"/>
        <v>8.6597164303586318</v>
      </c>
      <c r="K31" s="307"/>
      <c r="L31" s="307"/>
      <c r="M31" s="307"/>
      <c r="N31" s="307"/>
      <c r="O31" s="307"/>
      <c r="P31" s="307"/>
      <c r="Q31" s="307"/>
      <c r="R31" s="307"/>
    </row>
    <row r="32" spans="1:18" s="5" customFormat="1" ht="35.25" customHeight="1">
      <c r="A32" s="351">
        <v>2014</v>
      </c>
      <c r="B32" s="349">
        <v>846</v>
      </c>
      <c r="C32" s="348">
        <v>1218</v>
      </c>
      <c r="D32" s="585">
        <f t="shared" si="0"/>
        <v>1.4397163120567376</v>
      </c>
      <c r="E32" s="349">
        <v>358</v>
      </c>
      <c r="F32" s="348">
        <v>9090</v>
      </c>
      <c r="G32" s="585">
        <v>25</v>
      </c>
      <c r="H32" s="348">
        <v>1204</v>
      </c>
      <c r="I32" s="348">
        <v>10309</v>
      </c>
      <c r="J32" s="350">
        <f t="shared" si="2"/>
        <v>8.5622923588039868</v>
      </c>
      <c r="K32" s="307"/>
      <c r="L32" s="307"/>
      <c r="M32" s="307"/>
      <c r="N32" s="307"/>
      <c r="O32" s="307"/>
      <c r="P32" s="307"/>
      <c r="Q32" s="307"/>
      <c r="R32" s="307"/>
    </row>
    <row r="33" spans="1:18" s="5" customFormat="1" ht="35.25" customHeight="1">
      <c r="A33" s="351">
        <v>2015</v>
      </c>
      <c r="B33" s="349">
        <v>873</v>
      </c>
      <c r="C33" s="348">
        <v>1502</v>
      </c>
      <c r="D33" s="585">
        <f t="shared" si="0"/>
        <v>1.7205040091638031</v>
      </c>
      <c r="E33" s="349">
        <v>373</v>
      </c>
      <c r="F33" s="348">
        <v>9006</v>
      </c>
      <c r="G33" s="585">
        <v>24.1</v>
      </c>
      <c r="H33" s="348">
        <v>1246</v>
      </c>
      <c r="I33" s="348">
        <v>10508</v>
      </c>
      <c r="J33" s="350">
        <f t="shared" si="2"/>
        <v>8.4333868378812191</v>
      </c>
      <c r="K33" s="307"/>
      <c r="L33" s="307"/>
      <c r="M33" s="307"/>
      <c r="N33" s="307"/>
      <c r="O33" s="307"/>
      <c r="P33" s="307"/>
      <c r="Q33" s="307"/>
      <c r="R33" s="307"/>
    </row>
    <row r="34" spans="1:18" s="5" customFormat="1" ht="35.25" customHeight="1">
      <c r="A34" s="355">
        <v>2016</v>
      </c>
      <c r="B34" s="354">
        <v>898</v>
      </c>
      <c r="C34" s="353">
        <v>1518</v>
      </c>
      <c r="D34" s="216">
        <f t="shared" si="0"/>
        <v>1.6904231625835189</v>
      </c>
      <c r="E34" s="354">
        <v>403</v>
      </c>
      <c r="F34" s="353">
        <v>9907</v>
      </c>
      <c r="G34" s="216">
        <v>24.6</v>
      </c>
      <c r="H34" s="353">
        <v>1301</v>
      </c>
      <c r="I34" s="353">
        <v>11425</v>
      </c>
      <c r="J34" s="352">
        <f t="shared" si="2"/>
        <v>8.7817063797079165</v>
      </c>
      <c r="K34" s="307"/>
      <c r="L34" s="307"/>
      <c r="M34" s="307"/>
      <c r="N34" s="307"/>
      <c r="O34" s="307"/>
      <c r="P34" s="307"/>
      <c r="Q34" s="307"/>
      <c r="R34" s="307"/>
    </row>
    <row r="35" spans="1:18" s="5" customFormat="1" ht="35.25" customHeight="1">
      <c r="A35" s="351">
        <v>2017</v>
      </c>
      <c r="B35" s="349">
        <v>928</v>
      </c>
      <c r="C35" s="348">
        <v>1469</v>
      </c>
      <c r="D35" s="585">
        <f t="shared" si="0"/>
        <v>1.5829741379310345</v>
      </c>
      <c r="E35" s="349">
        <v>443</v>
      </c>
      <c r="F35" s="348">
        <v>10883</v>
      </c>
      <c r="G35" s="216">
        <f>F35/E35</f>
        <v>24.566591422121896</v>
      </c>
      <c r="H35" s="348">
        <v>1371</v>
      </c>
      <c r="I35" s="348">
        <v>12352</v>
      </c>
      <c r="J35" s="352">
        <f t="shared" si="2"/>
        <v>9.0094821298322394</v>
      </c>
      <c r="K35" s="307"/>
      <c r="L35" s="307"/>
      <c r="M35" s="307"/>
      <c r="N35" s="307"/>
      <c r="O35" s="307"/>
      <c r="P35" s="307"/>
      <c r="Q35" s="307"/>
      <c r="R35" s="307"/>
    </row>
    <row r="36" spans="1:18" s="5" customFormat="1" ht="35.25" customHeight="1">
      <c r="A36" s="351">
        <v>2018</v>
      </c>
      <c r="B36" s="349">
        <v>944</v>
      </c>
      <c r="C36" s="348">
        <v>1479</v>
      </c>
      <c r="D36" s="585">
        <f t="shared" si="0"/>
        <v>1.5667372881355932</v>
      </c>
      <c r="E36" s="349">
        <v>456</v>
      </c>
      <c r="F36" s="348">
        <v>11204</v>
      </c>
      <c r="G36" s="585">
        <f>F36/E36</f>
        <v>24.57017543859649</v>
      </c>
      <c r="H36" s="348">
        <v>1400</v>
      </c>
      <c r="I36" s="348">
        <v>12683</v>
      </c>
      <c r="J36" s="350">
        <f t="shared" si="2"/>
        <v>9.0592857142857142</v>
      </c>
      <c r="K36" s="307"/>
      <c r="L36" s="307"/>
      <c r="M36" s="307"/>
      <c r="N36" s="307"/>
      <c r="O36" s="307"/>
      <c r="P36" s="307"/>
      <c r="Q36" s="307"/>
      <c r="R36" s="307"/>
    </row>
    <row r="37" spans="1:18" s="5" customFormat="1" ht="35.25" customHeight="1">
      <c r="A37" s="351">
        <v>2019</v>
      </c>
      <c r="B37" s="349">
        <v>972</v>
      </c>
      <c r="C37" s="348">
        <v>1480</v>
      </c>
      <c r="D37" s="585">
        <v>1.522633744855967</v>
      </c>
      <c r="E37" s="349">
        <v>457</v>
      </c>
      <c r="F37" s="348">
        <v>11266</v>
      </c>
      <c r="G37" s="585">
        <v>24.652078774617067</v>
      </c>
      <c r="H37" s="348">
        <v>1429</v>
      </c>
      <c r="I37" s="348">
        <v>12746</v>
      </c>
      <c r="J37" s="350">
        <v>8.9195241427571723</v>
      </c>
      <c r="K37" s="307"/>
      <c r="L37" s="307"/>
      <c r="M37" s="307"/>
      <c r="N37" s="307"/>
      <c r="O37" s="307"/>
      <c r="P37" s="307"/>
      <c r="Q37" s="307"/>
      <c r="R37" s="307"/>
    </row>
    <row r="38" spans="1:18" s="5" customFormat="1" ht="35.25" customHeight="1">
      <c r="A38" s="351">
        <v>2020</v>
      </c>
      <c r="B38" s="349">
        <v>998</v>
      </c>
      <c r="C38" s="348">
        <v>1673</v>
      </c>
      <c r="D38" s="585">
        <v>1.7</v>
      </c>
      <c r="E38" s="349">
        <v>465</v>
      </c>
      <c r="F38" s="348">
        <v>11338</v>
      </c>
      <c r="G38" s="585">
        <v>24.4</v>
      </c>
      <c r="H38" s="348">
        <v>1463</v>
      </c>
      <c r="I38" s="348">
        <v>13011</v>
      </c>
      <c r="J38" s="350">
        <v>8.9</v>
      </c>
      <c r="K38" s="307"/>
      <c r="L38" s="307"/>
      <c r="M38" s="307"/>
      <c r="N38" s="307"/>
      <c r="O38" s="307"/>
      <c r="P38" s="307"/>
      <c r="Q38" s="307"/>
      <c r="R38" s="307"/>
    </row>
    <row r="39" spans="1:18" s="5" customFormat="1" ht="35.25" customHeight="1">
      <c r="A39" s="351">
        <v>2021</v>
      </c>
      <c r="B39" s="349">
        <v>1027</v>
      </c>
      <c r="C39" s="348">
        <v>1560</v>
      </c>
      <c r="D39" s="585">
        <v>1.5</v>
      </c>
      <c r="E39" s="349">
        <v>464</v>
      </c>
      <c r="F39" s="348">
        <v>11435</v>
      </c>
      <c r="G39" s="585">
        <v>24.6</v>
      </c>
      <c r="H39" s="348">
        <v>1491</v>
      </c>
      <c r="I39" s="348">
        <v>12995</v>
      </c>
      <c r="J39" s="350">
        <v>8.6999999999999993</v>
      </c>
      <c r="K39" s="307"/>
      <c r="L39" s="307"/>
      <c r="M39" s="307"/>
      <c r="N39" s="307"/>
      <c r="O39" s="307"/>
      <c r="P39" s="307"/>
      <c r="Q39" s="307"/>
      <c r="R39" s="307"/>
    </row>
    <row r="40" spans="1:18" ht="18" customHeight="1">
      <c r="A40" s="1154" t="s">
        <v>1155</v>
      </c>
      <c r="B40" s="1155"/>
      <c r="C40" s="1155"/>
      <c r="D40" s="1155"/>
      <c r="E40" s="1155"/>
      <c r="F40" s="1155"/>
      <c r="G40" s="1155"/>
      <c r="H40" s="1155"/>
      <c r="I40" s="1155"/>
      <c r="J40" s="1156"/>
      <c r="K40" s="307"/>
      <c r="L40" s="307"/>
      <c r="M40" s="307"/>
      <c r="N40" s="307"/>
      <c r="O40" s="307"/>
      <c r="P40" s="307"/>
      <c r="Q40" s="307"/>
      <c r="R40" s="307"/>
    </row>
    <row r="41" spans="1:18" ht="15.75" thickBot="1">
      <c r="A41" s="1157" t="s">
        <v>1154</v>
      </c>
      <c r="B41" s="1158"/>
      <c r="C41" s="1158"/>
      <c r="D41" s="1158"/>
      <c r="E41" s="1158"/>
      <c r="F41" s="1158"/>
      <c r="G41" s="1158"/>
      <c r="H41" s="1158"/>
      <c r="I41" s="1158"/>
      <c r="J41" s="1159"/>
      <c r="K41" s="307"/>
      <c r="L41" s="307"/>
      <c r="M41" s="307"/>
      <c r="N41" s="307"/>
      <c r="O41" s="307"/>
      <c r="P41" s="307"/>
      <c r="Q41" s="307"/>
      <c r="R41" s="307"/>
    </row>
    <row r="42" spans="1:18" ht="15.75" thickTop="1">
      <c r="K42" s="307"/>
      <c r="L42" s="307"/>
      <c r="M42" s="307"/>
      <c r="N42" s="307"/>
      <c r="O42" s="307"/>
      <c r="P42" s="307"/>
      <c r="Q42" s="307"/>
      <c r="R42" s="307"/>
    </row>
    <row r="43" spans="1:18">
      <c r="K43" s="307"/>
      <c r="L43" s="307"/>
      <c r="M43" s="307"/>
      <c r="N43" s="307"/>
      <c r="O43" s="307"/>
      <c r="P43" s="307"/>
      <c r="Q43" s="307"/>
      <c r="R43" s="307"/>
    </row>
  </sheetData>
  <mergeCells count="9">
    <mergeCell ref="A1:J1"/>
    <mergeCell ref="A2:J2"/>
    <mergeCell ref="A40:J40"/>
    <mergeCell ref="A41:J41"/>
    <mergeCell ref="G3:J3"/>
    <mergeCell ref="A4:A5"/>
    <mergeCell ref="B4:D4"/>
    <mergeCell ref="E4:G4"/>
    <mergeCell ref="H4:J4"/>
  </mergeCells>
  <conditionalFormatting sqref="A6:J39">
    <cfRule type="expression" dxfId="16" priority="1">
      <formula>MOD(ROW(),3)=2</formula>
    </cfRule>
  </conditionalFormatting>
  <printOptions horizontalCentered="1"/>
  <pageMargins left="0.62992125984251968" right="0.23622047244094491" top="0.27559055118110237" bottom="0.27559055118110237" header="0.31496062992125984" footer="0.31496062992125984"/>
  <pageSetup paperSize="9" scale="89" fitToWidth="0" fitToHeight="0" orientation="portrait"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DCB22-816B-4928-ADD9-1F564F7B6A6D}">
  <dimension ref="A1:G47"/>
  <sheetViews>
    <sheetView view="pageBreakPreview" zoomScaleSheetLayoutView="100" workbookViewId="0">
      <selection activeCell="M17" sqref="M17"/>
    </sheetView>
  </sheetViews>
  <sheetFormatPr defaultColWidth="9" defaultRowHeight="15"/>
  <cols>
    <col min="1" max="1" width="6.5703125" style="127" customWidth="1"/>
    <col min="2" max="2" width="26" customWidth="1"/>
    <col min="3" max="6" width="12.7109375" customWidth="1"/>
    <col min="7" max="7" width="23.7109375" customWidth="1"/>
  </cols>
  <sheetData>
    <row r="1" spans="1:7" s="5" customFormat="1" ht="19.5" customHeight="1" thickTop="1">
      <c r="A1" s="605"/>
      <c r="B1" s="882" t="s">
        <v>656</v>
      </c>
      <c r="C1" s="882"/>
      <c r="D1" s="882"/>
      <c r="E1" s="882"/>
      <c r="F1" s="882"/>
      <c r="G1" s="883"/>
    </row>
    <row r="2" spans="1:7" s="5" customFormat="1" ht="19.5" customHeight="1">
      <c r="A2" s="879" t="s">
        <v>655</v>
      </c>
      <c r="B2" s="880"/>
      <c r="C2" s="880"/>
      <c r="D2" s="880"/>
      <c r="E2" s="880"/>
      <c r="F2" s="880"/>
      <c r="G2" s="881"/>
    </row>
    <row r="3" spans="1:7" s="5" customFormat="1" ht="15.75">
      <c r="A3" s="603"/>
      <c r="B3" s="884" t="s">
        <v>1710</v>
      </c>
      <c r="C3" s="884"/>
      <c r="D3" s="884"/>
      <c r="E3" s="884"/>
      <c r="F3" s="884"/>
      <c r="G3" s="885"/>
    </row>
    <row r="4" spans="1:7" s="5" customFormat="1" ht="22.5" customHeight="1">
      <c r="A4" s="850" t="s">
        <v>554</v>
      </c>
      <c r="B4" s="847" t="s">
        <v>172</v>
      </c>
      <c r="C4" s="888" t="s">
        <v>1705</v>
      </c>
      <c r="D4" s="886" t="s">
        <v>1704</v>
      </c>
      <c r="E4" s="887"/>
      <c r="F4" s="887"/>
      <c r="G4" s="649" t="s">
        <v>37</v>
      </c>
    </row>
    <row r="5" spans="1:7" s="5" customFormat="1">
      <c r="A5" s="851"/>
      <c r="B5" s="848"/>
      <c r="C5" s="889"/>
      <c r="D5" s="849">
        <v>2016</v>
      </c>
      <c r="E5" s="849">
        <v>2021</v>
      </c>
      <c r="F5" s="846">
        <v>2022</v>
      </c>
      <c r="G5" s="858"/>
    </row>
    <row r="6" spans="1:7">
      <c r="A6" s="606">
        <v>1</v>
      </c>
      <c r="B6" s="298" t="s">
        <v>307</v>
      </c>
      <c r="C6" s="860">
        <v>84580.777000000002</v>
      </c>
      <c r="D6" s="843">
        <v>51466</v>
      </c>
      <c r="E6" s="843">
        <v>52849</v>
      </c>
      <c r="F6" s="843">
        <v>53033</v>
      </c>
      <c r="G6" s="607" t="s">
        <v>10</v>
      </c>
    </row>
    <row r="7" spans="1:7">
      <c r="A7" s="608">
        <v>2</v>
      </c>
      <c r="B7" s="297" t="s">
        <v>308</v>
      </c>
      <c r="C7" s="861">
        <v>1383.7270000000001</v>
      </c>
      <c r="D7" s="844">
        <v>1463</v>
      </c>
      <c r="E7" s="844">
        <v>1537</v>
      </c>
      <c r="F7" s="844">
        <v>1551</v>
      </c>
      <c r="G7" s="609" t="s">
        <v>11</v>
      </c>
    </row>
    <row r="8" spans="1:7">
      <c r="A8" s="608">
        <v>3</v>
      </c>
      <c r="B8" s="297" t="s">
        <v>309</v>
      </c>
      <c r="C8" s="861">
        <v>31205.576000000001</v>
      </c>
      <c r="D8" s="844">
        <v>33293</v>
      </c>
      <c r="E8" s="844">
        <v>35155</v>
      </c>
      <c r="F8" s="844">
        <v>35490</v>
      </c>
      <c r="G8" s="609" t="s">
        <v>0</v>
      </c>
    </row>
    <row r="9" spans="1:7">
      <c r="A9" s="606">
        <v>4</v>
      </c>
      <c r="B9" s="298" t="s">
        <v>310</v>
      </c>
      <c r="C9" s="860">
        <v>104099.452</v>
      </c>
      <c r="D9" s="843">
        <v>114770</v>
      </c>
      <c r="E9" s="843">
        <v>123695</v>
      </c>
      <c r="F9" s="843">
        <v>125532</v>
      </c>
      <c r="G9" s="607" t="s">
        <v>1</v>
      </c>
    </row>
    <row r="10" spans="1:7">
      <c r="A10" s="608">
        <v>5</v>
      </c>
      <c r="B10" s="297" t="s">
        <v>311</v>
      </c>
      <c r="C10" s="861">
        <v>25545.198</v>
      </c>
      <c r="D10" s="844">
        <v>27700</v>
      </c>
      <c r="E10" s="844">
        <v>29607</v>
      </c>
      <c r="F10" s="844">
        <v>29951</v>
      </c>
      <c r="G10" s="609" t="s">
        <v>34</v>
      </c>
    </row>
    <row r="11" spans="1:7">
      <c r="A11" s="608">
        <v>6</v>
      </c>
      <c r="B11" s="297" t="s">
        <v>312</v>
      </c>
      <c r="C11" s="861">
        <v>16787.940999999999</v>
      </c>
      <c r="D11" s="844">
        <v>18803</v>
      </c>
      <c r="E11" s="844">
        <v>20703</v>
      </c>
      <c r="F11" s="844">
        <v>21096</v>
      </c>
      <c r="G11" s="609" t="s">
        <v>12</v>
      </c>
    </row>
    <row r="12" spans="1:7">
      <c r="A12" s="606">
        <v>7</v>
      </c>
      <c r="B12" s="298" t="s">
        <v>313</v>
      </c>
      <c r="C12" s="860">
        <v>1458.5450000000001</v>
      </c>
      <c r="D12" s="843">
        <v>1515</v>
      </c>
      <c r="E12" s="843">
        <v>1561</v>
      </c>
      <c r="F12" s="843">
        <v>1569</v>
      </c>
      <c r="G12" s="607" t="s">
        <v>13</v>
      </c>
    </row>
    <row r="13" spans="1:7">
      <c r="A13" s="608">
        <v>8</v>
      </c>
      <c r="B13" s="297" t="s">
        <v>314</v>
      </c>
      <c r="C13" s="861">
        <v>60439.692000000003</v>
      </c>
      <c r="D13" s="844">
        <v>65467</v>
      </c>
      <c r="E13" s="844">
        <v>70075</v>
      </c>
      <c r="F13" s="844">
        <v>70934</v>
      </c>
      <c r="G13" s="609" t="s">
        <v>25</v>
      </c>
    </row>
    <row r="14" spans="1:7">
      <c r="A14" s="608">
        <v>9</v>
      </c>
      <c r="B14" s="297" t="s">
        <v>315</v>
      </c>
      <c r="C14" s="861">
        <v>25351.462</v>
      </c>
      <c r="D14" s="844">
        <v>27590</v>
      </c>
      <c r="E14" s="844">
        <v>29604</v>
      </c>
      <c r="F14" s="844">
        <v>29967</v>
      </c>
      <c r="G14" s="609" t="s">
        <v>14</v>
      </c>
    </row>
    <row r="15" spans="1:7">
      <c r="A15" s="606">
        <v>10</v>
      </c>
      <c r="B15" s="298" t="s">
        <v>316</v>
      </c>
      <c r="C15" s="860">
        <v>6864.6019999999999</v>
      </c>
      <c r="D15" s="843">
        <v>6126</v>
      </c>
      <c r="E15" s="843">
        <v>6395</v>
      </c>
      <c r="F15" s="843">
        <v>6448</v>
      </c>
      <c r="G15" s="607" t="s">
        <v>2</v>
      </c>
    </row>
    <row r="16" spans="1:7">
      <c r="A16" s="608">
        <v>11</v>
      </c>
      <c r="B16" s="297" t="s">
        <v>317</v>
      </c>
      <c r="C16" s="861">
        <v>12541.302</v>
      </c>
      <c r="D16" s="844">
        <v>12931</v>
      </c>
      <c r="E16" s="844">
        <v>13440</v>
      </c>
      <c r="F16" s="844">
        <v>13538</v>
      </c>
      <c r="G16" s="609" t="s">
        <v>32</v>
      </c>
    </row>
    <row r="17" spans="1:7">
      <c r="A17" s="608">
        <v>12</v>
      </c>
      <c r="B17" s="297" t="s">
        <v>318</v>
      </c>
      <c r="C17" s="861">
        <v>32988.133999999998</v>
      </c>
      <c r="D17" s="844">
        <v>35978</v>
      </c>
      <c r="E17" s="844">
        <v>38637</v>
      </c>
      <c r="F17" s="844">
        <v>39135</v>
      </c>
      <c r="G17" s="609" t="s">
        <v>3</v>
      </c>
    </row>
    <row r="18" spans="1:7">
      <c r="A18" s="606">
        <v>13</v>
      </c>
      <c r="B18" s="298" t="s">
        <v>319</v>
      </c>
      <c r="C18" s="860">
        <v>61095.296999999999</v>
      </c>
      <c r="D18" s="843">
        <v>64403</v>
      </c>
      <c r="E18" s="843">
        <v>66986</v>
      </c>
      <c r="F18" s="843">
        <v>67409</v>
      </c>
      <c r="G18" s="607" t="s">
        <v>15</v>
      </c>
    </row>
    <row r="19" spans="1:7">
      <c r="A19" s="608">
        <v>14</v>
      </c>
      <c r="B19" s="297" t="s">
        <v>320</v>
      </c>
      <c r="C19" s="861">
        <v>33406.061000000002</v>
      </c>
      <c r="D19" s="844">
        <v>34639</v>
      </c>
      <c r="E19" s="844">
        <v>35537</v>
      </c>
      <c r="F19" s="844">
        <v>35680</v>
      </c>
      <c r="G19" s="609" t="s">
        <v>4</v>
      </c>
    </row>
    <row r="20" spans="1:7">
      <c r="A20" s="608">
        <v>15</v>
      </c>
      <c r="B20" s="297" t="s">
        <v>321</v>
      </c>
      <c r="C20" s="861">
        <v>72626.808999999994</v>
      </c>
      <c r="D20" s="844">
        <v>79187</v>
      </c>
      <c r="E20" s="844">
        <v>84860</v>
      </c>
      <c r="F20" s="844">
        <v>85891</v>
      </c>
      <c r="G20" s="609" t="s">
        <v>5</v>
      </c>
    </row>
    <row r="21" spans="1:7">
      <c r="A21" s="606">
        <v>16</v>
      </c>
      <c r="B21" s="298" t="s">
        <v>322</v>
      </c>
      <c r="C21" s="860">
        <v>112374.333</v>
      </c>
      <c r="D21" s="843">
        <v>119107</v>
      </c>
      <c r="E21" s="843">
        <v>124762</v>
      </c>
      <c r="F21" s="843">
        <v>125736</v>
      </c>
      <c r="G21" s="607" t="s">
        <v>16</v>
      </c>
    </row>
    <row r="22" spans="1:7">
      <c r="A22" s="608">
        <v>17</v>
      </c>
      <c r="B22" s="297" t="s">
        <v>323</v>
      </c>
      <c r="C22" s="861">
        <v>2855.7939999999999</v>
      </c>
      <c r="D22" s="844">
        <v>3019</v>
      </c>
      <c r="E22" s="844">
        <v>3172</v>
      </c>
      <c r="F22" s="844">
        <v>3201</v>
      </c>
      <c r="G22" s="609" t="s">
        <v>17</v>
      </c>
    </row>
    <row r="23" spans="1:7">
      <c r="A23" s="608">
        <v>18</v>
      </c>
      <c r="B23" s="297" t="s">
        <v>324</v>
      </c>
      <c r="C23" s="861">
        <v>2966.8890000000001</v>
      </c>
      <c r="D23" s="844">
        <v>3137</v>
      </c>
      <c r="E23" s="844">
        <v>3295</v>
      </c>
      <c r="F23" s="844">
        <v>3326</v>
      </c>
      <c r="G23" s="609" t="s">
        <v>18</v>
      </c>
    </row>
    <row r="24" spans="1:7">
      <c r="A24" s="606">
        <v>19</v>
      </c>
      <c r="B24" s="298" t="s">
        <v>325</v>
      </c>
      <c r="C24" s="860">
        <v>1097.2059999999999</v>
      </c>
      <c r="D24" s="843">
        <v>1160</v>
      </c>
      <c r="E24" s="843">
        <v>1219</v>
      </c>
      <c r="F24" s="843">
        <v>1230</v>
      </c>
      <c r="G24" s="607" t="s">
        <v>35</v>
      </c>
    </row>
    <row r="25" spans="1:7">
      <c r="A25" s="608">
        <v>20</v>
      </c>
      <c r="B25" s="297" t="s">
        <v>326</v>
      </c>
      <c r="C25" s="861">
        <v>1978.502</v>
      </c>
      <c r="D25" s="844">
        <v>2092</v>
      </c>
      <c r="E25" s="844">
        <v>2198</v>
      </c>
      <c r="F25" s="844">
        <v>2218</v>
      </c>
      <c r="G25" s="609" t="s">
        <v>19</v>
      </c>
    </row>
    <row r="26" spans="1:7">
      <c r="A26" s="608">
        <v>21</v>
      </c>
      <c r="B26" s="297" t="s">
        <v>327</v>
      </c>
      <c r="C26" s="861">
        <v>41974.218000000001</v>
      </c>
      <c r="D26" s="844">
        <v>44081</v>
      </c>
      <c r="E26" s="844">
        <v>45793</v>
      </c>
      <c r="F26" s="844">
        <v>46083</v>
      </c>
      <c r="G26" s="609" t="s">
        <v>20</v>
      </c>
    </row>
    <row r="27" spans="1:7">
      <c r="A27" s="606">
        <v>22</v>
      </c>
      <c r="B27" s="298" t="s">
        <v>328</v>
      </c>
      <c r="C27" s="860">
        <v>27743.338</v>
      </c>
      <c r="D27" s="843">
        <v>29220</v>
      </c>
      <c r="E27" s="843">
        <v>30404</v>
      </c>
      <c r="F27" s="843">
        <v>30600</v>
      </c>
      <c r="G27" s="607" t="s">
        <v>21</v>
      </c>
    </row>
    <row r="28" spans="1:7">
      <c r="A28" s="608">
        <v>23</v>
      </c>
      <c r="B28" s="297" t="s">
        <v>329</v>
      </c>
      <c r="C28" s="861">
        <v>68548.437000000005</v>
      </c>
      <c r="D28" s="844">
        <v>74576</v>
      </c>
      <c r="E28" s="844">
        <v>79572</v>
      </c>
      <c r="F28" s="844">
        <v>80444</v>
      </c>
      <c r="G28" s="609" t="s">
        <v>27</v>
      </c>
    </row>
    <row r="29" spans="1:7">
      <c r="A29" s="608">
        <v>24</v>
      </c>
      <c r="B29" s="297" t="s">
        <v>330</v>
      </c>
      <c r="C29" s="861">
        <v>610.577</v>
      </c>
      <c r="D29" s="844">
        <v>646</v>
      </c>
      <c r="E29" s="844">
        <v>678</v>
      </c>
      <c r="F29" s="844">
        <v>684</v>
      </c>
      <c r="G29" s="609" t="s">
        <v>6</v>
      </c>
    </row>
    <row r="30" spans="1:7">
      <c r="A30" s="606">
        <v>25</v>
      </c>
      <c r="B30" s="298" t="s">
        <v>331</v>
      </c>
      <c r="C30" s="860">
        <v>72147.03</v>
      </c>
      <c r="D30" s="843" t="s">
        <v>1701</v>
      </c>
      <c r="E30" s="843" t="s">
        <v>1702</v>
      </c>
      <c r="F30" s="843" t="s">
        <v>1703</v>
      </c>
      <c r="G30" s="607" t="s">
        <v>22</v>
      </c>
    </row>
    <row r="31" spans="1:7">
      <c r="A31" s="608">
        <v>26</v>
      </c>
      <c r="B31" s="297" t="s">
        <v>332</v>
      </c>
      <c r="C31" s="861">
        <v>3673.9169999999999</v>
      </c>
      <c r="D31" s="844">
        <v>3884</v>
      </c>
      <c r="E31" s="844">
        <v>4081</v>
      </c>
      <c r="F31" s="844">
        <v>4118</v>
      </c>
      <c r="G31" s="609" t="s">
        <v>23</v>
      </c>
    </row>
    <row r="32" spans="1:7">
      <c r="A32" s="608">
        <v>27</v>
      </c>
      <c r="B32" s="297" t="s">
        <v>295</v>
      </c>
      <c r="C32" s="861"/>
      <c r="D32" s="844">
        <v>36525</v>
      </c>
      <c r="E32" s="844">
        <v>37771</v>
      </c>
      <c r="F32" s="844">
        <v>37953</v>
      </c>
      <c r="G32" s="609" t="s">
        <v>28</v>
      </c>
    </row>
    <row r="33" spans="1:7">
      <c r="A33" s="606">
        <v>28</v>
      </c>
      <c r="B33" s="298" t="s">
        <v>333</v>
      </c>
      <c r="C33" s="860">
        <v>199812.34099999999</v>
      </c>
      <c r="D33" s="843">
        <v>217075</v>
      </c>
      <c r="E33" s="843">
        <v>231704</v>
      </c>
      <c r="F33" s="843">
        <v>234094</v>
      </c>
      <c r="G33" s="607" t="s">
        <v>7</v>
      </c>
    </row>
    <row r="34" spans="1:7">
      <c r="A34" s="608">
        <v>29</v>
      </c>
      <c r="B34" s="297" t="s">
        <v>334</v>
      </c>
      <c r="C34" s="861">
        <v>10086.291999999999</v>
      </c>
      <c r="D34" s="844">
        <v>10798</v>
      </c>
      <c r="E34" s="844">
        <v>11439</v>
      </c>
      <c r="F34" s="844">
        <v>11557</v>
      </c>
      <c r="G34" s="609" t="s">
        <v>24</v>
      </c>
    </row>
    <row r="35" spans="1:7">
      <c r="A35" s="608">
        <v>30</v>
      </c>
      <c r="B35" s="297" t="s">
        <v>335</v>
      </c>
      <c r="C35" s="861">
        <v>91276.115000000005</v>
      </c>
      <c r="D35" s="844">
        <v>95282</v>
      </c>
      <c r="E35" s="844">
        <v>98285</v>
      </c>
      <c r="F35" s="844">
        <v>98764</v>
      </c>
      <c r="G35" s="609" t="s">
        <v>8</v>
      </c>
    </row>
    <row r="36" spans="1:7" ht="30">
      <c r="A36" s="606">
        <v>31</v>
      </c>
      <c r="B36" s="298" t="s">
        <v>498</v>
      </c>
      <c r="C36" s="860">
        <v>380.58100000000002</v>
      </c>
      <c r="D36" s="843">
        <v>392</v>
      </c>
      <c r="E36" s="843">
        <v>401</v>
      </c>
      <c r="F36" s="843">
        <v>402</v>
      </c>
      <c r="G36" s="607" t="s">
        <v>409</v>
      </c>
    </row>
    <row r="37" spans="1:7">
      <c r="A37" s="608">
        <v>32</v>
      </c>
      <c r="B37" s="297" t="s">
        <v>337</v>
      </c>
      <c r="C37" s="861">
        <v>1055.45</v>
      </c>
      <c r="D37" s="844">
        <v>1141</v>
      </c>
      <c r="E37" s="844">
        <v>1212</v>
      </c>
      <c r="F37" s="844">
        <v>1223</v>
      </c>
      <c r="G37" s="609" t="s">
        <v>29</v>
      </c>
    </row>
    <row r="38" spans="1:7">
      <c r="A38" s="608">
        <v>33</v>
      </c>
      <c r="B38" s="297" t="s">
        <v>338</v>
      </c>
      <c r="C38" s="861">
        <v>343.709</v>
      </c>
      <c r="D38" s="844">
        <v>463</v>
      </c>
      <c r="E38" s="844">
        <v>623</v>
      </c>
      <c r="F38" s="844">
        <v>669</v>
      </c>
      <c r="G38" s="609" t="s">
        <v>33</v>
      </c>
    </row>
    <row r="39" spans="1:7">
      <c r="A39" s="606">
        <v>34</v>
      </c>
      <c r="B39" s="298" t="s">
        <v>339</v>
      </c>
      <c r="C39" s="860">
        <v>243.24700000000001</v>
      </c>
      <c r="D39" s="843">
        <v>339</v>
      </c>
      <c r="E39" s="843">
        <v>485</v>
      </c>
      <c r="F39" s="843">
        <v>532</v>
      </c>
      <c r="G39" s="607" t="s">
        <v>36</v>
      </c>
    </row>
    <row r="40" spans="1:7">
      <c r="A40" s="608">
        <v>35</v>
      </c>
      <c r="B40" s="297" t="s">
        <v>654</v>
      </c>
      <c r="C40" s="861"/>
      <c r="D40" s="844">
        <v>288</v>
      </c>
      <c r="E40" s="844">
        <v>298</v>
      </c>
      <c r="F40" s="844">
        <v>299</v>
      </c>
      <c r="G40" s="609" t="s">
        <v>653</v>
      </c>
    </row>
    <row r="41" spans="1:7">
      <c r="A41" s="608">
        <v>36</v>
      </c>
      <c r="B41" s="297" t="s">
        <v>340</v>
      </c>
      <c r="C41" s="861">
        <v>64.472999999999999</v>
      </c>
      <c r="D41" s="844">
        <v>67</v>
      </c>
      <c r="E41" s="844">
        <v>68</v>
      </c>
      <c r="F41" s="844">
        <v>69</v>
      </c>
      <c r="G41" s="609" t="s">
        <v>30</v>
      </c>
    </row>
    <row r="42" spans="1:7">
      <c r="A42" s="606">
        <v>37</v>
      </c>
      <c r="B42" s="298" t="s">
        <v>341</v>
      </c>
      <c r="C42" s="860">
        <v>1247.953</v>
      </c>
      <c r="D42" s="843">
        <v>1413</v>
      </c>
      <c r="E42" s="843">
        <v>1584</v>
      </c>
      <c r="F42" s="843">
        <v>1621</v>
      </c>
      <c r="G42" s="607" t="s">
        <v>31</v>
      </c>
    </row>
    <row r="43" spans="1:7">
      <c r="A43" s="608"/>
      <c r="B43" s="297" t="s">
        <v>344</v>
      </c>
      <c r="C43" s="860">
        <v>1210854.977</v>
      </c>
      <c r="D43" s="569">
        <v>1295834</v>
      </c>
      <c r="E43" s="569">
        <v>1367173</v>
      </c>
      <c r="F43" s="569">
        <v>1379750</v>
      </c>
      <c r="G43" s="609" t="s">
        <v>142</v>
      </c>
    </row>
    <row r="44" spans="1:7">
      <c r="A44" s="456"/>
      <c r="B44" s="859"/>
      <c r="C44" s="859"/>
      <c r="D44" s="859"/>
      <c r="E44" s="859"/>
      <c r="F44" s="859"/>
      <c r="G44" s="367"/>
    </row>
    <row r="45" spans="1:7" ht="36.75" customHeight="1">
      <c r="A45" s="873" t="s">
        <v>1707</v>
      </c>
      <c r="B45" s="878"/>
      <c r="C45" s="878"/>
      <c r="D45" s="878"/>
      <c r="E45" s="878"/>
      <c r="F45" s="878"/>
      <c r="G45" s="874"/>
    </row>
    <row r="46" spans="1:7" ht="15.75" thickBot="1">
      <c r="A46" s="842" t="s">
        <v>1706</v>
      </c>
      <c r="B46" s="219"/>
      <c r="C46" s="219"/>
      <c r="D46" s="219"/>
      <c r="E46" s="219"/>
      <c r="F46" s="219"/>
      <c r="G46" s="220"/>
    </row>
    <row r="47" spans="1:7" ht="15.75" thickTop="1"/>
  </sheetData>
  <mergeCells count="6">
    <mergeCell ref="A45:G45"/>
    <mergeCell ref="A2:G2"/>
    <mergeCell ref="B1:G1"/>
    <mergeCell ref="B3:G3"/>
    <mergeCell ref="D4:F4"/>
    <mergeCell ref="C4:C5"/>
  </mergeCells>
  <conditionalFormatting sqref="B6:B43">
    <cfRule type="expression" dxfId="39" priority="5">
      <formula>MOD(ROW(),3)=1</formula>
    </cfRule>
  </conditionalFormatting>
  <conditionalFormatting sqref="G6:G43">
    <cfRule type="expression" dxfId="38" priority="6">
      <formula>MOD(ROW(),3)=1</formula>
    </cfRule>
  </conditionalFormatting>
  <conditionalFormatting sqref="C6:F43">
    <cfRule type="expression" dxfId="37" priority="3">
      <formula>MOD(ROW(),3)=1</formula>
    </cfRule>
  </conditionalFormatting>
  <printOptions horizontalCentered="1" verticalCentered="1"/>
  <pageMargins left="0.31496062992125984" right="0.31496062992125984" top="0.23622047244094491" bottom="0.35433070866141736" header="0.31496062992125984" footer="0.31496062992125984"/>
  <pageSetup paperSize="9" scale="85" fitToHeight="0" orientation="portrait" r:id="rId1"/>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E2487-F880-46A8-AC60-B1F5904A585C}">
  <sheetPr>
    <pageSetUpPr fitToPage="1"/>
  </sheetPr>
  <dimension ref="A1:X29"/>
  <sheetViews>
    <sheetView view="pageBreakPreview" topLeftCell="A16" zoomScaleNormal="100" zoomScaleSheetLayoutView="100" workbookViewId="0">
      <selection activeCell="M17" sqref="M17"/>
    </sheetView>
  </sheetViews>
  <sheetFormatPr defaultColWidth="9.140625" defaultRowHeight="15"/>
  <cols>
    <col min="1" max="1" width="30.28515625" customWidth="1"/>
    <col min="2" max="7" width="9.140625" hidden="1" customWidth="1"/>
    <col min="8" max="8" width="8.85546875" hidden="1" customWidth="1"/>
    <col min="9" max="9" width="8.140625" hidden="1" customWidth="1"/>
    <col min="10" max="10" width="8.7109375" hidden="1" customWidth="1"/>
    <col min="11" max="11" width="9.140625" hidden="1" customWidth="1"/>
    <col min="12" max="19" width="9.140625" customWidth="1"/>
    <col min="20" max="20" width="36.42578125" customWidth="1"/>
  </cols>
  <sheetData>
    <row r="1" spans="1:20" s="5" customFormat="1" ht="18.75" customHeight="1" thickTop="1">
      <c r="A1" s="1130" t="s">
        <v>1330</v>
      </c>
      <c r="B1" s="1131"/>
      <c r="C1" s="1131"/>
      <c r="D1" s="1131"/>
      <c r="E1" s="1131"/>
      <c r="F1" s="1131"/>
      <c r="G1" s="1131"/>
      <c r="H1" s="1131"/>
      <c r="I1" s="1131"/>
      <c r="J1" s="1131"/>
      <c r="K1" s="1131"/>
      <c r="L1" s="1131"/>
      <c r="M1" s="1131"/>
      <c r="N1" s="1131"/>
      <c r="O1" s="1131"/>
      <c r="P1" s="1131"/>
      <c r="Q1" s="1131"/>
      <c r="R1" s="1131"/>
      <c r="S1" s="1131"/>
      <c r="T1" s="1132"/>
    </row>
    <row r="2" spans="1:20" s="5" customFormat="1" ht="15.75">
      <c r="A2" s="1166" t="s">
        <v>1652</v>
      </c>
      <c r="B2" s="1167"/>
      <c r="C2" s="1167"/>
      <c r="D2" s="1167"/>
      <c r="E2" s="1167"/>
      <c r="F2" s="1167"/>
      <c r="G2" s="1167"/>
      <c r="H2" s="1167"/>
      <c r="I2" s="1167"/>
      <c r="J2" s="1167"/>
      <c r="K2" s="1167"/>
      <c r="L2" s="1167"/>
      <c r="M2" s="1167"/>
      <c r="N2" s="1167"/>
      <c r="O2" s="1167"/>
      <c r="P2" s="1167"/>
      <c r="Q2" s="1167"/>
      <c r="R2" s="1167"/>
      <c r="S2" s="1167"/>
      <c r="T2" s="1168"/>
    </row>
    <row r="3" spans="1:20" s="5" customFormat="1" ht="17.25" customHeight="1">
      <c r="A3" s="1034" t="s">
        <v>1653</v>
      </c>
      <c r="B3" s="1035"/>
      <c r="C3" s="1035"/>
      <c r="D3" s="1035"/>
      <c r="E3" s="1035"/>
      <c r="F3" s="1035"/>
      <c r="G3" s="1035"/>
      <c r="H3" s="1035"/>
      <c r="I3" s="1035"/>
      <c r="J3" s="1035"/>
      <c r="K3" s="1035"/>
      <c r="L3" s="1035"/>
      <c r="M3" s="1035"/>
      <c r="N3" s="1035"/>
      <c r="O3" s="1035"/>
      <c r="P3" s="1035"/>
      <c r="Q3" s="1035"/>
      <c r="R3" s="1035"/>
      <c r="S3" s="1035"/>
      <c r="T3" s="1036"/>
    </row>
    <row r="4" spans="1:20" s="5" customFormat="1" ht="35.1" customHeight="1">
      <c r="A4" s="768"/>
      <c r="B4" s="765" t="s">
        <v>1329</v>
      </c>
      <c r="C4" s="765" t="s">
        <v>44</v>
      </c>
      <c r="D4" s="765" t="s">
        <v>45</v>
      </c>
      <c r="E4" s="765" t="s">
        <v>46</v>
      </c>
      <c r="F4" s="765" t="s">
        <v>1328</v>
      </c>
      <c r="G4" s="765" t="s">
        <v>47</v>
      </c>
      <c r="H4" s="766" t="s">
        <v>39</v>
      </c>
      <c r="I4" s="766" t="s">
        <v>40</v>
      </c>
      <c r="J4" s="766" t="s">
        <v>1147</v>
      </c>
      <c r="K4" s="766" t="s">
        <v>41</v>
      </c>
      <c r="L4" s="766" t="s">
        <v>1327</v>
      </c>
      <c r="M4" s="766" t="s">
        <v>43</v>
      </c>
      <c r="N4" s="594" t="s">
        <v>1326</v>
      </c>
      <c r="O4" s="594" t="s">
        <v>1325</v>
      </c>
      <c r="P4" s="594" t="s">
        <v>527</v>
      </c>
      <c r="Q4" s="594" t="s">
        <v>550</v>
      </c>
      <c r="R4" s="594" t="s">
        <v>1146</v>
      </c>
      <c r="S4" s="594" t="s">
        <v>1324</v>
      </c>
      <c r="T4" s="769"/>
    </row>
    <row r="5" spans="1:20" s="5" customFormat="1" ht="29.25" customHeight="1">
      <c r="A5" s="697" t="s">
        <v>1323</v>
      </c>
      <c r="B5" s="602"/>
      <c r="C5" s="602"/>
      <c r="D5" s="602"/>
      <c r="E5" s="602"/>
      <c r="F5" s="602"/>
      <c r="G5" s="602"/>
      <c r="H5" s="602"/>
      <c r="I5" s="602"/>
      <c r="J5" s="602"/>
      <c r="K5" s="602"/>
      <c r="L5" s="602"/>
      <c r="M5" s="602"/>
      <c r="N5" s="602"/>
      <c r="O5" s="602"/>
      <c r="P5" s="602"/>
      <c r="Q5" s="602"/>
      <c r="R5" s="602"/>
      <c r="S5" s="602"/>
      <c r="T5" s="619" t="s">
        <v>1322</v>
      </c>
    </row>
    <row r="6" spans="1:20" s="5" customFormat="1" ht="29.25" customHeight="1">
      <c r="A6" s="770" t="s">
        <v>1321</v>
      </c>
      <c r="B6" s="349">
        <v>0.4</v>
      </c>
      <c r="C6" s="349">
        <v>0.8</v>
      </c>
      <c r="D6" s="349">
        <v>3.7</v>
      </c>
      <c r="E6" s="349">
        <v>5.4</v>
      </c>
      <c r="F6" s="585">
        <v>10</v>
      </c>
      <c r="G6" s="349">
        <v>14.9</v>
      </c>
      <c r="H6" s="349">
        <v>19.600000000000001</v>
      </c>
      <c r="I6" s="115" t="s">
        <v>1320</v>
      </c>
      <c r="J6" s="349" t="s">
        <v>1319</v>
      </c>
      <c r="K6" s="115" t="s">
        <v>1318</v>
      </c>
      <c r="L6" s="115" t="s">
        <v>1317</v>
      </c>
      <c r="M6" s="349" t="s">
        <v>1316</v>
      </c>
      <c r="N6" s="349" t="s">
        <v>1315</v>
      </c>
      <c r="O6" s="349" t="s">
        <v>1314</v>
      </c>
      <c r="P6" s="349" t="s">
        <v>1313</v>
      </c>
      <c r="Q6" s="349" t="s">
        <v>1312</v>
      </c>
      <c r="R6" s="349" t="s">
        <v>1311</v>
      </c>
      <c r="S6" s="585" t="s">
        <v>1310</v>
      </c>
      <c r="T6" s="619" t="s">
        <v>1309</v>
      </c>
    </row>
    <row r="7" spans="1:20" s="5" customFormat="1" ht="26.25" customHeight="1">
      <c r="A7" s="770" t="s">
        <v>348</v>
      </c>
      <c r="B7" s="349">
        <v>53.6</v>
      </c>
      <c r="C7" s="349">
        <v>56.2</v>
      </c>
      <c r="D7" s="349">
        <v>59.8</v>
      </c>
      <c r="E7" s="349">
        <v>61.2</v>
      </c>
      <c r="F7" s="349">
        <v>62.4</v>
      </c>
      <c r="G7" s="585">
        <v>63</v>
      </c>
      <c r="H7" s="349">
        <v>64.400000000000006</v>
      </c>
      <c r="I7" s="115" t="s">
        <v>1308</v>
      </c>
      <c r="J7" s="349" t="s">
        <v>1307</v>
      </c>
      <c r="K7" s="115" t="s">
        <v>1306</v>
      </c>
      <c r="L7" s="115" t="s">
        <v>1305</v>
      </c>
      <c r="M7" s="349" t="s">
        <v>1304</v>
      </c>
      <c r="N7" s="349" t="s">
        <v>1303</v>
      </c>
      <c r="O7" s="349" t="s">
        <v>1302</v>
      </c>
      <c r="P7" s="349" t="s">
        <v>1301</v>
      </c>
      <c r="Q7" s="349" t="s">
        <v>1300</v>
      </c>
      <c r="R7" s="349" t="s">
        <v>1299</v>
      </c>
      <c r="S7" s="349" t="s">
        <v>1298</v>
      </c>
      <c r="T7" s="619" t="s">
        <v>1297</v>
      </c>
    </row>
    <row r="8" spans="1:20" s="5" customFormat="1" ht="28.5" customHeight="1">
      <c r="A8" s="697" t="s">
        <v>1296</v>
      </c>
      <c r="B8" s="349"/>
      <c r="C8" s="349"/>
      <c r="D8" s="349"/>
      <c r="E8" s="349"/>
      <c r="F8" s="349"/>
      <c r="G8" s="349"/>
      <c r="H8" s="349"/>
      <c r="I8" s="349"/>
      <c r="J8" s="349"/>
      <c r="K8" s="349"/>
      <c r="L8" s="349"/>
      <c r="M8" s="349"/>
      <c r="N8" s="349"/>
      <c r="O8" s="349"/>
      <c r="P8" s="349"/>
      <c r="Q8" s="349"/>
      <c r="R8" s="349"/>
      <c r="S8" s="349"/>
      <c r="T8" s="619" t="s">
        <v>1295</v>
      </c>
    </row>
    <row r="9" spans="1:20" s="5" customFormat="1" ht="35.1" customHeight="1">
      <c r="A9" s="770" t="s">
        <v>1268</v>
      </c>
      <c r="B9" s="349">
        <v>73.2</v>
      </c>
      <c r="C9" s="349">
        <v>119.8</v>
      </c>
      <c r="D9" s="349">
        <v>167.9</v>
      </c>
      <c r="E9" s="349">
        <v>195.9</v>
      </c>
      <c r="F9" s="349">
        <v>318.39999999999998</v>
      </c>
      <c r="G9" s="349">
        <v>473.5</v>
      </c>
      <c r="H9" s="349" t="s">
        <v>1294</v>
      </c>
      <c r="I9" s="115" t="s">
        <v>1293</v>
      </c>
      <c r="J9" s="115" t="s">
        <v>1292</v>
      </c>
      <c r="K9" s="767" t="s">
        <v>1291</v>
      </c>
      <c r="L9" s="767" t="s">
        <v>1290</v>
      </c>
      <c r="M9" s="349" t="s">
        <v>1289</v>
      </c>
      <c r="N9" s="349" t="s">
        <v>1288</v>
      </c>
      <c r="O9" s="349" t="s">
        <v>1287</v>
      </c>
      <c r="P9" s="349" t="s">
        <v>1286</v>
      </c>
      <c r="Q9" s="349" t="s">
        <v>1285</v>
      </c>
      <c r="R9" s="349" t="s">
        <v>1284</v>
      </c>
      <c r="S9" s="349" t="s">
        <v>1283</v>
      </c>
      <c r="T9" s="619" t="s">
        <v>1256</v>
      </c>
    </row>
    <row r="10" spans="1:20" s="5" customFormat="1" ht="35.1" customHeight="1">
      <c r="A10" s="770" t="s">
        <v>1255</v>
      </c>
      <c r="B10" s="585">
        <v>93</v>
      </c>
      <c r="C10" s="349">
        <v>156.19999999999999</v>
      </c>
      <c r="D10" s="349">
        <v>196.5</v>
      </c>
      <c r="E10" s="585">
        <v>220</v>
      </c>
      <c r="F10" s="349">
        <v>341.4</v>
      </c>
      <c r="G10" s="349">
        <v>504.2</v>
      </c>
      <c r="H10" s="349" t="s">
        <v>1282</v>
      </c>
      <c r="I10" s="115" t="s">
        <v>1281</v>
      </c>
      <c r="J10" s="115" t="s">
        <v>1280</v>
      </c>
      <c r="K10" s="115" t="s">
        <v>1279</v>
      </c>
      <c r="L10" s="115" t="s">
        <v>1278</v>
      </c>
      <c r="M10" s="349" t="s">
        <v>1277</v>
      </c>
      <c r="N10" s="349" t="s">
        <v>1276</v>
      </c>
      <c r="O10" s="349" t="s">
        <v>1275</v>
      </c>
      <c r="P10" s="349" t="s">
        <v>1274</v>
      </c>
      <c r="Q10" s="349" t="s">
        <v>1273</v>
      </c>
      <c r="R10" s="349" t="s">
        <v>1272</v>
      </c>
      <c r="S10" s="349" t="s">
        <v>1271</v>
      </c>
      <c r="T10" s="619" t="s">
        <v>1243</v>
      </c>
    </row>
    <row r="11" spans="1:20" s="5" customFormat="1" ht="35.1" customHeight="1">
      <c r="A11" s="697" t="s">
        <v>1270</v>
      </c>
      <c r="B11" s="349"/>
      <c r="C11" s="349"/>
      <c r="D11" s="349"/>
      <c r="E11" s="349"/>
      <c r="F11" s="349"/>
      <c r="G11" s="349"/>
      <c r="H11" s="349"/>
      <c r="I11" s="349"/>
      <c r="J11" s="349"/>
      <c r="K11" s="349"/>
      <c r="L11" s="349"/>
      <c r="M11" s="349"/>
      <c r="N11" s="349"/>
      <c r="O11" s="349"/>
      <c r="P11" s="349"/>
      <c r="Q11" s="349"/>
      <c r="R11" s="349"/>
      <c r="S11" s="349"/>
      <c r="T11" s="619" t="s">
        <v>1269</v>
      </c>
    </row>
    <row r="12" spans="1:20" s="5" customFormat="1" ht="35.1" customHeight="1">
      <c r="A12" s="770" t="s">
        <v>1268</v>
      </c>
      <c r="B12" s="349">
        <v>37.6</v>
      </c>
      <c r="C12" s="349">
        <v>72.3</v>
      </c>
      <c r="D12" s="349">
        <v>110.7</v>
      </c>
      <c r="E12" s="349">
        <v>147.69999999999999</v>
      </c>
      <c r="F12" s="349">
        <v>235.8</v>
      </c>
      <c r="G12" s="349">
        <v>312.39999999999998</v>
      </c>
      <c r="H12" s="115" t="s">
        <v>1267</v>
      </c>
      <c r="I12" s="115">
        <v>667.6</v>
      </c>
      <c r="J12" s="115" t="s">
        <v>1266</v>
      </c>
      <c r="K12" s="115" t="s">
        <v>1265</v>
      </c>
      <c r="L12" s="115" t="s">
        <v>1264</v>
      </c>
      <c r="M12" s="349" t="s">
        <v>1263</v>
      </c>
      <c r="N12" s="349" t="s">
        <v>1262</v>
      </c>
      <c r="O12" s="349" t="s">
        <v>1261</v>
      </c>
      <c r="P12" s="349" t="s">
        <v>1260</v>
      </c>
      <c r="Q12" s="349" t="s">
        <v>1259</v>
      </c>
      <c r="R12" s="349" t="s">
        <v>1258</v>
      </c>
      <c r="S12" s="349" t="s">
        <v>1257</v>
      </c>
      <c r="T12" s="619" t="s">
        <v>1256</v>
      </c>
    </row>
    <row r="13" spans="1:20" s="5" customFormat="1" ht="35.1" customHeight="1">
      <c r="A13" s="770" t="s">
        <v>1255</v>
      </c>
      <c r="B13" s="349">
        <v>44.1</v>
      </c>
      <c r="C13" s="349">
        <v>87.7</v>
      </c>
      <c r="D13" s="349">
        <v>127.4</v>
      </c>
      <c r="E13" s="349">
        <v>158.5</v>
      </c>
      <c r="F13" s="349">
        <v>242.7</v>
      </c>
      <c r="G13" s="349">
        <v>315.5</v>
      </c>
      <c r="H13" s="115" t="s">
        <v>1254</v>
      </c>
      <c r="I13" s="115">
        <v>668.6</v>
      </c>
      <c r="J13" s="115" t="s">
        <v>1253</v>
      </c>
      <c r="K13" s="115" t="s">
        <v>1252</v>
      </c>
      <c r="L13" s="115" t="s">
        <v>1251</v>
      </c>
      <c r="M13" s="349" t="s">
        <v>1250</v>
      </c>
      <c r="N13" s="349" t="s">
        <v>1249</v>
      </c>
      <c r="O13" s="349" t="s">
        <v>1248</v>
      </c>
      <c r="P13" s="349" t="s">
        <v>1247</v>
      </c>
      <c r="Q13" s="349" t="s">
        <v>1246</v>
      </c>
      <c r="R13" s="349" t="s">
        <v>1245</v>
      </c>
      <c r="S13" s="349" t="s">
        <v>1244</v>
      </c>
      <c r="T13" s="619" t="s">
        <v>1243</v>
      </c>
    </row>
    <row r="14" spans="1:20" s="5" customFormat="1" ht="35.1" customHeight="1">
      <c r="A14" s="698" t="s">
        <v>1242</v>
      </c>
      <c r="B14" s="349">
        <v>139.30000000000001</v>
      </c>
      <c r="C14" s="349">
        <v>280.5</v>
      </c>
      <c r="D14" s="349">
        <v>600.70000000000005</v>
      </c>
      <c r="E14" s="349">
        <v>1550.9</v>
      </c>
      <c r="F14" s="585">
        <v>8247</v>
      </c>
      <c r="G14" s="349">
        <v>23045.4</v>
      </c>
      <c r="H14" s="365" t="s">
        <v>1241</v>
      </c>
      <c r="I14" s="115" t="s">
        <v>1240</v>
      </c>
      <c r="J14" s="115" t="s">
        <v>1239</v>
      </c>
      <c r="K14" s="115" t="s">
        <v>1238</v>
      </c>
      <c r="L14" s="115" t="s">
        <v>1237</v>
      </c>
      <c r="M14" s="349" t="s">
        <v>1236</v>
      </c>
      <c r="N14" s="349" t="s">
        <v>1235</v>
      </c>
      <c r="O14" s="349" t="s">
        <v>1234</v>
      </c>
      <c r="P14" s="349" t="s">
        <v>1233</v>
      </c>
      <c r="Q14" s="349" t="s">
        <v>1232</v>
      </c>
      <c r="R14" s="349" t="s">
        <v>1231</v>
      </c>
      <c r="S14" s="349">
        <v>139287.29999999999</v>
      </c>
      <c r="T14" s="619" t="s">
        <v>1230</v>
      </c>
    </row>
    <row r="15" spans="1:20" s="5" customFormat="1" ht="35.1" customHeight="1">
      <c r="A15" s="701" t="s">
        <v>1229</v>
      </c>
      <c r="B15" s="358">
        <v>470</v>
      </c>
      <c r="C15" s="358">
        <v>561</v>
      </c>
      <c r="D15" s="358">
        <v>648</v>
      </c>
      <c r="E15" s="358">
        <v>720</v>
      </c>
      <c r="F15" s="358">
        <v>711</v>
      </c>
      <c r="G15" s="358">
        <v>626</v>
      </c>
      <c r="H15" s="358">
        <v>676</v>
      </c>
      <c r="I15" s="358">
        <v>686</v>
      </c>
      <c r="J15" s="358">
        <v>683</v>
      </c>
      <c r="K15" s="248">
        <v>630</v>
      </c>
      <c r="L15" s="248">
        <v>620</v>
      </c>
      <c r="M15" s="358">
        <v>591</v>
      </c>
      <c r="N15" s="358">
        <v>559</v>
      </c>
      <c r="O15" s="358">
        <v>598</v>
      </c>
      <c r="P15" s="358">
        <v>605</v>
      </c>
      <c r="Q15" s="358" t="s">
        <v>1228</v>
      </c>
      <c r="R15" s="358">
        <v>584</v>
      </c>
      <c r="S15" s="358">
        <v>616</v>
      </c>
      <c r="T15" s="621" t="s">
        <v>1227</v>
      </c>
    </row>
    <row r="16" spans="1:20" s="5" customFormat="1" ht="35.1" customHeight="1" thickBot="1">
      <c r="A16" s="771" t="s">
        <v>1226</v>
      </c>
      <c r="B16" s="398">
        <v>3.2</v>
      </c>
      <c r="C16" s="398">
        <v>3.9</v>
      </c>
      <c r="D16" s="398">
        <v>5.4</v>
      </c>
      <c r="E16" s="398">
        <v>10.5</v>
      </c>
      <c r="F16" s="214">
        <v>35</v>
      </c>
      <c r="G16" s="398">
        <v>73.8</v>
      </c>
      <c r="H16" s="214">
        <v>96.99</v>
      </c>
      <c r="I16" s="214">
        <v>101.5</v>
      </c>
      <c r="J16" s="214">
        <v>120.69</v>
      </c>
      <c r="K16" s="398">
        <v>137.5</v>
      </c>
      <c r="L16" s="398">
        <v>151.19999999999999</v>
      </c>
      <c r="M16" s="398">
        <v>163.4</v>
      </c>
      <c r="N16" s="398">
        <v>164.51</v>
      </c>
      <c r="O16" s="398">
        <v>163.83000000000001</v>
      </c>
      <c r="P16" s="398">
        <v>165.98</v>
      </c>
      <c r="Q16" s="398">
        <v>157.52000000000001</v>
      </c>
      <c r="R16" s="398">
        <v>160.80000000000001</v>
      </c>
      <c r="S16" s="398">
        <v>159.77000000000001</v>
      </c>
      <c r="T16" s="620" t="s">
        <v>1225</v>
      </c>
    </row>
    <row r="17" spans="1:24" s="5" customFormat="1" ht="35.1" customHeight="1" thickTop="1">
      <c r="A17" s="853" t="s">
        <v>1224</v>
      </c>
      <c r="B17" s="854">
        <v>1284</v>
      </c>
      <c r="C17" s="854">
        <v>1594</v>
      </c>
      <c r="D17" s="854">
        <v>2431</v>
      </c>
      <c r="E17" s="854">
        <v>3613</v>
      </c>
      <c r="F17" s="854">
        <v>3858</v>
      </c>
      <c r="G17" s="854">
        <v>4833</v>
      </c>
      <c r="H17" s="854">
        <v>7651.1</v>
      </c>
      <c r="I17" s="855" t="s">
        <v>1223</v>
      </c>
      <c r="J17" s="854" t="s">
        <v>1222</v>
      </c>
      <c r="K17" s="854" t="s">
        <v>1221</v>
      </c>
      <c r="L17" s="854" t="s">
        <v>1220</v>
      </c>
      <c r="M17" s="854" t="s">
        <v>1219</v>
      </c>
      <c r="N17" s="854" t="s">
        <v>1218</v>
      </c>
      <c r="O17" s="854" t="s">
        <v>1217</v>
      </c>
      <c r="P17" s="854" t="s">
        <v>1216</v>
      </c>
      <c r="Q17" s="854" t="s">
        <v>1215</v>
      </c>
      <c r="R17" s="854">
        <v>1250</v>
      </c>
      <c r="S17" s="854">
        <v>3519</v>
      </c>
      <c r="T17" s="856" t="s">
        <v>1214</v>
      </c>
    </row>
    <row r="18" spans="1:24" s="5" customFormat="1" ht="35.1" customHeight="1">
      <c r="A18" s="857" t="s">
        <v>1213</v>
      </c>
      <c r="B18" s="702">
        <v>66.5</v>
      </c>
      <c r="C18" s="702">
        <v>77.7</v>
      </c>
      <c r="D18" s="702">
        <v>118.1</v>
      </c>
      <c r="E18" s="702">
        <v>208.6</v>
      </c>
      <c r="F18" s="702">
        <v>295.60000000000002</v>
      </c>
      <c r="G18" s="702">
        <v>457</v>
      </c>
      <c r="H18" s="702">
        <v>978.5</v>
      </c>
      <c r="I18" s="703" t="s">
        <v>1212</v>
      </c>
      <c r="J18" s="702" t="s">
        <v>1211</v>
      </c>
      <c r="K18" s="702" t="s">
        <v>1210</v>
      </c>
      <c r="L18" s="702" t="s">
        <v>1209</v>
      </c>
      <c r="M18" s="702" t="s">
        <v>1208</v>
      </c>
      <c r="N18" s="702" t="s">
        <v>1207</v>
      </c>
      <c r="O18" s="702" t="s">
        <v>1206</v>
      </c>
      <c r="P18" s="702" t="s">
        <v>1205</v>
      </c>
      <c r="Q18" s="702" t="s">
        <v>1204</v>
      </c>
      <c r="R18" s="702" t="s">
        <v>1203</v>
      </c>
      <c r="S18" s="702">
        <v>590217</v>
      </c>
      <c r="T18" s="790" t="s">
        <v>1202</v>
      </c>
    </row>
    <row r="19" spans="1:24" s="5" customFormat="1" ht="35.1" customHeight="1">
      <c r="A19" s="701" t="s">
        <v>1201</v>
      </c>
      <c r="B19" s="358">
        <v>98.2</v>
      </c>
      <c r="C19" s="358">
        <v>131.6</v>
      </c>
      <c r="D19" s="358">
        <v>295.5</v>
      </c>
      <c r="E19" s="358">
        <v>827.5</v>
      </c>
      <c r="F19" s="358">
        <v>3144.7</v>
      </c>
      <c r="G19" s="358" t="s">
        <v>1200</v>
      </c>
      <c r="H19" s="358" t="s">
        <v>1199</v>
      </c>
      <c r="I19" s="852" t="s">
        <v>1198</v>
      </c>
      <c r="J19" s="358" t="s">
        <v>1197</v>
      </c>
      <c r="K19" s="358" t="s">
        <v>1196</v>
      </c>
      <c r="L19" s="358" t="s">
        <v>1195</v>
      </c>
      <c r="M19" s="358" t="s">
        <v>1194</v>
      </c>
      <c r="N19" s="358" t="s">
        <v>1193</v>
      </c>
      <c r="O19" s="358" t="s">
        <v>1192</v>
      </c>
      <c r="P19" s="358" t="s">
        <v>1191</v>
      </c>
      <c r="Q19" s="358" t="s">
        <v>1190</v>
      </c>
      <c r="R19" s="358" t="s">
        <v>1189</v>
      </c>
      <c r="S19" s="358">
        <v>39214.39</v>
      </c>
      <c r="T19" s="621" t="s">
        <v>1188</v>
      </c>
    </row>
    <row r="20" spans="1:24" s="5" customFormat="1" ht="35.1" customHeight="1">
      <c r="A20" s="697" t="s">
        <v>1187</v>
      </c>
      <c r="B20" s="349">
        <v>51.8</v>
      </c>
      <c r="C20" s="349">
        <v>48.7</v>
      </c>
      <c r="D20" s="349">
        <v>48.6</v>
      </c>
      <c r="E20" s="349">
        <v>57.7</v>
      </c>
      <c r="F20" s="349">
        <v>76.599999999999994</v>
      </c>
      <c r="G20" s="349">
        <v>94.6</v>
      </c>
      <c r="H20" s="349">
        <v>127.9</v>
      </c>
      <c r="I20" s="115" t="s">
        <v>1186</v>
      </c>
      <c r="J20" s="349" t="s">
        <v>1185</v>
      </c>
      <c r="K20" s="349" t="s">
        <v>1184</v>
      </c>
      <c r="L20" s="349" t="s">
        <v>1183</v>
      </c>
      <c r="M20" s="349" t="s">
        <v>1182</v>
      </c>
      <c r="N20" s="349" t="s">
        <v>1181</v>
      </c>
      <c r="O20" s="349" t="s">
        <v>1180</v>
      </c>
      <c r="P20" s="349" t="s">
        <v>1179</v>
      </c>
      <c r="Q20" s="349" t="s">
        <v>1178</v>
      </c>
      <c r="R20" s="349" t="s">
        <v>1177</v>
      </c>
      <c r="S20" s="349">
        <v>167.7</v>
      </c>
      <c r="T20" s="619" t="s">
        <v>1176</v>
      </c>
      <c r="X20" s="366"/>
    </row>
    <row r="21" spans="1:24" s="5" customFormat="1" ht="45.75" customHeight="1">
      <c r="A21" s="697" t="s">
        <v>1175</v>
      </c>
      <c r="B21" s="349">
        <v>1.5</v>
      </c>
      <c r="C21" s="349">
        <v>1.7</v>
      </c>
      <c r="D21" s="349">
        <v>2.5</v>
      </c>
      <c r="E21" s="585">
        <v>4</v>
      </c>
      <c r="F21" s="349">
        <v>10.6</v>
      </c>
      <c r="G21" s="349">
        <v>22.9</v>
      </c>
      <c r="H21" s="349">
        <v>26.3</v>
      </c>
      <c r="I21" s="365" t="s">
        <v>1174</v>
      </c>
      <c r="J21" s="349" t="s">
        <v>1173</v>
      </c>
      <c r="K21" s="349" t="s">
        <v>1172</v>
      </c>
      <c r="L21" s="349" t="s">
        <v>1171</v>
      </c>
      <c r="M21" s="349" t="s">
        <v>1170</v>
      </c>
      <c r="N21" s="349" t="s">
        <v>1169</v>
      </c>
      <c r="O21" s="349" t="s">
        <v>1168</v>
      </c>
      <c r="P21" s="349" t="s">
        <v>1167</v>
      </c>
      <c r="Q21" s="349" t="s">
        <v>1166</v>
      </c>
      <c r="R21" s="349" t="s">
        <v>1165</v>
      </c>
      <c r="S21" s="349">
        <v>66.44</v>
      </c>
      <c r="T21" s="619" t="s">
        <v>1164</v>
      </c>
    </row>
    <row r="22" spans="1:24" s="120" customFormat="1" ht="21.75" customHeight="1">
      <c r="A22" s="557" t="s">
        <v>1163</v>
      </c>
      <c r="B22" s="12"/>
      <c r="C22" s="12"/>
      <c r="D22" s="12"/>
      <c r="E22" s="12"/>
      <c r="F22" s="12"/>
      <c r="G22" s="12"/>
      <c r="H22" s="12"/>
      <c r="I22" s="12"/>
      <c r="J22" s="12"/>
      <c r="K22" s="12"/>
      <c r="L22" s="12"/>
      <c r="M22" s="12"/>
      <c r="N22" s="5"/>
      <c r="O22" s="5"/>
      <c r="P22" s="5"/>
      <c r="Q22" s="5"/>
      <c r="R22" s="5"/>
      <c r="S22" s="5"/>
      <c r="T22" s="377"/>
    </row>
    <row r="23" spans="1:24" s="120" customFormat="1" ht="18.75" customHeight="1" thickBot="1">
      <c r="A23" s="699" t="s">
        <v>1162</v>
      </c>
      <c r="B23" s="224"/>
      <c r="C23" s="224"/>
      <c r="D23" s="224"/>
      <c r="E23" s="224"/>
      <c r="F23" s="224"/>
      <c r="G23" s="224"/>
      <c r="H23" s="224"/>
      <c r="I23" s="224"/>
      <c r="J23" s="224"/>
      <c r="K23" s="224"/>
      <c r="L23" s="224"/>
      <c r="M23" s="224"/>
      <c r="N23" s="245"/>
      <c r="O23" s="245"/>
      <c r="P23" s="245"/>
      <c r="Q23" s="245"/>
      <c r="R23" s="245"/>
      <c r="S23" s="245"/>
      <c r="T23" s="700"/>
    </row>
    <row r="24" spans="1:24" ht="15.75" thickTop="1"/>
    <row r="28" spans="1:24">
      <c r="O28" s="364"/>
    </row>
    <row r="29" spans="1:24">
      <c r="O29" s="364"/>
    </row>
  </sheetData>
  <mergeCells count="3">
    <mergeCell ref="A1:T1"/>
    <mergeCell ref="A2:T2"/>
    <mergeCell ref="A3:T3"/>
  </mergeCells>
  <conditionalFormatting sqref="A5:T21">
    <cfRule type="expression" dxfId="15" priority="1">
      <formula>MOD(ROW(),3)=0</formula>
    </cfRule>
  </conditionalFormatting>
  <printOptions horizontalCentered="1"/>
  <pageMargins left="0.23622047244094491" right="0.23622047244094491" top="0.74803149606299213" bottom="0.74803149606299213" header="0.31496062992125984" footer="0.31496062992125984"/>
  <pageSetup paperSize="9" fitToHeight="0" orientation="landscape" r:id="rId1"/>
  <rowBreaks count="1" manualBreakCount="1">
    <brk id="16" max="19" man="1"/>
  </row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A297C-05DB-47DC-9C96-0BCA68B8752A}">
  <sheetPr>
    <pageSetUpPr fitToPage="1"/>
  </sheetPr>
  <dimension ref="A1:Q32"/>
  <sheetViews>
    <sheetView view="pageBreakPreview" zoomScaleSheetLayoutView="100" workbookViewId="0">
      <selection activeCell="M17" sqref="M17"/>
    </sheetView>
  </sheetViews>
  <sheetFormatPr defaultColWidth="9" defaultRowHeight="15"/>
  <cols>
    <col min="1" max="1" width="10.28515625" customWidth="1"/>
    <col min="2" max="2" width="9.42578125" customWidth="1"/>
    <col min="3" max="3" width="9.85546875" customWidth="1"/>
    <col min="4" max="4" width="8.42578125" customWidth="1"/>
    <col min="5" max="5" width="11.5703125" customWidth="1"/>
    <col min="6" max="6" width="8.5703125" customWidth="1"/>
    <col min="7" max="7" width="9.85546875" customWidth="1"/>
    <col min="8" max="8" width="7" style="6" customWidth="1"/>
    <col min="9" max="9" width="9.7109375" bestFit="1" customWidth="1"/>
    <col min="10" max="10" width="10.42578125" customWidth="1"/>
    <col min="11" max="11" width="9.7109375" bestFit="1" customWidth="1"/>
    <col min="12" max="15" width="8.7109375" customWidth="1"/>
    <col min="16" max="16" width="10" customWidth="1"/>
    <col min="17" max="17" width="8.28515625" customWidth="1"/>
  </cols>
  <sheetData>
    <row r="1" spans="1:17" ht="15.75" thickBot="1"/>
    <row r="2" spans="1:17" s="5" customFormat="1" ht="18" customHeight="1" thickTop="1">
      <c r="A2" s="914" t="s">
        <v>1359</v>
      </c>
      <c r="B2" s="915"/>
      <c r="C2" s="915"/>
      <c r="D2" s="915"/>
      <c r="E2" s="915"/>
      <c r="F2" s="915"/>
      <c r="G2" s="915"/>
      <c r="H2" s="915"/>
      <c r="I2" s="915"/>
      <c r="J2" s="915"/>
      <c r="K2" s="915"/>
      <c r="L2" s="915"/>
      <c r="M2" s="915"/>
      <c r="N2" s="915"/>
      <c r="O2" s="915"/>
      <c r="P2" s="916"/>
      <c r="Q2" s="916"/>
    </row>
    <row r="3" spans="1:17" s="5" customFormat="1" ht="15.75">
      <c r="A3" s="917" t="s">
        <v>1358</v>
      </c>
      <c r="B3" s="918"/>
      <c r="C3" s="918"/>
      <c r="D3" s="918"/>
      <c r="E3" s="918"/>
      <c r="F3" s="918"/>
      <c r="G3" s="918"/>
      <c r="H3" s="918"/>
      <c r="I3" s="918"/>
      <c r="J3" s="918"/>
      <c r="K3" s="918"/>
      <c r="L3" s="918"/>
      <c r="M3" s="918"/>
      <c r="N3" s="918"/>
      <c r="O3" s="918"/>
      <c r="P3" s="918"/>
      <c r="Q3" s="919"/>
    </row>
    <row r="4" spans="1:17" s="5" customFormat="1" ht="22.5" customHeight="1">
      <c r="A4" s="1172"/>
      <c r="B4" s="1173"/>
      <c r="C4" s="1173"/>
      <c r="D4" s="1173"/>
      <c r="E4" s="1173"/>
      <c r="F4" s="1173"/>
      <c r="G4" s="1173"/>
      <c r="H4" s="1173"/>
      <c r="I4" s="1173"/>
      <c r="J4" s="1173"/>
      <c r="K4" s="1173"/>
      <c r="L4" s="1173"/>
      <c r="M4" s="1173"/>
      <c r="N4" s="1173"/>
      <c r="O4" s="1173"/>
      <c r="P4" s="1173"/>
      <c r="Q4" s="1174"/>
    </row>
    <row r="5" spans="1:17" ht="35.25" customHeight="1">
      <c r="A5" s="1162" t="s">
        <v>1160</v>
      </c>
      <c r="B5" s="1164" t="s">
        <v>1357</v>
      </c>
      <c r="C5" s="968"/>
      <c r="D5" s="966"/>
      <c r="E5" s="1164" t="s">
        <v>1356</v>
      </c>
      <c r="F5" s="966"/>
      <c r="G5" s="1175" t="s">
        <v>1355</v>
      </c>
      <c r="H5" s="1175" t="s">
        <v>1354</v>
      </c>
      <c r="I5" s="1164" t="s">
        <v>1353</v>
      </c>
      <c r="J5" s="968"/>
      <c r="K5" s="966"/>
      <c r="L5" s="1164" t="s">
        <v>1352</v>
      </c>
      <c r="M5" s="968"/>
      <c r="N5" s="968"/>
      <c r="O5" s="968"/>
      <c r="P5" s="927" t="s">
        <v>1351</v>
      </c>
      <c r="Q5" s="1165" t="s">
        <v>1350</v>
      </c>
    </row>
    <row r="6" spans="1:17" ht="138" customHeight="1">
      <c r="A6" s="1163"/>
      <c r="B6" s="582" t="s">
        <v>1349</v>
      </c>
      <c r="C6" s="582" t="s">
        <v>1348</v>
      </c>
      <c r="D6" s="582" t="s">
        <v>1347</v>
      </c>
      <c r="E6" s="582" t="s">
        <v>1346</v>
      </c>
      <c r="F6" s="582" t="s">
        <v>1345</v>
      </c>
      <c r="G6" s="1176"/>
      <c r="H6" s="1176"/>
      <c r="I6" s="382" t="s">
        <v>1344</v>
      </c>
      <c r="J6" s="582" t="s">
        <v>1341</v>
      </c>
      <c r="K6" s="582" t="s">
        <v>641</v>
      </c>
      <c r="L6" s="582" t="s">
        <v>1343</v>
      </c>
      <c r="M6" s="582" t="s">
        <v>1342</v>
      </c>
      <c r="N6" s="582" t="s">
        <v>1341</v>
      </c>
      <c r="O6" s="599" t="s">
        <v>641</v>
      </c>
      <c r="P6" s="927"/>
      <c r="Q6" s="1165"/>
    </row>
    <row r="7" spans="1:17" s="5" customFormat="1" hidden="1">
      <c r="A7" s="379" t="s">
        <v>1340</v>
      </c>
      <c r="B7" s="349">
        <v>295173</v>
      </c>
      <c r="C7" s="349">
        <v>165827</v>
      </c>
      <c r="D7" s="349">
        <v>13951034</v>
      </c>
      <c r="E7" s="349">
        <v>12848</v>
      </c>
      <c r="F7" s="349">
        <v>22833</v>
      </c>
      <c r="G7" s="585">
        <f t="shared" ref="G7:G13" si="0">E7/F7*100</f>
        <v>56.269434590285996</v>
      </c>
      <c r="H7" s="585">
        <v>156254</v>
      </c>
      <c r="I7" s="349">
        <v>23331</v>
      </c>
      <c r="J7" s="349">
        <f t="shared" ref="J7:J13" si="1">H7+I7</f>
        <v>179585</v>
      </c>
      <c r="K7" s="349">
        <v>1086</v>
      </c>
      <c r="L7" s="349">
        <v>164</v>
      </c>
      <c r="M7" s="349">
        <v>23</v>
      </c>
      <c r="N7" s="349">
        <f>K7+L7+M7</f>
        <v>1273</v>
      </c>
      <c r="O7" s="380">
        <v>2380.8000000000002</v>
      </c>
      <c r="P7" s="349">
        <v>53.5</v>
      </c>
      <c r="Q7" s="381"/>
    </row>
    <row r="8" spans="1:17" s="5" customFormat="1" hidden="1">
      <c r="A8" s="379" t="s">
        <v>1339</v>
      </c>
      <c r="B8" s="349">
        <v>343795</v>
      </c>
      <c r="C8" s="349">
        <v>189336</v>
      </c>
      <c r="D8" s="349">
        <v>15676948</v>
      </c>
      <c r="E8" s="349">
        <v>14566</v>
      </c>
      <c r="F8" s="349">
        <v>24936</v>
      </c>
      <c r="G8" s="585">
        <f t="shared" si="0"/>
        <v>58.413538658966957</v>
      </c>
      <c r="H8" s="585">
        <v>176611</v>
      </c>
      <c r="I8" s="349">
        <v>20879</v>
      </c>
      <c r="J8" s="349">
        <f t="shared" si="1"/>
        <v>197490</v>
      </c>
      <c r="K8" s="349">
        <v>1257</v>
      </c>
      <c r="L8" s="349">
        <v>191</v>
      </c>
      <c r="M8" s="349">
        <v>19</v>
      </c>
      <c r="N8" s="349">
        <f>K8+L8+M8</f>
        <v>1467</v>
      </c>
      <c r="O8" s="380">
        <v>2551.3000000000002</v>
      </c>
      <c r="P8" s="349">
        <v>57.5</v>
      </c>
      <c r="Q8" s="377"/>
    </row>
    <row r="9" spans="1:17" s="5" customFormat="1" hidden="1">
      <c r="A9" s="379" t="s">
        <v>1338</v>
      </c>
      <c r="B9" s="349">
        <v>398714</v>
      </c>
      <c r="C9" s="349">
        <v>213618</v>
      </c>
      <c r="D9" s="349">
        <v>19445043</v>
      </c>
      <c r="E9" s="349">
        <v>18030</v>
      </c>
      <c r="F9" s="349">
        <v>27790</v>
      </c>
      <c r="G9" s="585">
        <f t="shared" si="0"/>
        <v>64.879453040662099</v>
      </c>
      <c r="H9" s="585">
        <v>218004</v>
      </c>
      <c r="I9" s="585">
        <v>27147</v>
      </c>
      <c r="J9" s="585">
        <f t="shared" si="1"/>
        <v>245151</v>
      </c>
      <c r="K9" s="585">
        <v>1558</v>
      </c>
      <c r="L9" s="585">
        <v>229.2</v>
      </c>
      <c r="M9" s="585">
        <v>29</v>
      </c>
      <c r="N9" s="585">
        <f>K9+L9+M9</f>
        <v>1816.2</v>
      </c>
      <c r="O9" s="378">
        <v>2840.2</v>
      </c>
      <c r="P9" s="349">
        <v>63.9</v>
      </c>
      <c r="Q9" s="377"/>
    </row>
    <row r="10" spans="1:17" s="5" customFormat="1" hidden="1">
      <c r="A10" s="379" t="s">
        <v>230</v>
      </c>
      <c r="B10" s="349">
        <v>475352</v>
      </c>
      <c r="C10" s="349">
        <v>252668</v>
      </c>
      <c r="D10" s="349">
        <v>25204988</v>
      </c>
      <c r="E10" s="349">
        <v>23709</v>
      </c>
      <c r="F10" s="349">
        <v>35077</v>
      </c>
      <c r="G10" s="585">
        <f t="shared" si="0"/>
        <v>67.591299141887845</v>
      </c>
      <c r="H10" s="585">
        <v>224958</v>
      </c>
      <c r="I10" s="585">
        <v>31523</v>
      </c>
      <c r="J10" s="585">
        <f t="shared" si="1"/>
        <v>256481</v>
      </c>
      <c r="K10" s="585">
        <v>2067</v>
      </c>
      <c r="L10" s="585">
        <v>238</v>
      </c>
      <c r="M10" s="585">
        <v>35</v>
      </c>
      <c r="N10" s="585">
        <f>K10+L10+M10</f>
        <v>2340</v>
      </c>
      <c r="O10" s="378">
        <v>3488</v>
      </c>
      <c r="P10" s="349">
        <v>67.099999999999994</v>
      </c>
      <c r="Q10" s="377"/>
    </row>
    <row r="11" spans="1:17" s="5" customFormat="1" hidden="1">
      <c r="A11" s="379" t="s">
        <v>1337</v>
      </c>
      <c r="B11" s="349">
        <v>648408</v>
      </c>
      <c r="C11" s="349">
        <v>347912</v>
      </c>
      <c r="D11" s="349">
        <v>35792747</v>
      </c>
      <c r="E11" s="349">
        <v>33519</v>
      </c>
      <c r="F11" s="349">
        <v>48702</v>
      </c>
      <c r="G11" s="585">
        <f t="shared" si="0"/>
        <v>68.824688924479489</v>
      </c>
      <c r="H11" s="585">
        <v>245652</v>
      </c>
      <c r="I11" s="585">
        <v>20769</v>
      </c>
      <c r="J11" s="585">
        <f t="shared" si="1"/>
        <v>266421</v>
      </c>
      <c r="K11" s="585">
        <v>2910</v>
      </c>
      <c r="L11" s="585">
        <v>252</v>
      </c>
      <c r="M11" s="585">
        <v>23</v>
      </c>
      <c r="N11" s="585">
        <f>K11+L11+M11</f>
        <v>3185</v>
      </c>
      <c r="O11" s="378">
        <v>4750</v>
      </c>
      <c r="P11" s="349">
        <v>67.099999999999994</v>
      </c>
      <c r="Q11" s="377"/>
    </row>
    <row r="12" spans="1:17" s="5" customFormat="1" hidden="1">
      <c r="A12" s="379" t="s">
        <v>1150</v>
      </c>
      <c r="B12" s="349">
        <v>805934</v>
      </c>
      <c r="C12" s="349">
        <v>439378</v>
      </c>
      <c r="D12" s="349">
        <v>44384302</v>
      </c>
      <c r="E12" s="349">
        <v>41718</v>
      </c>
      <c r="F12" s="349">
        <v>60590</v>
      </c>
      <c r="G12" s="585">
        <f t="shared" si="0"/>
        <v>68.852946030698135</v>
      </c>
      <c r="H12" s="585">
        <v>282288</v>
      </c>
      <c r="I12" s="585">
        <v>20277.2</v>
      </c>
      <c r="J12" s="585">
        <f t="shared" si="1"/>
        <v>302565.2</v>
      </c>
      <c r="K12" s="585">
        <v>3637.1</v>
      </c>
      <c r="L12" s="585">
        <v>271.8</v>
      </c>
      <c r="M12" s="585">
        <v>21.4</v>
      </c>
      <c r="N12" s="585">
        <f>K12+L12+M12+0.1</f>
        <v>3930.4</v>
      </c>
      <c r="O12" s="378">
        <v>5983.7</v>
      </c>
      <c r="P12" s="349">
        <v>65.7</v>
      </c>
      <c r="Q12" s="377"/>
    </row>
    <row r="13" spans="1:17" s="5" customFormat="1" hidden="1">
      <c r="A13" s="379" t="s">
        <v>1336</v>
      </c>
      <c r="B13" s="349">
        <v>808442</v>
      </c>
      <c r="C13" s="349">
        <v>426099</v>
      </c>
      <c r="D13" s="349">
        <v>39467072</v>
      </c>
      <c r="E13" s="349">
        <v>37704</v>
      </c>
      <c r="F13" s="349">
        <v>59160</v>
      </c>
      <c r="G13" s="585">
        <f t="shared" si="0"/>
        <v>63.732251521298181</v>
      </c>
      <c r="H13" s="585">
        <v>252971</v>
      </c>
      <c r="I13" s="585">
        <v>24637</v>
      </c>
      <c r="J13" s="585">
        <f t="shared" si="1"/>
        <v>277608</v>
      </c>
      <c r="K13" s="585">
        <v>3259.7</v>
      </c>
      <c r="L13" s="585">
        <v>236.4</v>
      </c>
      <c r="M13" s="585">
        <v>23.8</v>
      </c>
      <c r="N13" s="585">
        <f>K13+L13+M13</f>
        <v>3519.9</v>
      </c>
      <c r="O13" s="378">
        <v>5908.5</v>
      </c>
      <c r="P13" s="349">
        <v>59.6</v>
      </c>
      <c r="Q13" s="377"/>
    </row>
    <row r="14" spans="1:17" ht="31.5" hidden="1" customHeight="1">
      <c r="A14" s="375" t="s">
        <v>1150</v>
      </c>
      <c r="B14" s="370">
        <v>520731</v>
      </c>
      <c r="C14" s="370">
        <v>805934</v>
      </c>
      <c r="D14" s="370">
        <v>439377.5</v>
      </c>
      <c r="E14" s="370">
        <v>44384302</v>
      </c>
      <c r="F14" s="370">
        <v>40697.033999999992</v>
      </c>
      <c r="G14" s="370">
        <v>57901.387999999984</v>
      </c>
      <c r="H14" s="371">
        <f t="shared" ref="H14:H29" si="2">F14/G14*100</f>
        <v>70.286802105676642</v>
      </c>
      <c r="I14" s="370">
        <v>282288</v>
      </c>
      <c r="J14" s="370">
        <v>20277.21</v>
      </c>
      <c r="K14" s="371">
        <f t="shared" ref="K14:K24" si="3">I14+J14</f>
        <v>302565.21000000002</v>
      </c>
      <c r="L14" s="370">
        <v>3637.1119999999992</v>
      </c>
      <c r="M14" s="370">
        <v>271.81200000000018</v>
      </c>
      <c r="N14" s="370">
        <v>21.433999999999994</v>
      </c>
      <c r="O14" s="376">
        <f t="shared" ref="O14:O24" si="4">SUM(L14:N14)</f>
        <v>3930.3579999999997</v>
      </c>
      <c r="P14" s="370">
        <v>5983.7190000000037</v>
      </c>
      <c r="Q14" s="368">
        <f t="shared" ref="Q14:Q24" si="5">O14/P14*100</f>
        <v>65.684200745389234</v>
      </c>
    </row>
    <row r="15" spans="1:17" ht="31.5" hidden="1" customHeight="1">
      <c r="A15" s="375" t="s">
        <v>1149</v>
      </c>
      <c r="B15" s="370">
        <v>509567</v>
      </c>
      <c r="C15" s="370">
        <v>808442</v>
      </c>
      <c r="D15" s="370">
        <v>426099</v>
      </c>
      <c r="E15" s="370">
        <v>39467072</v>
      </c>
      <c r="F15" s="370">
        <v>37703.882999999973</v>
      </c>
      <c r="G15" s="370">
        <v>59159.773000000001</v>
      </c>
      <c r="H15" s="371">
        <f t="shared" si="2"/>
        <v>63.732298296682053</v>
      </c>
      <c r="I15" s="370">
        <v>252971</v>
      </c>
      <c r="J15" s="370">
        <v>24637</v>
      </c>
      <c r="K15" s="371">
        <f t="shared" si="3"/>
        <v>277608</v>
      </c>
      <c r="L15" s="370">
        <v>3259.7223550000008</v>
      </c>
      <c r="M15" s="370">
        <v>236.43499999999995</v>
      </c>
      <c r="N15" s="370">
        <v>23.814</v>
      </c>
      <c r="O15" s="376">
        <f t="shared" si="4"/>
        <v>3519.9713550000006</v>
      </c>
      <c r="P15" s="370">
        <v>5908.4749309999988</v>
      </c>
      <c r="Q15" s="368">
        <f t="shared" si="5"/>
        <v>59.574956246861014</v>
      </c>
    </row>
    <row r="16" spans="1:17" ht="31.5" hidden="1" customHeight="1">
      <c r="A16" s="375" t="s">
        <v>1148</v>
      </c>
      <c r="B16" s="370">
        <v>512923</v>
      </c>
      <c r="C16" s="370">
        <v>820991.07000000007</v>
      </c>
      <c r="D16" s="370">
        <v>412594.40400000004</v>
      </c>
      <c r="E16" s="370">
        <v>45337263</v>
      </c>
      <c r="F16" s="370">
        <v>43959.366477000032</v>
      </c>
      <c r="G16" s="370">
        <v>61090.525477000025</v>
      </c>
      <c r="H16" s="371">
        <f t="shared" si="2"/>
        <v>71.957748167594829</v>
      </c>
      <c r="I16" s="370">
        <v>298245</v>
      </c>
      <c r="J16" s="370">
        <v>29658.502</v>
      </c>
      <c r="K16" s="371">
        <f t="shared" si="3"/>
        <v>327903.50199999998</v>
      </c>
      <c r="L16" s="370">
        <v>3705.8688280000001</v>
      </c>
      <c r="M16" s="370">
        <v>285.55206400000003</v>
      </c>
      <c r="N16" s="370">
        <v>28.577999999999999</v>
      </c>
      <c r="O16" s="376">
        <f t="shared" si="4"/>
        <v>4019.9988920000001</v>
      </c>
      <c r="P16" s="370">
        <v>6128.9993019999993</v>
      </c>
      <c r="Q16" s="368">
        <f t="shared" si="5"/>
        <v>65.589808285476622</v>
      </c>
    </row>
    <row r="17" spans="1:17" ht="31.5" hidden="1" customHeight="1">
      <c r="A17" s="375" t="s">
        <v>39</v>
      </c>
      <c r="B17" s="370">
        <v>531052</v>
      </c>
      <c r="C17" s="370">
        <v>892629.86999999988</v>
      </c>
      <c r="D17" s="370">
        <v>438558.80700000003</v>
      </c>
      <c r="E17" s="370">
        <v>53842538</v>
      </c>
      <c r="F17" s="370">
        <v>52707.259845999994</v>
      </c>
      <c r="G17" s="370">
        <v>68215.732792999988</v>
      </c>
      <c r="H17" s="371">
        <f t="shared" si="2"/>
        <v>77.265548119140917</v>
      </c>
      <c r="I17" s="370">
        <v>360766</v>
      </c>
      <c r="J17" s="370">
        <v>21278.800000000003</v>
      </c>
      <c r="K17" s="371">
        <f t="shared" si="3"/>
        <v>382044.8</v>
      </c>
      <c r="L17" s="370">
        <v>4363.2996750000002</v>
      </c>
      <c r="M17" s="370">
        <v>374.87342400000006</v>
      </c>
      <c r="N17" s="370">
        <v>20.253000000000004</v>
      </c>
      <c r="O17" s="376">
        <f t="shared" si="4"/>
        <v>4758.4260990000002</v>
      </c>
      <c r="P17" s="370">
        <v>6777.6978010000012</v>
      </c>
      <c r="Q17" s="368">
        <f t="shared" si="5"/>
        <v>70.207115140157597</v>
      </c>
    </row>
    <row r="18" spans="1:17" ht="31.5" hidden="1" customHeight="1">
      <c r="A18" s="375" t="s">
        <v>40</v>
      </c>
      <c r="B18" s="370">
        <v>600509</v>
      </c>
      <c r="C18" s="370">
        <v>987924.72</v>
      </c>
      <c r="D18" s="370">
        <v>500233.22900000005</v>
      </c>
      <c r="E18" s="370">
        <v>60837455</v>
      </c>
      <c r="F18" s="370">
        <v>59084.130873000009</v>
      </c>
      <c r="G18" s="370">
        <v>78638.841017000028</v>
      </c>
      <c r="H18" s="371">
        <f t="shared" si="2"/>
        <v>75.133521945252596</v>
      </c>
      <c r="I18" s="370">
        <v>345248.33999999997</v>
      </c>
      <c r="J18" s="370">
        <v>15464</v>
      </c>
      <c r="K18" s="371">
        <f t="shared" si="3"/>
        <v>360712.33999999997</v>
      </c>
      <c r="L18" s="370">
        <v>5066.0135989999999</v>
      </c>
      <c r="M18" s="370">
        <v>374.98542800000001</v>
      </c>
      <c r="N18" s="370">
        <v>18.087</v>
      </c>
      <c r="O18" s="376">
        <f t="shared" si="4"/>
        <v>5459.0860270000003</v>
      </c>
      <c r="P18" s="370">
        <v>8032.6233609999981</v>
      </c>
      <c r="Q18" s="368">
        <f t="shared" si="5"/>
        <v>67.961434037912952</v>
      </c>
    </row>
    <row r="19" spans="1:17" ht="31.5" hidden="1" customHeight="1">
      <c r="A19" s="375" t="s">
        <v>1147</v>
      </c>
      <c r="B19" s="370">
        <v>554058</v>
      </c>
      <c r="C19" s="370">
        <v>903440.7899999998</v>
      </c>
      <c r="D19" s="370">
        <v>474809.71199999994</v>
      </c>
      <c r="E19" s="370">
        <v>57867052</v>
      </c>
      <c r="F19" s="370">
        <v>56739.181310000022</v>
      </c>
      <c r="G19" s="370">
        <v>76147.903636000017</v>
      </c>
      <c r="H19" s="371">
        <f t="shared" si="2"/>
        <v>74.511810044335562</v>
      </c>
      <c r="I19" s="370">
        <v>368873.26</v>
      </c>
      <c r="J19" s="370">
        <v>4220.58</v>
      </c>
      <c r="K19" s="371">
        <f t="shared" si="3"/>
        <v>373093.84</v>
      </c>
      <c r="L19" s="370">
        <v>4857.1924048549145</v>
      </c>
      <c r="M19" s="370">
        <v>424.3158899999998</v>
      </c>
      <c r="N19" s="370">
        <v>16.936000000000007</v>
      </c>
      <c r="O19" s="376">
        <f t="shared" si="4"/>
        <v>5298.444294854914</v>
      </c>
      <c r="P19" s="370">
        <v>7842.8224529044828</v>
      </c>
      <c r="Q19" s="368">
        <f t="shared" si="5"/>
        <v>67.557876347088637</v>
      </c>
    </row>
    <row r="20" spans="1:17" ht="43.5" customHeight="1">
      <c r="A20" s="375" t="s">
        <v>41</v>
      </c>
      <c r="B20" s="370">
        <v>588630</v>
      </c>
      <c r="C20" s="370">
        <v>974029.45</v>
      </c>
      <c r="D20" s="370">
        <v>499922.66200000001</v>
      </c>
      <c r="E20" s="370">
        <v>60668409</v>
      </c>
      <c r="F20" s="370">
        <v>59138.948364000018</v>
      </c>
      <c r="G20" s="370">
        <v>80716.19875299999</v>
      </c>
      <c r="H20" s="371">
        <f t="shared" si="2"/>
        <v>73.267757002496353</v>
      </c>
      <c r="I20" s="370">
        <v>505284</v>
      </c>
      <c r="J20" s="370">
        <v>3660</v>
      </c>
      <c r="K20" s="371">
        <f t="shared" si="3"/>
        <v>508944</v>
      </c>
      <c r="L20" s="370">
        <v>5101.4660340058517</v>
      </c>
      <c r="M20" s="370">
        <v>554.09655500000019</v>
      </c>
      <c r="N20" s="370">
        <v>18.398000000000007</v>
      </c>
      <c r="O20" s="376">
        <f t="shared" si="4"/>
        <v>5673.9605890058519</v>
      </c>
      <c r="P20" s="370">
        <v>8389.9665435406259</v>
      </c>
      <c r="Q20" s="368">
        <f t="shared" si="5"/>
        <v>67.62792866408023</v>
      </c>
    </row>
    <row r="21" spans="1:17" ht="43.5" customHeight="1">
      <c r="A21" s="375" t="s">
        <v>42</v>
      </c>
      <c r="B21" s="370">
        <v>616920</v>
      </c>
      <c r="C21" s="370">
        <v>1012898.6199999999</v>
      </c>
      <c r="D21" s="370">
        <v>528582.15100000007</v>
      </c>
      <c r="E21" s="370">
        <v>70083961</v>
      </c>
      <c r="F21" s="370">
        <v>67023.209906000062</v>
      </c>
      <c r="G21" s="370">
        <v>84805.46082600001</v>
      </c>
      <c r="H21" s="371">
        <f t="shared" si="2"/>
        <v>79.031714766004555</v>
      </c>
      <c r="I21" s="370">
        <v>564539.79200000002</v>
      </c>
      <c r="J21" s="370">
        <v>27379</v>
      </c>
      <c r="K21" s="371">
        <f t="shared" si="3"/>
        <v>591918.79200000002</v>
      </c>
      <c r="L21" s="370">
        <v>5841.8371040000011</v>
      </c>
      <c r="M21" s="370">
        <v>633.06448399999988</v>
      </c>
      <c r="N21" s="370">
        <v>27.327000000000005</v>
      </c>
      <c r="O21" s="376">
        <f t="shared" si="4"/>
        <v>6502.2285880000009</v>
      </c>
      <c r="P21" s="370">
        <v>8889.588200000002</v>
      </c>
      <c r="Q21" s="368">
        <f t="shared" si="5"/>
        <v>73.144317168707545</v>
      </c>
    </row>
    <row r="22" spans="1:17" ht="43.5" customHeight="1">
      <c r="A22" s="375" t="s">
        <v>43</v>
      </c>
      <c r="B22" s="370">
        <v>699921</v>
      </c>
      <c r="C22" s="370">
        <v>1160022.6960000002</v>
      </c>
      <c r="D22" s="370">
        <v>624853.27600000007</v>
      </c>
      <c r="E22" s="370">
        <v>85197675</v>
      </c>
      <c r="F22" s="370">
        <v>80965.882337000003</v>
      </c>
      <c r="G22" s="370">
        <v>97728.035216000018</v>
      </c>
      <c r="H22" s="371">
        <f t="shared" si="2"/>
        <v>82.848163434420798</v>
      </c>
      <c r="I22" s="370">
        <v>590793.71669999999</v>
      </c>
      <c r="J22" s="370">
        <v>32770.949925000008</v>
      </c>
      <c r="K22" s="371">
        <f t="shared" si="3"/>
        <v>623564.66662499995</v>
      </c>
      <c r="L22" s="370">
        <v>7037.1620817349985</v>
      </c>
      <c r="M22" s="370">
        <v>663.94372766500021</v>
      </c>
      <c r="N22" s="370">
        <v>34.01010999999999</v>
      </c>
      <c r="O22" s="376">
        <f t="shared" si="4"/>
        <v>7735.1159193999993</v>
      </c>
      <c r="P22" s="370">
        <v>10501.916390585002</v>
      </c>
      <c r="Q22" s="368">
        <f t="shared" si="5"/>
        <v>73.654327759974876</v>
      </c>
    </row>
    <row r="23" spans="1:17" ht="43.5" customHeight="1">
      <c r="A23" s="375" t="s">
        <v>414</v>
      </c>
      <c r="B23" s="370">
        <v>810194</v>
      </c>
      <c r="C23" s="370">
        <v>1359242.1113</v>
      </c>
      <c r="D23" s="370">
        <v>721348.56200000027</v>
      </c>
      <c r="E23" s="370">
        <v>103748598</v>
      </c>
      <c r="F23" s="370">
        <v>98641.198876000009</v>
      </c>
      <c r="G23" s="370">
        <v>116944.84715400006</v>
      </c>
      <c r="H23" s="371">
        <f t="shared" si="2"/>
        <v>84.348478172880334</v>
      </c>
      <c r="I23" s="370">
        <v>601798.28399999999</v>
      </c>
      <c r="J23" s="370">
        <v>35999.18</v>
      </c>
      <c r="K23" s="371">
        <f t="shared" si="3"/>
        <v>637797.46400000004</v>
      </c>
      <c r="L23" s="370">
        <v>8557.4469480000007</v>
      </c>
      <c r="M23" s="370">
        <v>675.51252199999999</v>
      </c>
      <c r="N23" s="370">
        <v>36.364746999999994</v>
      </c>
      <c r="O23" s="376">
        <f t="shared" si="4"/>
        <v>9269.3242170000012</v>
      </c>
      <c r="P23" s="370">
        <v>12595.923799779996</v>
      </c>
      <c r="Q23" s="368">
        <f t="shared" si="5"/>
        <v>73.589872123249123</v>
      </c>
    </row>
    <row r="24" spans="1:17" ht="43.5" customHeight="1">
      <c r="A24" s="375" t="s">
        <v>526</v>
      </c>
      <c r="B24" s="370">
        <v>922339</v>
      </c>
      <c r="C24" s="370">
        <v>1565387.78993</v>
      </c>
      <c r="D24" s="370">
        <v>826155.44800000021</v>
      </c>
      <c r="E24" s="370">
        <v>123315916</v>
      </c>
      <c r="F24" s="370">
        <v>117041.70689099999</v>
      </c>
      <c r="G24" s="370">
        <v>134541.20041199998</v>
      </c>
      <c r="H24" s="371">
        <f t="shared" si="2"/>
        <v>86.993208424325047</v>
      </c>
      <c r="I24" s="370">
        <v>660016.33749999967</v>
      </c>
      <c r="J24" s="370">
        <v>36513.440299999995</v>
      </c>
      <c r="K24" s="371">
        <f t="shared" si="3"/>
        <v>696529.77779999969</v>
      </c>
      <c r="L24" s="370">
        <v>10184.313995500004</v>
      </c>
      <c r="M24" s="370">
        <v>754.63844899999992</v>
      </c>
      <c r="N24" s="370">
        <v>37.229360100000008</v>
      </c>
      <c r="O24" s="376">
        <f t="shared" si="4"/>
        <v>10976.181804600004</v>
      </c>
      <c r="P24" s="370">
        <v>14590.537565000001</v>
      </c>
      <c r="Q24" s="368">
        <f t="shared" si="5"/>
        <v>75.228083651488163</v>
      </c>
    </row>
    <row r="25" spans="1:17" ht="43.5" customHeight="1">
      <c r="A25" s="375" t="s">
        <v>527</v>
      </c>
      <c r="B25" s="370">
        <v>1054821</v>
      </c>
      <c r="C25" s="370">
        <v>1838009</v>
      </c>
      <c r="D25" s="370">
        <v>862164</v>
      </c>
      <c r="E25" s="370">
        <v>140333572</v>
      </c>
      <c r="F25" s="370">
        <v>134881</v>
      </c>
      <c r="G25" s="370">
        <v>156784</v>
      </c>
      <c r="H25" s="371">
        <f t="shared" si="2"/>
        <v>86.029824471884879</v>
      </c>
      <c r="I25" s="370">
        <v>721575.4</v>
      </c>
      <c r="J25" s="370">
        <v>39369</v>
      </c>
      <c r="K25" s="371">
        <v>760944.5</v>
      </c>
      <c r="L25" s="370">
        <v>11863.3</v>
      </c>
      <c r="M25" s="370">
        <v>818.1</v>
      </c>
      <c r="N25" s="370">
        <v>39.9</v>
      </c>
      <c r="O25" s="369">
        <f>L25+M25+N25</f>
        <v>12721.3</v>
      </c>
      <c r="P25" s="370">
        <v>14591.537565000001</v>
      </c>
      <c r="Q25" s="368">
        <v>73.8</v>
      </c>
    </row>
    <row r="26" spans="1:17" ht="43.5" customHeight="1">
      <c r="A26" s="372" t="s">
        <v>550</v>
      </c>
      <c r="B26" s="370">
        <v>1054823</v>
      </c>
      <c r="C26" s="370">
        <v>1795402.7219999998</v>
      </c>
      <c r="D26" s="370">
        <v>969633.71089999983</v>
      </c>
      <c r="E26" s="370">
        <v>141202179</v>
      </c>
      <c r="F26" s="370">
        <v>136682.72716899999</v>
      </c>
      <c r="G26" s="370">
        <v>158570.873123</v>
      </c>
      <c r="H26" s="371">
        <f t="shared" si="2"/>
        <v>86.196616362815988</v>
      </c>
      <c r="I26" s="370">
        <v>703494.83584605309</v>
      </c>
      <c r="J26" s="370">
        <v>25959.874199999995</v>
      </c>
      <c r="K26" s="370">
        <v>729454.71004605293</v>
      </c>
      <c r="L26" s="370">
        <v>12109.8158697536</v>
      </c>
      <c r="M26" s="370">
        <v>786.13279887401995</v>
      </c>
      <c r="N26" s="370">
        <v>25.704592522799999</v>
      </c>
      <c r="O26" s="369">
        <v>12921.653261150401</v>
      </c>
      <c r="P26" s="370">
        <v>19117.874774457399</v>
      </c>
      <c r="Q26" s="368">
        <f>O26/P26*100</f>
        <v>67.589381213096374</v>
      </c>
    </row>
    <row r="27" spans="1:17" ht="43.5" customHeight="1">
      <c r="A27" s="372" t="s">
        <v>1146</v>
      </c>
      <c r="B27" s="370">
        <v>490546</v>
      </c>
      <c r="C27" s="370">
        <v>856554</v>
      </c>
      <c r="D27" s="370">
        <v>467117.90558279591</v>
      </c>
      <c r="E27" s="370">
        <v>53330502</v>
      </c>
      <c r="F27" s="370">
        <v>52930.110834999999</v>
      </c>
      <c r="G27" s="370">
        <v>77350.247313999993</v>
      </c>
      <c r="H27" s="371">
        <f t="shared" si="2"/>
        <v>68.429142340208031</v>
      </c>
      <c r="I27" s="370">
        <v>443960.48894786945</v>
      </c>
      <c r="J27" s="370">
        <v>23638.393089999983</v>
      </c>
      <c r="K27" s="370">
        <f>SUM(I27:J27)</f>
        <v>467598.88203786942</v>
      </c>
      <c r="L27" s="370">
        <v>4623.3275277296598</v>
      </c>
      <c r="M27" s="370">
        <v>497.83245240209999</v>
      </c>
      <c r="N27" s="370">
        <v>21.45031931638</v>
      </c>
      <c r="O27" s="369">
        <f>SUM(L27:N27)</f>
        <v>5142.6102994481398</v>
      </c>
      <c r="P27" s="374">
        <v>8188.4962663521001</v>
      </c>
      <c r="Q27" s="368">
        <f>O27/P27*100</f>
        <v>62.802865534420349</v>
      </c>
    </row>
    <row r="28" spans="1:17" ht="43.5" customHeight="1">
      <c r="A28" s="373" t="s">
        <v>1335</v>
      </c>
      <c r="B28" s="370">
        <v>729770</v>
      </c>
      <c r="C28" s="370">
        <v>1236019.6529999997</v>
      </c>
      <c r="D28" s="370">
        <v>688368.46989999968</v>
      </c>
      <c r="E28" s="370">
        <v>84184459</v>
      </c>
      <c r="F28" s="370">
        <f>81778470.096/1000</f>
        <v>81778.470096000005</v>
      </c>
      <c r="G28" s="370">
        <f>111455119.966/1000</f>
        <v>111455.119966</v>
      </c>
      <c r="H28" s="370">
        <f t="shared" si="2"/>
        <v>73.373453028400121</v>
      </c>
      <c r="I28" s="370">
        <v>580699.63707000017</v>
      </c>
      <c r="J28" s="370">
        <v>24549.987406980134</v>
      </c>
      <c r="K28" s="370">
        <f>SUM(I28:J28)</f>
        <v>605249.6244769803</v>
      </c>
      <c r="L28" s="370">
        <v>7136.0584655769981</v>
      </c>
      <c r="M28" s="370">
        <v>692.6852944761099</v>
      </c>
      <c r="N28" s="370">
        <v>25.935009247016364</v>
      </c>
      <c r="O28" s="370">
        <f>SUM(L28:N28)</f>
        <v>7854.6787693001252</v>
      </c>
      <c r="P28" s="370">
        <v>12435.881054461001</v>
      </c>
      <c r="Q28" s="704">
        <f>O28/P28*100</f>
        <v>63.16141763419725</v>
      </c>
    </row>
    <row r="29" spans="1:17" ht="43.5" customHeight="1">
      <c r="A29" s="372" t="s">
        <v>1334</v>
      </c>
      <c r="B29" s="370">
        <v>571722</v>
      </c>
      <c r="C29" s="370">
        <v>974129.78956666682</v>
      </c>
      <c r="D29" s="370">
        <v>531346.80266666657</v>
      </c>
      <c r="E29" s="370">
        <v>74102023</v>
      </c>
      <c r="F29" s="370">
        <f>72337454.016/1000</f>
        <v>72337.454016000003</v>
      </c>
      <c r="G29" s="370">
        <f>89693861.819/1000</f>
        <v>89693.861819000012</v>
      </c>
      <c r="H29" s="371">
        <f t="shared" si="2"/>
        <v>80.649280284056886</v>
      </c>
      <c r="I29" s="370">
        <v>396283.93776</v>
      </c>
      <c r="J29" s="370">
        <v>18301.436013800827</v>
      </c>
      <c r="K29" s="370">
        <f>SUM(I29:J29)</f>
        <v>414585.37377380085</v>
      </c>
      <c r="L29" s="370">
        <v>6395.3173522236848</v>
      </c>
      <c r="M29" s="370">
        <v>497.5228162268499</v>
      </c>
      <c r="N29" s="370">
        <v>19.823929749345041</v>
      </c>
      <c r="O29" s="370">
        <f>SUM(L29:N29)</f>
        <v>6912.6640981998789</v>
      </c>
      <c r="P29" s="369">
        <v>9982.23222455</v>
      </c>
      <c r="Q29" s="368">
        <f>O29/P29*100</f>
        <v>69.249682262441084</v>
      </c>
    </row>
    <row r="30" spans="1:17" ht="30.75" customHeight="1">
      <c r="A30" s="1169" t="s">
        <v>1333</v>
      </c>
      <c r="B30" s="1170"/>
      <c r="C30" s="1170"/>
      <c r="D30" s="1170"/>
      <c r="E30" s="1170"/>
      <c r="F30" s="1170"/>
      <c r="G30" s="1170"/>
      <c r="H30" s="1170"/>
      <c r="I30" s="1170"/>
      <c r="J30" s="1170"/>
      <c r="K30" s="1170"/>
      <c r="L30" s="1170"/>
      <c r="M30" s="1170"/>
      <c r="N30" s="1170"/>
      <c r="O30" s="1170"/>
      <c r="P30" s="1170"/>
      <c r="Q30" s="1171"/>
    </row>
    <row r="31" spans="1:17" ht="15.75" thickBot="1">
      <c r="A31" s="196" t="s">
        <v>1332</v>
      </c>
      <c r="B31" s="245"/>
      <c r="C31" s="245"/>
      <c r="D31" s="245"/>
      <c r="E31" s="245"/>
      <c r="F31" s="245"/>
      <c r="G31" s="245"/>
      <c r="H31" s="245"/>
      <c r="I31" s="245"/>
      <c r="J31" s="245" t="s">
        <v>1331</v>
      </c>
      <c r="K31" s="245"/>
      <c r="L31" s="245"/>
      <c r="M31" s="245"/>
      <c r="N31" s="245"/>
      <c r="O31" s="245"/>
      <c r="P31" s="245"/>
      <c r="Q31" s="220"/>
    </row>
    <row r="32" spans="1:17" ht="15.75" thickTop="1"/>
  </sheetData>
  <mergeCells count="13">
    <mergeCell ref="A30:Q30"/>
    <mergeCell ref="A2:Q2"/>
    <mergeCell ref="A3:Q3"/>
    <mergeCell ref="A4:Q4"/>
    <mergeCell ref="A5:A6"/>
    <mergeCell ref="B5:D5"/>
    <mergeCell ref="E5:F5"/>
    <mergeCell ref="G5:G6"/>
    <mergeCell ref="H5:H6"/>
    <mergeCell ref="I5:K5"/>
    <mergeCell ref="L5:O5"/>
    <mergeCell ref="P5:P6"/>
    <mergeCell ref="Q5:Q6"/>
  </mergeCells>
  <conditionalFormatting sqref="A14:Q29">
    <cfRule type="expression" dxfId="14" priority="1">
      <formula>MOD(ROW(),3)=2</formula>
    </cfRule>
  </conditionalFormatting>
  <printOptions horizontalCentered="1"/>
  <pageMargins left="0.23622047244094491" right="0.23622047244094491" top="0.27559055118110237" bottom="0.27559055118110237" header="0.31496062992125984" footer="0.31496062992125984"/>
  <pageSetup paperSize="9" scale="80" orientation="landscape" r:id="rId1"/>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0EB0C-0232-4B7B-A055-AE66D5172B32}">
  <sheetPr>
    <pageSetUpPr fitToPage="1"/>
  </sheetPr>
  <dimension ref="A1:AG63"/>
  <sheetViews>
    <sheetView showZeros="0" view="pageBreakPreview" topLeftCell="A34" zoomScale="115" zoomScaleSheetLayoutView="115" workbookViewId="0">
      <selection activeCell="M17" sqref="M17"/>
    </sheetView>
  </sheetViews>
  <sheetFormatPr defaultColWidth="9.140625" defaultRowHeight="15"/>
  <cols>
    <col min="1" max="1" width="8" customWidth="1"/>
    <col min="2" max="2" width="27.85546875" customWidth="1"/>
    <col min="3" max="3" width="7.85546875" hidden="1" customWidth="1"/>
    <col min="4" max="4" width="7.42578125" hidden="1" customWidth="1"/>
    <col min="5" max="5" width="7.28515625" hidden="1" customWidth="1"/>
    <col min="6" max="6" width="7.85546875" hidden="1" customWidth="1"/>
    <col min="7" max="7" width="7.42578125" hidden="1" customWidth="1"/>
    <col min="8" max="8" width="6.85546875" hidden="1" customWidth="1"/>
    <col min="9" max="9" width="6.140625" hidden="1" customWidth="1"/>
    <col min="10" max="10" width="5.85546875" hidden="1" customWidth="1"/>
    <col min="11" max="11" width="7.85546875" hidden="1" customWidth="1"/>
    <col min="12" max="12" width="6.85546875" hidden="1" customWidth="1"/>
    <col min="13" max="13" width="7.7109375" hidden="1" customWidth="1"/>
    <col min="14" max="14" width="6.85546875" hidden="1" customWidth="1"/>
    <col min="15" max="15" width="7.42578125" hidden="1" customWidth="1"/>
    <col min="16" max="22" width="6.85546875" hidden="1" customWidth="1"/>
    <col min="23" max="32" width="9.7109375" customWidth="1"/>
    <col min="33" max="33" width="29.140625" customWidth="1"/>
  </cols>
  <sheetData>
    <row r="1" spans="1:33" ht="15.75" thickBot="1"/>
    <row r="2" spans="1:33" ht="16.5" thickTop="1">
      <c r="A2" s="1180" t="s">
        <v>1330</v>
      </c>
      <c r="B2" s="1181"/>
      <c r="C2" s="1181"/>
      <c r="D2" s="1181"/>
      <c r="E2" s="1181"/>
      <c r="F2" s="1181"/>
      <c r="G2" s="1181"/>
      <c r="H2" s="1181"/>
      <c r="I2" s="1181"/>
      <c r="J2" s="1181"/>
      <c r="K2" s="1181"/>
      <c r="L2" s="1181"/>
      <c r="M2" s="1181"/>
      <c r="N2" s="1181"/>
      <c r="O2" s="1181"/>
      <c r="P2" s="1182"/>
      <c r="Q2" s="1181"/>
      <c r="R2" s="1181"/>
      <c r="S2" s="1181"/>
      <c r="T2" s="1181"/>
      <c r="U2" s="1181"/>
      <c r="V2" s="1181"/>
      <c r="W2" s="1181"/>
      <c r="X2" s="1181"/>
      <c r="Y2" s="1181"/>
      <c r="Z2" s="1181"/>
      <c r="AA2" s="1181"/>
      <c r="AB2" s="1181"/>
      <c r="AC2" s="1181"/>
      <c r="AD2" s="1181"/>
      <c r="AE2" s="1181"/>
      <c r="AF2" s="1181"/>
      <c r="AG2" s="1182"/>
    </row>
    <row r="3" spans="1:33" ht="15.75">
      <c r="A3" s="1177" t="s">
        <v>1654</v>
      </c>
      <c r="B3" s="1178"/>
      <c r="C3" s="1178"/>
      <c r="D3" s="1178"/>
      <c r="E3" s="1178"/>
      <c r="F3" s="1178"/>
      <c r="G3" s="1178"/>
      <c r="H3" s="1178"/>
      <c r="I3" s="1178"/>
      <c r="J3" s="1178"/>
      <c r="K3" s="1178"/>
      <c r="L3" s="1178"/>
      <c r="M3" s="1178"/>
      <c r="N3" s="1178"/>
      <c r="O3" s="1178"/>
      <c r="P3" s="1178"/>
      <c r="Q3" s="1178"/>
      <c r="R3" s="1178"/>
      <c r="S3" s="1178"/>
      <c r="T3" s="1178"/>
      <c r="U3" s="1178"/>
      <c r="V3" s="1178"/>
      <c r="W3" s="1178"/>
      <c r="X3" s="1178"/>
      <c r="Y3" s="1178"/>
      <c r="Z3" s="1178"/>
      <c r="AA3" s="1178"/>
      <c r="AB3" s="1178"/>
      <c r="AC3" s="1178"/>
      <c r="AD3" s="1178"/>
      <c r="AE3" s="1178"/>
      <c r="AF3" s="1178"/>
      <c r="AG3" s="1179"/>
    </row>
    <row r="4" spans="1:33" ht="15.75">
      <c r="A4" s="1183" t="s">
        <v>1422</v>
      </c>
      <c r="B4" s="1184"/>
      <c r="C4" s="1185"/>
      <c r="D4" s="1185"/>
      <c r="E4" s="1185"/>
      <c r="F4" s="1185"/>
      <c r="G4" s="1185"/>
      <c r="H4" s="1185"/>
      <c r="I4" s="1185"/>
      <c r="J4" s="1185"/>
      <c r="K4" s="1185"/>
      <c r="L4" s="1185"/>
      <c r="M4" s="1185"/>
      <c r="N4" s="1185"/>
      <c r="O4" s="1185"/>
      <c r="P4" s="1186"/>
      <c r="Q4" s="1185"/>
      <c r="R4" s="1185"/>
      <c r="S4" s="1185"/>
      <c r="T4" s="1185"/>
      <c r="U4" s="1185"/>
      <c r="V4" s="1185"/>
      <c r="W4" s="1185"/>
      <c r="X4" s="1185"/>
      <c r="Y4" s="1185"/>
      <c r="Z4" s="1185"/>
      <c r="AA4" s="1185"/>
      <c r="AB4" s="1185"/>
      <c r="AC4" s="1185"/>
      <c r="AD4" s="1185"/>
      <c r="AE4" s="1185"/>
      <c r="AF4" s="1185"/>
      <c r="AG4" s="1186"/>
    </row>
    <row r="5" spans="1:33" s="403" customFormat="1" ht="15.75">
      <c r="A5" s="1187" t="s">
        <v>1421</v>
      </c>
      <c r="B5" s="1197" t="s">
        <v>172</v>
      </c>
      <c r="C5" s="1190">
        <v>2007</v>
      </c>
      <c r="D5" s="923"/>
      <c r="E5" s="923">
        <v>2008</v>
      </c>
      <c r="F5" s="923"/>
      <c r="G5" s="923">
        <v>2009</v>
      </c>
      <c r="H5" s="923"/>
      <c r="I5" s="1193">
        <v>2010</v>
      </c>
      <c r="J5" s="1194"/>
      <c r="K5" s="1189">
        <v>2011</v>
      </c>
      <c r="L5" s="1190"/>
      <c r="M5" s="1189">
        <v>2012</v>
      </c>
      <c r="N5" s="1190"/>
      <c r="O5" s="1189">
        <v>2013</v>
      </c>
      <c r="P5" s="1200"/>
      <c r="Q5" s="1189">
        <v>2014</v>
      </c>
      <c r="R5" s="1190"/>
      <c r="S5" s="1191">
        <v>2015</v>
      </c>
      <c r="T5" s="1190"/>
      <c r="U5" s="1191">
        <v>2016</v>
      </c>
      <c r="V5" s="1190"/>
      <c r="W5" s="1191">
        <v>2017</v>
      </c>
      <c r="X5" s="1190"/>
      <c r="Y5" s="923">
        <v>2018</v>
      </c>
      <c r="Z5" s="923"/>
      <c r="AA5" s="1193">
        <v>2019</v>
      </c>
      <c r="AB5" s="1194"/>
      <c r="AC5" s="1193">
        <v>2020</v>
      </c>
      <c r="AD5" s="1194"/>
      <c r="AE5" s="1193" t="s">
        <v>1420</v>
      </c>
      <c r="AF5" s="1194"/>
      <c r="AG5" s="1192" t="s">
        <v>1419</v>
      </c>
    </row>
    <row r="6" spans="1:33" s="403" customFormat="1" ht="38.25">
      <c r="A6" s="1188"/>
      <c r="B6" s="1197"/>
      <c r="C6" s="405" t="s">
        <v>1418</v>
      </c>
      <c r="D6" s="404" t="s">
        <v>1417</v>
      </c>
      <c r="E6" s="404" t="s">
        <v>1418</v>
      </c>
      <c r="F6" s="404" t="s">
        <v>1417</v>
      </c>
      <c r="G6" s="404" t="s">
        <v>1418</v>
      </c>
      <c r="H6" s="404" t="s">
        <v>1417</v>
      </c>
      <c r="I6" s="404" t="s">
        <v>1418</v>
      </c>
      <c r="J6" s="404" t="s">
        <v>1417</v>
      </c>
      <c r="K6" s="404" t="s">
        <v>1418</v>
      </c>
      <c r="L6" s="404" t="s">
        <v>1417</v>
      </c>
      <c r="M6" s="404" t="s">
        <v>1418</v>
      </c>
      <c r="N6" s="404" t="s">
        <v>1417</v>
      </c>
      <c r="O6" s="404" t="s">
        <v>1418</v>
      </c>
      <c r="P6" s="406" t="s">
        <v>1417</v>
      </c>
      <c r="Q6" s="405" t="s">
        <v>1418</v>
      </c>
      <c r="R6" s="404" t="s">
        <v>1417</v>
      </c>
      <c r="S6" s="404" t="s">
        <v>1418</v>
      </c>
      <c r="T6" s="404" t="s">
        <v>1417</v>
      </c>
      <c r="U6" s="404" t="s">
        <v>1418</v>
      </c>
      <c r="V6" s="404" t="s">
        <v>1417</v>
      </c>
      <c r="W6" s="404" t="s">
        <v>1416</v>
      </c>
      <c r="X6" s="404" t="s">
        <v>1415</v>
      </c>
      <c r="Y6" s="404" t="s">
        <v>1416</v>
      </c>
      <c r="Z6" s="404" t="s">
        <v>1415</v>
      </c>
      <c r="AA6" s="404" t="s">
        <v>1416</v>
      </c>
      <c r="AB6" s="404" t="s">
        <v>1415</v>
      </c>
      <c r="AC6" s="404" t="s">
        <v>1416</v>
      </c>
      <c r="AD6" s="404" t="s">
        <v>1415</v>
      </c>
      <c r="AE6" s="404" t="s">
        <v>1416</v>
      </c>
      <c r="AF6" s="404" t="s">
        <v>1415</v>
      </c>
      <c r="AG6" s="1192"/>
    </row>
    <row r="7" spans="1:33" ht="20.100000000000001" customHeight="1">
      <c r="A7" s="391">
        <v>1</v>
      </c>
      <c r="B7" s="583" t="s">
        <v>1414</v>
      </c>
      <c r="C7" s="390">
        <v>80</v>
      </c>
      <c r="D7" s="349">
        <v>0</v>
      </c>
      <c r="E7" s="349">
        <v>153</v>
      </c>
      <c r="F7" s="349">
        <v>0</v>
      </c>
      <c r="G7" s="349">
        <v>308</v>
      </c>
      <c r="H7" s="349">
        <v>4</v>
      </c>
      <c r="I7" s="349">
        <v>178</v>
      </c>
      <c r="J7" s="349">
        <v>0</v>
      </c>
      <c r="K7" s="584">
        <v>227</v>
      </c>
      <c r="L7" s="584">
        <v>0</v>
      </c>
      <c r="M7" s="584">
        <v>109</v>
      </c>
      <c r="N7" s="584">
        <v>0</v>
      </c>
      <c r="O7" s="349">
        <v>31</v>
      </c>
      <c r="P7" s="402">
        <v>0</v>
      </c>
      <c r="Q7" s="390">
        <v>0</v>
      </c>
      <c r="R7" s="349">
        <v>0</v>
      </c>
      <c r="S7" s="349">
        <v>0</v>
      </c>
      <c r="T7" s="349">
        <v>0</v>
      </c>
      <c r="U7" s="349">
        <v>0</v>
      </c>
      <c r="V7" s="349">
        <v>0</v>
      </c>
      <c r="W7" s="349">
        <v>0</v>
      </c>
      <c r="X7" s="349">
        <v>0</v>
      </c>
      <c r="Y7" s="349"/>
      <c r="Z7" s="349"/>
      <c r="AA7" s="349"/>
      <c r="AB7" s="349"/>
      <c r="AC7" s="349"/>
      <c r="AD7" s="349"/>
      <c r="AE7" s="349"/>
      <c r="AF7" s="349"/>
      <c r="AG7" s="615" t="s">
        <v>10</v>
      </c>
    </row>
    <row r="8" spans="1:33" ht="20.100000000000001" customHeight="1">
      <c r="A8" s="391">
        <v>2</v>
      </c>
      <c r="B8" s="583" t="s">
        <v>1413</v>
      </c>
      <c r="C8" s="390" t="s">
        <v>26</v>
      </c>
      <c r="D8" s="349" t="s">
        <v>26</v>
      </c>
      <c r="E8" s="349">
        <v>0</v>
      </c>
      <c r="F8" s="349">
        <v>0</v>
      </c>
      <c r="G8" s="349">
        <v>3</v>
      </c>
      <c r="H8" s="349">
        <v>0</v>
      </c>
      <c r="I8" s="349">
        <v>0</v>
      </c>
      <c r="J8" s="349">
        <v>0</v>
      </c>
      <c r="K8" s="584">
        <v>0</v>
      </c>
      <c r="L8" s="584">
        <v>0</v>
      </c>
      <c r="M8" s="584">
        <v>0</v>
      </c>
      <c r="N8" s="584">
        <v>0</v>
      </c>
      <c r="O8" s="349">
        <v>0</v>
      </c>
      <c r="P8" s="402">
        <v>0</v>
      </c>
      <c r="Q8" s="390">
        <v>0</v>
      </c>
      <c r="R8" s="349">
        <v>0</v>
      </c>
      <c r="S8" s="349">
        <v>0</v>
      </c>
      <c r="T8" s="349">
        <v>0</v>
      </c>
      <c r="U8" s="349">
        <v>9</v>
      </c>
      <c r="V8" s="349">
        <v>0</v>
      </c>
      <c r="W8" s="349">
        <v>0</v>
      </c>
      <c r="X8" s="349">
        <v>0</v>
      </c>
      <c r="Y8" s="349"/>
      <c r="Z8" s="349"/>
      <c r="AA8" s="349"/>
      <c r="AB8" s="349"/>
      <c r="AC8" s="349"/>
      <c r="AD8" s="349"/>
      <c r="AE8" s="349"/>
      <c r="AF8" s="349"/>
      <c r="AG8" s="615" t="s">
        <v>11</v>
      </c>
    </row>
    <row r="9" spans="1:33" ht="20.100000000000001" customHeight="1">
      <c r="A9" s="391">
        <v>3</v>
      </c>
      <c r="B9" s="583" t="s">
        <v>1412</v>
      </c>
      <c r="C9" s="390">
        <v>0</v>
      </c>
      <c r="D9" s="349">
        <v>0</v>
      </c>
      <c r="E9" s="349" t="s">
        <v>26</v>
      </c>
      <c r="F9" s="349" t="s">
        <v>26</v>
      </c>
      <c r="G9" s="349">
        <v>21</v>
      </c>
      <c r="H9" s="349">
        <v>0</v>
      </c>
      <c r="I9" s="349">
        <v>0</v>
      </c>
      <c r="J9" s="349">
        <v>0</v>
      </c>
      <c r="K9" s="584">
        <v>0</v>
      </c>
      <c r="L9" s="584">
        <v>0</v>
      </c>
      <c r="M9" s="584">
        <v>0</v>
      </c>
      <c r="N9" s="584">
        <v>0</v>
      </c>
      <c r="O9" s="349">
        <v>0</v>
      </c>
      <c r="P9" s="402">
        <v>0</v>
      </c>
      <c r="Q9" s="390">
        <v>0</v>
      </c>
      <c r="R9" s="349">
        <v>0</v>
      </c>
      <c r="S9" s="349">
        <v>0</v>
      </c>
      <c r="T9" s="349">
        <v>0</v>
      </c>
      <c r="U9" s="349">
        <v>0</v>
      </c>
      <c r="V9" s="349">
        <v>0</v>
      </c>
      <c r="W9" s="349">
        <v>0</v>
      </c>
      <c r="X9" s="349">
        <v>0</v>
      </c>
      <c r="Y9" s="349"/>
      <c r="Z9" s="349"/>
      <c r="AA9" s="349"/>
      <c r="AB9" s="349"/>
      <c r="AC9" s="349"/>
      <c r="AD9" s="349"/>
      <c r="AE9" s="349"/>
      <c r="AF9" s="349"/>
      <c r="AG9" s="615" t="s">
        <v>0</v>
      </c>
    </row>
    <row r="10" spans="1:33" ht="20.100000000000001" customHeight="1">
      <c r="A10" s="391">
        <v>4</v>
      </c>
      <c r="B10" s="583" t="s">
        <v>1411</v>
      </c>
      <c r="C10" s="390" t="s">
        <v>26</v>
      </c>
      <c r="D10" s="349" t="s">
        <v>26</v>
      </c>
      <c r="E10" s="349" t="s">
        <v>26</v>
      </c>
      <c r="F10" s="349" t="s">
        <v>26</v>
      </c>
      <c r="G10" s="349">
        <v>0</v>
      </c>
      <c r="H10" s="349">
        <v>0</v>
      </c>
      <c r="I10" s="349" t="s">
        <v>26</v>
      </c>
      <c r="J10" s="349" t="s">
        <v>26</v>
      </c>
      <c r="K10" s="584">
        <v>0</v>
      </c>
      <c r="L10" s="584">
        <v>0</v>
      </c>
      <c r="M10" s="584">
        <v>0</v>
      </c>
      <c r="N10" s="584">
        <v>0</v>
      </c>
      <c r="O10" s="349">
        <v>0</v>
      </c>
      <c r="P10" s="402">
        <v>0</v>
      </c>
      <c r="Q10" s="390">
        <v>0</v>
      </c>
      <c r="R10" s="349">
        <v>0</v>
      </c>
      <c r="S10" s="349">
        <v>0</v>
      </c>
      <c r="T10" s="349">
        <v>0</v>
      </c>
      <c r="U10" s="349">
        <v>0</v>
      </c>
      <c r="V10" s="349">
        <v>0</v>
      </c>
      <c r="W10" s="349">
        <v>0</v>
      </c>
      <c r="X10" s="349">
        <v>0</v>
      </c>
      <c r="Y10" s="349"/>
      <c r="Z10" s="349"/>
      <c r="AA10" s="349"/>
      <c r="AB10" s="349"/>
      <c r="AC10" s="349"/>
      <c r="AD10" s="349"/>
      <c r="AE10" s="349" t="s">
        <v>1687</v>
      </c>
      <c r="AF10" s="349"/>
      <c r="AG10" s="615" t="s">
        <v>1</v>
      </c>
    </row>
    <row r="11" spans="1:33" ht="20.100000000000001" customHeight="1">
      <c r="A11" s="391">
        <v>5</v>
      </c>
      <c r="B11" s="583" t="s">
        <v>1410</v>
      </c>
      <c r="C11" s="390">
        <v>10</v>
      </c>
      <c r="D11" s="349">
        <v>0</v>
      </c>
      <c r="E11" s="349">
        <v>0</v>
      </c>
      <c r="F11" s="349">
        <v>0</v>
      </c>
      <c r="G11" s="349">
        <v>3</v>
      </c>
      <c r="H11" s="349">
        <v>0</v>
      </c>
      <c r="I11" s="349">
        <v>12</v>
      </c>
      <c r="J11" s="349">
        <v>0</v>
      </c>
      <c r="K11" s="584">
        <v>1</v>
      </c>
      <c r="L11" s="584">
        <v>0</v>
      </c>
      <c r="M11" s="584">
        <v>13</v>
      </c>
      <c r="N11" s="584">
        <v>0</v>
      </c>
      <c r="O11" s="349">
        <v>2</v>
      </c>
      <c r="P11" s="402">
        <v>0</v>
      </c>
      <c r="Q11" s="390">
        <v>20</v>
      </c>
      <c r="R11" s="349">
        <v>0</v>
      </c>
      <c r="S11" s="349">
        <v>7</v>
      </c>
      <c r="T11" s="349">
        <v>0</v>
      </c>
      <c r="U11" s="349">
        <v>12</v>
      </c>
      <c r="V11" s="349">
        <v>0</v>
      </c>
      <c r="W11" s="349">
        <v>0</v>
      </c>
      <c r="X11" s="349">
        <v>0</v>
      </c>
      <c r="Y11" s="349"/>
      <c r="Z11" s="349"/>
      <c r="AA11" s="349"/>
      <c r="AB11" s="349"/>
      <c r="AC11" s="349"/>
      <c r="AD11" s="349"/>
      <c r="AE11" s="349"/>
      <c r="AF11" s="349"/>
      <c r="AG11" s="615" t="s">
        <v>34</v>
      </c>
    </row>
    <row r="12" spans="1:33" ht="20.100000000000001" customHeight="1">
      <c r="A12" s="391">
        <v>6</v>
      </c>
      <c r="B12" s="583" t="s">
        <v>1409</v>
      </c>
      <c r="C12" s="390">
        <v>1212</v>
      </c>
      <c r="D12" s="349">
        <v>0</v>
      </c>
      <c r="E12" s="349">
        <v>824</v>
      </c>
      <c r="F12" s="349">
        <v>0</v>
      </c>
      <c r="G12" s="349">
        <v>1066</v>
      </c>
      <c r="H12" s="349" t="s">
        <v>26</v>
      </c>
      <c r="I12" s="349">
        <v>77</v>
      </c>
      <c r="J12" s="349">
        <v>0</v>
      </c>
      <c r="K12" s="584">
        <v>380</v>
      </c>
      <c r="L12" s="584">
        <v>7</v>
      </c>
      <c r="M12" s="584">
        <v>111</v>
      </c>
      <c r="N12" s="584">
        <v>0</v>
      </c>
      <c r="O12" s="349">
        <v>25</v>
      </c>
      <c r="P12" s="402">
        <v>0</v>
      </c>
      <c r="Q12" s="390">
        <v>65</v>
      </c>
      <c r="R12" s="349">
        <v>1</v>
      </c>
      <c r="S12" s="349">
        <v>91</v>
      </c>
      <c r="T12" s="349">
        <v>0</v>
      </c>
      <c r="U12" s="349">
        <v>228</v>
      </c>
      <c r="V12" s="349">
        <v>0</v>
      </c>
      <c r="W12" s="349">
        <v>137</v>
      </c>
      <c r="X12" s="349">
        <v>2</v>
      </c>
      <c r="Y12" s="349">
        <v>134</v>
      </c>
      <c r="Z12" s="349"/>
      <c r="AA12" s="349">
        <v>58</v>
      </c>
      <c r="AB12" s="349"/>
      <c r="AC12" s="349">
        <v>8</v>
      </c>
      <c r="AD12" s="349"/>
      <c r="AE12" s="349" t="s">
        <v>1408</v>
      </c>
      <c r="AF12" s="349"/>
      <c r="AG12" s="615" t="s">
        <v>12</v>
      </c>
    </row>
    <row r="13" spans="1:33" ht="20.100000000000001" customHeight="1">
      <c r="A13" s="391">
        <v>7</v>
      </c>
      <c r="B13" s="583" t="s">
        <v>1407</v>
      </c>
      <c r="C13" s="390">
        <v>38</v>
      </c>
      <c r="D13" s="349">
        <v>0</v>
      </c>
      <c r="E13" s="349">
        <v>0</v>
      </c>
      <c r="F13" s="349">
        <v>0</v>
      </c>
      <c r="G13" s="349">
        <v>0</v>
      </c>
      <c r="H13" s="349">
        <v>0</v>
      </c>
      <c r="I13" s="349">
        <v>0</v>
      </c>
      <c r="J13" s="349">
        <v>0</v>
      </c>
      <c r="K13" s="584">
        <v>0</v>
      </c>
      <c r="L13" s="584">
        <v>0</v>
      </c>
      <c r="M13" s="584">
        <v>0</v>
      </c>
      <c r="N13" s="584">
        <v>0</v>
      </c>
      <c r="O13" s="349">
        <v>0</v>
      </c>
      <c r="P13" s="402">
        <v>0</v>
      </c>
      <c r="Q13" s="390">
        <v>0</v>
      </c>
      <c r="R13" s="349">
        <v>0</v>
      </c>
      <c r="S13" s="349">
        <v>0</v>
      </c>
      <c r="T13" s="349">
        <v>0</v>
      </c>
      <c r="U13" s="349">
        <v>0</v>
      </c>
      <c r="V13" s="349">
        <v>0</v>
      </c>
      <c r="W13" s="349">
        <v>7</v>
      </c>
      <c r="X13" s="349">
        <v>0</v>
      </c>
      <c r="Y13" s="349"/>
      <c r="Z13" s="349"/>
      <c r="AA13" s="349"/>
      <c r="AB13" s="349"/>
      <c r="AC13" s="349"/>
      <c r="AD13" s="349"/>
      <c r="AE13" s="349"/>
      <c r="AF13" s="349"/>
      <c r="AG13" s="615" t="s">
        <v>13</v>
      </c>
    </row>
    <row r="14" spans="1:33" ht="20.100000000000001" customHeight="1">
      <c r="A14" s="391">
        <v>8</v>
      </c>
      <c r="B14" s="583" t="s">
        <v>1406</v>
      </c>
      <c r="C14" s="390">
        <v>66</v>
      </c>
      <c r="D14" s="349">
        <v>0</v>
      </c>
      <c r="E14" s="349">
        <v>50</v>
      </c>
      <c r="F14" s="349">
        <v>0</v>
      </c>
      <c r="G14" s="349">
        <v>309</v>
      </c>
      <c r="H14" s="349">
        <v>0</v>
      </c>
      <c r="I14" s="349">
        <v>132</v>
      </c>
      <c r="J14" s="349">
        <v>1</v>
      </c>
      <c r="K14" s="584">
        <v>79</v>
      </c>
      <c r="L14" s="584">
        <v>0</v>
      </c>
      <c r="M14" s="584">
        <v>71</v>
      </c>
      <c r="N14" s="584">
        <v>0</v>
      </c>
      <c r="O14" s="349">
        <v>327</v>
      </c>
      <c r="P14" s="402">
        <v>1</v>
      </c>
      <c r="Q14" s="390">
        <v>158</v>
      </c>
      <c r="R14" s="349">
        <v>0</v>
      </c>
      <c r="S14" s="349">
        <v>52</v>
      </c>
      <c r="T14" s="349">
        <v>0</v>
      </c>
      <c r="U14" s="349">
        <v>88</v>
      </c>
      <c r="V14" s="349">
        <v>0</v>
      </c>
      <c r="W14" s="349">
        <v>85</v>
      </c>
      <c r="X14" s="349">
        <v>0</v>
      </c>
      <c r="Y14" s="349">
        <v>106</v>
      </c>
      <c r="Z14" s="349"/>
      <c r="AA14" s="349">
        <v>100</v>
      </c>
      <c r="AB14" s="349"/>
      <c r="AC14" s="349">
        <v>9</v>
      </c>
      <c r="AD14" s="349"/>
      <c r="AE14" s="349" t="s">
        <v>1405</v>
      </c>
      <c r="AF14" s="349">
        <v>5</v>
      </c>
      <c r="AG14" s="615" t="s">
        <v>25</v>
      </c>
    </row>
    <row r="15" spans="1:33" ht="20.100000000000001" customHeight="1">
      <c r="A15" s="391">
        <v>9</v>
      </c>
      <c r="B15" s="583" t="s">
        <v>1404</v>
      </c>
      <c r="C15" s="390">
        <v>22</v>
      </c>
      <c r="D15" s="349">
        <v>0</v>
      </c>
      <c r="E15" s="349">
        <v>27</v>
      </c>
      <c r="F15" s="349">
        <v>0</v>
      </c>
      <c r="G15" s="349">
        <v>17</v>
      </c>
      <c r="H15" s="349">
        <v>1</v>
      </c>
      <c r="I15" s="349">
        <v>105</v>
      </c>
      <c r="J15" s="349">
        <v>0</v>
      </c>
      <c r="K15" s="584">
        <v>1</v>
      </c>
      <c r="L15" s="584">
        <v>0</v>
      </c>
      <c r="M15" s="584">
        <v>16</v>
      </c>
      <c r="N15" s="584">
        <v>0</v>
      </c>
      <c r="O15" s="349">
        <v>16</v>
      </c>
      <c r="P15" s="402">
        <v>0</v>
      </c>
      <c r="Q15" s="390">
        <v>7</v>
      </c>
      <c r="R15" s="349">
        <v>0</v>
      </c>
      <c r="S15" s="349">
        <v>0</v>
      </c>
      <c r="T15" s="349">
        <v>0</v>
      </c>
      <c r="U15" s="349">
        <v>0</v>
      </c>
      <c r="V15" s="349">
        <v>0</v>
      </c>
      <c r="W15" s="349">
        <v>2</v>
      </c>
      <c r="X15" s="349">
        <v>0</v>
      </c>
      <c r="Y15" s="349">
        <v>21</v>
      </c>
      <c r="Z15" s="349">
        <v>2</v>
      </c>
      <c r="AA15" s="349">
        <v>18</v>
      </c>
      <c r="AB15" s="349"/>
      <c r="AC15" s="349">
        <v>21</v>
      </c>
      <c r="AD15" s="349">
        <v>1</v>
      </c>
      <c r="AE15" s="349" t="s">
        <v>1403</v>
      </c>
      <c r="AF15" s="349"/>
      <c r="AG15" s="615" t="s">
        <v>14</v>
      </c>
    </row>
    <row r="16" spans="1:33" ht="20.100000000000001" customHeight="1">
      <c r="A16" s="391">
        <v>10</v>
      </c>
      <c r="B16" s="583" t="s">
        <v>1402</v>
      </c>
      <c r="C16" s="390">
        <v>0</v>
      </c>
      <c r="D16" s="349">
        <v>0</v>
      </c>
      <c r="E16" s="349">
        <v>0</v>
      </c>
      <c r="F16" s="349">
        <v>0</v>
      </c>
      <c r="G16" s="349">
        <v>0</v>
      </c>
      <c r="H16" s="349">
        <v>0</v>
      </c>
      <c r="I16" s="349">
        <v>5</v>
      </c>
      <c r="J16" s="349">
        <v>0</v>
      </c>
      <c r="K16" s="584">
        <v>0</v>
      </c>
      <c r="L16" s="584">
        <v>0</v>
      </c>
      <c r="M16" s="584">
        <v>3</v>
      </c>
      <c r="N16" s="584">
        <v>0</v>
      </c>
      <c r="O16" s="349">
        <v>0</v>
      </c>
      <c r="P16" s="402">
        <v>0</v>
      </c>
      <c r="Q16" s="390">
        <v>0</v>
      </c>
      <c r="R16" s="349">
        <v>0</v>
      </c>
      <c r="S16" s="349">
        <v>0</v>
      </c>
      <c r="T16" s="349">
        <v>0</v>
      </c>
      <c r="U16" s="349">
        <v>0</v>
      </c>
      <c r="V16" s="349">
        <v>0</v>
      </c>
      <c r="W16" s="349">
        <v>0</v>
      </c>
      <c r="X16" s="349">
        <v>0</v>
      </c>
      <c r="Y16" s="349"/>
      <c r="Z16" s="349"/>
      <c r="AA16" s="349"/>
      <c r="AB16" s="349"/>
      <c r="AC16" s="349"/>
      <c r="AD16" s="349"/>
      <c r="AE16" s="349"/>
      <c r="AF16" s="349"/>
      <c r="AG16" s="615" t="s">
        <v>2</v>
      </c>
    </row>
    <row r="17" spans="1:33" ht="20.100000000000001" customHeight="1">
      <c r="A17" s="1198">
        <v>11</v>
      </c>
      <c r="B17" s="583" t="s">
        <v>1401</v>
      </c>
      <c r="C17" s="390">
        <v>0</v>
      </c>
      <c r="D17" s="349">
        <v>0</v>
      </c>
      <c r="E17" s="349">
        <v>0</v>
      </c>
      <c r="F17" s="349">
        <v>0</v>
      </c>
      <c r="G17" s="349">
        <v>0</v>
      </c>
      <c r="H17" s="349">
        <v>0</v>
      </c>
      <c r="I17" s="349">
        <v>2976</v>
      </c>
      <c r="J17" s="349">
        <v>3</v>
      </c>
      <c r="K17" s="584">
        <v>0</v>
      </c>
      <c r="L17" s="584">
        <v>0</v>
      </c>
      <c r="M17" s="584">
        <v>0</v>
      </c>
      <c r="N17" s="584">
        <v>0</v>
      </c>
      <c r="O17" s="349">
        <v>0</v>
      </c>
      <c r="P17" s="402">
        <v>0</v>
      </c>
      <c r="Q17" s="390">
        <v>0</v>
      </c>
      <c r="R17" s="349">
        <v>0</v>
      </c>
      <c r="S17" s="349">
        <v>0</v>
      </c>
      <c r="T17" s="349">
        <v>0</v>
      </c>
      <c r="U17" s="349">
        <v>0</v>
      </c>
      <c r="V17" s="349">
        <v>0</v>
      </c>
      <c r="W17" s="349">
        <v>0</v>
      </c>
      <c r="X17" s="349">
        <v>0</v>
      </c>
      <c r="Y17" s="349"/>
      <c r="Z17" s="349"/>
      <c r="AA17" s="349"/>
      <c r="AB17" s="349"/>
      <c r="AC17" s="349"/>
      <c r="AD17" s="349"/>
      <c r="AE17" s="349"/>
      <c r="AF17" s="349"/>
      <c r="AG17" s="615" t="s">
        <v>1400</v>
      </c>
    </row>
    <row r="18" spans="1:33" ht="20.100000000000001" customHeight="1">
      <c r="A18" s="1199"/>
      <c r="B18" s="583" t="s">
        <v>1399</v>
      </c>
      <c r="C18" s="390"/>
      <c r="D18" s="349"/>
      <c r="E18" s="349"/>
      <c r="F18" s="349"/>
      <c r="G18" s="349"/>
      <c r="H18" s="349"/>
      <c r="I18" s="349"/>
      <c r="J18" s="349"/>
      <c r="K18" s="584"/>
      <c r="L18" s="584"/>
      <c r="M18" s="584"/>
      <c r="N18" s="584"/>
      <c r="O18" s="349"/>
      <c r="P18" s="402"/>
      <c r="Q18" s="390"/>
      <c r="R18" s="349"/>
      <c r="S18" s="349"/>
      <c r="T18" s="349"/>
      <c r="U18" s="349"/>
      <c r="V18" s="349"/>
      <c r="W18" s="349"/>
      <c r="X18" s="349"/>
      <c r="Y18" s="349">
        <v>1</v>
      </c>
      <c r="Z18" s="349"/>
      <c r="AA18" s="349"/>
      <c r="AB18" s="349"/>
      <c r="AC18" s="349"/>
      <c r="AD18" s="349"/>
      <c r="AE18" s="349"/>
      <c r="AF18" s="349"/>
      <c r="AG18" s="615" t="s">
        <v>1398</v>
      </c>
    </row>
    <row r="19" spans="1:33" ht="20.100000000000001" customHeight="1">
      <c r="A19" s="391">
        <v>12</v>
      </c>
      <c r="B19" s="583" t="s">
        <v>1397</v>
      </c>
      <c r="C19" s="390" t="s">
        <v>26</v>
      </c>
      <c r="D19" s="349">
        <v>0</v>
      </c>
      <c r="E19" s="349" t="s">
        <v>26</v>
      </c>
      <c r="F19" s="349" t="s">
        <v>26</v>
      </c>
      <c r="G19" s="349" t="s">
        <v>26</v>
      </c>
      <c r="H19" s="349" t="s">
        <v>26</v>
      </c>
      <c r="I19" s="349" t="s">
        <v>26</v>
      </c>
      <c r="J19" s="349" t="s">
        <v>26</v>
      </c>
      <c r="K19" s="584">
        <v>0</v>
      </c>
      <c r="L19" s="584">
        <v>0</v>
      </c>
      <c r="M19" s="584">
        <v>0</v>
      </c>
      <c r="N19" s="584">
        <v>0</v>
      </c>
      <c r="O19" s="349">
        <v>9</v>
      </c>
      <c r="P19" s="402">
        <v>0</v>
      </c>
      <c r="Q19" s="390">
        <v>0</v>
      </c>
      <c r="R19" s="349">
        <v>0</v>
      </c>
      <c r="S19" s="349">
        <v>36</v>
      </c>
      <c r="T19" s="349">
        <v>0</v>
      </c>
      <c r="U19" s="349">
        <v>5</v>
      </c>
      <c r="V19" s="349">
        <v>0</v>
      </c>
      <c r="W19" s="349">
        <v>0</v>
      </c>
      <c r="X19" s="349">
        <v>0</v>
      </c>
      <c r="Y19" s="349"/>
      <c r="Z19" s="349"/>
      <c r="AA19" s="349">
        <v>22</v>
      </c>
      <c r="AB19" s="349"/>
      <c r="AC19" s="349">
        <v>15</v>
      </c>
      <c r="AD19" s="349"/>
      <c r="AE19" s="349">
        <v>33</v>
      </c>
      <c r="AF19" s="349">
        <v>1</v>
      </c>
      <c r="AG19" s="615" t="s">
        <v>3</v>
      </c>
    </row>
    <row r="20" spans="1:33" ht="20.100000000000001" customHeight="1">
      <c r="A20" s="391">
        <v>13</v>
      </c>
      <c r="B20" s="583" t="s">
        <v>1396</v>
      </c>
      <c r="C20" s="390">
        <v>117</v>
      </c>
      <c r="D20" s="349">
        <v>2</v>
      </c>
      <c r="E20" s="349">
        <v>254</v>
      </c>
      <c r="F20" s="349">
        <v>1</v>
      </c>
      <c r="G20" s="349">
        <v>143</v>
      </c>
      <c r="H20" s="349">
        <v>0</v>
      </c>
      <c r="I20" s="349">
        <v>301</v>
      </c>
      <c r="J20" s="349">
        <v>3</v>
      </c>
      <c r="K20" s="584">
        <v>166</v>
      </c>
      <c r="L20" s="584">
        <v>0</v>
      </c>
      <c r="M20" s="584">
        <v>175</v>
      </c>
      <c r="N20" s="584">
        <v>0</v>
      </c>
      <c r="O20" s="349">
        <v>200</v>
      </c>
      <c r="P20" s="402">
        <v>0</v>
      </c>
      <c r="Q20" s="390">
        <v>32</v>
      </c>
      <c r="R20" s="349">
        <v>0</v>
      </c>
      <c r="S20" s="349">
        <v>14</v>
      </c>
      <c r="T20" s="349">
        <v>2</v>
      </c>
      <c r="U20" s="349">
        <v>33</v>
      </c>
      <c r="V20" s="349">
        <v>1</v>
      </c>
      <c r="W20" s="349">
        <v>15</v>
      </c>
      <c r="X20" s="349">
        <v>0</v>
      </c>
      <c r="Y20" s="349">
        <v>12</v>
      </c>
      <c r="Z20" s="349"/>
      <c r="AA20" s="349">
        <v>1</v>
      </c>
      <c r="AB20" s="349"/>
      <c r="AC20" s="349">
        <v>22</v>
      </c>
      <c r="AD20" s="349"/>
      <c r="AE20" s="349" t="s">
        <v>1687</v>
      </c>
      <c r="AF20" s="349"/>
      <c r="AG20" s="615" t="s">
        <v>15</v>
      </c>
    </row>
    <row r="21" spans="1:33" ht="20.100000000000001" customHeight="1">
      <c r="A21" s="391">
        <v>14</v>
      </c>
      <c r="B21" s="583" t="s">
        <v>1395</v>
      </c>
      <c r="C21" s="390">
        <v>5</v>
      </c>
      <c r="D21" s="349">
        <v>1</v>
      </c>
      <c r="E21" s="349">
        <v>7</v>
      </c>
      <c r="F21" s="349">
        <v>0</v>
      </c>
      <c r="G21" s="349">
        <v>62</v>
      </c>
      <c r="H21" s="349">
        <v>2</v>
      </c>
      <c r="I21" s="349">
        <v>2</v>
      </c>
      <c r="J21" s="349">
        <v>0</v>
      </c>
      <c r="K21" s="584">
        <v>19</v>
      </c>
      <c r="L21" s="584">
        <v>1</v>
      </c>
      <c r="M21" s="584">
        <v>4</v>
      </c>
      <c r="N21" s="584">
        <v>1</v>
      </c>
      <c r="O21" s="349">
        <v>23</v>
      </c>
      <c r="P21" s="402">
        <v>0</v>
      </c>
      <c r="Q21" s="390">
        <v>3</v>
      </c>
      <c r="R21" s="349">
        <v>0</v>
      </c>
      <c r="S21" s="349">
        <v>0</v>
      </c>
      <c r="T21" s="349">
        <v>0</v>
      </c>
      <c r="U21" s="349">
        <v>7</v>
      </c>
      <c r="V21" s="349">
        <v>0</v>
      </c>
      <c r="W21" s="349">
        <v>8</v>
      </c>
      <c r="X21" s="349">
        <v>1</v>
      </c>
      <c r="Y21" s="349">
        <v>3</v>
      </c>
      <c r="Z21" s="349"/>
      <c r="AA21" s="349">
        <v>6</v>
      </c>
      <c r="AB21" s="349"/>
      <c r="AC21" s="349">
        <v>4</v>
      </c>
      <c r="AD21" s="349">
        <v>1</v>
      </c>
      <c r="AE21" s="349">
        <v>1</v>
      </c>
      <c r="AF21" s="349"/>
      <c r="AG21" s="615" t="s">
        <v>4</v>
      </c>
    </row>
    <row r="22" spans="1:33" ht="20.100000000000001" customHeight="1">
      <c r="A22" s="391">
        <v>15</v>
      </c>
      <c r="B22" s="583" t="s">
        <v>1394</v>
      </c>
      <c r="C22" s="390">
        <v>1</v>
      </c>
      <c r="D22" s="349">
        <v>0</v>
      </c>
      <c r="E22" s="349">
        <v>14</v>
      </c>
      <c r="F22" s="349">
        <v>0</v>
      </c>
      <c r="G22" s="349">
        <v>7</v>
      </c>
      <c r="H22" s="349">
        <v>4</v>
      </c>
      <c r="I22" s="349">
        <v>3</v>
      </c>
      <c r="J22" s="349">
        <v>0</v>
      </c>
      <c r="K22" s="584">
        <v>0</v>
      </c>
      <c r="L22" s="584">
        <v>0</v>
      </c>
      <c r="M22" s="584">
        <v>12</v>
      </c>
      <c r="N22" s="584">
        <v>0</v>
      </c>
      <c r="O22" s="349">
        <v>8</v>
      </c>
      <c r="P22" s="402">
        <v>0</v>
      </c>
      <c r="Q22" s="390">
        <v>17</v>
      </c>
      <c r="R22" s="349">
        <v>0</v>
      </c>
      <c r="S22" s="349">
        <v>104</v>
      </c>
      <c r="T22" s="349">
        <v>0</v>
      </c>
      <c r="U22" s="349">
        <v>42</v>
      </c>
      <c r="V22" s="349">
        <v>1</v>
      </c>
      <c r="W22" s="349">
        <v>0</v>
      </c>
      <c r="X22" s="349">
        <v>0</v>
      </c>
      <c r="Y22" s="349">
        <v>2</v>
      </c>
      <c r="Z22" s="349"/>
      <c r="AA22" s="349"/>
      <c r="AB22" s="349"/>
      <c r="AC22" s="349"/>
      <c r="AD22" s="349"/>
      <c r="AE22" s="349"/>
      <c r="AF22" s="349"/>
      <c r="AG22" s="615" t="s">
        <v>5</v>
      </c>
    </row>
    <row r="23" spans="1:33" ht="20.100000000000001" customHeight="1">
      <c r="A23" s="391">
        <v>16</v>
      </c>
      <c r="B23" s="583" t="s">
        <v>1393</v>
      </c>
      <c r="C23" s="390">
        <v>527</v>
      </c>
      <c r="D23" s="349">
        <v>0</v>
      </c>
      <c r="E23" s="349">
        <v>96</v>
      </c>
      <c r="F23" s="349">
        <v>0</v>
      </c>
      <c r="G23" s="349">
        <v>183</v>
      </c>
      <c r="H23" s="349">
        <v>1</v>
      </c>
      <c r="I23" s="349">
        <v>384</v>
      </c>
      <c r="J23" s="349">
        <v>1</v>
      </c>
      <c r="K23" s="584">
        <v>210</v>
      </c>
      <c r="L23" s="584">
        <v>2</v>
      </c>
      <c r="M23" s="584">
        <v>317</v>
      </c>
      <c r="N23" s="584">
        <v>0</v>
      </c>
      <c r="O23" s="349">
        <v>293</v>
      </c>
      <c r="P23" s="402">
        <v>1</v>
      </c>
      <c r="Q23" s="390">
        <v>252</v>
      </c>
      <c r="R23" s="349">
        <v>2</v>
      </c>
      <c r="S23" s="349">
        <v>213</v>
      </c>
      <c r="T23" s="349">
        <v>1</v>
      </c>
      <c r="U23" s="349">
        <v>107</v>
      </c>
      <c r="V23" s="349">
        <v>0</v>
      </c>
      <c r="W23" s="349">
        <v>103</v>
      </c>
      <c r="X23" s="349">
        <v>0</v>
      </c>
      <c r="Y23" s="349">
        <v>22</v>
      </c>
      <c r="Z23" s="349">
        <v>4</v>
      </c>
      <c r="AA23" s="349"/>
      <c r="AB23" s="349"/>
      <c r="AC23" s="349"/>
      <c r="AD23" s="349"/>
      <c r="AE23" s="349"/>
      <c r="AF23" s="349"/>
      <c r="AG23" s="615" t="s">
        <v>16</v>
      </c>
    </row>
    <row r="24" spans="1:33" ht="20.100000000000001" customHeight="1">
      <c r="A24" s="391">
        <v>17</v>
      </c>
      <c r="B24" s="583" t="s">
        <v>1392</v>
      </c>
      <c r="C24" s="390">
        <v>2</v>
      </c>
      <c r="D24" s="349">
        <v>0</v>
      </c>
      <c r="E24" s="349" t="s">
        <v>26</v>
      </c>
      <c r="F24" s="349" t="s">
        <v>26</v>
      </c>
      <c r="G24" s="349" t="s">
        <v>26</v>
      </c>
      <c r="H24" s="349" t="s">
        <v>26</v>
      </c>
      <c r="I24" s="349">
        <v>0</v>
      </c>
      <c r="J24" s="349">
        <v>0</v>
      </c>
      <c r="K24" s="584">
        <v>0</v>
      </c>
      <c r="L24" s="584">
        <v>0</v>
      </c>
      <c r="M24" s="584">
        <v>0</v>
      </c>
      <c r="N24" s="584">
        <v>0</v>
      </c>
      <c r="O24" s="349">
        <v>0</v>
      </c>
      <c r="P24" s="402">
        <v>0</v>
      </c>
      <c r="Q24" s="390">
        <v>0</v>
      </c>
      <c r="R24" s="349">
        <v>0</v>
      </c>
      <c r="S24" s="349">
        <v>0</v>
      </c>
      <c r="T24" s="349">
        <v>0</v>
      </c>
      <c r="U24" s="349">
        <v>0</v>
      </c>
      <c r="V24" s="349">
        <v>0</v>
      </c>
      <c r="W24" s="349">
        <v>0</v>
      </c>
      <c r="X24" s="349">
        <v>0</v>
      </c>
      <c r="Y24" s="349"/>
      <c r="Z24" s="349"/>
      <c r="AA24" s="349"/>
      <c r="AB24" s="349"/>
      <c r="AC24" s="349"/>
      <c r="AD24" s="349"/>
      <c r="AE24" s="349"/>
      <c r="AF24" s="349"/>
      <c r="AG24" s="615" t="s">
        <v>17</v>
      </c>
    </row>
    <row r="25" spans="1:33" ht="20.100000000000001" customHeight="1">
      <c r="A25" s="391">
        <v>18</v>
      </c>
      <c r="B25" s="583" t="s">
        <v>1391</v>
      </c>
      <c r="C25" s="390">
        <v>0</v>
      </c>
      <c r="D25" s="349">
        <v>0</v>
      </c>
      <c r="E25" s="349">
        <v>0</v>
      </c>
      <c r="F25" s="349">
        <v>0</v>
      </c>
      <c r="G25" s="349">
        <v>0</v>
      </c>
      <c r="H25" s="349">
        <v>0</v>
      </c>
      <c r="I25" s="349" t="s">
        <v>26</v>
      </c>
      <c r="J25" s="349" t="s">
        <v>26</v>
      </c>
      <c r="K25" s="584">
        <v>0</v>
      </c>
      <c r="L25" s="584">
        <v>0</v>
      </c>
      <c r="M25" s="584">
        <v>0</v>
      </c>
      <c r="N25" s="584">
        <v>0</v>
      </c>
      <c r="O25" s="349">
        <v>0</v>
      </c>
      <c r="P25" s="402">
        <v>0</v>
      </c>
      <c r="Q25" s="390">
        <v>1</v>
      </c>
      <c r="R25" s="349">
        <v>1</v>
      </c>
      <c r="S25" s="349">
        <v>0</v>
      </c>
      <c r="T25" s="349">
        <v>0</v>
      </c>
      <c r="U25" s="349">
        <v>0</v>
      </c>
      <c r="V25" s="349">
        <v>0</v>
      </c>
      <c r="W25" s="349">
        <v>0</v>
      </c>
      <c r="X25" s="349">
        <v>0</v>
      </c>
      <c r="Y25" s="349">
        <v>15</v>
      </c>
      <c r="Z25" s="349"/>
      <c r="AA25" s="349"/>
      <c r="AB25" s="349"/>
      <c r="AC25" s="349"/>
      <c r="AD25" s="349"/>
      <c r="AE25" s="349">
        <v>2</v>
      </c>
      <c r="AF25" s="349"/>
      <c r="AG25" s="615" t="s">
        <v>18</v>
      </c>
    </row>
    <row r="26" spans="1:33" ht="20.100000000000001" customHeight="1">
      <c r="A26" s="391">
        <v>19</v>
      </c>
      <c r="B26" s="583" t="s">
        <v>1390</v>
      </c>
      <c r="C26" s="390">
        <v>0</v>
      </c>
      <c r="D26" s="349">
        <v>0</v>
      </c>
      <c r="E26" s="349">
        <v>0</v>
      </c>
      <c r="F26" s="349">
        <v>0</v>
      </c>
      <c r="G26" s="349">
        <v>0</v>
      </c>
      <c r="H26" s="349">
        <v>0</v>
      </c>
      <c r="I26" s="349">
        <v>0</v>
      </c>
      <c r="J26" s="349">
        <v>0</v>
      </c>
      <c r="K26" s="584">
        <v>0</v>
      </c>
      <c r="L26" s="584">
        <v>0</v>
      </c>
      <c r="M26" s="584">
        <v>0</v>
      </c>
      <c r="N26" s="584">
        <v>0</v>
      </c>
      <c r="O26" s="349">
        <v>0</v>
      </c>
      <c r="P26" s="402">
        <v>0</v>
      </c>
      <c r="Q26" s="390">
        <v>0</v>
      </c>
      <c r="R26" s="349">
        <v>0</v>
      </c>
      <c r="S26" s="349">
        <v>26</v>
      </c>
      <c r="T26" s="349">
        <v>0</v>
      </c>
      <c r="U26" s="349">
        <v>0</v>
      </c>
      <c r="V26" s="349">
        <v>0</v>
      </c>
      <c r="W26" s="349">
        <v>0</v>
      </c>
      <c r="X26" s="349">
        <v>0</v>
      </c>
      <c r="Y26" s="349"/>
      <c r="Z26" s="349"/>
      <c r="AA26" s="349">
        <v>3</v>
      </c>
      <c r="AB26" s="349"/>
      <c r="AC26" s="349"/>
      <c r="AD26" s="349"/>
      <c r="AE26" s="349"/>
      <c r="AF26" s="349"/>
      <c r="AG26" s="615" t="s">
        <v>35</v>
      </c>
    </row>
    <row r="27" spans="1:33" ht="20.100000000000001" customHeight="1">
      <c r="A27" s="391">
        <v>20</v>
      </c>
      <c r="B27" s="583" t="s">
        <v>1389</v>
      </c>
      <c r="C27" s="390">
        <v>0</v>
      </c>
      <c r="D27" s="349">
        <v>0</v>
      </c>
      <c r="E27" s="349">
        <v>0</v>
      </c>
      <c r="F27" s="349">
        <v>0</v>
      </c>
      <c r="G27" s="349">
        <v>0</v>
      </c>
      <c r="H27" s="349">
        <v>0</v>
      </c>
      <c r="I27" s="349">
        <v>0</v>
      </c>
      <c r="J27" s="349">
        <v>0</v>
      </c>
      <c r="K27" s="584">
        <v>0</v>
      </c>
      <c r="L27" s="584">
        <v>0</v>
      </c>
      <c r="M27" s="584">
        <v>0</v>
      </c>
      <c r="N27" s="584">
        <v>0</v>
      </c>
      <c r="O27" s="349">
        <v>0</v>
      </c>
      <c r="P27" s="402">
        <v>0</v>
      </c>
      <c r="Q27" s="390">
        <v>0</v>
      </c>
      <c r="R27" s="349">
        <v>0</v>
      </c>
      <c r="S27" s="349">
        <v>0</v>
      </c>
      <c r="T27" s="349">
        <v>0</v>
      </c>
      <c r="U27" s="349">
        <v>0</v>
      </c>
      <c r="V27" s="349">
        <v>0</v>
      </c>
      <c r="W27" s="349">
        <v>0</v>
      </c>
      <c r="X27" s="349">
        <v>0</v>
      </c>
      <c r="Y27" s="349"/>
      <c r="Z27" s="349"/>
      <c r="AA27" s="349"/>
      <c r="AB27" s="349"/>
      <c r="AC27" s="349"/>
      <c r="AD27" s="349"/>
      <c r="AE27" s="349"/>
      <c r="AF27" s="349"/>
      <c r="AG27" s="615" t="s">
        <v>19</v>
      </c>
    </row>
    <row r="28" spans="1:33" ht="20.100000000000001" customHeight="1">
      <c r="A28" s="391">
        <v>21</v>
      </c>
      <c r="B28" s="583" t="s">
        <v>1388</v>
      </c>
      <c r="C28" s="390">
        <v>35</v>
      </c>
      <c r="D28" s="349">
        <v>0</v>
      </c>
      <c r="E28" s="349" t="s">
        <v>26</v>
      </c>
      <c r="F28" s="349" t="s">
        <v>26</v>
      </c>
      <c r="G28" s="349">
        <v>0</v>
      </c>
      <c r="H28" s="349" t="s">
        <v>26</v>
      </c>
      <c r="I28" s="349">
        <v>2</v>
      </c>
      <c r="J28" s="349">
        <v>0</v>
      </c>
      <c r="K28" s="584">
        <v>0</v>
      </c>
      <c r="L28" s="584">
        <v>0</v>
      </c>
      <c r="M28" s="584">
        <v>0</v>
      </c>
      <c r="N28" s="584">
        <v>0</v>
      </c>
      <c r="O28" s="349">
        <v>0</v>
      </c>
      <c r="P28" s="402">
        <v>0</v>
      </c>
      <c r="Q28" s="390">
        <v>0</v>
      </c>
      <c r="R28" s="349">
        <v>0</v>
      </c>
      <c r="S28" s="349">
        <v>2</v>
      </c>
      <c r="T28" s="349">
        <v>0</v>
      </c>
      <c r="U28" s="349">
        <v>0</v>
      </c>
      <c r="V28" s="349">
        <v>0</v>
      </c>
      <c r="W28" s="349">
        <v>0</v>
      </c>
      <c r="X28" s="349">
        <v>0</v>
      </c>
      <c r="Y28" s="349">
        <v>3</v>
      </c>
      <c r="Z28" s="349"/>
      <c r="AA28" s="349">
        <v>9</v>
      </c>
      <c r="AB28" s="349">
        <v>2</v>
      </c>
      <c r="AC28" s="349" t="s">
        <v>1387</v>
      </c>
      <c r="AD28" s="349"/>
      <c r="AE28" s="349" t="s">
        <v>1687</v>
      </c>
      <c r="AF28" s="349"/>
      <c r="AG28" s="615" t="s">
        <v>20</v>
      </c>
    </row>
    <row r="29" spans="1:33" ht="20.100000000000001" customHeight="1">
      <c r="A29" s="391">
        <v>22</v>
      </c>
      <c r="B29" s="583" t="s">
        <v>1386</v>
      </c>
      <c r="C29" s="390">
        <v>11</v>
      </c>
      <c r="D29" s="349">
        <v>0</v>
      </c>
      <c r="E29" s="349">
        <v>12</v>
      </c>
      <c r="F29" s="349">
        <v>0</v>
      </c>
      <c r="G29" s="349">
        <v>19</v>
      </c>
      <c r="H29" s="349">
        <v>0</v>
      </c>
      <c r="I29" s="349">
        <v>43</v>
      </c>
      <c r="J29" s="349">
        <v>1</v>
      </c>
      <c r="K29" s="584">
        <v>9</v>
      </c>
      <c r="L29" s="584">
        <v>0</v>
      </c>
      <c r="M29" s="584">
        <v>0</v>
      </c>
      <c r="N29" s="584">
        <v>0</v>
      </c>
      <c r="O29" s="349">
        <v>0</v>
      </c>
      <c r="P29" s="402">
        <v>0</v>
      </c>
      <c r="Q29" s="390">
        <v>0</v>
      </c>
      <c r="R29" s="349">
        <v>0</v>
      </c>
      <c r="S29" s="349">
        <v>0</v>
      </c>
      <c r="T29" s="349">
        <v>0</v>
      </c>
      <c r="U29" s="349">
        <v>0</v>
      </c>
      <c r="V29" s="349">
        <v>0</v>
      </c>
      <c r="W29" s="349">
        <v>0</v>
      </c>
      <c r="X29" s="349">
        <v>0</v>
      </c>
      <c r="Y29" s="349"/>
      <c r="Z29" s="349"/>
      <c r="AA29" s="349"/>
      <c r="AB29" s="349"/>
      <c r="AC29" s="349"/>
      <c r="AD29" s="349"/>
      <c r="AE29" s="349"/>
      <c r="AF29" s="349"/>
      <c r="AG29" s="615" t="s">
        <v>21</v>
      </c>
    </row>
    <row r="30" spans="1:33" ht="20.100000000000001" customHeight="1" thickBot="1">
      <c r="A30" s="401">
        <v>23</v>
      </c>
      <c r="B30" s="583" t="s">
        <v>1385</v>
      </c>
      <c r="C30" s="399">
        <v>1</v>
      </c>
      <c r="D30" s="398">
        <v>0</v>
      </c>
      <c r="E30" s="398">
        <v>0</v>
      </c>
      <c r="F30" s="398">
        <v>0</v>
      </c>
      <c r="G30" s="398">
        <v>1</v>
      </c>
      <c r="H30" s="398">
        <v>0</v>
      </c>
      <c r="I30" s="398">
        <v>37</v>
      </c>
      <c r="J30" s="398">
        <v>0</v>
      </c>
      <c r="K30" s="215">
        <v>0</v>
      </c>
      <c r="L30" s="215">
        <v>0</v>
      </c>
      <c r="M30" s="215">
        <v>0</v>
      </c>
      <c r="N30" s="215">
        <v>0</v>
      </c>
      <c r="O30" s="398">
        <v>5</v>
      </c>
      <c r="P30" s="400">
        <v>0</v>
      </c>
      <c r="Q30" s="399">
        <v>56</v>
      </c>
      <c r="R30" s="398">
        <v>0</v>
      </c>
      <c r="S30" s="398">
        <v>3</v>
      </c>
      <c r="T30" s="398">
        <v>0</v>
      </c>
      <c r="U30" s="398">
        <v>2</v>
      </c>
      <c r="V30" s="398">
        <v>0</v>
      </c>
      <c r="W30" s="398">
        <v>17</v>
      </c>
      <c r="X30" s="398">
        <v>0</v>
      </c>
      <c r="Y30" s="398"/>
      <c r="Z30" s="398"/>
      <c r="AA30" s="398">
        <v>54</v>
      </c>
      <c r="AB30" s="398"/>
      <c r="AC30" s="398"/>
      <c r="AD30" s="398"/>
      <c r="AE30" s="398"/>
      <c r="AF30" s="398"/>
      <c r="AG30" s="705" t="s">
        <v>27</v>
      </c>
    </row>
    <row r="31" spans="1:33" ht="20.100000000000001" customHeight="1" thickTop="1" thickBot="1">
      <c r="A31" s="600">
        <v>24</v>
      </c>
      <c r="B31" s="583" t="s">
        <v>1384</v>
      </c>
      <c r="C31" s="396">
        <v>0</v>
      </c>
      <c r="D31" s="394">
        <v>0</v>
      </c>
      <c r="E31" s="394">
        <v>0</v>
      </c>
      <c r="F31" s="394">
        <v>0</v>
      </c>
      <c r="G31" s="394">
        <v>0</v>
      </c>
      <c r="H31" s="394">
        <v>0</v>
      </c>
      <c r="I31" s="394">
        <v>0</v>
      </c>
      <c r="J31" s="394">
        <v>0</v>
      </c>
      <c r="K31" s="395">
        <v>0</v>
      </c>
      <c r="L31" s="395">
        <v>0</v>
      </c>
      <c r="M31" s="395">
        <v>0</v>
      </c>
      <c r="N31" s="395">
        <v>0</v>
      </c>
      <c r="O31" s="394">
        <v>0</v>
      </c>
      <c r="P31" s="393">
        <v>0</v>
      </c>
      <c r="Q31" s="392">
        <v>0</v>
      </c>
      <c r="R31" s="358">
        <v>0</v>
      </c>
      <c r="S31" s="358">
        <v>0</v>
      </c>
      <c r="T31" s="358">
        <v>0</v>
      </c>
      <c r="U31" s="358">
        <v>0</v>
      </c>
      <c r="V31" s="358">
        <v>0</v>
      </c>
      <c r="W31" s="358">
        <v>0</v>
      </c>
      <c r="X31" s="358">
        <v>0</v>
      </c>
      <c r="Y31" s="358"/>
      <c r="Z31" s="358"/>
      <c r="AA31" s="358"/>
      <c r="AB31" s="358"/>
      <c r="AC31" s="358"/>
      <c r="AD31" s="358"/>
      <c r="AE31" s="358"/>
      <c r="AF31" s="358"/>
      <c r="AG31" s="706" t="s">
        <v>6</v>
      </c>
    </row>
    <row r="32" spans="1:33" ht="20.100000000000001" customHeight="1" thickTop="1">
      <c r="A32" s="600">
        <v>25</v>
      </c>
      <c r="B32" s="583" t="s">
        <v>1383</v>
      </c>
      <c r="C32" s="392">
        <v>297</v>
      </c>
      <c r="D32" s="358">
        <v>0</v>
      </c>
      <c r="E32" s="358">
        <v>990</v>
      </c>
      <c r="F32" s="358">
        <v>0</v>
      </c>
      <c r="G32" s="358">
        <v>818</v>
      </c>
      <c r="H32" s="358">
        <v>0</v>
      </c>
      <c r="I32" s="358">
        <v>156</v>
      </c>
      <c r="J32" s="358">
        <v>0</v>
      </c>
      <c r="K32" s="212">
        <v>580</v>
      </c>
      <c r="L32" s="212">
        <v>0</v>
      </c>
      <c r="M32" s="212">
        <v>523</v>
      </c>
      <c r="N32" s="212">
        <v>0</v>
      </c>
      <c r="O32" s="358">
        <v>42</v>
      </c>
      <c r="P32" s="358">
        <v>3</v>
      </c>
      <c r="Q32" s="349">
        <v>14</v>
      </c>
      <c r="R32" s="349">
        <v>0</v>
      </c>
      <c r="S32" s="349">
        <v>15</v>
      </c>
      <c r="T32" s="349">
        <v>0</v>
      </c>
      <c r="U32" s="349">
        <v>3</v>
      </c>
      <c r="V32" s="349">
        <v>0</v>
      </c>
      <c r="W32" s="349">
        <v>5</v>
      </c>
      <c r="X32" s="349">
        <v>0</v>
      </c>
      <c r="Y32" s="349"/>
      <c r="Z32" s="349"/>
      <c r="AA32" s="349">
        <v>293</v>
      </c>
      <c r="AB32" s="349"/>
      <c r="AC32" s="349"/>
      <c r="AD32" s="349"/>
      <c r="AE32" s="358"/>
      <c r="AF32" s="358"/>
      <c r="AG32" s="706" t="s">
        <v>22</v>
      </c>
    </row>
    <row r="33" spans="1:33" ht="20.100000000000001" customHeight="1">
      <c r="A33" s="391">
        <v>26</v>
      </c>
      <c r="B33" s="583" t="s">
        <v>1382</v>
      </c>
      <c r="C33" s="390"/>
      <c r="D33" s="349"/>
      <c r="E33" s="349"/>
      <c r="F33" s="349"/>
      <c r="G33" s="349"/>
      <c r="H33" s="349"/>
      <c r="I33" s="349"/>
      <c r="J33" s="349"/>
      <c r="K33" s="584"/>
      <c r="L33" s="584"/>
      <c r="M33" s="584"/>
      <c r="N33" s="584"/>
      <c r="O33" s="349"/>
      <c r="P33" s="349"/>
      <c r="Q33" s="349"/>
      <c r="R33" s="349"/>
      <c r="S33" s="349">
        <v>0</v>
      </c>
      <c r="T33" s="349">
        <v>0</v>
      </c>
      <c r="U33" s="349">
        <v>0</v>
      </c>
      <c r="V33" s="349">
        <v>0</v>
      </c>
      <c r="W33" s="349">
        <v>8</v>
      </c>
      <c r="X33" s="349">
        <v>0</v>
      </c>
      <c r="Y33" s="349"/>
      <c r="Z33" s="349"/>
      <c r="AA33" s="349"/>
      <c r="AB33" s="349"/>
      <c r="AC33" s="349">
        <v>20</v>
      </c>
      <c r="AD33" s="349"/>
      <c r="AE33" s="349"/>
      <c r="AF33" s="349"/>
      <c r="AG33" s="615" t="s">
        <v>28</v>
      </c>
    </row>
    <row r="34" spans="1:33" ht="20.100000000000001" customHeight="1">
      <c r="A34" s="391">
        <v>27</v>
      </c>
      <c r="B34" s="583" t="s">
        <v>1381</v>
      </c>
      <c r="C34" s="390">
        <v>0</v>
      </c>
      <c r="D34" s="349">
        <v>0</v>
      </c>
      <c r="E34" s="349">
        <v>0</v>
      </c>
      <c r="F34" s="349">
        <v>0</v>
      </c>
      <c r="G34" s="349">
        <v>0</v>
      </c>
      <c r="H34" s="349">
        <v>0</v>
      </c>
      <c r="I34" s="349">
        <v>0</v>
      </c>
      <c r="J34" s="349">
        <v>0</v>
      </c>
      <c r="K34" s="584">
        <v>0</v>
      </c>
      <c r="L34" s="584">
        <v>0</v>
      </c>
      <c r="M34" s="584">
        <v>0</v>
      </c>
      <c r="N34" s="584">
        <v>0</v>
      </c>
      <c r="O34" s="349">
        <v>0</v>
      </c>
      <c r="P34" s="349">
        <v>0</v>
      </c>
      <c r="Q34" s="349">
        <v>0</v>
      </c>
      <c r="R34" s="349">
        <v>0</v>
      </c>
      <c r="S34" s="349">
        <v>0</v>
      </c>
      <c r="T34" s="349">
        <v>0</v>
      </c>
      <c r="U34" s="349">
        <v>0</v>
      </c>
      <c r="V34" s="349">
        <v>0</v>
      </c>
      <c r="W34" s="349">
        <v>0</v>
      </c>
      <c r="X34" s="349">
        <v>0</v>
      </c>
      <c r="Y34" s="349"/>
      <c r="Z34" s="349"/>
      <c r="AA34" s="349"/>
      <c r="AB34" s="349"/>
      <c r="AC34" s="349"/>
      <c r="AD34" s="349"/>
      <c r="AE34" s="349"/>
      <c r="AF34" s="349"/>
      <c r="AG34" s="615" t="s">
        <v>23</v>
      </c>
    </row>
    <row r="35" spans="1:33" ht="20.100000000000001" customHeight="1">
      <c r="A35" s="391">
        <v>28</v>
      </c>
      <c r="B35" s="583" t="s">
        <v>1380</v>
      </c>
      <c r="C35" s="390">
        <v>6</v>
      </c>
      <c r="D35" s="349">
        <v>0</v>
      </c>
      <c r="E35" s="349">
        <v>0</v>
      </c>
      <c r="F35" s="349">
        <v>0</v>
      </c>
      <c r="G35" s="349">
        <v>1</v>
      </c>
      <c r="H35" s="349" t="s">
        <v>26</v>
      </c>
      <c r="I35" s="349" t="s">
        <v>26</v>
      </c>
      <c r="J35" s="349" t="s">
        <v>26</v>
      </c>
      <c r="K35" s="584">
        <v>0</v>
      </c>
      <c r="L35" s="584">
        <v>0</v>
      </c>
      <c r="M35" s="584">
        <v>0</v>
      </c>
      <c r="N35" s="584">
        <v>0</v>
      </c>
      <c r="O35" s="349">
        <v>0</v>
      </c>
      <c r="P35" s="349">
        <v>0</v>
      </c>
      <c r="Q35" s="349">
        <v>0</v>
      </c>
      <c r="R35" s="349">
        <v>0</v>
      </c>
      <c r="S35" s="349">
        <v>47</v>
      </c>
      <c r="T35" s="349">
        <v>0</v>
      </c>
      <c r="U35" s="349">
        <v>0</v>
      </c>
      <c r="V35" s="349">
        <v>0</v>
      </c>
      <c r="W35" s="349">
        <v>1</v>
      </c>
      <c r="X35" s="349">
        <v>0</v>
      </c>
      <c r="Y35" s="349">
        <v>153</v>
      </c>
      <c r="Z35" s="349"/>
      <c r="AA35" s="349"/>
      <c r="AB35" s="349"/>
      <c r="AC35" s="349"/>
      <c r="AD35" s="349"/>
      <c r="AE35" s="349" t="s">
        <v>1687</v>
      </c>
      <c r="AF35" s="349"/>
      <c r="AG35" s="615" t="s">
        <v>1379</v>
      </c>
    </row>
    <row r="36" spans="1:33" ht="20.100000000000001" customHeight="1">
      <c r="A36" s="391">
        <v>29</v>
      </c>
      <c r="B36" s="583" t="s">
        <v>1378</v>
      </c>
      <c r="C36" s="390">
        <v>1</v>
      </c>
      <c r="D36" s="349">
        <v>0</v>
      </c>
      <c r="E36" s="349">
        <v>0</v>
      </c>
      <c r="F36" s="349">
        <v>0</v>
      </c>
      <c r="G36" s="349">
        <v>0</v>
      </c>
      <c r="H36" s="349">
        <v>0</v>
      </c>
      <c r="I36" s="349">
        <v>20</v>
      </c>
      <c r="J36" s="349">
        <v>0</v>
      </c>
      <c r="K36" s="584">
        <v>9</v>
      </c>
      <c r="L36" s="584">
        <v>0</v>
      </c>
      <c r="M36" s="584">
        <v>0</v>
      </c>
      <c r="N36" s="584">
        <v>0</v>
      </c>
      <c r="O36" s="349">
        <v>1</v>
      </c>
      <c r="P36" s="349">
        <v>0</v>
      </c>
      <c r="Q36" s="349">
        <v>0</v>
      </c>
      <c r="R36" s="349">
        <v>0</v>
      </c>
      <c r="S36" s="349">
        <v>0</v>
      </c>
      <c r="T36" s="349">
        <v>0</v>
      </c>
      <c r="U36" s="349">
        <v>0</v>
      </c>
      <c r="V36" s="349">
        <v>0</v>
      </c>
      <c r="W36" s="349">
        <v>0</v>
      </c>
      <c r="X36" s="349">
        <v>0</v>
      </c>
      <c r="Y36" s="349"/>
      <c r="Z36" s="349"/>
      <c r="AA36" s="349"/>
      <c r="AB36" s="349"/>
      <c r="AC36" s="349"/>
      <c r="AD36" s="349"/>
      <c r="AE36" s="349" t="s">
        <v>1687</v>
      </c>
      <c r="AF36" s="349"/>
      <c r="AG36" s="615" t="s">
        <v>1377</v>
      </c>
    </row>
    <row r="37" spans="1:33" ht="20.100000000000001" customHeight="1">
      <c r="A37" s="391">
        <v>30</v>
      </c>
      <c r="B37" s="583" t="s">
        <v>1376</v>
      </c>
      <c r="C37" s="390">
        <v>176</v>
      </c>
      <c r="D37" s="349">
        <v>0</v>
      </c>
      <c r="E37" s="349">
        <v>236</v>
      </c>
      <c r="F37" s="349">
        <v>0</v>
      </c>
      <c r="G37" s="349">
        <v>486</v>
      </c>
      <c r="H37" s="349">
        <v>0</v>
      </c>
      <c r="I37" s="349">
        <v>570</v>
      </c>
      <c r="J37" s="349">
        <v>0</v>
      </c>
      <c r="K37" s="584">
        <v>652</v>
      </c>
      <c r="L37" s="584">
        <v>0</v>
      </c>
      <c r="M37" s="584">
        <v>181</v>
      </c>
      <c r="N37" s="584">
        <v>0</v>
      </c>
      <c r="O37" s="349">
        <v>120</v>
      </c>
      <c r="P37" s="349">
        <v>0</v>
      </c>
      <c r="Q37" s="349">
        <v>173</v>
      </c>
      <c r="R37" s="349">
        <v>0</v>
      </c>
      <c r="S37" s="349">
        <v>155</v>
      </c>
      <c r="T37" s="349">
        <v>0</v>
      </c>
      <c r="U37" s="349">
        <v>157</v>
      </c>
      <c r="V37" s="349">
        <v>0</v>
      </c>
      <c r="W37" s="349">
        <v>112</v>
      </c>
      <c r="X37" s="349">
        <v>0</v>
      </c>
      <c r="Y37" s="349">
        <v>126</v>
      </c>
      <c r="Z37" s="349"/>
      <c r="AA37" s="349">
        <v>44</v>
      </c>
      <c r="AB37" s="349"/>
      <c r="AC37" s="349"/>
      <c r="AD37" s="349"/>
      <c r="AE37" s="349">
        <v>603</v>
      </c>
      <c r="AF37" s="349"/>
      <c r="AG37" s="615" t="s">
        <v>8</v>
      </c>
    </row>
    <row r="38" spans="1:33" ht="30">
      <c r="A38" s="391">
        <v>31</v>
      </c>
      <c r="B38" s="583" t="s">
        <v>1375</v>
      </c>
      <c r="C38" s="390">
        <v>0</v>
      </c>
      <c r="D38" s="349">
        <v>0</v>
      </c>
      <c r="E38" s="349">
        <v>0</v>
      </c>
      <c r="F38" s="349">
        <v>0</v>
      </c>
      <c r="G38" s="349">
        <v>0</v>
      </c>
      <c r="H38" s="349">
        <v>0</v>
      </c>
      <c r="I38" s="349">
        <v>0</v>
      </c>
      <c r="J38" s="349">
        <v>0</v>
      </c>
      <c r="K38" s="584">
        <v>0</v>
      </c>
      <c r="L38" s="584">
        <v>0</v>
      </c>
      <c r="M38" s="584">
        <v>0</v>
      </c>
      <c r="N38" s="584">
        <v>0</v>
      </c>
      <c r="O38" s="349">
        <v>0</v>
      </c>
      <c r="P38" s="349">
        <v>0</v>
      </c>
      <c r="Q38" s="349">
        <v>0</v>
      </c>
      <c r="R38" s="349">
        <v>0</v>
      </c>
      <c r="S38" s="349">
        <v>0</v>
      </c>
      <c r="T38" s="349">
        <v>0</v>
      </c>
      <c r="U38" s="349">
        <v>0</v>
      </c>
      <c r="V38" s="349">
        <v>0</v>
      </c>
      <c r="W38" s="349">
        <v>0</v>
      </c>
      <c r="X38" s="349">
        <v>0</v>
      </c>
      <c r="Y38" s="349">
        <v>0</v>
      </c>
      <c r="Z38" s="349"/>
      <c r="AA38" s="349"/>
      <c r="AB38" s="349"/>
      <c r="AC38" s="349"/>
      <c r="AD38" s="349"/>
      <c r="AE38" s="349"/>
      <c r="AF38" s="349"/>
      <c r="AG38" s="615" t="s">
        <v>408</v>
      </c>
    </row>
    <row r="39" spans="1:33" ht="20.100000000000001" customHeight="1">
      <c r="A39" s="391">
        <v>32</v>
      </c>
      <c r="B39" s="583" t="s">
        <v>1374</v>
      </c>
      <c r="C39" s="390">
        <v>28</v>
      </c>
      <c r="D39" s="349">
        <v>0</v>
      </c>
      <c r="E39" s="349">
        <v>15</v>
      </c>
      <c r="F39" s="349">
        <v>0</v>
      </c>
      <c r="G39" s="349">
        <v>35</v>
      </c>
      <c r="H39" s="349">
        <v>0</v>
      </c>
      <c r="I39" s="349" t="s">
        <v>26</v>
      </c>
      <c r="J39" s="349" t="s">
        <v>26</v>
      </c>
      <c r="K39" s="584">
        <v>0</v>
      </c>
      <c r="L39" s="584">
        <v>0</v>
      </c>
      <c r="M39" s="584">
        <v>0</v>
      </c>
      <c r="N39" s="584">
        <v>0</v>
      </c>
      <c r="O39" s="349">
        <v>0</v>
      </c>
      <c r="P39" s="349">
        <v>0</v>
      </c>
      <c r="Q39" s="349">
        <v>15</v>
      </c>
      <c r="R39" s="349">
        <v>0</v>
      </c>
      <c r="S39" s="349">
        <v>133</v>
      </c>
      <c r="T39" s="349">
        <v>0</v>
      </c>
      <c r="U39" s="349">
        <v>10</v>
      </c>
      <c r="V39" s="349">
        <v>0</v>
      </c>
      <c r="W39" s="349">
        <v>8</v>
      </c>
      <c r="X39" s="349">
        <v>0</v>
      </c>
      <c r="Y39" s="349">
        <v>24</v>
      </c>
      <c r="Z39" s="349"/>
      <c r="AA39" s="349">
        <v>4</v>
      </c>
      <c r="AB39" s="349"/>
      <c r="AC39" s="349">
        <v>2</v>
      </c>
      <c r="AD39" s="349"/>
      <c r="AE39" s="349">
        <v>43</v>
      </c>
      <c r="AF39" s="349"/>
      <c r="AG39" s="615" t="s">
        <v>29</v>
      </c>
    </row>
    <row r="40" spans="1:33" ht="20.100000000000001" customHeight="1">
      <c r="A40" s="391">
        <v>33</v>
      </c>
      <c r="B40" s="583" t="s">
        <v>1373</v>
      </c>
      <c r="C40" s="390">
        <v>0</v>
      </c>
      <c r="D40" s="349">
        <v>0</v>
      </c>
      <c r="E40" s="349">
        <v>0</v>
      </c>
      <c r="F40" s="349">
        <v>0</v>
      </c>
      <c r="G40" s="349">
        <v>0</v>
      </c>
      <c r="H40" s="349">
        <v>0</v>
      </c>
      <c r="I40" s="349">
        <v>1</v>
      </c>
      <c r="J40" s="349">
        <v>0</v>
      </c>
      <c r="K40" s="584">
        <v>8</v>
      </c>
      <c r="L40" s="584">
        <v>0</v>
      </c>
      <c r="M40" s="584">
        <v>33</v>
      </c>
      <c r="N40" s="584">
        <v>0</v>
      </c>
      <c r="O40" s="349">
        <v>25</v>
      </c>
      <c r="P40" s="349">
        <v>0</v>
      </c>
      <c r="Q40" s="349">
        <v>28</v>
      </c>
      <c r="R40" s="349">
        <v>1</v>
      </c>
      <c r="S40" s="349">
        <v>14</v>
      </c>
      <c r="T40" s="349">
        <v>1</v>
      </c>
      <c r="U40" s="349">
        <v>15</v>
      </c>
      <c r="V40" s="349">
        <v>1</v>
      </c>
      <c r="W40" s="349">
        <v>0</v>
      </c>
      <c r="X40" s="349">
        <v>0</v>
      </c>
      <c r="Y40" s="349">
        <v>2</v>
      </c>
      <c r="Z40" s="349"/>
      <c r="AA40" s="349"/>
      <c r="AB40" s="349"/>
      <c r="AC40" s="349"/>
      <c r="AD40" s="349"/>
      <c r="AE40" s="349"/>
      <c r="AF40" s="349"/>
      <c r="AG40" s="615" t="s">
        <v>33</v>
      </c>
    </row>
    <row r="41" spans="1:33" ht="20.100000000000001" customHeight="1">
      <c r="A41" s="391">
        <v>34</v>
      </c>
      <c r="B41" s="583" t="s">
        <v>1372</v>
      </c>
      <c r="C41" s="390">
        <v>0</v>
      </c>
      <c r="D41" s="349">
        <v>0</v>
      </c>
      <c r="E41" s="349">
        <v>0</v>
      </c>
      <c r="F41" s="349">
        <v>0</v>
      </c>
      <c r="G41" s="349">
        <v>0</v>
      </c>
      <c r="H41" s="349">
        <v>0</v>
      </c>
      <c r="I41" s="349">
        <v>0</v>
      </c>
      <c r="J41" s="349">
        <v>0</v>
      </c>
      <c r="K41" s="584">
        <v>0</v>
      </c>
      <c r="L41" s="584">
        <v>0</v>
      </c>
      <c r="M41" s="584">
        <v>0</v>
      </c>
      <c r="N41" s="584">
        <v>0</v>
      </c>
      <c r="O41" s="349">
        <v>0</v>
      </c>
      <c r="P41" s="349">
        <v>0</v>
      </c>
      <c r="Q41" s="349">
        <v>0</v>
      </c>
      <c r="R41" s="349">
        <v>0</v>
      </c>
      <c r="S41" s="349">
        <v>0</v>
      </c>
      <c r="T41" s="349">
        <v>0</v>
      </c>
      <c r="U41" s="349">
        <v>0</v>
      </c>
      <c r="V41" s="349">
        <v>0</v>
      </c>
      <c r="W41" s="349">
        <v>0</v>
      </c>
      <c r="X41" s="349">
        <v>0</v>
      </c>
      <c r="Y41" s="349">
        <v>0</v>
      </c>
      <c r="Z41" s="349"/>
      <c r="AA41" s="349"/>
      <c r="AB41" s="349"/>
      <c r="AC41" s="349"/>
      <c r="AD41" s="349"/>
      <c r="AE41" s="349"/>
      <c r="AF41" s="349"/>
      <c r="AG41" s="615" t="s">
        <v>36</v>
      </c>
    </row>
    <row r="42" spans="1:33" ht="20.100000000000001" customHeight="1">
      <c r="A42" s="391">
        <v>35</v>
      </c>
      <c r="B42" s="583" t="s">
        <v>1371</v>
      </c>
      <c r="C42" s="390">
        <v>0</v>
      </c>
      <c r="D42" s="349">
        <v>0</v>
      </c>
      <c r="E42" s="349">
        <v>0</v>
      </c>
      <c r="F42" s="349">
        <v>0</v>
      </c>
      <c r="G42" s="349">
        <v>0</v>
      </c>
      <c r="H42" s="349">
        <v>0</v>
      </c>
      <c r="I42" s="349">
        <v>0</v>
      </c>
      <c r="J42" s="349">
        <v>0</v>
      </c>
      <c r="K42" s="584">
        <v>0</v>
      </c>
      <c r="L42" s="584">
        <v>0</v>
      </c>
      <c r="M42" s="584">
        <v>0</v>
      </c>
      <c r="N42" s="584">
        <v>0</v>
      </c>
      <c r="O42" s="349">
        <v>0</v>
      </c>
      <c r="P42" s="349">
        <v>0</v>
      </c>
      <c r="Q42" s="349">
        <v>0</v>
      </c>
      <c r="R42" s="349">
        <v>0</v>
      </c>
      <c r="S42" s="349">
        <v>0</v>
      </c>
      <c r="T42" s="349">
        <v>0</v>
      </c>
      <c r="U42" s="349">
        <v>0</v>
      </c>
      <c r="V42" s="349">
        <v>0</v>
      </c>
      <c r="W42" s="349">
        <v>0</v>
      </c>
      <c r="X42" s="349">
        <v>0</v>
      </c>
      <c r="Y42" s="349"/>
      <c r="Z42" s="349"/>
      <c r="AA42" s="349"/>
      <c r="AB42" s="349"/>
      <c r="AC42" s="349"/>
      <c r="AD42" s="349"/>
      <c r="AE42" s="349"/>
      <c r="AF42" s="349"/>
      <c r="AG42" s="615" t="s">
        <v>1370</v>
      </c>
    </row>
    <row r="43" spans="1:33" ht="20.100000000000001" customHeight="1">
      <c r="A43" s="391"/>
      <c r="B43" s="583" t="s">
        <v>654</v>
      </c>
      <c r="C43" s="390"/>
      <c r="D43" s="349"/>
      <c r="E43" s="349"/>
      <c r="F43" s="349"/>
      <c r="G43" s="349"/>
      <c r="H43" s="349"/>
      <c r="I43" s="349"/>
      <c r="J43" s="349"/>
      <c r="K43" s="584"/>
      <c r="L43" s="584"/>
      <c r="M43" s="584"/>
      <c r="N43" s="584"/>
      <c r="O43" s="349"/>
      <c r="P43" s="349"/>
      <c r="Q43" s="349"/>
      <c r="R43" s="349"/>
      <c r="S43" s="349"/>
      <c r="T43" s="349"/>
      <c r="U43" s="349"/>
      <c r="V43" s="349"/>
      <c r="W43" s="349"/>
      <c r="X43" s="349"/>
      <c r="Y43" s="349"/>
      <c r="Z43" s="349"/>
      <c r="AA43" s="349"/>
      <c r="AB43" s="349"/>
      <c r="AC43" s="349"/>
      <c r="AD43" s="349"/>
      <c r="AE43" s="349">
        <v>6</v>
      </c>
      <c r="AF43" s="349"/>
      <c r="AG43" s="615" t="s">
        <v>653</v>
      </c>
    </row>
    <row r="44" spans="1:33" ht="20.100000000000001" customHeight="1">
      <c r="A44" s="707">
        <v>36</v>
      </c>
      <c r="B44" s="583" t="s">
        <v>1369</v>
      </c>
      <c r="C44" s="349">
        <v>0</v>
      </c>
      <c r="D44" s="349">
        <v>0</v>
      </c>
      <c r="E44" s="349">
        <v>2</v>
      </c>
      <c r="F44" s="349"/>
      <c r="G44" s="349">
        <v>0</v>
      </c>
      <c r="H44" s="349">
        <v>0</v>
      </c>
      <c r="I44" s="349">
        <v>0</v>
      </c>
      <c r="J44" s="349">
        <v>0</v>
      </c>
      <c r="K44" s="584">
        <v>0</v>
      </c>
      <c r="L44" s="584">
        <v>0</v>
      </c>
      <c r="M44" s="584">
        <v>15</v>
      </c>
      <c r="N44" s="584">
        <v>0</v>
      </c>
      <c r="O44" s="349">
        <v>3</v>
      </c>
      <c r="P44" s="349">
        <v>0</v>
      </c>
      <c r="Q44" s="349">
        <v>3</v>
      </c>
      <c r="R44" s="349">
        <v>0</v>
      </c>
      <c r="S44" s="349">
        <v>1</v>
      </c>
      <c r="T44" s="349">
        <v>0</v>
      </c>
      <c r="U44" s="349">
        <v>0</v>
      </c>
      <c r="V44" s="349">
        <v>0</v>
      </c>
      <c r="W44" s="349">
        <v>0</v>
      </c>
      <c r="X44" s="349">
        <v>0</v>
      </c>
      <c r="Y44" s="349"/>
      <c r="Z44" s="349"/>
      <c r="AA44" s="349">
        <v>78</v>
      </c>
      <c r="AB44" s="349"/>
      <c r="AC44" s="349"/>
      <c r="AD44" s="349"/>
      <c r="AE44" s="349">
        <v>1</v>
      </c>
      <c r="AF44" s="349"/>
      <c r="AG44" s="615" t="s">
        <v>1368</v>
      </c>
    </row>
    <row r="45" spans="1:33" ht="20.100000000000001" customHeight="1">
      <c r="A45" s="1195" t="s">
        <v>9</v>
      </c>
      <c r="B45" s="1196"/>
      <c r="C45" s="388">
        <v>2635</v>
      </c>
      <c r="D45" s="388">
        <v>3</v>
      </c>
      <c r="E45" s="388">
        <v>2680</v>
      </c>
      <c r="F45" s="388">
        <v>1</v>
      </c>
      <c r="G45" s="388">
        <v>3482</v>
      </c>
      <c r="H45" s="388">
        <v>12</v>
      </c>
      <c r="I45" s="388">
        <f t="shared" ref="I45:AB45" si="0">SUM(I7:I44)</f>
        <v>5004</v>
      </c>
      <c r="J45" s="388">
        <f t="shared" si="0"/>
        <v>9</v>
      </c>
      <c r="K45" s="409">
        <f t="shared" si="0"/>
        <v>2341</v>
      </c>
      <c r="L45" s="134">
        <f t="shared" si="0"/>
        <v>10</v>
      </c>
      <c r="M45" s="409">
        <f t="shared" si="0"/>
        <v>1583</v>
      </c>
      <c r="N45" s="134">
        <f t="shared" si="0"/>
        <v>1</v>
      </c>
      <c r="O45" s="389">
        <f t="shared" si="0"/>
        <v>1130</v>
      </c>
      <c r="P45" s="388">
        <f t="shared" si="0"/>
        <v>5</v>
      </c>
      <c r="Q45" s="388">
        <f t="shared" si="0"/>
        <v>844</v>
      </c>
      <c r="R45" s="388">
        <f t="shared" si="0"/>
        <v>5</v>
      </c>
      <c r="S45" s="388">
        <f t="shared" si="0"/>
        <v>913</v>
      </c>
      <c r="T45" s="388">
        <f t="shared" si="0"/>
        <v>4</v>
      </c>
      <c r="U45" s="388">
        <f t="shared" si="0"/>
        <v>718</v>
      </c>
      <c r="V45" s="388">
        <f t="shared" si="0"/>
        <v>3</v>
      </c>
      <c r="W45" s="388">
        <f t="shared" si="0"/>
        <v>508</v>
      </c>
      <c r="X45" s="388">
        <f t="shared" si="0"/>
        <v>3</v>
      </c>
      <c r="Y45" s="156">
        <f t="shared" si="0"/>
        <v>624</v>
      </c>
      <c r="Z45" s="388">
        <f t="shared" si="0"/>
        <v>6</v>
      </c>
      <c r="AA45" s="388">
        <f t="shared" si="0"/>
        <v>690</v>
      </c>
      <c r="AB45" s="388">
        <f t="shared" si="0"/>
        <v>2</v>
      </c>
      <c r="AC45" s="388">
        <v>130</v>
      </c>
      <c r="AD45" s="388">
        <f>SUM(AD7:AD44)</f>
        <v>2</v>
      </c>
      <c r="AE45" s="388">
        <v>836</v>
      </c>
      <c r="AF45" s="388">
        <f>SUM(AF7:AF44)</f>
        <v>6</v>
      </c>
      <c r="AG45" s="387" t="s">
        <v>615</v>
      </c>
    </row>
    <row r="46" spans="1:33">
      <c r="A46" s="386" t="s">
        <v>1691</v>
      </c>
      <c r="Q46" s="573"/>
      <c r="R46" s="573"/>
      <c r="S46" s="574"/>
      <c r="T46" s="574"/>
      <c r="U46" s="574"/>
      <c r="V46" s="574"/>
      <c r="W46" s="574"/>
      <c r="X46" s="574"/>
      <c r="AG46" s="708"/>
    </row>
    <row r="47" spans="1:33">
      <c r="A47" s="385" t="s">
        <v>1692</v>
      </c>
      <c r="B47" s="576"/>
      <c r="C47" s="576"/>
      <c r="D47" s="576"/>
      <c r="E47" s="576"/>
      <c r="F47" s="576"/>
      <c r="G47" s="576"/>
      <c r="H47" s="576"/>
      <c r="I47" s="576"/>
      <c r="J47" s="576"/>
      <c r="K47" s="576"/>
      <c r="L47" s="576"/>
      <c r="M47" s="576"/>
      <c r="N47" s="576"/>
      <c r="O47" s="576"/>
      <c r="Q47" s="576"/>
      <c r="AG47" s="367"/>
    </row>
    <row r="48" spans="1:33">
      <c r="A48" s="384" t="s">
        <v>1367</v>
      </c>
      <c r="AG48" s="367"/>
    </row>
    <row r="49" spans="1:33">
      <c r="A49" s="384"/>
      <c r="P49" t="s">
        <v>1366</v>
      </c>
      <c r="U49" t="s">
        <v>1365</v>
      </c>
      <c r="W49" t="s">
        <v>1364</v>
      </c>
      <c r="AC49" t="s">
        <v>1363</v>
      </c>
      <c r="AG49" s="367"/>
    </row>
    <row r="50" spans="1:33" ht="15.75" thickBot="1">
      <c r="A50" s="218" t="s">
        <v>1362</v>
      </c>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20"/>
    </row>
    <row r="51" spans="1:33" ht="15.75" thickTop="1"/>
    <row r="59" spans="1:33">
      <c r="M59" s="383" t="s">
        <v>1361</v>
      </c>
    </row>
    <row r="60" spans="1:33">
      <c r="K60" s="383"/>
    </row>
    <row r="63" spans="1:33">
      <c r="L63" s="383" t="s">
        <v>1360</v>
      </c>
    </row>
  </sheetData>
  <mergeCells count="23">
    <mergeCell ref="A45:B45"/>
    <mergeCell ref="B5:B6"/>
    <mergeCell ref="AA5:AB5"/>
    <mergeCell ref="A17:A18"/>
    <mergeCell ref="G5:H5"/>
    <mergeCell ref="I5:J5"/>
    <mergeCell ref="K5:L5"/>
    <mergeCell ref="M5:N5"/>
    <mergeCell ref="O5:P5"/>
    <mergeCell ref="Y5:Z5"/>
    <mergeCell ref="A3:AG3"/>
    <mergeCell ref="A2:AG2"/>
    <mergeCell ref="A4:AG4"/>
    <mergeCell ref="A5:A6"/>
    <mergeCell ref="Q5:R5"/>
    <mergeCell ref="S5:T5"/>
    <mergeCell ref="U5:V5"/>
    <mergeCell ref="AG5:AG6"/>
    <mergeCell ref="C5:D5"/>
    <mergeCell ref="E5:F5"/>
    <mergeCell ref="AE5:AF5"/>
    <mergeCell ref="AC5:AD5"/>
    <mergeCell ref="W5:X5"/>
  </mergeCells>
  <conditionalFormatting sqref="A7:A17 A19:A45 B7:AG45">
    <cfRule type="expression" dxfId="13" priority="1">
      <formula>MOD(ROW(),3)=1</formula>
    </cfRule>
  </conditionalFormatting>
  <hyperlinks>
    <hyperlink ref="M59" r:id="rId1" xr:uid="{00000000-0004-0000-0400-000000000000}"/>
    <hyperlink ref="L63" r:id="rId2" xr:uid="{00000000-0004-0000-0400-000001000000}"/>
  </hyperlinks>
  <printOptions horizontalCentered="1"/>
  <pageMargins left="0.51" right="0.39" top="0.27559055118110237" bottom="0.27559055118110237" header="0.31496062992125984" footer="0.31496062992125984"/>
  <pageSetup paperSize="9" scale="84" fitToHeight="0" orientation="landscape" r:id="rId3"/>
  <rowBreaks count="1" manualBreakCount="1">
    <brk id="30" max="32" man="1"/>
  </rowBreaks>
  <legacyDrawingHF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445F2-8506-47EE-A909-74A2D1886803}">
  <sheetPr>
    <pageSetUpPr fitToPage="1"/>
  </sheetPr>
  <dimension ref="A1:AG52"/>
  <sheetViews>
    <sheetView showZeros="0" view="pageBreakPreview" topLeftCell="A37" zoomScaleSheetLayoutView="100" workbookViewId="0">
      <selection activeCell="M17" sqref="M17"/>
    </sheetView>
  </sheetViews>
  <sheetFormatPr defaultColWidth="9.140625" defaultRowHeight="20.100000000000001" customHeight="1"/>
  <cols>
    <col min="1" max="1" width="6" style="113" customWidth="1"/>
    <col min="2" max="2" width="28.42578125" style="113" customWidth="1"/>
    <col min="3" max="8" width="9.140625" style="113" hidden="1" customWidth="1"/>
    <col min="9" max="9" width="10.42578125" style="113" hidden="1" customWidth="1"/>
    <col min="10" max="10" width="6.140625" style="113" hidden="1" customWidth="1"/>
    <col min="11" max="11" width="12.140625" style="113" hidden="1" customWidth="1"/>
    <col min="12" max="12" width="7.140625" style="113" hidden="1" customWidth="1"/>
    <col min="13" max="13" width="12.28515625" style="113" hidden="1" customWidth="1"/>
    <col min="14" max="14" width="6.85546875" style="113" hidden="1" customWidth="1"/>
    <col min="15" max="15" width="12.140625" style="113" hidden="1" customWidth="1"/>
    <col min="16" max="16" width="7.140625" style="113" hidden="1" customWidth="1"/>
    <col min="17" max="17" width="12.28515625" style="113" hidden="1" customWidth="1"/>
    <col min="18" max="18" width="6.7109375" style="113" hidden="1" customWidth="1"/>
    <col min="19" max="19" width="12" style="113" hidden="1" customWidth="1"/>
    <col min="20" max="20" width="6.85546875" style="113" hidden="1" customWidth="1"/>
    <col min="21" max="21" width="12" style="113" hidden="1" customWidth="1"/>
    <col min="22" max="22" width="7.85546875" style="113" hidden="1" customWidth="1"/>
    <col min="23" max="23" width="12.7109375" style="113" customWidth="1"/>
    <col min="24" max="24" width="7.7109375" style="113" customWidth="1"/>
    <col min="25" max="25" width="12.7109375" style="113" customWidth="1"/>
    <col min="26" max="26" width="7.7109375" style="113" customWidth="1"/>
    <col min="27" max="27" width="12.7109375" style="113" customWidth="1"/>
    <col min="28" max="28" width="7.7109375" style="113" customWidth="1"/>
    <col min="29" max="29" width="12.7109375" style="113" customWidth="1"/>
    <col min="30" max="30" width="7.7109375" style="113" customWidth="1"/>
    <col min="31" max="31" width="12.140625" style="113" customWidth="1"/>
    <col min="32" max="32" width="7.7109375" style="113" customWidth="1"/>
    <col min="33" max="33" width="27.5703125" style="113" customWidth="1"/>
    <col min="34" max="16384" width="9.140625" style="113"/>
  </cols>
  <sheetData>
    <row r="1" spans="1:33" ht="20.100000000000001" customHeight="1" thickBot="1"/>
    <row r="2" spans="1:33" ht="20.100000000000001" customHeight="1" thickTop="1">
      <c r="A2" s="948" t="s">
        <v>1330</v>
      </c>
      <c r="B2" s="882"/>
      <c r="C2" s="882"/>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c r="AG2" s="883"/>
    </row>
    <row r="3" spans="1:33" ht="15.75">
      <c r="A3" s="1201" t="s">
        <v>1453</v>
      </c>
      <c r="B3" s="1184"/>
      <c r="C3" s="1184"/>
      <c r="D3" s="1184"/>
      <c r="E3" s="1184"/>
      <c r="F3" s="1184"/>
      <c r="G3" s="1184"/>
      <c r="H3" s="1184"/>
      <c r="I3" s="1184"/>
      <c r="J3" s="1184"/>
      <c r="K3" s="1184"/>
      <c r="L3" s="1184"/>
      <c r="M3" s="1184"/>
      <c r="N3" s="1184"/>
      <c r="O3" s="1184"/>
      <c r="P3" s="1184"/>
      <c r="Q3" s="1184"/>
      <c r="R3" s="1184"/>
      <c r="S3" s="1184"/>
      <c r="T3" s="1184"/>
      <c r="U3" s="1184"/>
      <c r="V3" s="1184"/>
      <c r="W3" s="1184"/>
      <c r="X3" s="1184"/>
      <c r="Y3" s="1184"/>
      <c r="Z3" s="1184"/>
      <c r="AA3" s="1184"/>
      <c r="AB3" s="1184"/>
      <c r="AC3" s="1184"/>
      <c r="AD3" s="1184"/>
      <c r="AE3" s="1184"/>
      <c r="AF3" s="1184"/>
      <c r="AG3" s="1202"/>
    </row>
    <row r="4" spans="1:33" ht="20.100000000000001" customHeight="1">
      <c r="A4" s="1201" t="s">
        <v>1452</v>
      </c>
      <c r="B4" s="1184"/>
      <c r="C4" s="1184"/>
      <c r="D4" s="1184"/>
      <c r="E4" s="1184"/>
      <c r="F4" s="1184"/>
      <c r="G4" s="1184"/>
      <c r="H4" s="1184"/>
      <c r="I4" s="1184"/>
      <c r="J4" s="1184"/>
      <c r="K4" s="1184"/>
      <c r="L4" s="1184"/>
      <c r="M4" s="1184"/>
      <c r="N4" s="1184"/>
      <c r="O4" s="1184"/>
      <c r="P4" s="1184"/>
      <c r="Q4" s="1184"/>
      <c r="R4" s="1184"/>
      <c r="S4" s="1184"/>
      <c r="T4" s="1184"/>
      <c r="U4" s="1184"/>
      <c r="V4" s="1184"/>
      <c r="W4" s="1184"/>
      <c r="X4" s="1184"/>
      <c r="Y4" s="1184"/>
      <c r="Z4" s="1184"/>
      <c r="AA4" s="1184"/>
      <c r="AB4" s="1184"/>
      <c r="AC4" s="1184"/>
      <c r="AD4" s="1184"/>
      <c r="AE4" s="1184"/>
      <c r="AF4" s="1184"/>
      <c r="AG4" s="1202"/>
    </row>
    <row r="5" spans="1:33" ht="20.100000000000001" customHeight="1">
      <c r="A5" s="920" t="s">
        <v>1451</v>
      </c>
      <c r="B5" s="1072" t="s">
        <v>172</v>
      </c>
      <c r="C5" s="923">
        <v>2007</v>
      </c>
      <c r="D5" s="923"/>
      <c r="E5" s="923">
        <v>2008</v>
      </c>
      <c r="F5" s="923"/>
      <c r="G5" s="923">
        <v>2009</v>
      </c>
      <c r="H5" s="923"/>
      <c r="I5" s="923">
        <v>2010</v>
      </c>
      <c r="J5" s="923"/>
      <c r="K5" s="923">
        <v>2011</v>
      </c>
      <c r="L5" s="923"/>
      <c r="M5" s="923">
        <v>2012</v>
      </c>
      <c r="N5" s="923"/>
      <c r="O5" s="923">
        <v>2013</v>
      </c>
      <c r="P5" s="923"/>
      <c r="Q5" s="923">
        <v>2014</v>
      </c>
      <c r="R5" s="923"/>
      <c r="S5" s="923">
        <v>2015</v>
      </c>
      <c r="T5" s="923"/>
      <c r="U5" s="923">
        <v>2016</v>
      </c>
      <c r="V5" s="923"/>
      <c r="W5" s="923">
        <v>2017</v>
      </c>
      <c r="X5" s="923"/>
      <c r="Y5" s="923">
        <v>2018</v>
      </c>
      <c r="Z5" s="923"/>
      <c r="AA5" s="923">
        <v>2019</v>
      </c>
      <c r="AB5" s="923"/>
      <c r="AC5" s="923">
        <v>2020</v>
      </c>
      <c r="AD5" s="923"/>
      <c r="AE5" s="923" t="s">
        <v>1420</v>
      </c>
      <c r="AF5" s="923"/>
      <c r="AG5" s="965" t="s">
        <v>37</v>
      </c>
    </row>
    <row r="6" spans="1:33" ht="42" customHeight="1">
      <c r="A6" s="920"/>
      <c r="B6" s="1072"/>
      <c r="C6" s="423" t="s">
        <v>1418</v>
      </c>
      <c r="D6" s="423" t="s">
        <v>1417</v>
      </c>
      <c r="E6" s="423" t="s">
        <v>1418</v>
      </c>
      <c r="F6" s="423" t="s">
        <v>1417</v>
      </c>
      <c r="G6" s="423" t="s">
        <v>1418</v>
      </c>
      <c r="H6" s="423" t="s">
        <v>1417</v>
      </c>
      <c r="I6" s="423" t="s">
        <v>1418</v>
      </c>
      <c r="J6" s="423" t="s">
        <v>1417</v>
      </c>
      <c r="K6" s="423" t="s">
        <v>1418</v>
      </c>
      <c r="L6" s="423" t="s">
        <v>1417</v>
      </c>
      <c r="M6" s="423" t="s">
        <v>1418</v>
      </c>
      <c r="N6" s="423" t="s">
        <v>1417</v>
      </c>
      <c r="O6" s="423" t="s">
        <v>1418</v>
      </c>
      <c r="P6" s="423" t="s">
        <v>1417</v>
      </c>
      <c r="Q6" s="423" t="s">
        <v>1418</v>
      </c>
      <c r="R6" s="423" t="s">
        <v>1417</v>
      </c>
      <c r="S6" s="423" t="s">
        <v>1418</v>
      </c>
      <c r="T6" s="423" t="s">
        <v>1417</v>
      </c>
      <c r="U6" s="423" t="s">
        <v>1418</v>
      </c>
      <c r="V6" s="423" t="s">
        <v>1417</v>
      </c>
      <c r="W6" s="423" t="s">
        <v>1416</v>
      </c>
      <c r="X6" s="423" t="s">
        <v>1450</v>
      </c>
      <c r="Y6" s="423" t="s">
        <v>1416</v>
      </c>
      <c r="Z6" s="423" t="s">
        <v>1450</v>
      </c>
      <c r="AA6" s="423" t="s">
        <v>1416</v>
      </c>
      <c r="AB6" s="423" t="s">
        <v>1450</v>
      </c>
      <c r="AC6" s="423" t="s">
        <v>1416</v>
      </c>
      <c r="AD6" s="423" t="s">
        <v>1450</v>
      </c>
      <c r="AE6" s="423" t="s">
        <v>1416</v>
      </c>
      <c r="AF6" s="423" t="s">
        <v>1450</v>
      </c>
      <c r="AG6" s="965"/>
    </row>
    <row r="7" spans="1:33" s="403" customFormat="1" ht="20.100000000000001" customHeight="1">
      <c r="A7" s="209">
        <f>1</f>
        <v>1</v>
      </c>
      <c r="B7" s="583" t="s">
        <v>1449</v>
      </c>
      <c r="C7" s="349">
        <v>1516795</v>
      </c>
      <c r="D7" s="349">
        <v>198</v>
      </c>
      <c r="E7" s="349">
        <v>1748983</v>
      </c>
      <c r="F7" s="349">
        <v>16</v>
      </c>
      <c r="G7" s="349">
        <v>2322963</v>
      </c>
      <c r="H7" s="349">
        <v>111</v>
      </c>
      <c r="I7" s="13">
        <v>2291375</v>
      </c>
      <c r="J7" s="13">
        <v>214</v>
      </c>
      <c r="K7" s="408">
        <v>2235614</v>
      </c>
      <c r="L7" s="408">
        <v>107</v>
      </c>
      <c r="M7" s="422">
        <v>2092340</v>
      </c>
      <c r="N7" s="422">
        <v>100</v>
      </c>
      <c r="O7" s="422">
        <v>1855496</v>
      </c>
      <c r="P7" s="408">
        <v>110</v>
      </c>
      <c r="Q7" s="408">
        <v>1332145</v>
      </c>
      <c r="R7" s="408">
        <v>10</v>
      </c>
      <c r="S7" s="408">
        <v>1122740</v>
      </c>
      <c r="T7" s="408">
        <v>5</v>
      </c>
      <c r="U7" s="408">
        <v>1194005</v>
      </c>
      <c r="V7" s="408">
        <v>11</v>
      </c>
      <c r="W7" s="408">
        <v>1189407</v>
      </c>
      <c r="X7" s="408">
        <v>52</v>
      </c>
      <c r="Y7" s="408">
        <v>1193473</v>
      </c>
      <c r="Z7" s="408">
        <v>72</v>
      </c>
      <c r="AA7" s="408">
        <v>1138437</v>
      </c>
      <c r="AB7" s="408">
        <v>118</v>
      </c>
      <c r="AC7" s="408">
        <v>612980</v>
      </c>
      <c r="AD7" s="408">
        <v>802</v>
      </c>
      <c r="AE7" s="408">
        <v>641091</v>
      </c>
      <c r="AF7" s="408">
        <v>361</v>
      </c>
      <c r="AG7" s="615" t="s">
        <v>1448</v>
      </c>
    </row>
    <row r="8" spans="1:33" ht="20.100000000000001" customHeight="1">
      <c r="A8" s="209">
        <f t="shared" ref="A8:A42" si="0">1+A7</f>
        <v>2</v>
      </c>
      <c r="B8" s="583" t="s">
        <v>308</v>
      </c>
      <c r="C8" s="349" t="s">
        <v>26</v>
      </c>
      <c r="D8" s="349" t="s">
        <v>26</v>
      </c>
      <c r="E8" s="349">
        <v>37546</v>
      </c>
      <c r="F8" s="349">
        <v>2</v>
      </c>
      <c r="G8" s="349">
        <v>26909</v>
      </c>
      <c r="H8" s="349">
        <v>7</v>
      </c>
      <c r="I8" s="13" t="s">
        <v>1447</v>
      </c>
      <c r="J8" s="13">
        <v>3</v>
      </c>
      <c r="K8" s="408">
        <v>32228</v>
      </c>
      <c r="L8" s="408">
        <v>11</v>
      </c>
      <c r="M8" s="408">
        <v>44570</v>
      </c>
      <c r="N8" s="408">
        <v>7</v>
      </c>
      <c r="O8" s="408">
        <v>30756</v>
      </c>
      <c r="P8" s="408">
        <v>3</v>
      </c>
      <c r="Q8" s="408">
        <v>12657</v>
      </c>
      <c r="R8" s="408">
        <v>5</v>
      </c>
      <c r="S8" s="408">
        <v>10834</v>
      </c>
      <c r="T8" s="408">
        <v>4</v>
      </c>
      <c r="U8" s="408">
        <v>12746</v>
      </c>
      <c r="V8" s="408">
        <v>2</v>
      </c>
      <c r="W8" s="408">
        <v>23888</v>
      </c>
      <c r="X8" s="408">
        <v>2</v>
      </c>
      <c r="Y8" s="408">
        <v>23146</v>
      </c>
      <c r="Z8" s="408">
        <v>1</v>
      </c>
      <c r="AA8" s="408">
        <v>16424</v>
      </c>
      <c r="AB8" s="408">
        <v>0</v>
      </c>
      <c r="AC8" s="408">
        <v>27565</v>
      </c>
      <c r="AD8" s="408">
        <v>0</v>
      </c>
      <c r="AE8" s="408">
        <v>13456</v>
      </c>
      <c r="AF8" s="408">
        <v>0</v>
      </c>
      <c r="AG8" s="615" t="s">
        <v>11</v>
      </c>
    </row>
    <row r="9" spans="1:33" s="403" customFormat="1" ht="20.100000000000001" customHeight="1">
      <c r="A9" s="209">
        <f t="shared" si="0"/>
        <v>3</v>
      </c>
      <c r="B9" s="583" t="s">
        <v>309</v>
      </c>
      <c r="C9" s="349">
        <v>293648</v>
      </c>
      <c r="D9" s="349">
        <v>911</v>
      </c>
      <c r="E9" s="349">
        <v>93712</v>
      </c>
      <c r="F9" s="349">
        <v>745</v>
      </c>
      <c r="G9" s="349">
        <v>190070</v>
      </c>
      <c r="H9" s="349">
        <v>0</v>
      </c>
      <c r="I9" s="13">
        <v>75681</v>
      </c>
      <c r="J9" s="13">
        <v>0</v>
      </c>
      <c r="K9" s="408">
        <v>96816</v>
      </c>
      <c r="L9" s="408">
        <v>16</v>
      </c>
      <c r="M9" s="408">
        <v>134295</v>
      </c>
      <c r="N9" s="408">
        <v>147</v>
      </c>
      <c r="O9" s="408">
        <v>105876</v>
      </c>
      <c r="P9" s="408">
        <v>147</v>
      </c>
      <c r="Q9" s="408">
        <v>83373</v>
      </c>
      <c r="R9" s="408">
        <v>73</v>
      </c>
      <c r="S9" s="408">
        <v>128392</v>
      </c>
      <c r="T9" s="408">
        <v>121</v>
      </c>
      <c r="U9" s="408">
        <v>88736</v>
      </c>
      <c r="V9" s="408">
        <v>282</v>
      </c>
      <c r="W9" s="408">
        <v>165347</v>
      </c>
      <c r="X9" s="408">
        <v>239</v>
      </c>
      <c r="Y9" s="408">
        <v>234578</v>
      </c>
      <c r="Z9" s="408">
        <v>395</v>
      </c>
      <c r="AA9" s="408">
        <v>512438</v>
      </c>
      <c r="AB9" s="408">
        <v>174</v>
      </c>
      <c r="AC9" s="408">
        <v>123413</v>
      </c>
      <c r="AD9" s="408">
        <v>143</v>
      </c>
      <c r="AE9" s="408">
        <v>80265</v>
      </c>
      <c r="AF9" s="408">
        <v>237</v>
      </c>
      <c r="AG9" s="615" t="s">
        <v>0</v>
      </c>
    </row>
    <row r="10" spans="1:33" s="403" customFormat="1" ht="20.100000000000001" customHeight="1">
      <c r="A10" s="209">
        <f t="shared" si="0"/>
        <v>4</v>
      </c>
      <c r="B10" s="583" t="s">
        <v>310</v>
      </c>
      <c r="C10" s="349" t="s">
        <v>26</v>
      </c>
      <c r="D10" s="349" t="s">
        <v>26</v>
      </c>
      <c r="E10" s="349" t="s">
        <v>26</v>
      </c>
      <c r="F10" s="349" t="s">
        <v>26</v>
      </c>
      <c r="G10" s="349" t="s">
        <v>26</v>
      </c>
      <c r="H10" s="349" t="s">
        <v>26</v>
      </c>
      <c r="I10" s="13" t="s">
        <v>26</v>
      </c>
      <c r="J10" s="13" t="s">
        <v>26</v>
      </c>
      <c r="K10" s="408" t="s">
        <v>1446</v>
      </c>
      <c r="L10" s="408">
        <v>0</v>
      </c>
      <c r="M10" s="408">
        <v>493559</v>
      </c>
      <c r="N10" s="408">
        <v>8</v>
      </c>
      <c r="O10" s="408">
        <v>550281</v>
      </c>
      <c r="P10" s="408">
        <v>24</v>
      </c>
      <c r="Q10" s="408">
        <v>550038</v>
      </c>
      <c r="R10" s="408">
        <v>24</v>
      </c>
      <c r="S10" s="408">
        <v>455125</v>
      </c>
      <c r="T10" s="408">
        <v>36</v>
      </c>
      <c r="U10" s="408">
        <v>389399</v>
      </c>
      <c r="V10" s="408">
        <v>8</v>
      </c>
      <c r="W10" s="408">
        <v>309855</v>
      </c>
      <c r="X10" s="408">
        <v>19</v>
      </c>
      <c r="Y10" s="408">
        <v>312227</v>
      </c>
      <c r="Z10" s="408">
        <v>14</v>
      </c>
      <c r="AA10" s="408">
        <v>241110</v>
      </c>
      <c r="AB10" s="408">
        <v>0</v>
      </c>
      <c r="AC10" s="408">
        <v>47433</v>
      </c>
      <c r="AD10" s="408">
        <v>0</v>
      </c>
      <c r="AE10" s="408" t="s">
        <v>1445</v>
      </c>
      <c r="AF10" s="408">
        <v>23</v>
      </c>
      <c r="AG10" s="615" t="s">
        <v>1</v>
      </c>
    </row>
    <row r="11" spans="1:33" s="403" customFormat="1" ht="20.100000000000001" customHeight="1">
      <c r="A11" s="209">
        <f t="shared" si="0"/>
        <v>5</v>
      </c>
      <c r="B11" s="583" t="s">
        <v>311</v>
      </c>
      <c r="C11" s="349">
        <v>125463</v>
      </c>
      <c r="D11" s="349">
        <v>11</v>
      </c>
      <c r="E11" s="349">
        <v>149531</v>
      </c>
      <c r="F11" s="349">
        <v>37</v>
      </c>
      <c r="G11" s="349">
        <v>125069</v>
      </c>
      <c r="H11" s="349">
        <v>11</v>
      </c>
      <c r="I11" s="13" t="s">
        <v>1444</v>
      </c>
      <c r="J11" s="13">
        <v>2</v>
      </c>
      <c r="K11" s="408">
        <v>64575</v>
      </c>
      <c r="L11" s="408">
        <v>5</v>
      </c>
      <c r="M11" s="408">
        <v>108238</v>
      </c>
      <c r="N11" s="408">
        <v>26</v>
      </c>
      <c r="O11" s="408">
        <v>104966</v>
      </c>
      <c r="P11" s="408">
        <v>37</v>
      </c>
      <c r="Q11" s="408">
        <v>115561</v>
      </c>
      <c r="R11" s="408">
        <v>32</v>
      </c>
      <c r="S11" s="408">
        <v>132278</v>
      </c>
      <c r="T11" s="408">
        <v>13</v>
      </c>
      <c r="U11" s="408">
        <v>157064</v>
      </c>
      <c r="V11" s="408">
        <v>33</v>
      </c>
      <c r="W11" s="408">
        <v>180587</v>
      </c>
      <c r="X11" s="408">
        <v>27</v>
      </c>
      <c r="Y11" s="408">
        <v>148762</v>
      </c>
      <c r="Z11" s="408">
        <v>20</v>
      </c>
      <c r="AA11" s="408">
        <v>167611</v>
      </c>
      <c r="AB11" s="408">
        <v>41</v>
      </c>
      <c r="AC11" s="408">
        <v>135842</v>
      </c>
      <c r="AD11" s="408">
        <v>31</v>
      </c>
      <c r="AE11" s="408">
        <v>118528</v>
      </c>
      <c r="AF11" s="408">
        <v>38</v>
      </c>
      <c r="AG11" s="615" t="s">
        <v>34</v>
      </c>
    </row>
    <row r="12" spans="1:33" s="419" customFormat="1" ht="20.100000000000001" customHeight="1">
      <c r="A12" s="209">
        <f t="shared" si="0"/>
        <v>6</v>
      </c>
      <c r="B12" s="15" t="s">
        <v>312</v>
      </c>
      <c r="C12" s="115">
        <v>160773</v>
      </c>
      <c r="D12" s="115">
        <v>70</v>
      </c>
      <c r="E12" s="115">
        <v>117766</v>
      </c>
      <c r="F12" s="115">
        <v>86</v>
      </c>
      <c r="G12" s="115">
        <v>145171</v>
      </c>
      <c r="H12" s="115">
        <v>107</v>
      </c>
      <c r="I12" s="18">
        <v>115478</v>
      </c>
      <c r="J12" s="18">
        <v>89</v>
      </c>
      <c r="K12" s="420">
        <v>102983</v>
      </c>
      <c r="L12" s="420">
        <v>62</v>
      </c>
      <c r="M12" s="420">
        <v>136567</v>
      </c>
      <c r="N12" s="420">
        <v>98</v>
      </c>
      <c r="O12" s="420">
        <v>129367</v>
      </c>
      <c r="P12" s="420">
        <v>62</v>
      </c>
      <c r="Q12" s="420">
        <v>120618</v>
      </c>
      <c r="R12" s="420">
        <v>77</v>
      </c>
      <c r="S12" s="420">
        <v>157445</v>
      </c>
      <c r="T12" s="420">
        <v>96</v>
      </c>
      <c r="U12" s="420">
        <v>137664</v>
      </c>
      <c r="V12" s="420">
        <v>115</v>
      </c>
      <c r="W12" s="420">
        <v>128585</v>
      </c>
      <c r="X12" s="420">
        <v>117</v>
      </c>
      <c r="Y12" s="420">
        <v>156382</v>
      </c>
      <c r="Z12" s="420">
        <v>127</v>
      </c>
      <c r="AA12" s="408">
        <v>132161</v>
      </c>
      <c r="AB12" s="408">
        <v>148</v>
      </c>
      <c r="AC12" s="408">
        <v>51182</v>
      </c>
      <c r="AD12" s="408">
        <v>40</v>
      </c>
      <c r="AE12" s="408" t="s">
        <v>1443</v>
      </c>
      <c r="AF12" s="408">
        <v>0</v>
      </c>
      <c r="AG12" s="659" t="s">
        <v>12</v>
      </c>
    </row>
    <row r="13" spans="1:33" s="403" customFormat="1" ht="20.100000000000001" customHeight="1">
      <c r="A13" s="209">
        <f t="shared" si="0"/>
        <v>7</v>
      </c>
      <c r="B13" s="583" t="s">
        <v>313</v>
      </c>
      <c r="C13" s="349">
        <v>10322</v>
      </c>
      <c r="D13" s="349">
        <v>0</v>
      </c>
      <c r="E13" s="349">
        <v>15549</v>
      </c>
      <c r="F13" s="349">
        <v>1</v>
      </c>
      <c r="G13" s="349">
        <v>20103</v>
      </c>
      <c r="H13" s="349">
        <v>0</v>
      </c>
      <c r="I13" s="13">
        <v>16417</v>
      </c>
      <c r="J13" s="13">
        <v>5</v>
      </c>
      <c r="K13" s="408">
        <v>15146</v>
      </c>
      <c r="L13" s="408">
        <v>2</v>
      </c>
      <c r="M13" s="408">
        <v>13696</v>
      </c>
      <c r="N13" s="408">
        <v>1</v>
      </c>
      <c r="O13" s="408">
        <v>16485</v>
      </c>
      <c r="P13" s="408">
        <v>0</v>
      </c>
      <c r="Q13" s="408">
        <v>16097</v>
      </c>
      <c r="R13" s="408">
        <v>4</v>
      </c>
      <c r="S13" s="408">
        <v>13204</v>
      </c>
      <c r="T13" s="408">
        <v>1</v>
      </c>
      <c r="U13" s="408">
        <v>15740</v>
      </c>
      <c r="V13" s="408">
        <v>4</v>
      </c>
      <c r="W13" s="408">
        <v>20706</v>
      </c>
      <c r="X13" s="408">
        <v>11</v>
      </c>
      <c r="Y13" s="408">
        <v>23546</v>
      </c>
      <c r="Z13" s="408">
        <v>0</v>
      </c>
      <c r="AA13" s="408">
        <v>25123</v>
      </c>
      <c r="AB13" s="408">
        <v>0</v>
      </c>
      <c r="AC13" s="408">
        <v>14329</v>
      </c>
      <c r="AD13" s="408">
        <v>0</v>
      </c>
      <c r="AE13" s="408">
        <v>9240</v>
      </c>
      <c r="AF13" s="408">
        <v>0</v>
      </c>
      <c r="AG13" s="615" t="s">
        <v>13</v>
      </c>
    </row>
    <row r="14" spans="1:33" s="403" customFormat="1" ht="20.100000000000001" customHeight="1">
      <c r="A14" s="209">
        <f t="shared" si="0"/>
        <v>8</v>
      </c>
      <c r="B14" s="583" t="s">
        <v>314</v>
      </c>
      <c r="C14" s="349">
        <v>337610</v>
      </c>
      <c r="D14" s="349">
        <v>3</v>
      </c>
      <c r="E14" s="349">
        <v>331979</v>
      </c>
      <c r="F14" s="349">
        <v>2</v>
      </c>
      <c r="G14" s="349">
        <v>337608</v>
      </c>
      <c r="H14" s="349">
        <v>3</v>
      </c>
      <c r="I14" s="13">
        <v>357922</v>
      </c>
      <c r="J14" s="13">
        <v>3</v>
      </c>
      <c r="K14" s="408">
        <v>367450</v>
      </c>
      <c r="L14" s="408">
        <v>0</v>
      </c>
      <c r="M14" s="408">
        <v>410508</v>
      </c>
      <c r="N14" s="408">
        <v>7</v>
      </c>
      <c r="O14" s="408">
        <v>427523</v>
      </c>
      <c r="P14" s="408">
        <v>8</v>
      </c>
      <c r="Q14" s="408">
        <v>504857</v>
      </c>
      <c r="R14" s="408">
        <v>3</v>
      </c>
      <c r="S14" s="408">
        <v>567123</v>
      </c>
      <c r="T14" s="408">
        <v>3</v>
      </c>
      <c r="U14" s="408">
        <v>640602</v>
      </c>
      <c r="V14" s="408">
        <v>0</v>
      </c>
      <c r="W14" s="408">
        <v>619174</v>
      </c>
      <c r="X14" s="408">
        <v>0</v>
      </c>
      <c r="Y14" s="408">
        <v>729132</v>
      </c>
      <c r="Z14" s="408">
        <v>0</v>
      </c>
      <c r="AA14" s="408">
        <v>741205</v>
      </c>
      <c r="AB14" s="408">
        <v>5</v>
      </c>
      <c r="AC14" s="408">
        <v>441623</v>
      </c>
      <c r="AD14" s="408">
        <v>371</v>
      </c>
      <c r="AE14" s="408" t="s">
        <v>1442</v>
      </c>
      <c r="AF14" s="408">
        <v>97</v>
      </c>
      <c r="AG14" s="615" t="s">
        <v>25</v>
      </c>
    </row>
    <row r="15" spans="1:33" s="403" customFormat="1" ht="20.100000000000001" customHeight="1">
      <c r="A15" s="209">
        <f t="shared" si="0"/>
        <v>9</v>
      </c>
      <c r="B15" s="583" t="s">
        <v>315</v>
      </c>
      <c r="C15" s="349">
        <v>265006</v>
      </c>
      <c r="D15" s="349">
        <v>30</v>
      </c>
      <c r="E15" s="349">
        <v>246957</v>
      </c>
      <c r="F15" s="349">
        <v>46</v>
      </c>
      <c r="G15" s="349">
        <v>240017</v>
      </c>
      <c r="H15" s="349">
        <v>33</v>
      </c>
      <c r="I15" s="13">
        <v>215717</v>
      </c>
      <c r="J15" s="13">
        <v>43</v>
      </c>
      <c r="K15" s="408">
        <v>224223</v>
      </c>
      <c r="L15" s="408">
        <v>21</v>
      </c>
      <c r="M15" s="408">
        <v>215111</v>
      </c>
      <c r="N15" s="408">
        <v>27</v>
      </c>
      <c r="O15" s="408">
        <v>168527</v>
      </c>
      <c r="P15" s="408">
        <v>27</v>
      </c>
      <c r="Q15" s="408">
        <v>197898</v>
      </c>
      <c r="R15" s="408">
        <v>8</v>
      </c>
      <c r="S15" s="408">
        <v>190390</v>
      </c>
      <c r="T15" s="408">
        <v>4</v>
      </c>
      <c r="U15" s="408">
        <v>224780</v>
      </c>
      <c r="V15" s="408">
        <v>14</v>
      </c>
      <c r="W15" s="408">
        <v>236752</v>
      </c>
      <c r="X15" s="408">
        <v>20</v>
      </c>
      <c r="Y15" s="408">
        <v>219415</v>
      </c>
      <c r="Z15" s="408">
        <v>55</v>
      </c>
      <c r="AA15" s="408">
        <v>187272</v>
      </c>
      <c r="AB15" s="408">
        <v>49</v>
      </c>
      <c r="AC15" s="408">
        <v>111862</v>
      </c>
      <c r="AD15" s="408">
        <v>42</v>
      </c>
      <c r="AE15" s="408" t="s">
        <v>1441</v>
      </c>
      <c r="AF15" s="408">
        <v>119</v>
      </c>
      <c r="AG15" s="615" t="s">
        <v>14</v>
      </c>
    </row>
    <row r="16" spans="1:33" ht="20.100000000000001" customHeight="1">
      <c r="A16" s="209">
        <f t="shared" si="0"/>
        <v>10</v>
      </c>
      <c r="B16" s="583" t="s">
        <v>316</v>
      </c>
      <c r="C16" s="349">
        <v>341266</v>
      </c>
      <c r="D16" s="349">
        <v>33</v>
      </c>
      <c r="E16" s="349">
        <v>342870</v>
      </c>
      <c r="F16" s="349">
        <v>17</v>
      </c>
      <c r="G16" s="349">
        <v>334699</v>
      </c>
      <c r="H16" s="349">
        <v>24</v>
      </c>
      <c r="I16" s="13">
        <v>284548</v>
      </c>
      <c r="J16" s="13">
        <v>28</v>
      </c>
      <c r="K16" s="408">
        <v>310227</v>
      </c>
      <c r="L16" s="408">
        <v>51</v>
      </c>
      <c r="M16" s="408">
        <v>338708</v>
      </c>
      <c r="N16" s="408">
        <v>58</v>
      </c>
      <c r="O16" s="408">
        <v>349904</v>
      </c>
      <c r="P16" s="408">
        <v>56</v>
      </c>
      <c r="Q16" s="408">
        <v>350459</v>
      </c>
      <c r="R16" s="408">
        <v>52</v>
      </c>
      <c r="S16" s="408">
        <v>334168</v>
      </c>
      <c r="T16" s="408">
        <v>41</v>
      </c>
      <c r="U16" s="408">
        <v>310749</v>
      </c>
      <c r="V16" s="408">
        <v>56</v>
      </c>
      <c r="W16" s="408">
        <v>314463</v>
      </c>
      <c r="X16" s="408">
        <v>26</v>
      </c>
      <c r="Y16" s="408">
        <v>300059</v>
      </c>
      <c r="Z16" s="408">
        <v>14</v>
      </c>
      <c r="AA16" s="408">
        <v>359321</v>
      </c>
      <c r="AB16" s="408">
        <v>21</v>
      </c>
      <c r="AC16" s="408">
        <v>220820</v>
      </c>
      <c r="AD16" s="408">
        <v>23</v>
      </c>
      <c r="AE16" s="408">
        <v>204048</v>
      </c>
      <c r="AF16" s="408">
        <v>8</v>
      </c>
      <c r="AG16" s="615" t="s">
        <v>2</v>
      </c>
    </row>
    <row r="17" spans="1:33" s="403" customFormat="1" ht="20.100000000000001" customHeight="1">
      <c r="A17" s="209">
        <f t="shared" si="0"/>
        <v>11</v>
      </c>
      <c r="B17" s="583" t="s">
        <v>1440</v>
      </c>
      <c r="C17" s="349">
        <v>199532</v>
      </c>
      <c r="D17" s="349">
        <v>0</v>
      </c>
      <c r="E17" s="349">
        <v>259380</v>
      </c>
      <c r="F17" s="349">
        <v>4</v>
      </c>
      <c r="G17" s="349">
        <v>329742</v>
      </c>
      <c r="H17" s="349">
        <v>5</v>
      </c>
      <c r="I17" s="13">
        <v>324255</v>
      </c>
      <c r="J17" s="13">
        <v>4</v>
      </c>
      <c r="K17" s="408">
        <v>342670</v>
      </c>
      <c r="L17" s="408">
        <v>0</v>
      </c>
      <c r="M17" s="408">
        <v>550645</v>
      </c>
      <c r="N17" s="408">
        <v>2</v>
      </c>
      <c r="O17" s="408">
        <v>381062</v>
      </c>
      <c r="P17" s="408">
        <v>1</v>
      </c>
      <c r="Q17" s="408">
        <v>333498</v>
      </c>
      <c r="R17" s="408">
        <v>0</v>
      </c>
      <c r="S17" s="408">
        <v>284415</v>
      </c>
      <c r="T17" s="408">
        <v>2</v>
      </c>
      <c r="U17" s="408">
        <v>330530</v>
      </c>
      <c r="V17" s="408">
        <v>0</v>
      </c>
      <c r="W17" s="408">
        <v>320401</v>
      </c>
      <c r="X17" s="408">
        <v>5</v>
      </c>
      <c r="Y17" s="408">
        <v>304173</v>
      </c>
      <c r="Z17" s="408">
        <v>2</v>
      </c>
      <c r="AA17" s="408">
        <v>263963</v>
      </c>
      <c r="AB17" s="408">
        <v>0</v>
      </c>
      <c r="AC17" s="408">
        <v>130060</v>
      </c>
      <c r="AD17" s="408">
        <v>0</v>
      </c>
      <c r="AE17" s="408">
        <v>114580</v>
      </c>
      <c r="AF17" s="408">
        <v>0</v>
      </c>
      <c r="AG17" s="615" t="s">
        <v>1439</v>
      </c>
    </row>
    <row r="18" spans="1:33" s="403" customFormat="1" ht="20.100000000000001" customHeight="1">
      <c r="A18" s="209">
        <f t="shared" si="0"/>
        <v>12</v>
      </c>
      <c r="B18" s="583" t="s">
        <v>1438</v>
      </c>
      <c r="C18" s="349">
        <v>221839</v>
      </c>
      <c r="D18" s="349">
        <v>0</v>
      </c>
      <c r="E18" s="349">
        <v>157345</v>
      </c>
      <c r="F18" s="349">
        <v>0</v>
      </c>
      <c r="G18" s="349">
        <v>188936</v>
      </c>
      <c r="H18" s="349">
        <v>0</v>
      </c>
      <c r="I18" s="13">
        <v>169883</v>
      </c>
      <c r="J18" s="13">
        <v>1</v>
      </c>
      <c r="K18" s="408">
        <v>202041</v>
      </c>
      <c r="L18" s="408">
        <v>0</v>
      </c>
      <c r="M18" s="408"/>
      <c r="N18" s="408"/>
      <c r="O18" s="408">
        <v>210169</v>
      </c>
      <c r="P18" s="408">
        <v>0</v>
      </c>
      <c r="Q18" s="408">
        <v>181515</v>
      </c>
      <c r="R18" s="408">
        <v>0</v>
      </c>
      <c r="S18" s="408">
        <v>188428</v>
      </c>
      <c r="T18" s="408">
        <v>0</v>
      </c>
      <c r="U18" s="408">
        <v>203811</v>
      </c>
      <c r="V18" s="408">
        <v>0</v>
      </c>
      <c r="W18" s="408">
        <v>191975</v>
      </c>
      <c r="X18" s="408">
        <v>0</v>
      </c>
      <c r="Y18" s="408">
        <v>184833</v>
      </c>
      <c r="Z18" s="408">
        <v>0</v>
      </c>
      <c r="AA18" s="408">
        <v>208375</v>
      </c>
      <c r="AB18" s="408">
        <v>0</v>
      </c>
      <c r="AC18" s="408">
        <v>127838</v>
      </c>
      <c r="AD18" s="408">
        <v>0</v>
      </c>
      <c r="AE18" s="408">
        <v>86813</v>
      </c>
      <c r="AF18" s="408">
        <v>0</v>
      </c>
      <c r="AG18" s="615" t="s">
        <v>1437</v>
      </c>
    </row>
    <row r="19" spans="1:33" s="403" customFormat="1" ht="20.100000000000001" customHeight="1">
      <c r="A19" s="209">
        <f t="shared" si="0"/>
        <v>13</v>
      </c>
      <c r="B19" s="583" t="s">
        <v>318</v>
      </c>
      <c r="C19" s="349">
        <v>59563</v>
      </c>
      <c r="D19" s="349">
        <v>6</v>
      </c>
      <c r="E19" s="349">
        <v>70505</v>
      </c>
      <c r="F19" s="349">
        <v>4</v>
      </c>
      <c r="G19" s="349">
        <v>64817</v>
      </c>
      <c r="H19" s="349">
        <v>5</v>
      </c>
      <c r="I19" s="13">
        <v>58767</v>
      </c>
      <c r="J19" s="13">
        <v>0</v>
      </c>
      <c r="K19" s="408">
        <v>98258</v>
      </c>
      <c r="L19" s="408">
        <v>1</v>
      </c>
      <c r="M19" s="408">
        <v>72170</v>
      </c>
      <c r="N19" s="408">
        <v>6</v>
      </c>
      <c r="O19" s="408">
        <v>81045</v>
      </c>
      <c r="P19" s="408">
        <v>4</v>
      </c>
      <c r="Q19" s="408">
        <v>81451</v>
      </c>
      <c r="R19" s="408">
        <v>17</v>
      </c>
      <c r="S19" s="408">
        <v>81934</v>
      </c>
      <c r="T19" s="408">
        <v>0</v>
      </c>
      <c r="U19" s="408">
        <v>94748</v>
      </c>
      <c r="V19" s="408">
        <v>0</v>
      </c>
      <c r="W19" s="408">
        <v>95118</v>
      </c>
      <c r="X19" s="408">
        <v>0</v>
      </c>
      <c r="Y19" s="408">
        <v>86054</v>
      </c>
      <c r="Z19" s="408">
        <v>8</v>
      </c>
      <c r="AA19" s="408">
        <v>85234</v>
      </c>
      <c r="AB19" s="408">
        <v>0</v>
      </c>
      <c r="AC19" s="408">
        <v>47050</v>
      </c>
      <c r="AD19" s="408">
        <v>20</v>
      </c>
      <c r="AE19" s="408">
        <v>53980</v>
      </c>
      <c r="AF19" s="408">
        <v>1</v>
      </c>
      <c r="AG19" s="615" t="s">
        <v>3</v>
      </c>
    </row>
    <row r="20" spans="1:33" s="403" customFormat="1" ht="20.100000000000001" customHeight="1">
      <c r="A20" s="209">
        <f t="shared" si="0"/>
        <v>14</v>
      </c>
      <c r="B20" s="583" t="s">
        <v>319</v>
      </c>
      <c r="C20" s="349">
        <v>828026</v>
      </c>
      <c r="D20" s="349">
        <v>80</v>
      </c>
      <c r="E20" s="349">
        <v>723128</v>
      </c>
      <c r="F20" s="349">
        <v>84</v>
      </c>
      <c r="G20" s="349">
        <v>787179</v>
      </c>
      <c r="H20" s="349">
        <v>81</v>
      </c>
      <c r="I20" s="13">
        <v>583103</v>
      </c>
      <c r="J20" s="13">
        <v>62</v>
      </c>
      <c r="K20" s="408">
        <v>591989</v>
      </c>
      <c r="L20" s="408">
        <v>49</v>
      </c>
      <c r="M20" s="408">
        <v>582347</v>
      </c>
      <c r="N20" s="408">
        <v>84</v>
      </c>
      <c r="O20" s="408">
        <v>545794</v>
      </c>
      <c r="P20" s="408">
        <v>81</v>
      </c>
      <c r="Q20" s="408">
        <v>810781</v>
      </c>
      <c r="R20" s="408">
        <v>12</v>
      </c>
      <c r="S20" s="408">
        <v>832356</v>
      </c>
      <c r="T20" s="408">
        <v>13</v>
      </c>
      <c r="U20" s="408">
        <v>930452</v>
      </c>
      <c r="V20" s="408">
        <v>4</v>
      </c>
      <c r="W20" s="408">
        <v>917488</v>
      </c>
      <c r="X20" s="408">
        <v>15</v>
      </c>
      <c r="Y20" s="408">
        <v>923036</v>
      </c>
      <c r="Z20" s="408">
        <v>4</v>
      </c>
      <c r="AA20" s="408">
        <v>1016331</v>
      </c>
      <c r="AB20" s="408">
        <v>2</v>
      </c>
      <c r="AC20" s="408">
        <v>50432</v>
      </c>
      <c r="AD20" s="408">
        <v>1</v>
      </c>
      <c r="AE20" s="408" t="s">
        <v>1436</v>
      </c>
      <c r="AF20" s="408">
        <v>11</v>
      </c>
      <c r="AG20" s="615" t="s">
        <v>15</v>
      </c>
    </row>
    <row r="21" spans="1:33" s="403" customFormat="1" ht="20.100000000000001" customHeight="1">
      <c r="A21" s="209">
        <f t="shared" si="0"/>
        <v>15</v>
      </c>
      <c r="B21" s="583" t="s">
        <v>320</v>
      </c>
      <c r="C21" s="349">
        <v>450107</v>
      </c>
      <c r="D21" s="349">
        <v>12</v>
      </c>
      <c r="E21" s="349">
        <v>364147</v>
      </c>
      <c r="F21" s="349">
        <v>1</v>
      </c>
      <c r="G21" s="349">
        <v>371714</v>
      </c>
      <c r="H21" s="349">
        <v>4</v>
      </c>
      <c r="I21" s="13">
        <v>373945</v>
      </c>
      <c r="J21" s="13">
        <v>2</v>
      </c>
      <c r="K21" s="408">
        <v>260938</v>
      </c>
      <c r="L21" s="408">
        <v>0</v>
      </c>
      <c r="M21" s="408">
        <v>360743</v>
      </c>
      <c r="N21" s="408">
        <v>10</v>
      </c>
      <c r="O21" s="408">
        <v>372440</v>
      </c>
      <c r="P21" s="408">
        <v>12</v>
      </c>
      <c r="Q21" s="408">
        <v>402106</v>
      </c>
      <c r="R21" s="408">
        <v>9</v>
      </c>
      <c r="S21" s="408">
        <v>428374</v>
      </c>
      <c r="T21" s="408">
        <v>2</v>
      </c>
      <c r="U21" s="408">
        <v>477435</v>
      </c>
      <c r="V21" s="408">
        <v>15</v>
      </c>
      <c r="W21" s="408">
        <v>452953</v>
      </c>
      <c r="X21" s="408">
        <v>6</v>
      </c>
      <c r="Y21" s="408">
        <v>550659</v>
      </c>
      <c r="Z21" s="408">
        <v>3</v>
      </c>
      <c r="AA21" s="408">
        <v>587301</v>
      </c>
      <c r="AB21" s="408">
        <v>7</v>
      </c>
      <c r="AC21" s="408">
        <v>274772</v>
      </c>
      <c r="AD21" s="408">
        <v>2</v>
      </c>
      <c r="AE21" s="408">
        <v>238227</v>
      </c>
      <c r="AF21" s="408">
        <v>3</v>
      </c>
      <c r="AG21" s="615" t="s">
        <v>4</v>
      </c>
    </row>
    <row r="22" spans="1:33" s="403" customFormat="1" ht="20.100000000000001" customHeight="1">
      <c r="A22" s="209">
        <f t="shared" si="0"/>
        <v>16</v>
      </c>
      <c r="B22" s="583" t="s">
        <v>321</v>
      </c>
      <c r="C22" s="349">
        <v>577770</v>
      </c>
      <c r="D22" s="349">
        <v>302</v>
      </c>
      <c r="E22" s="349">
        <v>549421</v>
      </c>
      <c r="F22" s="349">
        <v>148</v>
      </c>
      <c r="G22" s="349">
        <v>565568</v>
      </c>
      <c r="H22" s="349">
        <v>134</v>
      </c>
      <c r="I22" s="13">
        <v>305438</v>
      </c>
      <c r="J22" s="13">
        <v>107</v>
      </c>
      <c r="K22" s="408">
        <v>290705</v>
      </c>
      <c r="L22" s="408">
        <v>92</v>
      </c>
      <c r="M22" s="408">
        <v>488743</v>
      </c>
      <c r="N22" s="408">
        <v>91</v>
      </c>
      <c r="O22" s="408">
        <v>535012</v>
      </c>
      <c r="P22" s="408">
        <v>89</v>
      </c>
      <c r="Q22" s="408">
        <v>768021</v>
      </c>
      <c r="R22" s="408">
        <v>112</v>
      </c>
      <c r="S22" s="408">
        <v>740690</v>
      </c>
      <c r="T22" s="408">
        <v>74</v>
      </c>
      <c r="U22" s="408">
        <v>782421</v>
      </c>
      <c r="V22" s="408">
        <v>122</v>
      </c>
      <c r="W22" s="408">
        <v>719423</v>
      </c>
      <c r="X22" s="408">
        <v>102</v>
      </c>
      <c r="Y22" s="408">
        <v>518761</v>
      </c>
      <c r="Z22" s="408">
        <v>34</v>
      </c>
      <c r="AA22" s="408">
        <v>368335</v>
      </c>
      <c r="AB22" s="408">
        <v>10</v>
      </c>
      <c r="AC22" s="408">
        <v>47469</v>
      </c>
      <c r="AD22" s="408">
        <v>0</v>
      </c>
      <c r="AE22" s="408">
        <v>40929</v>
      </c>
      <c r="AF22" s="408">
        <v>0</v>
      </c>
      <c r="AG22" s="615" t="s">
        <v>1435</v>
      </c>
    </row>
    <row r="23" spans="1:33" s="403" customFormat="1" ht="20.100000000000001" customHeight="1">
      <c r="A23" s="209">
        <f t="shared" si="0"/>
        <v>17</v>
      </c>
      <c r="B23" s="583" t="s">
        <v>322</v>
      </c>
      <c r="C23" s="349">
        <v>825044</v>
      </c>
      <c r="D23" s="349">
        <v>199</v>
      </c>
      <c r="E23" s="349">
        <v>990299</v>
      </c>
      <c r="F23" s="349">
        <v>401</v>
      </c>
      <c r="G23" s="349">
        <v>640056</v>
      </c>
      <c r="H23" s="349">
        <v>39</v>
      </c>
      <c r="I23" s="13">
        <v>813445</v>
      </c>
      <c r="J23" s="13">
        <v>12</v>
      </c>
      <c r="K23" s="408">
        <v>507046</v>
      </c>
      <c r="L23" s="408">
        <v>4</v>
      </c>
      <c r="M23" s="408">
        <v>457001</v>
      </c>
      <c r="N23" s="408">
        <v>1</v>
      </c>
      <c r="O23" s="408">
        <v>527115</v>
      </c>
      <c r="P23" s="408">
        <v>0</v>
      </c>
      <c r="Q23" s="408">
        <v>664014</v>
      </c>
      <c r="R23" s="408">
        <v>4</v>
      </c>
      <c r="S23" s="408">
        <v>877638</v>
      </c>
      <c r="T23" s="408">
        <v>27</v>
      </c>
      <c r="U23" s="408">
        <v>1051445</v>
      </c>
      <c r="V23" s="408">
        <v>52</v>
      </c>
      <c r="W23" s="408">
        <v>706181</v>
      </c>
      <c r="X23" s="408">
        <v>23</v>
      </c>
      <c r="Y23" s="408">
        <v>612330</v>
      </c>
      <c r="Z23" s="408">
        <v>37</v>
      </c>
      <c r="AA23" s="408">
        <v>26647</v>
      </c>
      <c r="AB23" s="408">
        <v>0</v>
      </c>
      <c r="AC23" s="408">
        <v>154618</v>
      </c>
      <c r="AD23" s="408">
        <v>0</v>
      </c>
      <c r="AE23" s="408">
        <v>83125</v>
      </c>
      <c r="AF23" s="408">
        <v>0</v>
      </c>
      <c r="AG23" s="615" t="s">
        <v>16</v>
      </c>
    </row>
    <row r="24" spans="1:33" s="403" customFormat="1" ht="20.100000000000001" customHeight="1">
      <c r="A24" s="209">
        <f t="shared" si="0"/>
        <v>18</v>
      </c>
      <c r="B24" s="583" t="s">
        <v>323</v>
      </c>
      <c r="C24" s="349">
        <v>21745</v>
      </c>
      <c r="D24" s="349">
        <v>16</v>
      </c>
      <c r="E24" s="349">
        <v>17426</v>
      </c>
      <c r="F24" s="349">
        <v>4</v>
      </c>
      <c r="G24" s="349">
        <v>20614</v>
      </c>
      <c r="H24" s="349">
        <v>9</v>
      </c>
      <c r="I24" s="13">
        <v>13869</v>
      </c>
      <c r="J24" s="13">
        <v>12</v>
      </c>
      <c r="K24" s="408">
        <v>17605</v>
      </c>
      <c r="L24" s="408">
        <v>39</v>
      </c>
      <c r="M24" s="408">
        <v>27469</v>
      </c>
      <c r="N24" s="408">
        <v>56</v>
      </c>
      <c r="O24" s="408">
        <v>25333</v>
      </c>
      <c r="P24" s="408">
        <v>37</v>
      </c>
      <c r="Q24" s="408">
        <v>29954</v>
      </c>
      <c r="R24" s="408">
        <v>32</v>
      </c>
      <c r="S24" s="408">
        <v>29159</v>
      </c>
      <c r="T24" s="408">
        <v>23</v>
      </c>
      <c r="U24" s="408">
        <v>33193</v>
      </c>
      <c r="V24" s="408">
        <v>21</v>
      </c>
      <c r="W24" s="408">
        <v>32085</v>
      </c>
      <c r="X24" s="408">
        <v>18</v>
      </c>
      <c r="Y24" s="408">
        <v>29059</v>
      </c>
      <c r="Z24" s="408">
        <v>15</v>
      </c>
      <c r="AA24" s="408">
        <v>32461</v>
      </c>
      <c r="AB24" s="408">
        <v>23</v>
      </c>
      <c r="AC24" s="408">
        <v>19945</v>
      </c>
      <c r="AD24" s="408">
        <v>23</v>
      </c>
      <c r="AE24" s="408">
        <v>11024</v>
      </c>
      <c r="AF24" s="408">
        <v>8</v>
      </c>
      <c r="AG24" s="615" t="s">
        <v>17</v>
      </c>
    </row>
    <row r="25" spans="1:33" s="403" customFormat="1" ht="20.100000000000001" customHeight="1">
      <c r="A25" s="209">
        <f t="shared" si="0"/>
        <v>19</v>
      </c>
      <c r="B25" s="583" t="s">
        <v>324</v>
      </c>
      <c r="C25" s="349">
        <v>120435</v>
      </c>
      <c r="D25" s="349">
        <v>60</v>
      </c>
      <c r="E25" s="349">
        <v>133478</v>
      </c>
      <c r="F25" s="349">
        <v>39</v>
      </c>
      <c r="G25" s="349">
        <v>174769</v>
      </c>
      <c r="H25" s="349">
        <v>24</v>
      </c>
      <c r="I25" s="13">
        <v>181411</v>
      </c>
      <c r="J25" s="13">
        <v>16</v>
      </c>
      <c r="K25" s="408">
        <v>148801</v>
      </c>
      <c r="L25" s="408">
        <v>20</v>
      </c>
      <c r="M25" s="408">
        <v>201819</v>
      </c>
      <c r="N25" s="408">
        <v>19</v>
      </c>
      <c r="O25" s="408">
        <v>186023</v>
      </c>
      <c r="P25" s="408">
        <v>12</v>
      </c>
      <c r="Q25" s="408">
        <v>197024</v>
      </c>
      <c r="R25" s="408">
        <v>29</v>
      </c>
      <c r="S25" s="408">
        <v>167691</v>
      </c>
      <c r="T25" s="408">
        <v>32</v>
      </c>
      <c r="U25" s="408">
        <v>167687</v>
      </c>
      <c r="V25" s="408">
        <v>30</v>
      </c>
      <c r="W25" s="408">
        <v>135057</v>
      </c>
      <c r="X25" s="408">
        <v>6</v>
      </c>
      <c r="Y25" s="408">
        <v>123068</v>
      </c>
      <c r="Z25" s="408">
        <v>6</v>
      </c>
      <c r="AA25" s="408">
        <v>128729</v>
      </c>
      <c r="AB25" s="408">
        <v>134</v>
      </c>
      <c r="AC25" s="408">
        <v>69938</v>
      </c>
      <c r="AD25" s="408">
        <v>7</v>
      </c>
      <c r="AE25" s="408">
        <v>50935</v>
      </c>
      <c r="AF25" s="408">
        <v>7</v>
      </c>
      <c r="AG25" s="615" t="s">
        <v>18</v>
      </c>
    </row>
    <row r="26" spans="1:33" s="403" customFormat="1" ht="20.100000000000001" customHeight="1" thickBot="1">
      <c r="A26" s="226">
        <f t="shared" si="0"/>
        <v>20</v>
      </c>
      <c r="B26" s="397" t="s">
        <v>325</v>
      </c>
      <c r="C26" s="398">
        <v>17356</v>
      </c>
      <c r="D26" s="398">
        <v>10</v>
      </c>
      <c r="E26" s="398">
        <v>20143</v>
      </c>
      <c r="F26" s="398">
        <v>41</v>
      </c>
      <c r="G26" s="398">
        <v>21841</v>
      </c>
      <c r="H26" s="398">
        <v>17</v>
      </c>
      <c r="I26" s="213">
        <v>16148</v>
      </c>
      <c r="J26" s="213">
        <v>12</v>
      </c>
      <c r="K26" s="416">
        <v>16192</v>
      </c>
      <c r="L26" s="416">
        <v>11</v>
      </c>
      <c r="M26" s="416">
        <v>15957</v>
      </c>
      <c r="N26" s="416">
        <v>7</v>
      </c>
      <c r="O26" s="416">
        <v>13518</v>
      </c>
      <c r="P26" s="416">
        <v>12</v>
      </c>
      <c r="Q26" s="416">
        <v>14201</v>
      </c>
      <c r="R26" s="416">
        <v>10</v>
      </c>
      <c r="S26" s="416">
        <v>14215</v>
      </c>
      <c r="T26" s="416">
        <v>11</v>
      </c>
      <c r="U26" s="416">
        <v>14849</v>
      </c>
      <c r="V26" s="416">
        <v>16</v>
      </c>
      <c r="W26" s="416">
        <v>16310</v>
      </c>
      <c r="X26" s="416">
        <v>11</v>
      </c>
      <c r="Y26" s="416">
        <v>14678</v>
      </c>
      <c r="Z26" s="416">
        <v>4</v>
      </c>
      <c r="AA26" s="416">
        <v>13632</v>
      </c>
      <c r="AB26" s="416">
        <v>0</v>
      </c>
      <c r="AC26" s="416">
        <v>10149</v>
      </c>
      <c r="AD26" s="416">
        <v>1</v>
      </c>
      <c r="AE26" s="416">
        <v>8051</v>
      </c>
      <c r="AF26" s="416">
        <v>1</v>
      </c>
      <c r="AG26" s="705" t="s">
        <v>35</v>
      </c>
    </row>
    <row r="27" spans="1:33" s="403" customFormat="1" ht="20.100000000000001" customHeight="1" thickTop="1">
      <c r="A27" s="228">
        <f t="shared" si="0"/>
        <v>21</v>
      </c>
      <c r="B27" s="289" t="s">
        <v>326</v>
      </c>
      <c r="C27" s="358">
        <v>16048</v>
      </c>
      <c r="D27" s="358">
        <v>6</v>
      </c>
      <c r="E27" s="358">
        <v>15922</v>
      </c>
      <c r="F27" s="358">
        <v>0</v>
      </c>
      <c r="G27" s="358">
        <v>33970</v>
      </c>
      <c r="H27" s="358">
        <v>0</v>
      </c>
      <c r="I27" s="210">
        <v>36535</v>
      </c>
      <c r="J27" s="210">
        <v>0</v>
      </c>
      <c r="K27" s="414">
        <v>30458</v>
      </c>
      <c r="L27" s="414">
        <v>1</v>
      </c>
      <c r="M27" s="414">
        <v>20939</v>
      </c>
      <c r="N27" s="414">
        <v>0</v>
      </c>
      <c r="O27" s="414">
        <v>21672</v>
      </c>
      <c r="P27" s="414">
        <v>0</v>
      </c>
      <c r="Q27" s="414">
        <v>22301</v>
      </c>
      <c r="R27" s="414">
        <v>0</v>
      </c>
      <c r="S27" s="414">
        <v>15511</v>
      </c>
      <c r="T27" s="414">
        <v>0</v>
      </c>
      <c r="U27" s="414">
        <v>17539</v>
      </c>
      <c r="V27" s="414">
        <v>0</v>
      </c>
      <c r="W27" s="414">
        <v>16127</v>
      </c>
      <c r="X27" s="414">
        <v>3</v>
      </c>
      <c r="Y27" s="414">
        <v>14386</v>
      </c>
      <c r="Z27" s="414">
        <v>0</v>
      </c>
      <c r="AA27" s="414">
        <v>9184</v>
      </c>
      <c r="AB27" s="414">
        <v>0</v>
      </c>
      <c r="AC27" s="414">
        <v>9463</v>
      </c>
      <c r="AD27" s="414">
        <v>1</v>
      </c>
      <c r="AE27" s="414">
        <v>6421</v>
      </c>
      <c r="AF27" s="414">
        <v>0</v>
      </c>
      <c r="AG27" s="706" t="s">
        <v>19</v>
      </c>
    </row>
    <row r="28" spans="1:33" s="403" customFormat="1" ht="20.100000000000001" customHeight="1">
      <c r="A28" s="209">
        <f t="shared" si="0"/>
        <v>22</v>
      </c>
      <c r="B28" s="583" t="s">
        <v>327</v>
      </c>
      <c r="C28" s="349">
        <v>455004</v>
      </c>
      <c r="D28" s="349">
        <v>68</v>
      </c>
      <c r="E28" s="349">
        <v>535028</v>
      </c>
      <c r="F28" s="349">
        <v>76</v>
      </c>
      <c r="G28" s="349">
        <v>663651</v>
      </c>
      <c r="H28" s="349">
        <v>91</v>
      </c>
      <c r="I28" s="13">
        <v>681659</v>
      </c>
      <c r="J28" s="13">
        <v>104</v>
      </c>
      <c r="K28" s="408">
        <v>632493</v>
      </c>
      <c r="L28" s="408">
        <v>143</v>
      </c>
      <c r="M28" s="408">
        <v>743493</v>
      </c>
      <c r="N28" s="408">
        <v>235</v>
      </c>
      <c r="O28" s="408">
        <v>656838</v>
      </c>
      <c r="P28" s="408">
        <v>217</v>
      </c>
      <c r="Q28" s="408">
        <v>767575</v>
      </c>
      <c r="R28" s="408">
        <v>190</v>
      </c>
      <c r="S28" s="408">
        <v>782151</v>
      </c>
      <c r="T28" s="408">
        <v>139</v>
      </c>
      <c r="U28" s="408">
        <v>781917</v>
      </c>
      <c r="V28" s="408">
        <v>104</v>
      </c>
      <c r="W28" s="408">
        <v>728243</v>
      </c>
      <c r="X28" s="408">
        <v>110</v>
      </c>
      <c r="Y28" s="408">
        <v>747530</v>
      </c>
      <c r="Z28" s="408">
        <v>76</v>
      </c>
      <c r="AA28" s="408">
        <v>739372</v>
      </c>
      <c r="AB28" s="408">
        <v>88</v>
      </c>
      <c r="AC28" s="408" t="s">
        <v>1434</v>
      </c>
      <c r="AD28" s="408">
        <v>23</v>
      </c>
      <c r="AE28" s="408" t="s">
        <v>1433</v>
      </c>
      <c r="AF28" s="408">
        <v>60</v>
      </c>
      <c r="AG28" s="615" t="s">
        <v>20</v>
      </c>
    </row>
    <row r="29" spans="1:33" s="403" customFormat="1" ht="20.100000000000001" customHeight="1">
      <c r="A29" s="209">
        <f t="shared" si="0"/>
        <v>23</v>
      </c>
      <c r="B29" s="583" t="s">
        <v>328</v>
      </c>
      <c r="C29" s="349">
        <v>185825</v>
      </c>
      <c r="D29" s="349">
        <v>84</v>
      </c>
      <c r="E29" s="349">
        <v>180720</v>
      </c>
      <c r="F29" s="349">
        <v>31</v>
      </c>
      <c r="G29" s="349">
        <v>190473</v>
      </c>
      <c r="H29" s="349">
        <v>51</v>
      </c>
      <c r="I29" s="13">
        <v>204936</v>
      </c>
      <c r="J29" s="13">
        <v>39</v>
      </c>
      <c r="K29" s="408">
        <v>190022</v>
      </c>
      <c r="L29" s="408">
        <v>15</v>
      </c>
      <c r="M29" s="408">
        <v>197059</v>
      </c>
      <c r="N29" s="408">
        <v>27</v>
      </c>
      <c r="O29" s="408">
        <v>183533</v>
      </c>
      <c r="P29" s="408">
        <v>13</v>
      </c>
      <c r="Q29" s="408">
        <v>170438</v>
      </c>
      <c r="R29" s="408">
        <v>22</v>
      </c>
      <c r="S29" s="408">
        <v>179211</v>
      </c>
      <c r="T29" s="408">
        <v>37</v>
      </c>
      <c r="U29" s="408">
        <v>195281</v>
      </c>
      <c r="V29" s="408">
        <v>44</v>
      </c>
      <c r="W29" s="408">
        <v>203510</v>
      </c>
      <c r="X29" s="408">
        <v>35</v>
      </c>
      <c r="Y29" s="408">
        <v>171527</v>
      </c>
      <c r="Z29" s="408">
        <v>43</v>
      </c>
      <c r="AA29" s="408">
        <v>147145</v>
      </c>
      <c r="AB29" s="408">
        <v>24</v>
      </c>
      <c r="AC29" s="408">
        <v>97934</v>
      </c>
      <c r="AD29" s="408">
        <v>12</v>
      </c>
      <c r="AE29" s="408" t="s">
        <v>1432</v>
      </c>
      <c r="AF29" s="408">
        <v>30</v>
      </c>
      <c r="AG29" s="615" t="s">
        <v>21</v>
      </c>
    </row>
    <row r="30" spans="1:33" s="403" customFormat="1" ht="20.100000000000001" customHeight="1">
      <c r="A30" s="209">
        <f t="shared" si="0"/>
        <v>24</v>
      </c>
      <c r="B30" s="583" t="s">
        <v>329</v>
      </c>
      <c r="C30" s="349">
        <v>228597</v>
      </c>
      <c r="D30" s="349">
        <v>38</v>
      </c>
      <c r="E30" s="349">
        <v>358853</v>
      </c>
      <c r="F30" s="349">
        <v>41</v>
      </c>
      <c r="G30" s="349">
        <v>244836</v>
      </c>
      <c r="H30" s="349">
        <v>27</v>
      </c>
      <c r="I30" s="13">
        <v>223106</v>
      </c>
      <c r="J30" s="13">
        <v>11</v>
      </c>
      <c r="K30" s="408">
        <v>227571</v>
      </c>
      <c r="L30" s="408">
        <v>7</v>
      </c>
      <c r="M30" s="408">
        <v>508512</v>
      </c>
      <c r="N30" s="408">
        <v>12</v>
      </c>
      <c r="O30" s="408">
        <v>545293</v>
      </c>
      <c r="P30" s="408">
        <v>18</v>
      </c>
      <c r="Q30" s="408">
        <v>676832</v>
      </c>
      <c r="R30" s="408">
        <v>17</v>
      </c>
      <c r="S30" s="408">
        <v>810518</v>
      </c>
      <c r="T30" s="408">
        <v>13</v>
      </c>
      <c r="U30" s="408">
        <v>898033</v>
      </c>
      <c r="V30" s="408">
        <v>7</v>
      </c>
      <c r="W30" s="408">
        <v>971113</v>
      </c>
      <c r="X30" s="408">
        <v>1</v>
      </c>
      <c r="Y30" s="408">
        <v>936410</v>
      </c>
      <c r="Z30" s="408">
        <v>1</v>
      </c>
      <c r="AA30" s="408">
        <v>1037447</v>
      </c>
      <c r="AB30" s="408">
        <v>0</v>
      </c>
      <c r="AC30" s="408">
        <v>607315</v>
      </c>
      <c r="AD30" s="408">
        <v>1</v>
      </c>
      <c r="AE30" s="408">
        <v>611305</v>
      </c>
      <c r="AF30" s="408">
        <v>20</v>
      </c>
      <c r="AG30" s="615" t="s">
        <v>27</v>
      </c>
    </row>
    <row r="31" spans="1:33" s="403" customFormat="1" ht="20.100000000000001" customHeight="1">
      <c r="A31" s="209">
        <f t="shared" si="0"/>
        <v>25</v>
      </c>
      <c r="B31" s="583" t="s">
        <v>330</v>
      </c>
      <c r="C31" s="349">
        <v>45032</v>
      </c>
      <c r="D31" s="349">
        <v>9</v>
      </c>
      <c r="E31" s="349">
        <v>42506</v>
      </c>
      <c r="F31" s="349">
        <v>3</v>
      </c>
      <c r="G31" s="349">
        <v>46629</v>
      </c>
      <c r="H31" s="349">
        <v>6</v>
      </c>
      <c r="I31" s="13">
        <v>55223</v>
      </c>
      <c r="J31" s="13">
        <v>2</v>
      </c>
      <c r="K31" s="408">
        <v>44094</v>
      </c>
      <c r="L31" s="408">
        <v>2</v>
      </c>
      <c r="M31" s="408">
        <v>53516</v>
      </c>
      <c r="N31" s="408">
        <v>0</v>
      </c>
      <c r="O31" s="408">
        <v>42410</v>
      </c>
      <c r="P31" s="408">
        <v>1</v>
      </c>
      <c r="Q31" s="408">
        <v>39983</v>
      </c>
      <c r="R31" s="408">
        <v>2</v>
      </c>
      <c r="S31" s="408">
        <v>53295</v>
      </c>
      <c r="T31" s="408">
        <v>3</v>
      </c>
      <c r="U31" s="408">
        <v>49691</v>
      </c>
      <c r="V31" s="408">
        <v>0</v>
      </c>
      <c r="W31" s="408">
        <v>41816</v>
      </c>
      <c r="X31" s="408">
        <v>0</v>
      </c>
      <c r="Y31" s="408">
        <v>44058</v>
      </c>
      <c r="Z31" s="408">
        <v>5</v>
      </c>
      <c r="AA31" s="408">
        <v>41305</v>
      </c>
      <c r="AB31" s="408">
        <v>0</v>
      </c>
      <c r="AC31" s="408">
        <v>13286</v>
      </c>
      <c r="AD31" s="408">
        <v>0</v>
      </c>
      <c r="AE31" s="408">
        <v>13690</v>
      </c>
      <c r="AF31" s="408">
        <v>0</v>
      </c>
      <c r="AG31" s="615" t="s">
        <v>6</v>
      </c>
    </row>
    <row r="32" spans="1:33" s="403" customFormat="1" ht="20.100000000000001" customHeight="1">
      <c r="A32" s="209">
        <f t="shared" si="0"/>
        <v>26</v>
      </c>
      <c r="B32" s="583" t="s">
        <v>331</v>
      </c>
      <c r="C32" s="349">
        <v>109758</v>
      </c>
      <c r="D32" s="349">
        <v>140</v>
      </c>
      <c r="E32" s="349">
        <v>428365</v>
      </c>
      <c r="F32" s="349">
        <v>16</v>
      </c>
      <c r="G32" s="349">
        <v>517896</v>
      </c>
      <c r="H32" s="349">
        <v>18</v>
      </c>
      <c r="I32" s="13">
        <v>455668</v>
      </c>
      <c r="J32" s="13">
        <v>49</v>
      </c>
      <c r="K32" s="408">
        <v>210074</v>
      </c>
      <c r="L32" s="408">
        <v>24</v>
      </c>
      <c r="M32" s="408">
        <v>199930</v>
      </c>
      <c r="N32" s="408">
        <v>17</v>
      </c>
      <c r="O32" s="408">
        <v>278701</v>
      </c>
      <c r="P32" s="408">
        <v>23</v>
      </c>
      <c r="Q32" s="408">
        <v>250264</v>
      </c>
      <c r="R32" s="408">
        <v>14</v>
      </c>
      <c r="S32" s="408">
        <v>308358</v>
      </c>
      <c r="T32" s="408">
        <v>8</v>
      </c>
      <c r="U32" s="408">
        <v>369325</v>
      </c>
      <c r="V32" s="408">
        <v>9</v>
      </c>
      <c r="W32" s="408">
        <v>415845</v>
      </c>
      <c r="X32" s="408">
        <v>2</v>
      </c>
      <c r="Y32" s="408">
        <v>374865</v>
      </c>
      <c r="Z32" s="408">
        <v>8</v>
      </c>
      <c r="AA32" s="408">
        <v>438636</v>
      </c>
      <c r="AB32" s="408">
        <v>10</v>
      </c>
      <c r="AC32" s="408">
        <v>257318</v>
      </c>
      <c r="AD32" s="408">
        <v>23</v>
      </c>
      <c r="AE32" s="408">
        <v>183430</v>
      </c>
      <c r="AF32" s="408">
        <v>30</v>
      </c>
      <c r="AG32" s="615" t="s">
        <v>22</v>
      </c>
    </row>
    <row r="33" spans="1:33" s="403" customFormat="1" ht="20.100000000000001" customHeight="1">
      <c r="A33" s="209">
        <f t="shared" si="0"/>
        <v>27</v>
      </c>
      <c r="B33" s="583" t="s">
        <v>345</v>
      </c>
      <c r="C33" s="349">
        <v>0</v>
      </c>
      <c r="D33" s="349">
        <v>0</v>
      </c>
      <c r="E33" s="349">
        <v>0</v>
      </c>
      <c r="F33" s="349">
        <v>0</v>
      </c>
      <c r="G33" s="349">
        <v>0</v>
      </c>
      <c r="H33" s="349">
        <v>0</v>
      </c>
      <c r="I33" s="13"/>
      <c r="J33" s="13"/>
      <c r="K33" s="408"/>
      <c r="L33" s="408"/>
      <c r="M33" s="408"/>
      <c r="N33" s="408"/>
      <c r="O33" s="408"/>
      <c r="P33" s="408"/>
      <c r="Q33" s="408"/>
      <c r="R33" s="408"/>
      <c r="S33" s="408">
        <v>963573</v>
      </c>
      <c r="T33" s="408">
        <v>20</v>
      </c>
      <c r="U33" s="408">
        <v>1007284</v>
      </c>
      <c r="V33" s="408">
        <v>19</v>
      </c>
      <c r="W33" s="408">
        <v>487099</v>
      </c>
      <c r="X33" s="408">
        <v>1</v>
      </c>
      <c r="Y33" s="408">
        <v>488094</v>
      </c>
      <c r="Z33" s="408">
        <v>1</v>
      </c>
      <c r="AA33" s="408">
        <v>493216</v>
      </c>
      <c r="AB33" s="408">
        <v>4</v>
      </c>
      <c r="AC33" s="408">
        <v>366536</v>
      </c>
      <c r="AD33" s="408">
        <v>92</v>
      </c>
      <c r="AE33" s="408">
        <v>385185</v>
      </c>
      <c r="AF33" s="408">
        <v>3</v>
      </c>
      <c r="AG33" s="615" t="s">
        <v>28</v>
      </c>
    </row>
    <row r="34" spans="1:33" s="403" customFormat="1" ht="20.100000000000001" customHeight="1">
      <c r="A34" s="209">
        <f t="shared" si="0"/>
        <v>28</v>
      </c>
      <c r="B34" s="583" t="s">
        <v>332</v>
      </c>
      <c r="C34" s="349">
        <v>133993</v>
      </c>
      <c r="D34" s="349">
        <v>19</v>
      </c>
      <c r="E34" s="349">
        <v>126471</v>
      </c>
      <c r="F34" s="349">
        <v>39</v>
      </c>
      <c r="G34" s="349">
        <v>147400</v>
      </c>
      <c r="H34" s="349">
        <v>33</v>
      </c>
      <c r="I34" s="13">
        <v>119945</v>
      </c>
      <c r="J34" s="13">
        <v>88</v>
      </c>
      <c r="K34" s="408">
        <v>109777</v>
      </c>
      <c r="L34" s="408">
        <v>83</v>
      </c>
      <c r="M34" s="408">
        <v>98417</v>
      </c>
      <c r="N34" s="408">
        <v>22</v>
      </c>
      <c r="O34" s="408">
        <v>92826</v>
      </c>
      <c r="P34" s="408">
        <v>17</v>
      </c>
      <c r="Q34" s="408">
        <v>80388</v>
      </c>
      <c r="R34" s="408">
        <v>22</v>
      </c>
      <c r="S34" s="408">
        <v>88064</v>
      </c>
      <c r="T34" s="408">
        <v>5</v>
      </c>
      <c r="U34" s="408">
        <v>97653</v>
      </c>
      <c r="V34" s="408">
        <v>6</v>
      </c>
      <c r="W34" s="408">
        <v>79432</v>
      </c>
      <c r="X34" s="408">
        <v>8</v>
      </c>
      <c r="Y34" s="408">
        <v>79561</v>
      </c>
      <c r="Z34" s="408">
        <v>7</v>
      </c>
      <c r="AA34" s="408">
        <v>73996</v>
      </c>
      <c r="AB34" s="408">
        <v>1</v>
      </c>
      <c r="AC34" s="408">
        <v>39918</v>
      </c>
      <c r="AD34" s="408">
        <v>1</v>
      </c>
      <c r="AE34" s="408">
        <v>29470</v>
      </c>
      <c r="AF34" s="408">
        <v>1</v>
      </c>
      <c r="AG34" s="615" t="s">
        <v>23</v>
      </c>
    </row>
    <row r="35" spans="1:33" s="403" customFormat="1" ht="20.100000000000001" customHeight="1">
      <c r="A35" s="209">
        <f t="shared" si="0"/>
        <v>29</v>
      </c>
      <c r="B35" s="583" t="s">
        <v>334</v>
      </c>
      <c r="C35" s="349">
        <v>575496</v>
      </c>
      <c r="D35" s="349">
        <v>137</v>
      </c>
      <c r="E35" s="349">
        <v>406439</v>
      </c>
      <c r="F35" s="349">
        <v>107</v>
      </c>
      <c r="G35" s="349">
        <v>453863</v>
      </c>
      <c r="H35" s="349">
        <v>159</v>
      </c>
      <c r="I35" s="13">
        <v>431893</v>
      </c>
      <c r="J35" s="13">
        <v>164</v>
      </c>
      <c r="K35" s="408">
        <v>554770</v>
      </c>
      <c r="L35" s="408">
        <v>185</v>
      </c>
      <c r="M35" s="408">
        <v>740328</v>
      </c>
      <c r="N35" s="408">
        <v>254</v>
      </c>
      <c r="O35" s="408">
        <v>84792</v>
      </c>
      <c r="P35" s="408">
        <v>12</v>
      </c>
      <c r="Q35" s="408">
        <v>90428</v>
      </c>
      <c r="R35" s="408">
        <v>14</v>
      </c>
      <c r="S35" s="408">
        <v>108974</v>
      </c>
      <c r="T35" s="408">
        <v>6</v>
      </c>
      <c r="U35" s="408">
        <v>111084</v>
      </c>
      <c r="V35" s="408">
        <v>7</v>
      </c>
      <c r="W35" s="408">
        <v>98781</v>
      </c>
      <c r="X35" s="408">
        <v>4</v>
      </c>
      <c r="Y35" s="408">
        <v>90361</v>
      </c>
      <c r="Z35" s="408">
        <v>5</v>
      </c>
      <c r="AA35" s="408">
        <v>84219</v>
      </c>
      <c r="AB35" s="408">
        <v>2</v>
      </c>
      <c r="AC35" s="408">
        <v>39491</v>
      </c>
      <c r="AD35" s="408">
        <v>0</v>
      </c>
      <c r="AE35" s="408">
        <v>34852</v>
      </c>
      <c r="AF35" s="408">
        <v>0</v>
      </c>
      <c r="AG35" s="615" t="s">
        <v>24</v>
      </c>
    </row>
    <row r="36" spans="1:33" s="403" customFormat="1" ht="20.100000000000001" customHeight="1">
      <c r="A36" s="209">
        <f t="shared" si="0"/>
        <v>30</v>
      </c>
      <c r="B36" s="583" t="s">
        <v>333</v>
      </c>
      <c r="C36" s="349">
        <v>87961</v>
      </c>
      <c r="D36" s="349">
        <v>18</v>
      </c>
      <c r="E36" s="349">
        <v>85591</v>
      </c>
      <c r="F36" s="349">
        <v>29</v>
      </c>
      <c r="G36" s="349">
        <v>111240</v>
      </c>
      <c r="H36" s="349">
        <v>70</v>
      </c>
      <c r="I36" s="13">
        <v>100065</v>
      </c>
      <c r="J36" s="13">
        <v>42</v>
      </c>
      <c r="K36" s="408">
        <v>79643</v>
      </c>
      <c r="L36" s="408">
        <v>26</v>
      </c>
      <c r="M36" s="408">
        <v>101927</v>
      </c>
      <c r="N36" s="408">
        <v>21</v>
      </c>
      <c r="O36" s="408">
        <v>828367</v>
      </c>
      <c r="P36" s="408">
        <v>272</v>
      </c>
      <c r="Q36" s="408">
        <v>754582</v>
      </c>
      <c r="R36" s="408">
        <v>301</v>
      </c>
      <c r="S36" s="408">
        <v>814481</v>
      </c>
      <c r="T36" s="408">
        <v>320</v>
      </c>
      <c r="U36" s="408">
        <v>1102042</v>
      </c>
      <c r="V36" s="408">
        <v>304</v>
      </c>
      <c r="W36" s="408">
        <v>1257202</v>
      </c>
      <c r="X36" s="408">
        <v>309</v>
      </c>
      <c r="Y36" s="408">
        <v>1314955</v>
      </c>
      <c r="Z36" s="408">
        <v>229</v>
      </c>
      <c r="AA36" s="408">
        <v>1337669</v>
      </c>
      <c r="AB36" s="408">
        <v>196</v>
      </c>
      <c r="AC36" s="408">
        <v>575482</v>
      </c>
      <c r="AD36" s="408">
        <v>112</v>
      </c>
      <c r="AE36" s="408" t="s">
        <v>1431</v>
      </c>
      <c r="AF36" s="408">
        <v>159</v>
      </c>
      <c r="AG36" s="615" t="s">
        <v>7</v>
      </c>
    </row>
    <row r="37" spans="1:33" s="403" customFormat="1" ht="20.100000000000001" customHeight="1">
      <c r="A37" s="209">
        <f t="shared" si="0"/>
        <v>31</v>
      </c>
      <c r="B37" s="583" t="s">
        <v>335</v>
      </c>
      <c r="C37" s="349">
        <v>2592432</v>
      </c>
      <c r="D37" s="349">
        <v>1118</v>
      </c>
      <c r="E37" s="349">
        <v>2681699</v>
      </c>
      <c r="F37" s="349">
        <v>829</v>
      </c>
      <c r="G37" s="349">
        <v>2443284</v>
      </c>
      <c r="H37" s="349">
        <v>725</v>
      </c>
      <c r="I37" s="13">
        <v>1970448</v>
      </c>
      <c r="J37" s="13">
        <v>398</v>
      </c>
      <c r="K37" s="408">
        <v>1854651</v>
      </c>
      <c r="L37" s="408">
        <v>288</v>
      </c>
      <c r="M37" s="408">
        <v>2033180</v>
      </c>
      <c r="N37" s="408">
        <v>280</v>
      </c>
      <c r="O37" s="408">
        <v>1830310</v>
      </c>
      <c r="P37" s="408">
        <v>302</v>
      </c>
      <c r="Q37" s="408">
        <v>1896182</v>
      </c>
      <c r="R37" s="408">
        <v>200</v>
      </c>
      <c r="S37" s="408">
        <v>1798754</v>
      </c>
      <c r="T37" s="408">
        <v>196</v>
      </c>
      <c r="U37" s="408">
        <v>2052123</v>
      </c>
      <c r="V37" s="408">
        <v>192</v>
      </c>
      <c r="W37" s="408">
        <v>2115771</v>
      </c>
      <c r="X37" s="408">
        <v>129</v>
      </c>
      <c r="Y37" s="408">
        <v>2251152</v>
      </c>
      <c r="Z37" s="408">
        <v>167</v>
      </c>
      <c r="AA37" s="408">
        <v>2210428</v>
      </c>
      <c r="AB37" s="408">
        <v>141</v>
      </c>
      <c r="AC37" s="408">
        <v>1400314</v>
      </c>
      <c r="AD37" s="408">
        <v>44</v>
      </c>
      <c r="AE37" s="408">
        <v>1259112</v>
      </c>
      <c r="AF37" s="408">
        <v>65</v>
      </c>
      <c r="AG37" s="615" t="s">
        <v>8</v>
      </c>
    </row>
    <row r="38" spans="1:33" s="403" customFormat="1" ht="20.100000000000001" customHeight="1">
      <c r="A38" s="209">
        <f t="shared" si="0"/>
        <v>32</v>
      </c>
      <c r="B38" s="583" t="s">
        <v>1430</v>
      </c>
      <c r="C38" s="349">
        <v>19506</v>
      </c>
      <c r="D38" s="349">
        <v>4</v>
      </c>
      <c r="E38" s="349">
        <v>24477</v>
      </c>
      <c r="F38" s="349">
        <v>0</v>
      </c>
      <c r="G38" s="349">
        <v>30416</v>
      </c>
      <c r="H38" s="349">
        <v>0</v>
      </c>
      <c r="I38" s="13">
        <v>28028</v>
      </c>
      <c r="J38" s="13">
        <v>8</v>
      </c>
      <c r="K38" s="408">
        <v>19679</v>
      </c>
      <c r="L38" s="408">
        <v>0</v>
      </c>
      <c r="M38" s="408">
        <v>33513</v>
      </c>
      <c r="N38" s="408">
        <v>3</v>
      </c>
      <c r="O38" s="408">
        <v>29391</v>
      </c>
      <c r="P38" s="408">
        <v>0</v>
      </c>
      <c r="Q38" s="408">
        <v>23947</v>
      </c>
      <c r="R38" s="408">
        <v>2</v>
      </c>
      <c r="S38" s="408">
        <v>22398</v>
      </c>
      <c r="T38" s="408">
        <v>0</v>
      </c>
      <c r="U38" s="408">
        <v>23547</v>
      </c>
      <c r="V38" s="408">
        <v>0</v>
      </c>
      <c r="W38" s="408">
        <v>15751</v>
      </c>
      <c r="X38" s="408">
        <v>0</v>
      </c>
      <c r="Y38" s="408">
        <v>12660</v>
      </c>
      <c r="Z38" s="408">
        <v>0</v>
      </c>
      <c r="AA38" s="408">
        <v>10791</v>
      </c>
      <c r="AB38" s="408">
        <v>0</v>
      </c>
      <c r="AC38" s="408">
        <v>5342</v>
      </c>
      <c r="AD38" s="408">
        <v>0</v>
      </c>
      <c r="AE38" s="408">
        <v>11983</v>
      </c>
      <c r="AF38" s="408">
        <v>0</v>
      </c>
      <c r="AG38" s="615" t="s">
        <v>408</v>
      </c>
    </row>
    <row r="39" spans="1:33" ht="20.100000000000001" customHeight="1">
      <c r="A39" s="209">
        <f t="shared" si="0"/>
        <v>33</v>
      </c>
      <c r="B39" s="583" t="s">
        <v>337</v>
      </c>
      <c r="C39" s="349">
        <v>10715</v>
      </c>
      <c r="D39" s="349">
        <v>7</v>
      </c>
      <c r="E39" s="349" t="s">
        <v>26</v>
      </c>
      <c r="F39" s="349" t="s">
        <v>26</v>
      </c>
      <c r="G39" s="349">
        <v>10468</v>
      </c>
      <c r="H39" s="349">
        <v>7</v>
      </c>
      <c r="I39" s="13" t="s">
        <v>26</v>
      </c>
      <c r="J39" s="13" t="s">
        <v>26</v>
      </c>
      <c r="K39" s="408">
        <v>42615</v>
      </c>
      <c r="L39" s="408">
        <v>0</v>
      </c>
      <c r="M39" s="408">
        <v>38218</v>
      </c>
      <c r="N39" s="408">
        <v>0</v>
      </c>
      <c r="O39" s="408">
        <v>44664</v>
      </c>
      <c r="P39" s="408">
        <v>2</v>
      </c>
      <c r="Q39" s="408">
        <v>39277</v>
      </c>
      <c r="R39" s="408">
        <v>29</v>
      </c>
      <c r="S39" s="408">
        <v>45284</v>
      </c>
      <c r="T39" s="408">
        <v>90</v>
      </c>
      <c r="U39" s="408">
        <v>49891</v>
      </c>
      <c r="V39" s="408">
        <v>61</v>
      </c>
      <c r="W39" s="408">
        <v>51453</v>
      </c>
      <c r="X39" s="408">
        <v>42</v>
      </c>
      <c r="Y39" s="408">
        <v>56480</v>
      </c>
      <c r="Z39" s="408">
        <v>47</v>
      </c>
      <c r="AA39" s="408">
        <v>64605</v>
      </c>
      <c r="AB39" s="408">
        <v>78</v>
      </c>
      <c r="AC39" s="408">
        <v>40983</v>
      </c>
      <c r="AD39" s="408">
        <v>47</v>
      </c>
      <c r="AE39" s="408">
        <v>30888</v>
      </c>
      <c r="AF39" s="408">
        <v>57</v>
      </c>
      <c r="AG39" s="615" t="s">
        <v>29</v>
      </c>
    </row>
    <row r="40" spans="1:33" s="403" customFormat="1" ht="20.100000000000001" customHeight="1">
      <c r="A40" s="209">
        <f t="shared" si="0"/>
        <v>34</v>
      </c>
      <c r="B40" s="583" t="s">
        <v>338</v>
      </c>
      <c r="C40" s="349">
        <v>50178</v>
      </c>
      <c r="D40" s="349">
        <v>3</v>
      </c>
      <c r="E40" s="349">
        <v>60748</v>
      </c>
      <c r="F40" s="349">
        <v>1</v>
      </c>
      <c r="G40" s="349">
        <v>94537</v>
      </c>
      <c r="H40" s="349">
        <v>0</v>
      </c>
      <c r="I40" s="13">
        <v>69265</v>
      </c>
      <c r="J40" s="13">
        <v>1</v>
      </c>
      <c r="K40" s="408">
        <v>81322</v>
      </c>
      <c r="L40" s="408">
        <v>1</v>
      </c>
      <c r="M40" s="408">
        <v>74007</v>
      </c>
      <c r="N40" s="408">
        <v>0</v>
      </c>
      <c r="O40" s="408">
        <v>62259</v>
      </c>
      <c r="P40" s="408">
        <v>0</v>
      </c>
      <c r="Q40" s="408">
        <v>63337</v>
      </c>
      <c r="R40" s="408">
        <v>0</v>
      </c>
      <c r="S40" s="408">
        <v>51195</v>
      </c>
      <c r="T40" s="408">
        <v>4</v>
      </c>
      <c r="U40" s="408">
        <v>43280</v>
      </c>
      <c r="V40" s="408">
        <v>12</v>
      </c>
      <c r="W40" s="408">
        <v>42231</v>
      </c>
      <c r="X40" s="408">
        <v>12</v>
      </c>
      <c r="Y40" s="408">
        <v>50576</v>
      </c>
      <c r="Z40" s="408">
        <v>4</v>
      </c>
      <c r="AA40" s="408">
        <v>43319</v>
      </c>
      <c r="AB40" s="408">
        <v>1</v>
      </c>
      <c r="AC40" s="408">
        <v>14861</v>
      </c>
      <c r="AD40" s="408">
        <v>0</v>
      </c>
      <c r="AE40" s="408">
        <v>12616</v>
      </c>
      <c r="AF40" s="408">
        <v>0</v>
      </c>
      <c r="AG40" s="615" t="s">
        <v>406</v>
      </c>
    </row>
    <row r="41" spans="1:33" ht="20.100000000000001" customHeight="1">
      <c r="A41" s="209">
        <f t="shared" si="0"/>
        <v>35</v>
      </c>
      <c r="B41" s="583" t="s">
        <v>339</v>
      </c>
      <c r="C41" s="349">
        <v>283</v>
      </c>
      <c r="D41" s="349">
        <v>0</v>
      </c>
      <c r="E41" s="349">
        <v>4645</v>
      </c>
      <c r="F41" s="349">
        <v>0</v>
      </c>
      <c r="G41" s="349">
        <v>6849</v>
      </c>
      <c r="H41" s="349">
        <v>0</v>
      </c>
      <c r="I41" s="13">
        <v>8169</v>
      </c>
      <c r="J41" s="13">
        <v>0</v>
      </c>
      <c r="K41" s="408">
        <v>12638</v>
      </c>
      <c r="L41" s="408">
        <v>0</v>
      </c>
      <c r="M41" s="408">
        <v>12559</v>
      </c>
      <c r="N41" s="408">
        <v>0</v>
      </c>
      <c r="O41" s="408">
        <v>8615</v>
      </c>
      <c r="P41" s="408">
        <v>2</v>
      </c>
      <c r="Q41" s="408">
        <v>12831</v>
      </c>
      <c r="R41" s="408">
        <v>0</v>
      </c>
      <c r="S41" s="408">
        <v>18169</v>
      </c>
      <c r="T41" s="408">
        <v>2</v>
      </c>
      <c r="U41" s="408">
        <v>13062</v>
      </c>
      <c r="V41" s="408">
        <v>0</v>
      </c>
      <c r="W41" s="408">
        <v>15291</v>
      </c>
      <c r="X41" s="408"/>
      <c r="Y41" s="408">
        <v>13832</v>
      </c>
      <c r="Z41" s="408">
        <v>0</v>
      </c>
      <c r="AA41" s="408">
        <v>10367</v>
      </c>
      <c r="AB41" s="408">
        <v>0</v>
      </c>
      <c r="AC41" s="408">
        <v>3797</v>
      </c>
      <c r="AD41" s="408">
        <v>0</v>
      </c>
      <c r="AE41" s="408">
        <v>1449</v>
      </c>
      <c r="AF41" s="408">
        <v>0</v>
      </c>
      <c r="AG41" s="615" t="s">
        <v>36</v>
      </c>
    </row>
    <row r="42" spans="1:33" s="403" customFormat="1" ht="20.100000000000001" customHeight="1">
      <c r="A42" s="209">
        <f t="shared" si="0"/>
        <v>36</v>
      </c>
      <c r="B42" s="583" t="s">
        <v>340</v>
      </c>
      <c r="C42" s="349">
        <v>6679</v>
      </c>
      <c r="D42" s="349">
        <v>0</v>
      </c>
      <c r="E42" s="349">
        <v>5115</v>
      </c>
      <c r="F42" s="349">
        <v>0</v>
      </c>
      <c r="G42" s="349">
        <v>4590</v>
      </c>
      <c r="H42" s="349">
        <v>1</v>
      </c>
      <c r="I42" s="13">
        <v>6742</v>
      </c>
      <c r="J42" s="13">
        <v>0</v>
      </c>
      <c r="K42" s="408">
        <v>4693</v>
      </c>
      <c r="L42" s="408">
        <v>0</v>
      </c>
      <c r="M42" s="408">
        <v>5461</v>
      </c>
      <c r="N42" s="408">
        <v>0</v>
      </c>
      <c r="O42" s="408">
        <v>7496</v>
      </c>
      <c r="P42" s="408">
        <v>0</v>
      </c>
      <c r="Q42" s="408">
        <v>6750</v>
      </c>
      <c r="R42" s="408">
        <v>0</v>
      </c>
      <c r="S42" s="408">
        <v>4472</v>
      </c>
      <c r="T42" s="408">
        <v>0</v>
      </c>
      <c r="U42" s="408">
        <v>4387</v>
      </c>
      <c r="V42" s="408">
        <v>0</v>
      </c>
      <c r="W42" s="408">
        <v>6968</v>
      </c>
      <c r="X42" s="408"/>
      <c r="Y42" s="408">
        <v>6208</v>
      </c>
      <c r="Z42" s="408">
        <v>0</v>
      </c>
      <c r="AA42" s="408">
        <v>5283</v>
      </c>
      <c r="AB42" s="408">
        <v>0</v>
      </c>
      <c r="AC42" s="408">
        <v>1663</v>
      </c>
      <c r="AD42" s="408">
        <v>0</v>
      </c>
      <c r="AE42" s="408">
        <v>1161</v>
      </c>
      <c r="AF42" s="408">
        <v>2</v>
      </c>
      <c r="AG42" s="615" t="s">
        <v>30</v>
      </c>
    </row>
    <row r="43" spans="1:33" s="403" customFormat="1" ht="20.100000000000001" customHeight="1">
      <c r="A43" s="209"/>
      <c r="B43" s="583" t="s">
        <v>654</v>
      </c>
      <c r="C43" s="349"/>
      <c r="D43" s="349"/>
      <c r="E43" s="349"/>
      <c r="F43" s="349"/>
      <c r="G43" s="349"/>
      <c r="H43" s="349"/>
      <c r="I43" s="13"/>
      <c r="J43" s="13"/>
      <c r="K43" s="408"/>
      <c r="L43" s="408"/>
      <c r="M43" s="408"/>
      <c r="N43" s="408"/>
      <c r="O43" s="408"/>
      <c r="P43" s="408"/>
      <c r="Q43" s="408"/>
      <c r="R43" s="408"/>
      <c r="S43" s="408"/>
      <c r="T43" s="408"/>
      <c r="U43" s="408"/>
      <c r="V43" s="408"/>
      <c r="W43" s="408"/>
      <c r="X43" s="408"/>
      <c r="Y43" s="408"/>
      <c r="Z43" s="408"/>
      <c r="AA43" s="408"/>
      <c r="AB43" s="408"/>
      <c r="AC43" s="408">
        <v>8936</v>
      </c>
      <c r="AD43" s="408">
        <v>0</v>
      </c>
      <c r="AE43" s="408">
        <v>8888</v>
      </c>
      <c r="AF43" s="408">
        <v>29</v>
      </c>
      <c r="AG43" s="615" t="s">
        <v>653</v>
      </c>
    </row>
    <row r="44" spans="1:33" s="403" customFormat="1" ht="20.100000000000001" customHeight="1">
      <c r="A44" s="209">
        <f>1+A42</f>
        <v>37</v>
      </c>
      <c r="B44" s="583" t="s">
        <v>341</v>
      </c>
      <c r="C44" s="349">
        <v>103832</v>
      </c>
      <c r="D44" s="349">
        <v>11</v>
      </c>
      <c r="E44" s="349">
        <v>81922</v>
      </c>
      <c r="F44" s="349">
        <v>15</v>
      </c>
      <c r="G44" s="349">
        <v>76543</v>
      </c>
      <c r="H44" s="349">
        <v>16</v>
      </c>
      <c r="I44" s="13">
        <v>82659</v>
      </c>
      <c r="J44" s="13">
        <v>5</v>
      </c>
      <c r="K44" s="408">
        <v>80766</v>
      </c>
      <c r="L44" s="408">
        <v>3</v>
      </c>
      <c r="M44" s="408">
        <v>96210</v>
      </c>
      <c r="N44" s="408">
        <v>21</v>
      </c>
      <c r="O44" s="408">
        <v>79751</v>
      </c>
      <c r="P44" s="408">
        <v>28</v>
      </c>
      <c r="Q44" s="408">
        <v>87248</v>
      </c>
      <c r="R44" s="408">
        <v>11</v>
      </c>
      <c r="S44" s="408">
        <v>92599</v>
      </c>
      <c r="T44" s="408">
        <v>2</v>
      </c>
      <c r="U44" s="408">
        <v>92379</v>
      </c>
      <c r="V44" s="408">
        <v>5</v>
      </c>
      <c r="W44" s="408">
        <v>94360</v>
      </c>
      <c r="X44" s="408">
        <v>7</v>
      </c>
      <c r="Y44" s="408">
        <v>94042</v>
      </c>
      <c r="Z44" s="408">
        <v>8</v>
      </c>
      <c r="AA44" s="408">
        <v>82760</v>
      </c>
      <c r="AB44" s="408">
        <v>1</v>
      </c>
      <c r="AC44" s="408">
        <v>49300</v>
      </c>
      <c r="AD44" s="408">
        <v>8</v>
      </c>
      <c r="AE44" s="408">
        <v>43101</v>
      </c>
      <c r="AF44" s="408">
        <v>5</v>
      </c>
      <c r="AG44" s="615" t="s">
        <v>1429</v>
      </c>
    </row>
    <row r="45" spans="1:33" customFormat="1" ht="20.100000000000001" customHeight="1">
      <c r="A45" s="1195" t="s">
        <v>615</v>
      </c>
      <c r="B45" s="1196"/>
      <c r="C45" s="388">
        <v>10993639</v>
      </c>
      <c r="D45" s="388">
        <v>3603</v>
      </c>
      <c r="E45" s="388">
        <v>11408666</v>
      </c>
      <c r="F45" s="388">
        <v>2865</v>
      </c>
      <c r="G45" s="388">
        <v>11984490</v>
      </c>
      <c r="H45" s="388">
        <v>1818</v>
      </c>
      <c r="I45" s="124">
        <f>SUM(I7:I44)+19104+51480</f>
        <v>10742327</v>
      </c>
      <c r="J45" s="124">
        <f>SUM(J7:J44)</f>
        <v>1526</v>
      </c>
      <c r="K45" s="409">
        <f>SUM(K7:K44)+130276</f>
        <v>10231049</v>
      </c>
      <c r="L45" s="409">
        <f t="shared" ref="L45:AB45" si="1">SUM(L7:L44)</f>
        <v>1269</v>
      </c>
      <c r="M45" s="409">
        <f t="shared" si="1"/>
        <v>11701755</v>
      </c>
      <c r="N45" s="409">
        <f t="shared" si="1"/>
        <v>1647</v>
      </c>
      <c r="O45" s="409">
        <f t="shared" si="1"/>
        <v>11413610</v>
      </c>
      <c r="P45" s="409">
        <f t="shared" si="1"/>
        <v>1629</v>
      </c>
      <c r="Q45" s="409">
        <f t="shared" si="1"/>
        <v>11748631</v>
      </c>
      <c r="R45" s="409">
        <f t="shared" si="1"/>
        <v>1337</v>
      </c>
      <c r="S45" s="409">
        <f t="shared" si="1"/>
        <v>12913606</v>
      </c>
      <c r="T45" s="409">
        <f t="shared" si="1"/>
        <v>1353</v>
      </c>
      <c r="U45" s="409">
        <f t="shared" si="1"/>
        <v>14166574</v>
      </c>
      <c r="V45" s="409">
        <f t="shared" si="1"/>
        <v>1555</v>
      </c>
      <c r="W45" s="409">
        <f t="shared" si="1"/>
        <v>13416748</v>
      </c>
      <c r="X45" s="409">
        <f t="shared" si="1"/>
        <v>1362</v>
      </c>
      <c r="Y45" s="409">
        <f t="shared" si="1"/>
        <v>13434068</v>
      </c>
      <c r="Z45" s="409">
        <f t="shared" si="1"/>
        <v>1412</v>
      </c>
      <c r="AA45" s="409">
        <f t="shared" si="1"/>
        <v>13081852</v>
      </c>
      <c r="AB45" s="409">
        <f t="shared" si="1"/>
        <v>1278</v>
      </c>
      <c r="AC45" s="409">
        <v>6760129</v>
      </c>
      <c r="AD45" s="409">
        <v>1870</v>
      </c>
      <c r="AE45" s="409">
        <v>6488862</v>
      </c>
      <c r="AF45" s="409">
        <v>1375</v>
      </c>
      <c r="AG45" s="387" t="s">
        <v>616</v>
      </c>
    </row>
    <row r="46" spans="1:33" ht="20.100000000000001" customHeight="1">
      <c r="A46" s="386" t="s">
        <v>1691</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G46" s="377"/>
    </row>
    <row r="47" spans="1:33" ht="20.100000000000001" customHeight="1">
      <c r="A47" s="385" t="s">
        <v>1692</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377"/>
    </row>
    <row r="48" spans="1:33" ht="20.100000000000001" customHeight="1">
      <c r="A48" s="195" t="s">
        <v>1428</v>
      </c>
      <c r="B48" s="5"/>
      <c r="C48" s="5"/>
      <c r="D48" s="5"/>
      <c r="E48" s="5"/>
      <c r="F48" s="5"/>
      <c r="G48" s="5"/>
      <c r="H48" s="5"/>
      <c r="I48" s="5"/>
      <c r="J48" s="5"/>
      <c r="K48" s="709"/>
      <c r="L48" s="5"/>
      <c r="M48" s="574" t="s">
        <v>1427</v>
      </c>
      <c r="N48" s="5"/>
      <c r="O48" s="5"/>
      <c r="P48" s="5"/>
      <c r="Q48" s="306"/>
      <c r="R48" s="5"/>
      <c r="S48" s="5"/>
      <c r="T48" s="5"/>
      <c r="U48" s="5"/>
      <c r="V48" s="5"/>
      <c r="W48" s="5"/>
      <c r="Y48" s="5"/>
      <c r="Z48" s="5"/>
      <c r="AA48" s="5"/>
      <c r="AB48" s="5"/>
      <c r="AC48" s="5"/>
      <c r="AD48" s="5"/>
      <c r="AE48" s="5"/>
      <c r="AF48" s="5"/>
      <c r="AG48" s="377"/>
    </row>
    <row r="49" spans="1:33" ht="20.100000000000001" customHeight="1">
      <c r="A49" s="195" t="s">
        <v>1426</v>
      </c>
      <c r="B49" s="5"/>
      <c r="C49" s="709"/>
      <c r="D49" s="709"/>
      <c r="E49" s="709"/>
      <c r="F49" s="709"/>
      <c r="G49" s="709"/>
      <c r="H49" s="709"/>
      <c r="I49" s="5"/>
      <c r="J49" s="5"/>
      <c r="K49" s="5"/>
      <c r="L49" s="5"/>
      <c r="M49" s="5"/>
      <c r="N49" s="5"/>
      <c r="O49" s="5"/>
      <c r="P49" s="5"/>
      <c r="Q49" s="5"/>
      <c r="R49" s="5"/>
      <c r="T49" s="5"/>
      <c r="U49" s="5"/>
      <c r="V49" s="5"/>
      <c r="W49" s="5"/>
      <c r="X49" s="5"/>
      <c r="Y49" s="5"/>
      <c r="Z49" s="5"/>
      <c r="AA49" s="5"/>
      <c r="AB49" s="5"/>
      <c r="AC49" s="5" t="s">
        <v>1425</v>
      </c>
      <c r="AD49" s="5"/>
      <c r="AE49" s="5"/>
      <c r="AF49" s="5"/>
      <c r="AG49" s="407"/>
    </row>
    <row r="50" spans="1:33" ht="20.100000000000001" customHeight="1">
      <c r="A50" s="195" t="s">
        <v>1362</v>
      </c>
      <c r="B50" s="5"/>
      <c r="C50" s="5"/>
      <c r="D50" s="5"/>
      <c r="E50" s="5"/>
      <c r="F50" s="5"/>
      <c r="G50" s="5"/>
      <c r="H50" s="5"/>
      <c r="I50" s="5"/>
      <c r="J50" s="5"/>
      <c r="K50" s="5"/>
      <c r="L50" s="5"/>
      <c r="M50" s="5"/>
      <c r="N50" s="5"/>
      <c r="O50" s="5"/>
      <c r="P50" s="5"/>
      <c r="Q50" s="5"/>
      <c r="R50" s="5"/>
      <c r="S50" s="5"/>
      <c r="T50" s="5"/>
      <c r="U50" s="5"/>
      <c r="V50" s="5"/>
      <c r="AG50" s="407"/>
    </row>
    <row r="51" spans="1:33" ht="20.100000000000001" customHeight="1" thickBot="1">
      <c r="A51" s="196" t="s">
        <v>1424</v>
      </c>
      <c r="B51" s="245"/>
      <c r="C51" s="245"/>
      <c r="D51" s="245"/>
      <c r="E51" s="245"/>
      <c r="F51" s="245"/>
      <c r="G51" s="245"/>
      <c r="H51" s="245"/>
      <c r="I51" s="245"/>
      <c r="J51" s="245"/>
      <c r="K51" s="245"/>
      <c r="L51" s="245"/>
      <c r="M51" s="245"/>
      <c r="N51" s="245"/>
      <c r="O51" s="245"/>
      <c r="P51" s="245"/>
      <c r="Q51" s="245"/>
      <c r="R51" s="245"/>
      <c r="S51" s="245"/>
      <c r="T51" s="245"/>
      <c r="U51" s="245"/>
      <c r="V51" s="245"/>
      <c r="W51" s="710"/>
      <c r="X51" s="710"/>
      <c r="Y51" s="710" t="s">
        <v>1423</v>
      </c>
      <c r="Z51" s="710"/>
      <c r="AA51" s="710"/>
      <c r="AB51" s="710"/>
      <c r="AC51" s="710"/>
      <c r="AD51" s="710"/>
      <c r="AE51" s="710"/>
      <c r="AF51" s="710"/>
      <c r="AG51" s="711"/>
    </row>
    <row r="52" spans="1:33" ht="20.100000000000001" customHeight="1" thickTop="1"/>
  </sheetData>
  <mergeCells count="22">
    <mergeCell ref="A45:B45"/>
    <mergeCell ref="O5:P5"/>
    <mergeCell ref="Q5:R5"/>
    <mergeCell ref="AA5:AB5"/>
    <mergeCell ref="W5:X5"/>
    <mergeCell ref="Y5:Z5"/>
    <mergeCell ref="S5:T5"/>
    <mergeCell ref="U5:V5"/>
    <mergeCell ref="K5:L5"/>
    <mergeCell ref="M5:N5"/>
    <mergeCell ref="AC5:AD5"/>
    <mergeCell ref="A3:AG3"/>
    <mergeCell ref="A2:AG2"/>
    <mergeCell ref="A4:AG4"/>
    <mergeCell ref="A5:A6"/>
    <mergeCell ref="C5:D5"/>
    <mergeCell ref="E5:F5"/>
    <mergeCell ref="G5:H5"/>
    <mergeCell ref="I5:J5"/>
    <mergeCell ref="B5:B6"/>
    <mergeCell ref="AG5:AG6"/>
    <mergeCell ref="AE5:AF5"/>
  </mergeCells>
  <conditionalFormatting sqref="A7:AG45">
    <cfRule type="expression" dxfId="12" priority="1">
      <formula>MOD(ROW(),3)=1</formula>
    </cfRule>
  </conditionalFormatting>
  <printOptions horizontalCentered="1"/>
  <pageMargins left="0.33" right="0.31" top="0.27559055118110237" bottom="0.27559055118110237" header="0.31496062992125984" footer="0.28000000000000003"/>
  <pageSetup paperSize="9" scale="86" fitToHeight="0" orientation="landscape" r:id="rId1"/>
  <rowBreaks count="1" manualBreakCount="1">
    <brk id="26" max="32" man="1"/>
  </rowBreaks>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A2080-EDD3-4503-A0A6-46FA7CAF2336}">
  <sheetPr>
    <pageSetUpPr fitToPage="1"/>
  </sheetPr>
  <dimension ref="A1:AG52"/>
  <sheetViews>
    <sheetView showZeros="0" view="pageBreakPreview" topLeftCell="A31" zoomScaleSheetLayoutView="100" workbookViewId="0">
      <selection activeCell="M17" sqref="M17"/>
    </sheetView>
  </sheetViews>
  <sheetFormatPr defaultColWidth="9.140625" defaultRowHeight="18.75"/>
  <cols>
    <col min="1" max="1" width="4.5703125" style="425" customWidth="1"/>
    <col min="2" max="2" width="20.42578125" style="426" customWidth="1"/>
    <col min="3" max="8" width="9.140625" style="425" hidden="1" customWidth="1"/>
    <col min="9" max="9" width="8" style="425" hidden="1" customWidth="1"/>
    <col min="10" max="10" width="5.7109375" style="425" hidden="1" customWidth="1"/>
    <col min="11" max="11" width="11.28515625" style="425" hidden="1" customWidth="1"/>
    <col min="12" max="12" width="8" style="425" hidden="1" customWidth="1"/>
    <col min="13" max="13" width="11.42578125" style="425" hidden="1" customWidth="1"/>
    <col min="14" max="14" width="8.42578125" style="425" hidden="1" customWidth="1"/>
    <col min="15" max="15" width="11.5703125" style="425" hidden="1" customWidth="1"/>
    <col min="16" max="16" width="8.140625" style="425" hidden="1" customWidth="1"/>
    <col min="17" max="17" width="11.42578125" style="425" hidden="1" customWidth="1"/>
    <col min="18" max="18" width="7.28515625" style="425" hidden="1" customWidth="1"/>
    <col min="19" max="19" width="11.42578125" style="425" hidden="1" customWidth="1"/>
    <col min="20" max="20" width="7.7109375" style="425" hidden="1" customWidth="1"/>
    <col min="21" max="21" width="11.42578125" style="425" hidden="1" customWidth="1"/>
    <col min="22" max="22" width="7.7109375" style="425" hidden="1" customWidth="1"/>
    <col min="23" max="23" width="11.5703125" style="425" customWidth="1"/>
    <col min="24" max="24" width="7.85546875" style="425" customWidth="1"/>
    <col min="25" max="25" width="11.5703125" style="425" customWidth="1"/>
    <col min="26" max="26" width="7.140625" style="425" customWidth="1"/>
    <col min="27" max="27" width="11.42578125" style="425" customWidth="1"/>
    <col min="28" max="28" width="7.140625" style="425" customWidth="1"/>
    <col min="29" max="29" width="11.42578125" style="425" customWidth="1"/>
    <col min="30" max="30" width="7.140625" style="425" customWidth="1"/>
    <col min="31" max="31" width="10.5703125" style="425" bestFit="1" customWidth="1"/>
    <col min="32" max="32" width="7.140625" style="425" customWidth="1"/>
    <col min="33" max="33" width="17" style="426" customWidth="1"/>
    <col min="34" max="16384" width="9.140625" style="425"/>
  </cols>
  <sheetData>
    <row r="1" spans="1:33" ht="19.5" thickBot="1"/>
    <row r="2" spans="1:33" ht="19.5" thickTop="1">
      <c r="A2" s="948" t="s">
        <v>1330</v>
      </c>
      <c r="B2" s="882"/>
      <c r="C2" s="882"/>
      <c r="D2" s="882"/>
      <c r="E2" s="882"/>
      <c r="F2" s="882"/>
      <c r="G2" s="882"/>
      <c r="H2" s="882"/>
      <c r="I2" s="882"/>
      <c r="J2" s="882"/>
      <c r="K2" s="882"/>
      <c r="L2" s="882"/>
      <c r="M2" s="882"/>
      <c r="N2" s="882"/>
      <c r="O2" s="882"/>
      <c r="P2" s="883"/>
      <c r="Q2" s="882"/>
      <c r="R2" s="882"/>
      <c r="S2" s="882"/>
      <c r="T2" s="882"/>
      <c r="U2" s="882"/>
      <c r="V2" s="882"/>
      <c r="W2" s="882"/>
      <c r="X2" s="882"/>
      <c r="Y2" s="882"/>
      <c r="Z2" s="882"/>
      <c r="AA2" s="882"/>
      <c r="AB2" s="882"/>
      <c r="AC2" s="882"/>
      <c r="AD2" s="882"/>
      <c r="AE2" s="882"/>
      <c r="AF2" s="882"/>
      <c r="AG2" s="883"/>
    </row>
    <row r="3" spans="1:33">
      <c r="A3" s="1201" t="s">
        <v>1472</v>
      </c>
      <c r="B3" s="1184"/>
      <c r="C3" s="1184"/>
      <c r="D3" s="1184"/>
      <c r="E3" s="1184"/>
      <c r="F3" s="1184"/>
      <c r="G3" s="1184"/>
      <c r="H3" s="1184"/>
      <c r="I3" s="1184"/>
      <c r="J3" s="1184"/>
      <c r="K3" s="1184"/>
      <c r="L3" s="1184"/>
      <c r="M3" s="1184"/>
      <c r="N3" s="1184"/>
      <c r="O3" s="1184"/>
      <c r="P3" s="1184"/>
      <c r="Q3" s="1184"/>
      <c r="R3" s="1184"/>
      <c r="S3" s="1184"/>
      <c r="T3" s="1184"/>
      <c r="U3" s="1184"/>
      <c r="V3" s="1184"/>
      <c r="W3" s="1184"/>
      <c r="X3" s="1184"/>
      <c r="Y3" s="1184"/>
      <c r="Z3" s="1184"/>
      <c r="AA3" s="1184"/>
      <c r="AB3" s="1184"/>
      <c r="AC3" s="1184"/>
      <c r="AD3" s="1184"/>
      <c r="AE3" s="1184"/>
      <c r="AF3" s="1184"/>
      <c r="AG3" s="1202"/>
    </row>
    <row r="4" spans="1:33">
      <c r="A4" s="1183" t="s">
        <v>1471</v>
      </c>
      <c r="B4" s="1184"/>
      <c r="C4" s="1184"/>
      <c r="D4" s="1184"/>
      <c r="E4" s="1184"/>
      <c r="F4" s="1184"/>
      <c r="G4" s="1184"/>
      <c r="H4" s="1184"/>
      <c r="I4" s="1184"/>
      <c r="J4" s="1184"/>
      <c r="K4" s="1184"/>
      <c r="L4" s="1184"/>
      <c r="M4" s="1184"/>
      <c r="N4" s="1184"/>
      <c r="O4" s="1184"/>
      <c r="P4" s="1202"/>
      <c r="Q4" s="1184"/>
      <c r="R4" s="1184"/>
      <c r="S4" s="1184"/>
      <c r="T4" s="1184"/>
      <c r="U4" s="1184"/>
      <c r="V4" s="1184"/>
      <c r="W4" s="1184"/>
      <c r="X4" s="1184"/>
      <c r="Y4" s="1185"/>
      <c r="Z4" s="1185"/>
      <c r="AA4" s="1185"/>
      <c r="AB4" s="1185"/>
      <c r="AC4" s="1185"/>
      <c r="AD4" s="1185"/>
      <c r="AE4" s="1185"/>
      <c r="AF4" s="1185"/>
      <c r="AG4" s="1186"/>
    </row>
    <row r="5" spans="1:33" s="434" customFormat="1">
      <c r="A5" s="1203" t="s">
        <v>1470</v>
      </c>
      <c r="B5" s="1215" t="s">
        <v>172</v>
      </c>
      <c r="C5" s="923">
        <v>2007</v>
      </c>
      <c r="D5" s="923"/>
      <c r="E5" s="923">
        <v>2008</v>
      </c>
      <c r="F5" s="923"/>
      <c r="G5" s="923">
        <v>2009</v>
      </c>
      <c r="H5" s="923"/>
      <c r="I5" s="923">
        <v>2010</v>
      </c>
      <c r="J5" s="923"/>
      <c r="K5" s="923">
        <v>2011</v>
      </c>
      <c r="L5" s="923"/>
      <c r="M5" s="923">
        <v>2012</v>
      </c>
      <c r="N5" s="923"/>
      <c r="O5" s="923">
        <v>2013</v>
      </c>
      <c r="P5" s="923"/>
      <c r="Q5" s="923">
        <v>2014</v>
      </c>
      <c r="R5" s="923"/>
      <c r="S5" s="923">
        <v>2015</v>
      </c>
      <c r="T5" s="923"/>
      <c r="U5" s="923">
        <v>2016</v>
      </c>
      <c r="V5" s="923"/>
      <c r="W5" s="923">
        <v>2017</v>
      </c>
      <c r="X5" s="923"/>
      <c r="Y5" s="1210">
        <v>2018</v>
      </c>
      <c r="Z5" s="1211"/>
      <c r="AA5" s="1214">
        <v>2019</v>
      </c>
      <c r="AB5" s="1194"/>
      <c r="AC5" s="1214">
        <v>2020</v>
      </c>
      <c r="AD5" s="1194"/>
      <c r="AE5" s="1214" t="s">
        <v>1420</v>
      </c>
      <c r="AF5" s="1194"/>
      <c r="AG5" s="1212" t="s">
        <v>37</v>
      </c>
    </row>
    <row r="6" spans="1:33" s="434" customFormat="1" ht="38.25" customHeight="1">
      <c r="A6" s="1204"/>
      <c r="B6" s="1215"/>
      <c r="C6" s="423" t="s">
        <v>1418</v>
      </c>
      <c r="D6" s="423" t="s">
        <v>1417</v>
      </c>
      <c r="E6" s="423" t="s">
        <v>1418</v>
      </c>
      <c r="F6" s="423" t="s">
        <v>1417</v>
      </c>
      <c r="G6" s="423" t="s">
        <v>1418</v>
      </c>
      <c r="H6" s="423" t="s">
        <v>1417</v>
      </c>
      <c r="I6" s="423" t="s">
        <v>1418</v>
      </c>
      <c r="J6" s="423" t="s">
        <v>1417</v>
      </c>
      <c r="K6" s="423" t="s">
        <v>1418</v>
      </c>
      <c r="L6" s="423" t="s">
        <v>1417</v>
      </c>
      <c r="M6" s="423" t="s">
        <v>1418</v>
      </c>
      <c r="N6" s="423" t="s">
        <v>1417</v>
      </c>
      <c r="O6" s="423" t="s">
        <v>1418</v>
      </c>
      <c r="P6" s="423" t="s">
        <v>1417</v>
      </c>
      <c r="Q6" s="423" t="s">
        <v>1418</v>
      </c>
      <c r="R6" s="423" t="s">
        <v>1417</v>
      </c>
      <c r="S6" s="423" t="s">
        <v>1418</v>
      </c>
      <c r="T6" s="423" t="s">
        <v>1417</v>
      </c>
      <c r="U6" s="423" t="s">
        <v>1418</v>
      </c>
      <c r="V6" s="423" t="s">
        <v>1417</v>
      </c>
      <c r="W6" s="423" t="s">
        <v>1416</v>
      </c>
      <c r="X6" s="423" t="s">
        <v>1450</v>
      </c>
      <c r="Y6" s="424" t="s">
        <v>1416</v>
      </c>
      <c r="Z6" s="423" t="s">
        <v>1450</v>
      </c>
      <c r="AA6" s="423" t="s">
        <v>1416</v>
      </c>
      <c r="AB6" s="423" t="s">
        <v>1450</v>
      </c>
      <c r="AC6" s="423" t="s">
        <v>1416</v>
      </c>
      <c r="AD6" s="423" t="s">
        <v>1450</v>
      </c>
      <c r="AE6" s="423" t="s">
        <v>1416</v>
      </c>
      <c r="AF6" s="423" t="s">
        <v>1450</v>
      </c>
      <c r="AG6" s="1213"/>
    </row>
    <row r="7" spans="1:33" ht="30">
      <c r="A7" s="412">
        <v>1</v>
      </c>
      <c r="B7" s="583" t="s">
        <v>1449</v>
      </c>
      <c r="C7" s="584">
        <v>124644</v>
      </c>
      <c r="D7" s="584">
        <v>18</v>
      </c>
      <c r="E7" s="584">
        <v>133174</v>
      </c>
      <c r="F7" s="584">
        <v>17</v>
      </c>
      <c r="G7" s="584">
        <v>136585</v>
      </c>
      <c r="H7" s="584">
        <v>8</v>
      </c>
      <c r="I7" s="584">
        <v>170763</v>
      </c>
      <c r="J7" s="584">
        <v>5</v>
      </c>
      <c r="K7" s="408">
        <v>180297</v>
      </c>
      <c r="L7" s="408">
        <v>6</v>
      </c>
      <c r="M7" s="408">
        <v>279816</v>
      </c>
      <c r="N7" s="408">
        <v>37</v>
      </c>
      <c r="O7" s="408">
        <v>256458</v>
      </c>
      <c r="P7" s="408">
        <v>6</v>
      </c>
      <c r="Q7" s="408">
        <v>186446</v>
      </c>
      <c r="R7" s="408">
        <v>5</v>
      </c>
      <c r="S7" s="408">
        <v>146385</v>
      </c>
      <c r="T7" s="408">
        <v>0</v>
      </c>
      <c r="U7" s="408">
        <v>170249</v>
      </c>
      <c r="V7" s="408">
        <v>0</v>
      </c>
      <c r="W7" s="348">
        <v>163929</v>
      </c>
      <c r="X7" s="348">
        <v>17</v>
      </c>
      <c r="Y7" s="779">
        <v>148490</v>
      </c>
      <c r="Z7" s="348">
        <v>7</v>
      </c>
      <c r="AA7" s="348">
        <v>159415</v>
      </c>
      <c r="AB7" s="348">
        <v>3</v>
      </c>
      <c r="AC7" s="348">
        <v>66520</v>
      </c>
      <c r="AD7" s="348">
        <v>38</v>
      </c>
      <c r="AE7" s="348">
        <v>82857</v>
      </c>
      <c r="AF7" s="348">
        <v>48</v>
      </c>
      <c r="AG7" s="615" t="s">
        <v>1448</v>
      </c>
    </row>
    <row r="8" spans="1:33" ht="30">
      <c r="A8" s="412">
        <f t="shared" ref="A8:A42" si="0">A7+1</f>
        <v>2</v>
      </c>
      <c r="B8" s="583" t="s">
        <v>308</v>
      </c>
      <c r="C8" s="584" t="s">
        <v>26</v>
      </c>
      <c r="D8" s="584" t="s">
        <v>26</v>
      </c>
      <c r="E8" s="584">
        <v>5578</v>
      </c>
      <c r="F8" s="584">
        <v>1</v>
      </c>
      <c r="G8" s="584">
        <v>3739</v>
      </c>
      <c r="H8" s="584">
        <v>23</v>
      </c>
      <c r="I8" s="584">
        <v>5715</v>
      </c>
      <c r="J8" s="584">
        <v>10</v>
      </c>
      <c r="K8" s="408">
        <v>7885</v>
      </c>
      <c r="L8" s="408">
        <v>9</v>
      </c>
      <c r="M8" s="408">
        <v>11821</v>
      </c>
      <c r="N8" s="408">
        <v>10</v>
      </c>
      <c r="O8" s="408">
        <v>7359</v>
      </c>
      <c r="P8" s="408">
        <v>4</v>
      </c>
      <c r="Q8" s="408">
        <v>4512</v>
      </c>
      <c r="R8" s="408">
        <v>3</v>
      </c>
      <c r="S8" s="408">
        <v>4476</v>
      </c>
      <c r="T8" s="408">
        <v>10</v>
      </c>
      <c r="U8" s="408">
        <v>4582</v>
      </c>
      <c r="V8" s="408">
        <v>1</v>
      </c>
      <c r="W8" s="348">
        <v>3553</v>
      </c>
      <c r="X8" s="348">
        <v>0</v>
      </c>
      <c r="Y8" s="779">
        <v>2465</v>
      </c>
      <c r="Z8" s="348">
        <v>0</v>
      </c>
      <c r="AA8" s="348">
        <v>1983</v>
      </c>
      <c r="AB8" s="348">
        <v>0</v>
      </c>
      <c r="AC8" s="348">
        <v>5315</v>
      </c>
      <c r="AD8" s="348">
        <v>0</v>
      </c>
      <c r="AE8" s="348">
        <v>2536</v>
      </c>
      <c r="AF8" s="348">
        <v>0</v>
      </c>
      <c r="AG8" s="615" t="s">
        <v>1469</v>
      </c>
    </row>
    <row r="9" spans="1:33">
      <c r="A9" s="412">
        <f t="shared" si="0"/>
        <v>3</v>
      </c>
      <c r="B9" s="583" t="s">
        <v>309</v>
      </c>
      <c r="C9" s="584">
        <v>4166</v>
      </c>
      <c r="D9" s="584">
        <v>37</v>
      </c>
      <c r="E9" s="584">
        <v>1955</v>
      </c>
      <c r="F9" s="584">
        <v>75</v>
      </c>
      <c r="G9" s="584">
        <v>4422</v>
      </c>
      <c r="H9" s="584">
        <v>0</v>
      </c>
      <c r="I9" s="584">
        <v>4140</v>
      </c>
      <c r="J9" s="584">
        <v>0</v>
      </c>
      <c r="K9" s="408">
        <v>4541</v>
      </c>
      <c r="L9" s="408">
        <v>5</v>
      </c>
      <c r="M9" s="408">
        <v>12016</v>
      </c>
      <c r="N9" s="408">
        <v>10</v>
      </c>
      <c r="O9" s="408">
        <v>6521</v>
      </c>
      <c r="P9" s="408">
        <v>0</v>
      </c>
      <c r="Q9" s="408">
        <v>5328</v>
      </c>
      <c r="R9" s="408">
        <v>29</v>
      </c>
      <c r="S9" s="408">
        <v>11333</v>
      </c>
      <c r="T9" s="408">
        <v>9</v>
      </c>
      <c r="U9" s="408">
        <v>19328</v>
      </c>
      <c r="V9" s="408">
        <v>0</v>
      </c>
      <c r="W9" s="348">
        <v>15137</v>
      </c>
      <c r="X9" s="348">
        <v>122</v>
      </c>
      <c r="Y9" s="779">
        <v>16473</v>
      </c>
      <c r="Z9" s="348">
        <v>30</v>
      </c>
      <c r="AA9" s="348">
        <v>11170</v>
      </c>
      <c r="AB9" s="348">
        <v>0</v>
      </c>
      <c r="AC9" s="348">
        <v>6875</v>
      </c>
      <c r="AD9" s="348">
        <v>0</v>
      </c>
      <c r="AE9" s="348">
        <v>6417</v>
      </c>
      <c r="AF9" s="348">
        <v>0</v>
      </c>
      <c r="AG9" s="615" t="s">
        <v>0</v>
      </c>
    </row>
    <row r="10" spans="1:33">
      <c r="A10" s="412">
        <f t="shared" si="0"/>
        <v>4</v>
      </c>
      <c r="B10" s="583" t="s">
        <v>310</v>
      </c>
      <c r="C10" s="584" t="s">
        <v>26</v>
      </c>
      <c r="D10" s="584" t="s">
        <v>26</v>
      </c>
      <c r="E10" s="584" t="s">
        <v>26</v>
      </c>
      <c r="F10" s="584" t="s">
        <v>26</v>
      </c>
      <c r="G10" s="584" t="s">
        <v>26</v>
      </c>
      <c r="H10" s="584" t="s">
        <v>26</v>
      </c>
      <c r="I10" s="584" t="s">
        <v>26</v>
      </c>
      <c r="J10" s="584" t="s">
        <v>26</v>
      </c>
      <c r="K10" s="408">
        <v>14787</v>
      </c>
      <c r="L10" s="408">
        <v>0</v>
      </c>
      <c r="M10" s="408">
        <v>142341</v>
      </c>
      <c r="N10" s="408">
        <v>3</v>
      </c>
      <c r="O10" s="408">
        <v>261791</v>
      </c>
      <c r="P10" s="408">
        <v>2</v>
      </c>
      <c r="Q10" s="408">
        <v>283679</v>
      </c>
      <c r="R10" s="408">
        <v>4</v>
      </c>
      <c r="S10" s="408">
        <v>265469</v>
      </c>
      <c r="T10" s="408">
        <v>1</v>
      </c>
      <c r="U10" s="408">
        <v>201672</v>
      </c>
      <c r="V10" s="408">
        <v>2</v>
      </c>
      <c r="W10" s="348">
        <v>171281</v>
      </c>
      <c r="X10" s="348">
        <v>2</v>
      </c>
      <c r="Y10" s="779">
        <v>145283</v>
      </c>
      <c r="Z10" s="348">
        <v>1</v>
      </c>
      <c r="AA10" s="348">
        <v>115309</v>
      </c>
      <c r="AB10" s="348">
        <v>0</v>
      </c>
      <c r="AC10" s="348">
        <v>27766</v>
      </c>
      <c r="AD10" s="348">
        <v>37</v>
      </c>
      <c r="AE10" s="348" t="s">
        <v>1468</v>
      </c>
      <c r="AF10" s="348">
        <v>0</v>
      </c>
      <c r="AG10" s="615" t="s">
        <v>1</v>
      </c>
    </row>
    <row r="11" spans="1:33">
      <c r="A11" s="412">
        <f t="shared" si="0"/>
        <v>5</v>
      </c>
      <c r="B11" s="583" t="s">
        <v>311</v>
      </c>
      <c r="C11" s="584">
        <v>38854</v>
      </c>
      <c r="D11" s="584">
        <v>0</v>
      </c>
      <c r="E11" s="584">
        <v>40231</v>
      </c>
      <c r="F11" s="584">
        <v>0</v>
      </c>
      <c r="G11" s="584">
        <v>53291</v>
      </c>
      <c r="H11" s="584">
        <v>5</v>
      </c>
      <c r="I11" s="584">
        <v>38532</v>
      </c>
      <c r="J11" s="584">
        <v>0</v>
      </c>
      <c r="K11" s="408">
        <v>42115</v>
      </c>
      <c r="L11" s="408">
        <v>1</v>
      </c>
      <c r="M11" s="408">
        <v>54417</v>
      </c>
      <c r="N11" s="408">
        <v>6</v>
      </c>
      <c r="O11" s="408">
        <v>27457</v>
      </c>
      <c r="P11" s="408">
        <v>2</v>
      </c>
      <c r="Q11" s="408">
        <v>32617</v>
      </c>
      <c r="R11" s="408">
        <v>1</v>
      </c>
      <c r="S11" s="408">
        <v>47970</v>
      </c>
      <c r="T11" s="408">
        <v>1</v>
      </c>
      <c r="U11" s="408">
        <v>74632</v>
      </c>
      <c r="V11" s="408">
        <v>8</v>
      </c>
      <c r="W11" s="348">
        <v>71321</v>
      </c>
      <c r="X11" s="348">
        <v>3</v>
      </c>
      <c r="Y11" s="779">
        <v>63126</v>
      </c>
      <c r="Z11" s="348">
        <v>5</v>
      </c>
      <c r="AA11" s="348">
        <v>78985</v>
      </c>
      <c r="AB11" s="348">
        <v>4</v>
      </c>
      <c r="AC11" s="348">
        <v>68490</v>
      </c>
      <c r="AD11" s="348">
        <v>0</v>
      </c>
      <c r="AE11" s="348">
        <v>49474</v>
      </c>
      <c r="AF11" s="348">
        <v>1</v>
      </c>
      <c r="AG11" s="615" t="s">
        <v>1467</v>
      </c>
    </row>
    <row r="12" spans="1:33" s="438" customFormat="1">
      <c r="A12" s="412">
        <f t="shared" si="0"/>
        <v>6</v>
      </c>
      <c r="B12" s="15" t="s">
        <v>312</v>
      </c>
      <c r="C12" s="440">
        <v>21198</v>
      </c>
      <c r="D12" s="440">
        <v>24</v>
      </c>
      <c r="E12" s="440">
        <v>19340</v>
      </c>
      <c r="F12" s="440">
        <v>32</v>
      </c>
      <c r="G12" s="440">
        <v>40646</v>
      </c>
      <c r="H12" s="440">
        <v>47</v>
      </c>
      <c r="I12" s="440">
        <v>32542</v>
      </c>
      <c r="J12" s="440">
        <v>60</v>
      </c>
      <c r="K12" s="420">
        <v>42976</v>
      </c>
      <c r="L12" s="420">
        <v>55</v>
      </c>
      <c r="M12" s="420">
        <v>47957</v>
      </c>
      <c r="N12" s="420">
        <v>71</v>
      </c>
      <c r="O12" s="420">
        <v>32691</v>
      </c>
      <c r="P12" s="420">
        <v>29</v>
      </c>
      <c r="Q12" s="420">
        <v>27339</v>
      </c>
      <c r="R12" s="420">
        <v>14</v>
      </c>
      <c r="S12" s="420">
        <v>30698</v>
      </c>
      <c r="T12" s="420">
        <v>16</v>
      </c>
      <c r="U12" s="439">
        <v>31225</v>
      </c>
      <c r="V12" s="439">
        <v>55</v>
      </c>
      <c r="W12" s="516">
        <v>18368</v>
      </c>
      <c r="X12" s="516">
        <v>17</v>
      </c>
      <c r="Y12" s="517">
        <v>27148</v>
      </c>
      <c r="Z12" s="516">
        <v>20</v>
      </c>
      <c r="AA12" s="348">
        <v>17205</v>
      </c>
      <c r="AB12" s="348">
        <v>20</v>
      </c>
      <c r="AC12" s="348">
        <v>11416</v>
      </c>
      <c r="AD12" s="348">
        <v>3</v>
      </c>
      <c r="AE12" s="348" t="s">
        <v>1466</v>
      </c>
      <c r="AF12" s="348">
        <v>0</v>
      </c>
      <c r="AG12" s="659" t="s">
        <v>12</v>
      </c>
    </row>
    <row r="13" spans="1:33">
      <c r="A13" s="412">
        <f t="shared" si="0"/>
        <v>7</v>
      </c>
      <c r="B13" s="583" t="s">
        <v>313</v>
      </c>
      <c r="C13" s="584">
        <v>425</v>
      </c>
      <c r="D13" s="584">
        <v>0</v>
      </c>
      <c r="E13" s="584">
        <v>1429</v>
      </c>
      <c r="F13" s="584">
        <v>1</v>
      </c>
      <c r="G13" s="584">
        <v>623</v>
      </c>
      <c r="H13" s="584">
        <v>0</v>
      </c>
      <c r="I13" s="584">
        <v>431</v>
      </c>
      <c r="J13" s="584">
        <v>0</v>
      </c>
      <c r="K13" s="408">
        <v>285</v>
      </c>
      <c r="L13" s="408">
        <v>0</v>
      </c>
      <c r="M13" s="408">
        <v>290</v>
      </c>
      <c r="N13" s="408">
        <v>0</v>
      </c>
      <c r="O13" s="408">
        <v>355</v>
      </c>
      <c r="P13" s="408">
        <v>0</v>
      </c>
      <c r="Q13" s="408">
        <v>573</v>
      </c>
      <c r="R13" s="408">
        <v>0</v>
      </c>
      <c r="S13" s="408">
        <v>1603</v>
      </c>
      <c r="T13" s="408">
        <v>1</v>
      </c>
      <c r="U13" s="408">
        <v>724</v>
      </c>
      <c r="V13" s="408">
        <v>0</v>
      </c>
      <c r="W13" s="348">
        <v>346</v>
      </c>
      <c r="X13" s="348">
        <v>0</v>
      </c>
      <c r="Y13" s="779">
        <v>530</v>
      </c>
      <c r="Z13" s="348">
        <v>0</v>
      </c>
      <c r="AA13" s="348">
        <v>451</v>
      </c>
      <c r="AB13" s="348">
        <v>0</v>
      </c>
      <c r="AC13" s="348">
        <v>277</v>
      </c>
      <c r="AD13" s="348">
        <v>0</v>
      </c>
      <c r="AE13" s="348">
        <v>45</v>
      </c>
      <c r="AF13" s="348">
        <v>0</v>
      </c>
      <c r="AG13" s="615" t="s">
        <v>13</v>
      </c>
    </row>
    <row r="14" spans="1:33">
      <c r="A14" s="412">
        <f t="shared" si="0"/>
        <v>8</v>
      </c>
      <c r="B14" s="583" t="s">
        <v>314</v>
      </c>
      <c r="C14" s="584">
        <v>5724</v>
      </c>
      <c r="D14" s="584">
        <v>1</v>
      </c>
      <c r="E14" s="584">
        <v>4918</v>
      </c>
      <c r="F14" s="584">
        <v>0</v>
      </c>
      <c r="G14" s="584">
        <v>7156</v>
      </c>
      <c r="H14" s="584">
        <v>1</v>
      </c>
      <c r="I14" s="584">
        <v>9778</v>
      </c>
      <c r="J14" s="584">
        <v>0</v>
      </c>
      <c r="K14" s="408">
        <v>14371</v>
      </c>
      <c r="L14" s="408">
        <v>0</v>
      </c>
      <c r="M14" s="408">
        <v>24325</v>
      </c>
      <c r="N14" s="408">
        <v>0</v>
      </c>
      <c r="O14" s="408">
        <v>22962</v>
      </c>
      <c r="P14" s="408">
        <v>1</v>
      </c>
      <c r="Q14" s="408">
        <v>29505</v>
      </c>
      <c r="R14" s="408">
        <v>0</v>
      </c>
      <c r="S14" s="408">
        <v>35362</v>
      </c>
      <c r="T14" s="408">
        <v>1</v>
      </c>
      <c r="U14" s="408">
        <v>45970</v>
      </c>
      <c r="V14" s="408">
        <v>0</v>
      </c>
      <c r="W14" s="348">
        <v>41794</v>
      </c>
      <c r="X14" s="348">
        <v>0</v>
      </c>
      <c r="Y14" s="779">
        <v>56390</v>
      </c>
      <c r="Z14" s="348">
        <v>1</v>
      </c>
      <c r="AA14" s="348">
        <v>54868</v>
      </c>
      <c r="AB14" s="348">
        <v>0</v>
      </c>
      <c r="AC14" s="348">
        <v>19087</v>
      </c>
      <c r="AD14" s="348">
        <v>17</v>
      </c>
      <c r="AE14" s="348" t="s">
        <v>1465</v>
      </c>
      <c r="AF14" s="348">
        <v>0</v>
      </c>
      <c r="AG14" s="615" t="s">
        <v>25</v>
      </c>
    </row>
    <row r="15" spans="1:33">
      <c r="A15" s="412">
        <f t="shared" si="0"/>
        <v>9</v>
      </c>
      <c r="B15" s="583" t="s">
        <v>315</v>
      </c>
      <c r="C15" s="584">
        <v>6638</v>
      </c>
      <c r="D15" s="584">
        <v>1</v>
      </c>
      <c r="E15" s="584">
        <v>11233</v>
      </c>
      <c r="F15" s="584">
        <v>1</v>
      </c>
      <c r="G15" s="584">
        <v>21183</v>
      </c>
      <c r="H15" s="584">
        <v>31</v>
      </c>
      <c r="I15" s="584">
        <v>22361</v>
      </c>
      <c r="J15" s="584">
        <v>2</v>
      </c>
      <c r="K15" s="408">
        <v>25469</v>
      </c>
      <c r="L15" s="408">
        <v>1</v>
      </c>
      <c r="M15" s="408">
        <v>34427</v>
      </c>
      <c r="N15" s="408">
        <v>1</v>
      </c>
      <c r="O15" s="408">
        <v>27115</v>
      </c>
      <c r="P15" s="408">
        <v>0</v>
      </c>
      <c r="Q15" s="408">
        <v>29990</v>
      </c>
      <c r="R15" s="408">
        <v>1</v>
      </c>
      <c r="S15" s="408">
        <v>31965</v>
      </c>
      <c r="T15" s="408">
        <v>0</v>
      </c>
      <c r="U15" s="408">
        <v>35969</v>
      </c>
      <c r="V15" s="408">
        <v>0</v>
      </c>
      <c r="W15" s="348">
        <v>48581</v>
      </c>
      <c r="X15" s="348">
        <v>4</v>
      </c>
      <c r="Y15" s="779">
        <v>55698</v>
      </c>
      <c r="Z15" s="348">
        <v>7</v>
      </c>
      <c r="AA15" s="348">
        <v>37494</v>
      </c>
      <c r="AB15" s="348">
        <v>1</v>
      </c>
      <c r="AC15" s="348">
        <v>22112</v>
      </c>
      <c r="AD15" s="348">
        <v>4</v>
      </c>
      <c r="AE15" s="348" t="s">
        <v>1464</v>
      </c>
      <c r="AF15" s="348">
        <v>3</v>
      </c>
      <c r="AG15" s="615" t="s">
        <v>14</v>
      </c>
    </row>
    <row r="16" spans="1:33">
      <c r="A16" s="412">
        <f t="shared" si="0"/>
        <v>10</v>
      </c>
      <c r="B16" s="583" t="s">
        <v>316</v>
      </c>
      <c r="C16" s="584">
        <v>21360</v>
      </c>
      <c r="D16" s="584">
        <v>0</v>
      </c>
      <c r="E16" s="584">
        <v>24029</v>
      </c>
      <c r="F16" s="584">
        <v>2</v>
      </c>
      <c r="G16" s="584">
        <v>20252</v>
      </c>
      <c r="H16" s="584">
        <v>4</v>
      </c>
      <c r="I16" s="584">
        <v>24417</v>
      </c>
      <c r="J16" s="584">
        <v>3</v>
      </c>
      <c r="K16" s="408">
        <v>28074</v>
      </c>
      <c r="L16" s="408">
        <v>2</v>
      </c>
      <c r="M16" s="408">
        <v>40041</v>
      </c>
      <c r="N16" s="408">
        <v>3</v>
      </c>
      <c r="O16" s="408">
        <v>37128</v>
      </c>
      <c r="P16" s="408">
        <v>2</v>
      </c>
      <c r="Q16" s="408">
        <v>48786</v>
      </c>
      <c r="R16" s="408">
        <v>6</v>
      </c>
      <c r="S16" s="408">
        <v>40639</v>
      </c>
      <c r="T16" s="408">
        <v>6</v>
      </c>
      <c r="U16" s="408">
        <v>38093</v>
      </c>
      <c r="V16" s="408">
        <v>7</v>
      </c>
      <c r="W16" s="348">
        <v>39692</v>
      </c>
      <c r="X16" s="348">
        <v>12</v>
      </c>
      <c r="Y16" s="779">
        <v>25821</v>
      </c>
      <c r="Z16" s="348">
        <v>5</v>
      </c>
      <c r="AA16" s="348">
        <v>31072</v>
      </c>
      <c r="AB16" s="348">
        <v>6</v>
      </c>
      <c r="AC16" s="348">
        <v>13081</v>
      </c>
      <c r="AD16" s="348">
        <v>0</v>
      </c>
      <c r="AE16" s="348">
        <v>13107</v>
      </c>
      <c r="AF16" s="348">
        <v>0</v>
      </c>
      <c r="AG16" s="615" t="s">
        <v>2</v>
      </c>
    </row>
    <row r="17" spans="1:33">
      <c r="A17" s="412">
        <f t="shared" si="0"/>
        <v>11</v>
      </c>
      <c r="B17" s="583" t="s">
        <v>1440</v>
      </c>
      <c r="C17" s="584">
        <v>41460</v>
      </c>
      <c r="D17" s="584">
        <v>0</v>
      </c>
      <c r="E17" s="584">
        <v>47364</v>
      </c>
      <c r="F17" s="584">
        <v>0</v>
      </c>
      <c r="G17" s="584">
        <v>74416</v>
      </c>
      <c r="H17" s="584">
        <v>0</v>
      </c>
      <c r="I17" s="584">
        <v>69713</v>
      </c>
      <c r="J17" s="584">
        <v>1</v>
      </c>
      <c r="K17" s="408">
        <v>59465</v>
      </c>
      <c r="L17" s="408">
        <v>0</v>
      </c>
      <c r="M17" s="408">
        <v>68157</v>
      </c>
      <c r="N17" s="408">
        <v>0</v>
      </c>
      <c r="O17" s="408">
        <v>47563</v>
      </c>
      <c r="P17" s="408">
        <v>0</v>
      </c>
      <c r="Q17" s="408">
        <v>36269</v>
      </c>
      <c r="R17" s="408">
        <v>1</v>
      </c>
      <c r="S17" s="408">
        <v>32182</v>
      </c>
      <c r="T17" s="408">
        <v>0</v>
      </c>
      <c r="U17" s="408">
        <v>45520</v>
      </c>
      <c r="V17" s="408">
        <v>0</v>
      </c>
      <c r="W17" s="348" t="s">
        <v>1666</v>
      </c>
      <c r="X17" s="348">
        <v>0</v>
      </c>
      <c r="Y17" s="779" t="s">
        <v>1663</v>
      </c>
      <c r="Z17" s="348">
        <v>0</v>
      </c>
      <c r="AA17" s="348" t="s">
        <v>1664</v>
      </c>
      <c r="AB17" s="348">
        <v>0</v>
      </c>
      <c r="AC17" s="348">
        <v>12701</v>
      </c>
      <c r="AD17" s="348">
        <v>0</v>
      </c>
      <c r="AE17" s="348">
        <v>24238</v>
      </c>
      <c r="AF17" s="348">
        <v>0</v>
      </c>
      <c r="AG17" s="615" t="s">
        <v>1439</v>
      </c>
    </row>
    <row r="18" spans="1:33">
      <c r="A18" s="412">
        <f t="shared" si="0"/>
        <v>12</v>
      </c>
      <c r="B18" s="583" t="s">
        <v>1438</v>
      </c>
      <c r="C18" s="584"/>
      <c r="D18" s="584"/>
      <c r="E18" s="584"/>
      <c r="F18" s="584"/>
      <c r="G18" s="584"/>
      <c r="H18" s="584"/>
      <c r="I18" s="584"/>
      <c r="J18" s="584"/>
      <c r="K18" s="408"/>
      <c r="L18" s="408"/>
      <c r="M18" s="408"/>
      <c r="N18" s="408"/>
      <c r="O18" s="408">
        <v>23296</v>
      </c>
      <c r="P18" s="408">
        <v>0</v>
      </c>
      <c r="Q18" s="408">
        <v>21268</v>
      </c>
      <c r="R18" s="408">
        <v>0</v>
      </c>
      <c r="S18" s="408">
        <v>20177</v>
      </c>
      <c r="T18" s="408">
        <v>0</v>
      </c>
      <c r="U18" s="408"/>
      <c r="V18" s="408"/>
      <c r="W18" s="348" t="s">
        <v>1667</v>
      </c>
      <c r="X18" s="348">
        <v>4</v>
      </c>
      <c r="Y18" s="779" t="s">
        <v>1668</v>
      </c>
      <c r="Z18" s="348">
        <v>0</v>
      </c>
      <c r="AA18" s="348" t="s">
        <v>1669</v>
      </c>
      <c r="AB18" s="348">
        <v>0</v>
      </c>
      <c r="AC18" s="348">
        <v>12435</v>
      </c>
      <c r="AD18" s="348">
        <v>0</v>
      </c>
      <c r="AE18" s="348">
        <v>7462</v>
      </c>
      <c r="AF18" s="348">
        <v>0</v>
      </c>
      <c r="AG18" s="615" t="s">
        <v>1437</v>
      </c>
    </row>
    <row r="19" spans="1:33">
      <c r="A19" s="412">
        <f t="shared" si="0"/>
        <v>13</v>
      </c>
      <c r="B19" s="583" t="s">
        <v>318</v>
      </c>
      <c r="C19" s="584">
        <v>12209</v>
      </c>
      <c r="D19" s="584">
        <v>0</v>
      </c>
      <c r="E19" s="584">
        <v>37598</v>
      </c>
      <c r="F19" s="584">
        <v>5</v>
      </c>
      <c r="G19" s="584">
        <v>34172</v>
      </c>
      <c r="H19" s="584">
        <v>10</v>
      </c>
      <c r="I19" s="584">
        <v>35872</v>
      </c>
      <c r="J19" s="584">
        <v>0</v>
      </c>
      <c r="K19" s="408">
        <v>27009</v>
      </c>
      <c r="L19" s="408">
        <v>3</v>
      </c>
      <c r="M19" s="408">
        <v>19624</v>
      </c>
      <c r="N19" s="408">
        <v>39</v>
      </c>
      <c r="O19" s="408">
        <v>24806</v>
      </c>
      <c r="P19" s="408">
        <v>7</v>
      </c>
      <c r="Q19" s="408">
        <v>36663</v>
      </c>
      <c r="R19" s="408">
        <v>7</v>
      </c>
      <c r="S19" s="408">
        <v>28330</v>
      </c>
      <c r="T19" s="408">
        <v>4</v>
      </c>
      <c r="U19" s="408">
        <v>42163</v>
      </c>
      <c r="V19" s="408">
        <v>0</v>
      </c>
      <c r="W19" s="348">
        <v>13114</v>
      </c>
      <c r="X19" s="348">
        <v>0</v>
      </c>
      <c r="Y19" s="779">
        <v>38686</v>
      </c>
      <c r="Z19" s="348">
        <v>0</v>
      </c>
      <c r="AA19" s="348">
        <v>50673</v>
      </c>
      <c r="AB19" s="348">
        <v>0</v>
      </c>
      <c r="AC19" s="348">
        <v>25216</v>
      </c>
      <c r="AD19" s="348">
        <v>4</v>
      </c>
      <c r="AE19" s="348">
        <v>44698</v>
      </c>
      <c r="AF19" s="348">
        <v>10</v>
      </c>
      <c r="AG19" s="615" t="s">
        <v>3</v>
      </c>
    </row>
    <row r="20" spans="1:33">
      <c r="A20" s="412">
        <f t="shared" si="0"/>
        <v>14</v>
      </c>
      <c r="B20" s="583" t="s">
        <v>319</v>
      </c>
      <c r="C20" s="584">
        <v>61610</v>
      </c>
      <c r="D20" s="584">
        <v>5</v>
      </c>
      <c r="E20" s="584">
        <v>54572</v>
      </c>
      <c r="F20" s="584">
        <v>16</v>
      </c>
      <c r="G20" s="584">
        <v>50434</v>
      </c>
      <c r="H20" s="584">
        <v>11</v>
      </c>
      <c r="I20" s="584">
        <v>34296</v>
      </c>
      <c r="J20" s="584">
        <v>6</v>
      </c>
      <c r="K20" s="408">
        <v>38727</v>
      </c>
      <c r="L20" s="408">
        <v>2</v>
      </c>
      <c r="M20" s="408">
        <v>55163</v>
      </c>
      <c r="N20" s="408">
        <v>1</v>
      </c>
      <c r="O20" s="408">
        <v>61485</v>
      </c>
      <c r="P20" s="408">
        <v>9</v>
      </c>
      <c r="Q20" s="408">
        <v>92959</v>
      </c>
      <c r="R20" s="408">
        <v>1</v>
      </c>
      <c r="S20" s="408">
        <v>85837</v>
      </c>
      <c r="T20" s="408">
        <v>1</v>
      </c>
      <c r="U20" s="408">
        <v>97493</v>
      </c>
      <c r="V20" s="408">
        <v>1</v>
      </c>
      <c r="W20" s="348">
        <v>41685</v>
      </c>
      <c r="X20" s="348">
        <v>0</v>
      </c>
      <c r="Y20" s="779">
        <v>127150</v>
      </c>
      <c r="Z20" s="348">
        <v>0</v>
      </c>
      <c r="AA20" s="348">
        <v>138310</v>
      </c>
      <c r="AB20" s="348">
        <v>0</v>
      </c>
      <c r="AC20" s="348">
        <v>8902</v>
      </c>
      <c r="AD20" s="348">
        <v>0</v>
      </c>
      <c r="AE20" s="348" t="s">
        <v>1463</v>
      </c>
      <c r="AF20" s="348">
        <v>6</v>
      </c>
      <c r="AG20" s="615" t="s">
        <v>15</v>
      </c>
    </row>
    <row r="21" spans="1:33">
      <c r="A21" s="412">
        <f t="shared" si="0"/>
        <v>15</v>
      </c>
      <c r="B21" s="583" t="s">
        <v>320</v>
      </c>
      <c r="C21" s="584">
        <v>4261</v>
      </c>
      <c r="D21" s="584">
        <v>4</v>
      </c>
      <c r="E21" s="584">
        <v>5920</v>
      </c>
      <c r="F21" s="584">
        <v>5</v>
      </c>
      <c r="G21" s="584">
        <v>4331</v>
      </c>
      <c r="H21" s="584">
        <v>2</v>
      </c>
      <c r="I21" s="584">
        <v>4621</v>
      </c>
      <c r="J21" s="584">
        <v>1</v>
      </c>
      <c r="K21" s="408">
        <v>3322</v>
      </c>
      <c r="L21" s="408">
        <v>0</v>
      </c>
      <c r="M21" s="408">
        <v>4670</v>
      </c>
      <c r="N21" s="408">
        <v>1</v>
      </c>
      <c r="O21" s="408">
        <v>4325</v>
      </c>
      <c r="P21" s="408">
        <v>3</v>
      </c>
      <c r="Q21" s="408">
        <v>2269</v>
      </c>
      <c r="R21" s="408">
        <v>0</v>
      </c>
      <c r="S21" s="408">
        <v>2862</v>
      </c>
      <c r="T21" s="408">
        <v>0</v>
      </c>
      <c r="U21" s="408">
        <v>2038</v>
      </c>
      <c r="V21" s="408">
        <v>0</v>
      </c>
      <c r="W21" s="348">
        <v>2561</v>
      </c>
      <c r="X21" s="348">
        <v>0</v>
      </c>
      <c r="Y21" s="779">
        <v>2234</v>
      </c>
      <c r="Z21" s="348">
        <v>0</v>
      </c>
      <c r="AA21" s="348">
        <v>4097</v>
      </c>
      <c r="AB21" s="348">
        <v>0</v>
      </c>
      <c r="AC21" s="348">
        <v>18440</v>
      </c>
      <c r="AD21" s="348">
        <v>0</v>
      </c>
      <c r="AE21" s="348">
        <v>30</v>
      </c>
      <c r="AF21" s="348">
        <v>0</v>
      </c>
      <c r="AG21" s="615" t="s">
        <v>4</v>
      </c>
    </row>
    <row r="22" spans="1:33">
      <c r="A22" s="412">
        <f t="shared" si="0"/>
        <v>16</v>
      </c>
      <c r="B22" s="583" t="s">
        <v>321</v>
      </c>
      <c r="C22" s="584">
        <v>46863</v>
      </c>
      <c r="D22" s="584">
        <v>38</v>
      </c>
      <c r="E22" s="584">
        <v>62746</v>
      </c>
      <c r="F22" s="584">
        <v>37</v>
      </c>
      <c r="G22" s="584">
        <v>57883</v>
      </c>
      <c r="H22" s="584">
        <v>39</v>
      </c>
      <c r="I22" s="584">
        <v>33792</v>
      </c>
      <c r="J22" s="584">
        <v>25</v>
      </c>
      <c r="K22" s="408">
        <v>32490</v>
      </c>
      <c r="L22" s="408">
        <v>20</v>
      </c>
      <c r="M22" s="408">
        <v>68280</v>
      </c>
      <c r="N22" s="408">
        <v>29</v>
      </c>
      <c r="O22" s="408">
        <v>114578</v>
      </c>
      <c r="P22" s="408">
        <v>28</v>
      </c>
      <c r="Q22" s="408">
        <v>155190</v>
      </c>
      <c r="R22" s="408">
        <v>25</v>
      </c>
      <c r="S22" s="408">
        <v>125737</v>
      </c>
      <c r="T22" s="408">
        <v>8</v>
      </c>
      <c r="U22" s="408">
        <v>123075</v>
      </c>
      <c r="V22" s="408">
        <v>21</v>
      </c>
      <c r="W22" s="348">
        <v>108759</v>
      </c>
      <c r="X22" s="348">
        <v>9</v>
      </c>
      <c r="Y22" s="779">
        <v>72862</v>
      </c>
      <c r="Z22" s="348">
        <v>3</v>
      </c>
      <c r="AA22" s="348">
        <v>47674</v>
      </c>
      <c r="AB22" s="348">
        <v>4</v>
      </c>
      <c r="AC22" s="348">
        <v>85814</v>
      </c>
      <c r="AD22" s="348">
        <v>0</v>
      </c>
      <c r="AE22" s="348">
        <v>69542</v>
      </c>
      <c r="AF22" s="348">
        <v>0</v>
      </c>
      <c r="AG22" s="615" t="s">
        <v>5</v>
      </c>
    </row>
    <row r="23" spans="1:33">
      <c r="A23" s="412">
        <f t="shared" si="0"/>
        <v>17</v>
      </c>
      <c r="B23" s="583" t="s">
        <v>322</v>
      </c>
      <c r="C23" s="584">
        <v>67661</v>
      </c>
      <c r="D23" s="584">
        <v>14</v>
      </c>
      <c r="E23" s="584">
        <v>81188</v>
      </c>
      <c r="F23" s="584">
        <v>8</v>
      </c>
      <c r="G23" s="584">
        <v>79162</v>
      </c>
      <c r="H23" s="584">
        <v>12</v>
      </c>
      <c r="I23" s="584">
        <v>94363</v>
      </c>
      <c r="J23" s="584">
        <v>0</v>
      </c>
      <c r="K23" s="408">
        <v>50095</v>
      </c>
      <c r="L23" s="408">
        <v>1</v>
      </c>
      <c r="M23" s="408">
        <v>71094</v>
      </c>
      <c r="N23" s="408">
        <v>2</v>
      </c>
      <c r="O23" s="408">
        <v>81458</v>
      </c>
      <c r="P23" s="408">
        <v>1</v>
      </c>
      <c r="Q23" s="408">
        <v>102299</v>
      </c>
      <c r="R23" s="408">
        <v>0</v>
      </c>
      <c r="S23" s="408">
        <v>130809</v>
      </c>
      <c r="T23" s="408">
        <v>0</v>
      </c>
      <c r="U23" s="408">
        <v>137617</v>
      </c>
      <c r="V23" s="408">
        <v>0</v>
      </c>
      <c r="W23" s="348">
        <v>95814</v>
      </c>
      <c r="X23" s="348">
        <v>0</v>
      </c>
      <c r="Y23" s="779">
        <v>116203</v>
      </c>
      <c r="Z23" s="348">
        <v>9</v>
      </c>
      <c r="AA23" s="348">
        <v>8205</v>
      </c>
      <c r="AB23" s="348">
        <v>0</v>
      </c>
      <c r="AC23" s="348">
        <v>49166</v>
      </c>
      <c r="AD23" s="348">
        <v>0</v>
      </c>
      <c r="AE23" s="348">
        <v>34389</v>
      </c>
      <c r="AF23" s="348">
        <v>0</v>
      </c>
      <c r="AG23" s="615" t="s">
        <v>16</v>
      </c>
    </row>
    <row r="24" spans="1:33">
      <c r="A24" s="412">
        <f t="shared" si="0"/>
        <v>18</v>
      </c>
      <c r="B24" s="583" t="s">
        <v>323</v>
      </c>
      <c r="C24" s="584">
        <v>5278</v>
      </c>
      <c r="D24" s="584">
        <v>1</v>
      </c>
      <c r="E24" s="584">
        <v>4460</v>
      </c>
      <c r="F24" s="584">
        <v>1</v>
      </c>
      <c r="G24" s="584">
        <v>5247</v>
      </c>
      <c r="H24" s="584">
        <v>3</v>
      </c>
      <c r="I24" s="584">
        <v>3859</v>
      </c>
      <c r="J24" s="584">
        <v>0</v>
      </c>
      <c r="K24" s="408">
        <v>5498</v>
      </c>
      <c r="L24" s="408">
        <v>7</v>
      </c>
      <c r="M24" s="408">
        <v>13731</v>
      </c>
      <c r="N24" s="408">
        <v>5</v>
      </c>
      <c r="O24" s="408">
        <v>10927</v>
      </c>
      <c r="P24" s="408">
        <v>17</v>
      </c>
      <c r="Q24" s="408">
        <v>10636</v>
      </c>
      <c r="R24" s="408">
        <v>10</v>
      </c>
      <c r="S24" s="408">
        <v>5422</v>
      </c>
      <c r="T24" s="408">
        <v>0</v>
      </c>
      <c r="U24" s="408">
        <v>4942</v>
      </c>
      <c r="V24" s="408">
        <v>2</v>
      </c>
      <c r="W24" s="348">
        <v>4184</v>
      </c>
      <c r="X24" s="348">
        <v>0</v>
      </c>
      <c r="Y24" s="779">
        <v>3483</v>
      </c>
      <c r="Z24" s="348">
        <v>0</v>
      </c>
      <c r="AA24" s="348">
        <v>3143</v>
      </c>
      <c r="AB24" s="348">
        <v>0</v>
      </c>
      <c r="AC24" s="348">
        <v>1758</v>
      </c>
      <c r="AD24" s="348">
        <v>0</v>
      </c>
      <c r="AE24" s="348">
        <v>1678</v>
      </c>
      <c r="AF24" s="348">
        <v>0</v>
      </c>
      <c r="AG24" s="615" t="s">
        <v>17</v>
      </c>
    </row>
    <row r="25" spans="1:33">
      <c r="A25" s="412">
        <f t="shared" si="0"/>
        <v>19</v>
      </c>
      <c r="B25" s="583" t="s">
        <v>324</v>
      </c>
      <c r="C25" s="584">
        <v>37124</v>
      </c>
      <c r="D25" s="584">
        <v>2</v>
      </c>
      <c r="E25" s="584">
        <v>7478</v>
      </c>
      <c r="F25" s="584">
        <v>0</v>
      </c>
      <c r="G25" s="584">
        <v>10066</v>
      </c>
      <c r="H25" s="584">
        <v>0</v>
      </c>
      <c r="I25" s="584">
        <v>8169</v>
      </c>
      <c r="J25" s="584">
        <v>1</v>
      </c>
      <c r="K25" s="408">
        <v>9235</v>
      </c>
      <c r="L25" s="408">
        <v>2</v>
      </c>
      <c r="M25" s="408">
        <v>6916</v>
      </c>
      <c r="N25" s="408">
        <v>10</v>
      </c>
      <c r="O25" s="408">
        <v>9134</v>
      </c>
      <c r="P25" s="408">
        <v>1</v>
      </c>
      <c r="Q25" s="408">
        <v>10395</v>
      </c>
      <c r="R25" s="408">
        <v>8</v>
      </c>
      <c r="S25" s="408">
        <v>13459</v>
      </c>
      <c r="T25" s="408">
        <v>0</v>
      </c>
      <c r="U25" s="408">
        <v>14204</v>
      </c>
      <c r="V25" s="408">
        <v>0</v>
      </c>
      <c r="W25" s="348">
        <v>7893</v>
      </c>
      <c r="X25" s="348">
        <v>0</v>
      </c>
      <c r="Y25" s="779">
        <v>7466</v>
      </c>
      <c r="Z25" s="348">
        <v>0</v>
      </c>
      <c r="AA25" s="348">
        <v>7711</v>
      </c>
      <c r="AB25" s="348">
        <v>0</v>
      </c>
      <c r="AC25" s="348">
        <v>2059</v>
      </c>
      <c r="AD25" s="348">
        <v>0</v>
      </c>
      <c r="AE25" s="348">
        <v>1467</v>
      </c>
      <c r="AF25" s="348">
        <v>0</v>
      </c>
      <c r="AG25" s="615" t="s">
        <v>18</v>
      </c>
    </row>
    <row r="26" spans="1:33">
      <c r="A26" s="412">
        <f t="shared" si="0"/>
        <v>20</v>
      </c>
      <c r="B26" s="583" t="s">
        <v>325</v>
      </c>
      <c r="C26" s="584">
        <v>909</v>
      </c>
      <c r="D26" s="584">
        <v>2</v>
      </c>
      <c r="E26" s="584">
        <v>1395</v>
      </c>
      <c r="F26" s="584">
        <v>9</v>
      </c>
      <c r="G26" s="584">
        <v>1163</v>
      </c>
      <c r="H26" s="584">
        <v>4</v>
      </c>
      <c r="I26" s="584">
        <v>1115</v>
      </c>
      <c r="J26" s="584">
        <v>0</v>
      </c>
      <c r="K26" s="408">
        <v>2270</v>
      </c>
      <c r="L26" s="408">
        <v>1</v>
      </c>
      <c r="M26" s="408">
        <v>2062</v>
      </c>
      <c r="N26" s="408">
        <v>1</v>
      </c>
      <c r="O26" s="408">
        <v>2765</v>
      </c>
      <c r="P26" s="408">
        <v>3</v>
      </c>
      <c r="Q26" s="408">
        <v>2758</v>
      </c>
      <c r="R26" s="408">
        <v>4</v>
      </c>
      <c r="S26" s="408">
        <v>2804</v>
      </c>
      <c r="T26" s="408">
        <v>0</v>
      </c>
      <c r="U26" s="408">
        <v>2869</v>
      </c>
      <c r="V26" s="408">
        <v>2</v>
      </c>
      <c r="W26" s="348">
        <v>2537</v>
      </c>
      <c r="X26" s="348">
        <v>1</v>
      </c>
      <c r="Y26" s="779">
        <v>3387</v>
      </c>
      <c r="Z26" s="348">
        <v>0</v>
      </c>
      <c r="AA26" s="348">
        <v>2896</v>
      </c>
      <c r="AB26" s="348">
        <v>0</v>
      </c>
      <c r="AC26" s="348">
        <v>1963</v>
      </c>
      <c r="AD26" s="348">
        <v>0</v>
      </c>
      <c r="AE26" s="348">
        <v>1576</v>
      </c>
      <c r="AF26" s="348">
        <v>0</v>
      </c>
      <c r="AG26" s="615" t="s">
        <v>35</v>
      </c>
    </row>
    <row r="27" spans="1:33">
      <c r="A27" s="412">
        <f t="shared" si="0"/>
        <v>21</v>
      </c>
      <c r="B27" s="583" t="s">
        <v>326</v>
      </c>
      <c r="C27" s="584">
        <v>6458</v>
      </c>
      <c r="D27" s="584">
        <v>5</v>
      </c>
      <c r="E27" s="584">
        <v>8409</v>
      </c>
      <c r="F27" s="584">
        <v>0</v>
      </c>
      <c r="G27" s="584">
        <v>15569</v>
      </c>
      <c r="H27" s="584">
        <v>0</v>
      </c>
      <c r="I27" s="584">
        <v>19014</v>
      </c>
      <c r="J27" s="584">
        <v>0</v>
      </c>
      <c r="K27" s="408">
        <v>14962</v>
      </c>
      <c r="L27" s="408">
        <v>2</v>
      </c>
      <c r="M27" s="408">
        <v>10437</v>
      </c>
      <c r="N27" s="408">
        <v>0</v>
      </c>
      <c r="O27" s="408">
        <v>12736</v>
      </c>
      <c r="P27" s="408">
        <v>0</v>
      </c>
      <c r="Q27" s="408">
        <v>11604</v>
      </c>
      <c r="R27" s="408">
        <v>0</v>
      </c>
      <c r="S27" s="408">
        <v>7977</v>
      </c>
      <c r="T27" s="408">
        <v>0</v>
      </c>
      <c r="U27" s="408">
        <v>9741</v>
      </c>
      <c r="V27" s="408">
        <v>0</v>
      </c>
      <c r="W27" s="348">
        <v>9483</v>
      </c>
      <c r="X27" s="348">
        <v>6</v>
      </c>
      <c r="Y27" s="779">
        <v>9089</v>
      </c>
      <c r="Z27" s="348">
        <v>0</v>
      </c>
      <c r="AA27" s="348">
        <v>6532</v>
      </c>
      <c r="AB27" s="348">
        <v>0</v>
      </c>
      <c r="AC27" s="348">
        <v>4872</v>
      </c>
      <c r="AD27" s="348">
        <v>0</v>
      </c>
      <c r="AE27" s="348">
        <v>3275</v>
      </c>
      <c r="AF27" s="348">
        <v>0</v>
      </c>
      <c r="AG27" s="615" t="s">
        <v>19</v>
      </c>
    </row>
    <row r="28" spans="1:33">
      <c r="A28" s="412">
        <f t="shared" si="0"/>
        <v>22</v>
      </c>
      <c r="B28" s="583" t="s">
        <v>327</v>
      </c>
      <c r="C28" s="584">
        <v>26734</v>
      </c>
      <c r="D28" s="584">
        <v>22</v>
      </c>
      <c r="E28" s="584">
        <v>40153</v>
      </c>
      <c r="F28" s="584">
        <v>32</v>
      </c>
      <c r="G28" s="584">
        <v>50341</v>
      </c>
      <c r="H28" s="584">
        <v>33</v>
      </c>
      <c r="I28" s="584">
        <v>45692</v>
      </c>
      <c r="J28" s="584">
        <v>29</v>
      </c>
      <c r="K28" s="408">
        <v>59903</v>
      </c>
      <c r="L28" s="408">
        <v>104</v>
      </c>
      <c r="M28" s="408">
        <v>73087</v>
      </c>
      <c r="N28" s="408">
        <v>89</v>
      </c>
      <c r="O28" s="408">
        <v>60337</v>
      </c>
      <c r="P28" s="408">
        <v>56</v>
      </c>
      <c r="Q28" s="408">
        <v>90363</v>
      </c>
      <c r="R28" s="408">
        <v>39</v>
      </c>
      <c r="S28" s="408">
        <v>90895</v>
      </c>
      <c r="T28" s="408">
        <v>45</v>
      </c>
      <c r="U28" s="408">
        <v>74306</v>
      </c>
      <c r="V28" s="408">
        <v>19</v>
      </c>
      <c r="W28" s="348">
        <v>58935</v>
      </c>
      <c r="X28" s="348">
        <v>15</v>
      </c>
      <c r="Y28" s="779">
        <v>64295</v>
      </c>
      <c r="Z28" s="348">
        <v>5</v>
      </c>
      <c r="AA28" s="348">
        <v>63846</v>
      </c>
      <c r="AB28" s="348">
        <v>2</v>
      </c>
      <c r="AC28" s="348">
        <v>43688</v>
      </c>
      <c r="AD28" s="348">
        <v>0</v>
      </c>
      <c r="AE28" s="348" t="s">
        <v>1462</v>
      </c>
      <c r="AF28" s="348">
        <v>3</v>
      </c>
      <c r="AG28" s="615" t="s">
        <v>20</v>
      </c>
    </row>
    <row r="29" spans="1:33" ht="19.5" thickBot="1">
      <c r="A29" s="418">
        <f t="shared" si="0"/>
        <v>23</v>
      </c>
      <c r="B29" s="397" t="s">
        <v>328</v>
      </c>
      <c r="C29" s="215">
        <v>19855</v>
      </c>
      <c r="D29" s="215">
        <v>6</v>
      </c>
      <c r="E29" s="215">
        <v>20927</v>
      </c>
      <c r="F29" s="215">
        <v>4</v>
      </c>
      <c r="G29" s="215">
        <v>22444</v>
      </c>
      <c r="H29" s="215">
        <v>1</v>
      </c>
      <c r="I29" s="215">
        <v>28248</v>
      </c>
      <c r="J29" s="215">
        <v>6</v>
      </c>
      <c r="K29" s="416">
        <v>36263</v>
      </c>
      <c r="L29" s="416">
        <v>9</v>
      </c>
      <c r="M29" s="416">
        <v>42536</v>
      </c>
      <c r="N29" s="416">
        <v>4</v>
      </c>
      <c r="O29" s="416">
        <v>35136</v>
      </c>
      <c r="P29" s="416">
        <v>5</v>
      </c>
      <c r="Q29" s="416">
        <v>34651</v>
      </c>
      <c r="R29" s="416">
        <v>1</v>
      </c>
      <c r="S29" s="416">
        <v>34867</v>
      </c>
      <c r="T29" s="416">
        <v>3</v>
      </c>
      <c r="U29" s="416">
        <v>37896</v>
      </c>
      <c r="V29" s="416">
        <v>3</v>
      </c>
      <c r="W29" s="780">
        <v>44994</v>
      </c>
      <c r="X29" s="780">
        <v>1</v>
      </c>
      <c r="Y29" s="781">
        <v>55260</v>
      </c>
      <c r="Z29" s="780">
        <v>2</v>
      </c>
      <c r="AA29" s="780">
        <v>56549</v>
      </c>
      <c r="AB29" s="780">
        <v>1</v>
      </c>
      <c r="AC29" s="780">
        <v>32497</v>
      </c>
      <c r="AD29" s="780">
        <v>0</v>
      </c>
      <c r="AE29" s="780">
        <v>36953</v>
      </c>
      <c r="AF29" s="780">
        <v>0</v>
      </c>
      <c r="AG29" s="705" t="s">
        <v>21</v>
      </c>
    </row>
    <row r="30" spans="1:33" ht="19.5" thickTop="1">
      <c r="A30" s="413">
        <f t="shared" si="0"/>
        <v>24</v>
      </c>
      <c r="B30" s="289" t="s">
        <v>329</v>
      </c>
      <c r="C30" s="212">
        <v>6072</v>
      </c>
      <c r="D30" s="212">
        <v>0</v>
      </c>
      <c r="E30" s="212">
        <v>15168</v>
      </c>
      <c r="F30" s="212">
        <v>8</v>
      </c>
      <c r="G30" s="212">
        <v>11469</v>
      </c>
      <c r="H30" s="212">
        <v>0</v>
      </c>
      <c r="I30" s="212">
        <v>10575</v>
      </c>
      <c r="J30" s="212">
        <v>0</v>
      </c>
      <c r="K30" s="414">
        <v>7902</v>
      </c>
      <c r="L30" s="414">
        <v>0</v>
      </c>
      <c r="M30" s="414">
        <v>27018</v>
      </c>
      <c r="N30" s="414">
        <v>4</v>
      </c>
      <c r="O30" s="414">
        <v>65331</v>
      </c>
      <c r="P30" s="414">
        <v>5</v>
      </c>
      <c r="Q30" s="414">
        <v>83540</v>
      </c>
      <c r="R30" s="414">
        <v>4</v>
      </c>
      <c r="S30" s="414">
        <v>79244</v>
      </c>
      <c r="T30" s="414">
        <v>0</v>
      </c>
      <c r="U30" s="414">
        <v>87097</v>
      </c>
      <c r="V30" s="414">
        <v>0</v>
      </c>
      <c r="W30" s="357">
        <v>79017</v>
      </c>
      <c r="X30" s="357">
        <v>0</v>
      </c>
      <c r="Y30" s="782">
        <v>87767</v>
      </c>
      <c r="Z30" s="357">
        <v>0</v>
      </c>
      <c r="AA30" s="357">
        <v>100322</v>
      </c>
      <c r="AB30" s="357">
        <v>3</v>
      </c>
      <c r="AC30" s="357">
        <v>41116</v>
      </c>
      <c r="AD30" s="357">
        <v>0</v>
      </c>
      <c r="AE30" s="357">
        <v>42744</v>
      </c>
      <c r="AF30" s="357">
        <v>12</v>
      </c>
      <c r="AG30" s="706" t="s">
        <v>27</v>
      </c>
    </row>
    <row r="31" spans="1:33">
      <c r="A31" s="412">
        <f t="shared" si="0"/>
        <v>25</v>
      </c>
      <c r="B31" s="583" t="s">
        <v>330</v>
      </c>
      <c r="C31" s="584">
        <v>315</v>
      </c>
      <c r="D31" s="584">
        <v>0</v>
      </c>
      <c r="E31" s="584">
        <v>217</v>
      </c>
      <c r="F31" s="584">
        <v>0</v>
      </c>
      <c r="G31" s="584">
        <v>218</v>
      </c>
      <c r="H31" s="584">
        <v>0</v>
      </c>
      <c r="I31" s="584">
        <v>689</v>
      </c>
      <c r="J31" s="584">
        <v>0</v>
      </c>
      <c r="K31" s="408">
        <v>551</v>
      </c>
      <c r="L31" s="408">
        <v>0</v>
      </c>
      <c r="M31" s="408">
        <v>401</v>
      </c>
      <c r="N31" s="408">
        <v>0</v>
      </c>
      <c r="O31" s="408">
        <v>186</v>
      </c>
      <c r="P31" s="408">
        <v>0</v>
      </c>
      <c r="Q31" s="408">
        <v>716</v>
      </c>
      <c r="R31" s="408">
        <v>0</v>
      </c>
      <c r="S31" s="408">
        <v>453</v>
      </c>
      <c r="T31" s="408">
        <v>2</v>
      </c>
      <c r="U31" s="408">
        <v>482</v>
      </c>
      <c r="V31" s="408">
        <v>0</v>
      </c>
      <c r="W31" s="348">
        <v>104</v>
      </c>
      <c r="X31" s="348">
        <v>0</v>
      </c>
      <c r="Y31" s="779">
        <v>163</v>
      </c>
      <c r="Z31" s="348">
        <v>0</v>
      </c>
      <c r="AA31" s="348">
        <v>633</v>
      </c>
      <c r="AB31" s="348">
        <v>0</v>
      </c>
      <c r="AC31" s="348">
        <v>15</v>
      </c>
      <c r="AD31" s="348">
        <v>0</v>
      </c>
      <c r="AE31" s="348">
        <v>226</v>
      </c>
      <c r="AF31" s="348">
        <v>0</v>
      </c>
      <c r="AG31" s="615" t="s">
        <v>6</v>
      </c>
    </row>
    <row r="32" spans="1:33">
      <c r="A32" s="413">
        <f t="shared" si="0"/>
        <v>26</v>
      </c>
      <c r="B32" s="583" t="s">
        <v>331</v>
      </c>
      <c r="C32" s="584">
        <v>24037</v>
      </c>
      <c r="D32" s="584">
        <v>128</v>
      </c>
      <c r="E32" s="584">
        <v>86228</v>
      </c>
      <c r="F32" s="584">
        <v>1</v>
      </c>
      <c r="G32" s="584">
        <v>143948</v>
      </c>
      <c r="H32" s="584">
        <v>1</v>
      </c>
      <c r="I32" s="584">
        <v>112879</v>
      </c>
      <c r="J32" s="584">
        <v>51</v>
      </c>
      <c r="K32" s="408">
        <v>50185</v>
      </c>
      <c r="L32" s="408">
        <v>0</v>
      </c>
      <c r="M32" s="408">
        <v>34611</v>
      </c>
      <c r="N32" s="408">
        <v>0</v>
      </c>
      <c r="O32" s="408">
        <v>31440</v>
      </c>
      <c r="P32" s="408">
        <v>1</v>
      </c>
      <c r="Q32" s="408">
        <v>29937</v>
      </c>
      <c r="R32" s="408">
        <v>0</v>
      </c>
      <c r="S32" s="408">
        <v>40579</v>
      </c>
      <c r="T32" s="408">
        <v>0</v>
      </c>
      <c r="U32" s="408">
        <v>33573</v>
      </c>
      <c r="V32" s="408">
        <v>0</v>
      </c>
      <c r="W32" s="348">
        <v>49806</v>
      </c>
      <c r="X32" s="348">
        <v>14</v>
      </c>
      <c r="Y32" s="779">
        <v>43776</v>
      </c>
      <c r="Z32" s="348">
        <v>1</v>
      </c>
      <c r="AA32" s="348">
        <v>29009</v>
      </c>
      <c r="AB32" s="348">
        <v>0</v>
      </c>
      <c r="AC32" s="348">
        <v>17020</v>
      </c>
      <c r="AD32" s="348">
        <v>10</v>
      </c>
      <c r="AE32" s="348">
        <v>21921</v>
      </c>
      <c r="AF32" s="348">
        <v>26</v>
      </c>
      <c r="AG32" s="706" t="s">
        <v>22</v>
      </c>
    </row>
    <row r="33" spans="1:33" s="437" customFormat="1">
      <c r="A33" s="412">
        <f t="shared" si="0"/>
        <v>27</v>
      </c>
      <c r="B33" s="583" t="s">
        <v>345</v>
      </c>
      <c r="C33" s="584"/>
      <c r="D33" s="584"/>
      <c r="E33" s="584"/>
      <c r="F33" s="584"/>
      <c r="G33" s="584"/>
      <c r="H33" s="584"/>
      <c r="I33" s="584"/>
      <c r="J33" s="584"/>
      <c r="K33" s="408"/>
      <c r="L33" s="408"/>
      <c r="M33" s="408"/>
      <c r="N33" s="408"/>
      <c r="O33" s="408"/>
      <c r="P33" s="408"/>
      <c r="Q33" s="408"/>
      <c r="R33" s="408"/>
      <c r="S33" s="408">
        <v>163747</v>
      </c>
      <c r="T33" s="408">
        <v>0</v>
      </c>
      <c r="U33" s="408">
        <v>156115</v>
      </c>
      <c r="V33" s="408">
        <v>2</v>
      </c>
      <c r="W33" s="348">
        <v>54695</v>
      </c>
      <c r="X33" s="348">
        <v>0</v>
      </c>
      <c r="Y33" s="779">
        <v>51145</v>
      </c>
      <c r="Z33" s="348">
        <v>0</v>
      </c>
      <c r="AA33" s="348">
        <v>106456</v>
      </c>
      <c r="AB33" s="348">
        <v>0</v>
      </c>
      <c r="AC33" s="348">
        <v>68280</v>
      </c>
      <c r="AD33" s="348">
        <v>0</v>
      </c>
      <c r="AE33" s="348">
        <v>71059</v>
      </c>
      <c r="AF33" s="348">
        <v>10</v>
      </c>
      <c r="AG33" s="615" t="s">
        <v>28</v>
      </c>
    </row>
    <row r="34" spans="1:33">
      <c r="A34" s="412">
        <f t="shared" si="0"/>
        <v>28</v>
      </c>
      <c r="B34" s="583" t="s">
        <v>332</v>
      </c>
      <c r="C34" s="584">
        <v>2618</v>
      </c>
      <c r="D34" s="584">
        <v>4</v>
      </c>
      <c r="E34" s="584">
        <v>8328</v>
      </c>
      <c r="F34" s="584">
        <v>4</v>
      </c>
      <c r="G34" s="584">
        <v>2025</v>
      </c>
      <c r="H34" s="584">
        <v>1</v>
      </c>
      <c r="I34" s="584">
        <v>2068</v>
      </c>
      <c r="J34" s="584">
        <v>5</v>
      </c>
      <c r="K34" s="408">
        <v>3553</v>
      </c>
      <c r="L34" s="408">
        <v>0</v>
      </c>
      <c r="M34" s="408">
        <v>6198</v>
      </c>
      <c r="N34" s="408">
        <v>3</v>
      </c>
      <c r="O34" s="408">
        <v>12849</v>
      </c>
      <c r="P34" s="408">
        <v>1</v>
      </c>
      <c r="Q34" s="408">
        <v>10553</v>
      </c>
      <c r="R34" s="408">
        <v>0</v>
      </c>
      <c r="S34" s="408">
        <v>4596</v>
      </c>
      <c r="T34" s="408">
        <v>1</v>
      </c>
      <c r="U34" s="408">
        <v>5715</v>
      </c>
      <c r="V34" s="408">
        <v>0</v>
      </c>
      <c r="W34" s="348">
        <v>2836</v>
      </c>
      <c r="X34" s="348">
        <v>4</v>
      </c>
      <c r="Y34" s="779">
        <v>3664</v>
      </c>
      <c r="Z34" s="348">
        <v>2</v>
      </c>
      <c r="AA34" s="348">
        <v>4174</v>
      </c>
      <c r="AB34" s="348">
        <v>2</v>
      </c>
      <c r="AC34" s="348">
        <v>2383</v>
      </c>
      <c r="AD34" s="348">
        <v>0</v>
      </c>
      <c r="AE34" s="348">
        <v>1695</v>
      </c>
      <c r="AF34" s="348">
        <v>0</v>
      </c>
      <c r="AG34" s="615" t="s">
        <v>23</v>
      </c>
    </row>
    <row r="35" spans="1:33">
      <c r="A35" s="412">
        <f t="shared" si="0"/>
        <v>29</v>
      </c>
      <c r="B35" s="583" t="s">
        <v>334</v>
      </c>
      <c r="C35" s="584">
        <v>82387</v>
      </c>
      <c r="D35" s="584">
        <v>53</v>
      </c>
      <c r="E35" s="584">
        <v>48806</v>
      </c>
      <c r="F35" s="584">
        <v>31</v>
      </c>
      <c r="G35" s="584">
        <v>65096</v>
      </c>
      <c r="H35" s="584">
        <v>72</v>
      </c>
      <c r="I35" s="584">
        <v>71037</v>
      </c>
      <c r="J35" s="584">
        <v>158</v>
      </c>
      <c r="K35" s="408">
        <v>117537</v>
      </c>
      <c r="L35" s="408">
        <v>80</v>
      </c>
      <c r="M35" s="408">
        <v>143516</v>
      </c>
      <c r="N35" s="408">
        <v>65</v>
      </c>
      <c r="O35" s="408">
        <v>25956</v>
      </c>
      <c r="P35" s="408">
        <v>0</v>
      </c>
      <c r="Q35" s="408">
        <v>28939</v>
      </c>
      <c r="R35" s="408">
        <v>14</v>
      </c>
      <c r="S35" s="408">
        <v>34120</v>
      </c>
      <c r="T35" s="408">
        <v>10</v>
      </c>
      <c r="U35" s="408">
        <v>33904</v>
      </c>
      <c r="V35" s="408">
        <v>4</v>
      </c>
      <c r="W35" s="348">
        <v>32367</v>
      </c>
      <c r="X35" s="348">
        <v>7</v>
      </c>
      <c r="Y35" s="779">
        <v>33685</v>
      </c>
      <c r="Z35" s="348">
        <v>4</v>
      </c>
      <c r="AA35" s="348">
        <v>37920</v>
      </c>
      <c r="AB35" s="348">
        <v>1</v>
      </c>
      <c r="AC35" s="348">
        <v>24044</v>
      </c>
      <c r="AD35" s="348">
        <v>0</v>
      </c>
      <c r="AE35" s="348" t="s">
        <v>1461</v>
      </c>
      <c r="AF35" s="348">
        <v>0</v>
      </c>
      <c r="AG35" s="615" t="s">
        <v>24</v>
      </c>
    </row>
    <row r="36" spans="1:33">
      <c r="A36" s="412">
        <f t="shared" si="0"/>
        <v>30</v>
      </c>
      <c r="B36" s="583" t="s">
        <v>333</v>
      </c>
      <c r="C36" s="584">
        <v>10447</v>
      </c>
      <c r="D36" s="584">
        <v>0</v>
      </c>
      <c r="E36" s="584">
        <v>9649</v>
      </c>
      <c r="F36" s="584">
        <v>0</v>
      </c>
      <c r="G36" s="584">
        <v>23009</v>
      </c>
      <c r="H36" s="584">
        <v>49</v>
      </c>
      <c r="I36" s="584">
        <v>16489</v>
      </c>
      <c r="J36" s="584">
        <v>2</v>
      </c>
      <c r="K36" s="408">
        <v>13760</v>
      </c>
      <c r="L36" s="408">
        <v>1</v>
      </c>
      <c r="M36" s="408">
        <v>28698</v>
      </c>
      <c r="N36" s="408">
        <v>4</v>
      </c>
      <c r="O36" s="408">
        <v>224748</v>
      </c>
      <c r="P36" s="408">
        <v>161</v>
      </c>
      <c r="Q36" s="408">
        <v>225829</v>
      </c>
      <c r="R36" s="408">
        <v>203</v>
      </c>
      <c r="S36" s="408">
        <v>288140</v>
      </c>
      <c r="T36" s="408">
        <v>221</v>
      </c>
      <c r="U36" s="408">
        <v>503497</v>
      </c>
      <c r="V36" s="408">
        <v>312</v>
      </c>
      <c r="W36" s="348">
        <v>650192</v>
      </c>
      <c r="X36" s="348">
        <v>248</v>
      </c>
      <c r="Y36" s="779">
        <v>766003</v>
      </c>
      <c r="Z36" s="348">
        <v>224</v>
      </c>
      <c r="AA36" s="348">
        <v>910731</v>
      </c>
      <c r="AB36" s="348">
        <v>50</v>
      </c>
      <c r="AC36" s="348">
        <v>358076</v>
      </c>
      <c r="AD36" s="348">
        <v>16</v>
      </c>
      <c r="AE36" s="348" t="s">
        <v>1460</v>
      </c>
      <c r="AF36" s="348">
        <v>95</v>
      </c>
      <c r="AG36" s="615" t="s">
        <v>7</v>
      </c>
    </row>
    <row r="37" spans="1:33">
      <c r="A37" s="412">
        <f t="shared" si="0"/>
        <v>31</v>
      </c>
      <c r="B37" s="583" t="s">
        <v>335</v>
      </c>
      <c r="C37" s="584">
        <v>118940</v>
      </c>
      <c r="D37" s="584">
        <v>82</v>
      </c>
      <c r="E37" s="584">
        <v>136543</v>
      </c>
      <c r="F37" s="584">
        <v>74</v>
      </c>
      <c r="G37" s="584">
        <v>133095</v>
      </c>
      <c r="H37" s="584">
        <v>78</v>
      </c>
      <c r="I37" s="584">
        <v>146428</v>
      </c>
      <c r="J37" s="584">
        <v>74</v>
      </c>
      <c r="K37" s="408">
        <v>127180</v>
      </c>
      <c r="L37" s="408">
        <v>34</v>
      </c>
      <c r="M37" s="408">
        <v>143179</v>
      </c>
      <c r="N37" s="408">
        <v>29</v>
      </c>
      <c r="O37" s="408">
        <v>108695</v>
      </c>
      <c r="P37" s="408">
        <v>39</v>
      </c>
      <c r="Q37" s="408">
        <v>90086</v>
      </c>
      <c r="R37" s="408">
        <v>42</v>
      </c>
      <c r="S37" s="408">
        <v>112262</v>
      </c>
      <c r="T37" s="408">
        <v>24</v>
      </c>
      <c r="U37" s="408">
        <v>161429</v>
      </c>
      <c r="V37" s="408">
        <v>22</v>
      </c>
      <c r="W37" s="348">
        <v>238569</v>
      </c>
      <c r="X37" s="348">
        <v>8</v>
      </c>
      <c r="Y37" s="779">
        <v>251296</v>
      </c>
      <c r="Z37" s="348">
        <v>17</v>
      </c>
      <c r="AA37" s="348">
        <v>253301</v>
      </c>
      <c r="AB37" s="348">
        <v>14</v>
      </c>
      <c r="AC37" s="348">
        <v>137492</v>
      </c>
      <c r="AD37" s="348">
        <v>9</v>
      </c>
      <c r="AE37" s="348">
        <v>120370</v>
      </c>
      <c r="AF37" s="348">
        <v>7</v>
      </c>
      <c r="AG37" s="615" t="s">
        <v>8</v>
      </c>
    </row>
    <row r="38" spans="1:33" ht="30">
      <c r="A38" s="412">
        <f t="shared" si="0"/>
        <v>32</v>
      </c>
      <c r="B38" s="583" t="s">
        <v>1430</v>
      </c>
      <c r="C38" s="584">
        <v>689</v>
      </c>
      <c r="D38" s="584">
        <v>1</v>
      </c>
      <c r="E38" s="584">
        <v>1675</v>
      </c>
      <c r="F38" s="584">
        <v>0</v>
      </c>
      <c r="G38" s="584">
        <v>2608</v>
      </c>
      <c r="H38" s="584">
        <v>0</v>
      </c>
      <c r="I38" s="584">
        <v>1266</v>
      </c>
      <c r="J38" s="584">
        <v>1</v>
      </c>
      <c r="K38" s="408">
        <v>1343</v>
      </c>
      <c r="L38" s="408">
        <v>1</v>
      </c>
      <c r="M38" s="408">
        <v>1340</v>
      </c>
      <c r="N38" s="408">
        <v>1</v>
      </c>
      <c r="O38" s="408">
        <v>1501</v>
      </c>
      <c r="P38" s="408">
        <v>3</v>
      </c>
      <c r="Q38" s="408">
        <v>881</v>
      </c>
      <c r="R38" s="408">
        <v>0</v>
      </c>
      <c r="S38" s="408">
        <v>870</v>
      </c>
      <c r="T38" s="408">
        <v>0</v>
      </c>
      <c r="U38" s="408">
        <v>838</v>
      </c>
      <c r="V38" s="408">
        <v>1</v>
      </c>
      <c r="W38" s="348">
        <v>664</v>
      </c>
      <c r="X38" s="348">
        <v>0</v>
      </c>
      <c r="Y38" s="779">
        <v>640</v>
      </c>
      <c r="Z38" s="348">
        <v>0</v>
      </c>
      <c r="AA38" s="348">
        <v>490</v>
      </c>
      <c r="AB38" s="348">
        <v>0</v>
      </c>
      <c r="AC38" s="348">
        <v>265</v>
      </c>
      <c r="AD38" s="348">
        <v>0</v>
      </c>
      <c r="AE38" s="348">
        <v>304</v>
      </c>
      <c r="AF38" s="348">
        <v>0</v>
      </c>
      <c r="AG38" s="615" t="s">
        <v>408</v>
      </c>
    </row>
    <row r="39" spans="1:33" s="437" customFormat="1">
      <c r="A39" s="412">
        <f t="shared" si="0"/>
        <v>33</v>
      </c>
      <c r="B39" s="583" t="s">
        <v>337</v>
      </c>
      <c r="C39" s="584">
        <v>422</v>
      </c>
      <c r="D39" s="584">
        <v>3</v>
      </c>
      <c r="E39" s="584" t="s">
        <v>26</v>
      </c>
      <c r="F39" s="584" t="s">
        <v>26</v>
      </c>
      <c r="G39" s="584">
        <v>498</v>
      </c>
      <c r="H39" s="584">
        <v>0</v>
      </c>
      <c r="I39" s="584" t="s">
        <v>26</v>
      </c>
      <c r="J39" s="584" t="s">
        <v>26</v>
      </c>
      <c r="K39" s="408">
        <v>3190</v>
      </c>
      <c r="L39" s="408">
        <v>0</v>
      </c>
      <c r="M39" s="408">
        <v>3023</v>
      </c>
      <c r="N39" s="408">
        <v>0</v>
      </c>
      <c r="O39" s="408">
        <v>3251</v>
      </c>
      <c r="P39" s="408">
        <v>0</v>
      </c>
      <c r="Q39" s="420">
        <v>6021</v>
      </c>
      <c r="R39" s="420">
        <v>0</v>
      </c>
      <c r="S39" s="420">
        <v>12447</v>
      </c>
      <c r="T39" s="420">
        <v>88</v>
      </c>
      <c r="U39" s="420">
        <v>12237</v>
      </c>
      <c r="V39" s="420">
        <v>48</v>
      </c>
      <c r="W39" s="348">
        <v>11531</v>
      </c>
      <c r="X39" s="348">
        <v>1</v>
      </c>
      <c r="Y39" s="517">
        <v>14399</v>
      </c>
      <c r="Z39" s="516">
        <v>0</v>
      </c>
      <c r="AA39" s="348">
        <v>15257</v>
      </c>
      <c r="AB39" s="348">
        <v>31</v>
      </c>
      <c r="AC39" s="348">
        <v>6104</v>
      </c>
      <c r="AD39" s="348">
        <v>1</v>
      </c>
      <c r="AE39" s="348">
        <v>2677</v>
      </c>
      <c r="AF39" s="348">
        <v>3</v>
      </c>
      <c r="AG39" s="615" t="s">
        <v>29</v>
      </c>
    </row>
    <row r="40" spans="1:33" ht="30">
      <c r="A40" s="412">
        <f t="shared" si="0"/>
        <v>34</v>
      </c>
      <c r="B40" s="583" t="s">
        <v>338</v>
      </c>
      <c r="C40" s="584">
        <v>688</v>
      </c>
      <c r="D40" s="584">
        <v>0</v>
      </c>
      <c r="E40" s="584">
        <v>1541</v>
      </c>
      <c r="F40" s="584">
        <v>0</v>
      </c>
      <c r="G40" s="584">
        <v>2653</v>
      </c>
      <c r="H40" s="584">
        <v>0</v>
      </c>
      <c r="I40" s="584">
        <v>2221</v>
      </c>
      <c r="J40" s="584">
        <v>0</v>
      </c>
      <c r="K40" s="408">
        <v>2269</v>
      </c>
      <c r="L40" s="408">
        <v>0</v>
      </c>
      <c r="M40" s="408">
        <v>2559</v>
      </c>
      <c r="N40" s="408">
        <v>0</v>
      </c>
      <c r="O40" s="408">
        <v>4323</v>
      </c>
      <c r="P40" s="408">
        <v>0</v>
      </c>
      <c r="Q40" s="408">
        <v>2439</v>
      </c>
      <c r="R40" s="408">
        <v>0</v>
      </c>
      <c r="S40" s="408">
        <v>1406</v>
      </c>
      <c r="T40" s="408">
        <v>0</v>
      </c>
      <c r="U40" s="408">
        <v>4420</v>
      </c>
      <c r="V40" s="408">
        <v>1</v>
      </c>
      <c r="W40" s="348">
        <v>7820</v>
      </c>
      <c r="X40" s="348">
        <v>1</v>
      </c>
      <c r="Y40" s="779">
        <v>9246</v>
      </c>
      <c r="Z40" s="348">
        <v>0</v>
      </c>
      <c r="AA40" s="348">
        <v>1500</v>
      </c>
      <c r="AB40" s="348">
        <v>0</v>
      </c>
      <c r="AC40" s="348">
        <v>903</v>
      </c>
      <c r="AD40" s="348">
        <v>0</v>
      </c>
      <c r="AE40" s="348">
        <v>49</v>
      </c>
      <c r="AF40" s="348">
        <v>0</v>
      </c>
      <c r="AG40" s="615" t="s">
        <v>406</v>
      </c>
    </row>
    <row r="41" spans="1:33" s="437" customFormat="1">
      <c r="A41" s="412">
        <f t="shared" si="0"/>
        <v>35</v>
      </c>
      <c r="B41" s="583" t="s">
        <v>339</v>
      </c>
      <c r="C41" s="584">
        <v>50</v>
      </c>
      <c r="D41" s="584">
        <v>0</v>
      </c>
      <c r="E41" s="584">
        <v>486</v>
      </c>
      <c r="F41" s="584">
        <v>0</v>
      </c>
      <c r="G41" s="584">
        <v>920</v>
      </c>
      <c r="H41" s="584">
        <v>0</v>
      </c>
      <c r="I41" s="584">
        <v>1652</v>
      </c>
      <c r="J41" s="584">
        <v>0</v>
      </c>
      <c r="K41" s="408">
        <v>964</v>
      </c>
      <c r="L41" s="408">
        <v>0</v>
      </c>
      <c r="M41" s="408">
        <v>1265</v>
      </c>
      <c r="N41" s="408">
        <v>0</v>
      </c>
      <c r="O41" s="408">
        <v>888</v>
      </c>
      <c r="P41" s="408">
        <v>0</v>
      </c>
      <c r="Q41" s="408">
        <v>167</v>
      </c>
      <c r="R41" s="408">
        <v>0</v>
      </c>
      <c r="S41" s="408">
        <v>165</v>
      </c>
      <c r="T41" s="408">
        <v>0</v>
      </c>
      <c r="U41" s="408">
        <v>197</v>
      </c>
      <c r="V41" s="408">
        <v>0</v>
      </c>
      <c r="W41" s="348">
        <v>480</v>
      </c>
      <c r="X41" s="348">
        <v>0</v>
      </c>
      <c r="Y41" s="779">
        <v>615</v>
      </c>
      <c r="Z41" s="348">
        <v>0</v>
      </c>
      <c r="AA41" s="348">
        <v>817</v>
      </c>
      <c r="AB41" s="348">
        <v>0</v>
      </c>
      <c r="AC41" s="348">
        <v>493</v>
      </c>
      <c r="AD41" s="348">
        <v>0</v>
      </c>
      <c r="AE41" s="348">
        <v>325</v>
      </c>
      <c r="AF41" s="348">
        <v>0</v>
      </c>
      <c r="AG41" s="615" t="s">
        <v>36</v>
      </c>
    </row>
    <row r="42" spans="1:33" s="437" customFormat="1">
      <c r="A42" s="412">
        <f t="shared" si="0"/>
        <v>36</v>
      </c>
      <c r="B42" s="583" t="s">
        <v>340</v>
      </c>
      <c r="C42" s="584">
        <v>2</v>
      </c>
      <c r="D42" s="584">
        <v>0</v>
      </c>
      <c r="E42" s="584">
        <v>11</v>
      </c>
      <c r="F42" s="584">
        <v>0</v>
      </c>
      <c r="G42" s="584">
        <v>4</v>
      </c>
      <c r="H42" s="584">
        <v>0</v>
      </c>
      <c r="I42" s="584">
        <v>13</v>
      </c>
      <c r="J42" s="584">
        <v>0</v>
      </c>
      <c r="K42" s="408">
        <v>14</v>
      </c>
      <c r="L42" s="408">
        <v>0</v>
      </c>
      <c r="M42" s="408">
        <v>5</v>
      </c>
      <c r="N42" s="408">
        <v>0</v>
      </c>
      <c r="O42" s="408">
        <v>3</v>
      </c>
      <c r="P42" s="408">
        <v>0</v>
      </c>
      <c r="Q42" s="408">
        <v>3</v>
      </c>
      <c r="R42" s="408">
        <v>0</v>
      </c>
      <c r="S42" s="408">
        <v>77</v>
      </c>
      <c r="T42" s="408">
        <v>0</v>
      </c>
      <c r="U42" s="408">
        <v>50</v>
      </c>
      <c r="V42" s="408">
        <v>0</v>
      </c>
      <c r="W42" s="348">
        <v>111</v>
      </c>
      <c r="X42" s="348">
        <v>0</v>
      </c>
      <c r="Y42" s="779">
        <v>57</v>
      </c>
      <c r="Z42" s="348">
        <v>0</v>
      </c>
      <c r="AA42" s="348">
        <v>115</v>
      </c>
      <c r="AB42" s="348">
        <v>0</v>
      </c>
      <c r="AC42" s="348">
        <v>74</v>
      </c>
      <c r="AD42" s="348">
        <v>0</v>
      </c>
      <c r="AE42" s="348">
        <v>22</v>
      </c>
      <c r="AF42" s="348">
        <v>0</v>
      </c>
      <c r="AG42" s="615" t="s">
        <v>1459</v>
      </c>
    </row>
    <row r="43" spans="1:33" s="437" customFormat="1">
      <c r="A43" s="412">
        <v>37</v>
      </c>
      <c r="B43" s="583" t="s">
        <v>654</v>
      </c>
      <c r="C43" s="584"/>
      <c r="D43" s="584"/>
      <c r="E43" s="584"/>
      <c r="F43" s="584"/>
      <c r="G43" s="584"/>
      <c r="H43" s="584"/>
      <c r="I43" s="584"/>
      <c r="J43" s="584"/>
      <c r="K43" s="408"/>
      <c r="L43" s="408"/>
      <c r="M43" s="408"/>
      <c r="N43" s="408"/>
      <c r="O43" s="408"/>
      <c r="P43" s="408"/>
      <c r="Q43" s="408"/>
      <c r="R43" s="408"/>
      <c r="S43" s="408"/>
      <c r="T43" s="408"/>
      <c r="U43" s="408"/>
      <c r="V43" s="408"/>
      <c r="W43" s="348"/>
      <c r="X43" s="348"/>
      <c r="Y43" s="779"/>
      <c r="Z43" s="348"/>
      <c r="AA43" s="348"/>
      <c r="AB43" s="348"/>
      <c r="AC43" s="348">
        <v>20</v>
      </c>
      <c r="AD43" s="348">
        <v>0</v>
      </c>
      <c r="AE43" s="348">
        <v>106</v>
      </c>
      <c r="AF43" s="348">
        <v>3</v>
      </c>
      <c r="AG43" s="615" t="s">
        <v>1665</v>
      </c>
    </row>
    <row r="44" spans="1:33">
      <c r="A44" s="412">
        <v>38</v>
      </c>
      <c r="B44" s="583" t="s">
        <v>341</v>
      </c>
      <c r="C44" s="584">
        <v>637</v>
      </c>
      <c r="D44" s="584">
        <v>1</v>
      </c>
      <c r="E44" s="584">
        <v>1038</v>
      </c>
      <c r="F44" s="584">
        <v>2</v>
      </c>
      <c r="G44" s="584">
        <v>1126</v>
      </c>
      <c r="H44" s="584">
        <v>1</v>
      </c>
      <c r="I44" s="584">
        <v>11001</v>
      </c>
      <c r="J44" s="584">
        <v>0</v>
      </c>
      <c r="K44" s="408">
        <v>11077</v>
      </c>
      <c r="L44" s="408">
        <v>0</v>
      </c>
      <c r="M44" s="408">
        <v>2678</v>
      </c>
      <c r="N44" s="408">
        <v>0</v>
      </c>
      <c r="O44" s="408">
        <v>2591</v>
      </c>
      <c r="P44" s="408">
        <v>1</v>
      </c>
      <c r="Q44" s="408">
        <v>1477</v>
      </c>
      <c r="R44" s="408">
        <v>3</v>
      </c>
      <c r="S44" s="408">
        <v>2049</v>
      </c>
      <c r="T44" s="408">
        <v>0</v>
      </c>
      <c r="U44" s="436">
        <v>1943</v>
      </c>
      <c r="V44" s="436">
        <v>0</v>
      </c>
      <c r="W44" s="348">
        <v>1596</v>
      </c>
      <c r="X44" s="348">
        <v>0</v>
      </c>
      <c r="Y44" s="779">
        <v>1307</v>
      </c>
      <c r="Z44" s="348">
        <v>2</v>
      </c>
      <c r="AA44" s="348">
        <v>1553</v>
      </c>
      <c r="AB44" s="348">
        <v>5</v>
      </c>
      <c r="AC44" s="348">
        <v>720</v>
      </c>
      <c r="AD44" s="348">
        <v>5</v>
      </c>
      <c r="AE44" s="348">
        <v>435</v>
      </c>
      <c r="AF44" s="348">
        <v>2</v>
      </c>
      <c r="AG44" s="615" t="s">
        <v>31</v>
      </c>
    </row>
    <row r="45" spans="1:33" s="434" customFormat="1">
      <c r="A45" s="1208" t="s">
        <v>348</v>
      </c>
      <c r="B45" s="1209"/>
      <c r="C45" s="435">
        <v>820360</v>
      </c>
      <c r="D45" s="435">
        <v>452</v>
      </c>
      <c r="E45" s="435">
        <v>934469</v>
      </c>
      <c r="F45" s="435">
        <v>366</v>
      </c>
      <c r="G45" s="435">
        <v>1099331</v>
      </c>
      <c r="H45" s="435">
        <v>436</v>
      </c>
      <c r="I45" s="435">
        <f t="shared" ref="I45:AB45" si="1">SUM(I7:I44)</f>
        <v>1063751</v>
      </c>
      <c r="J45" s="435">
        <f t="shared" si="1"/>
        <v>440</v>
      </c>
      <c r="K45" s="410">
        <f t="shared" si="1"/>
        <v>1039564</v>
      </c>
      <c r="L45" s="410">
        <f t="shared" si="1"/>
        <v>346</v>
      </c>
      <c r="M45" s="410">
        <f t="shared" si="1"/>
        <v>1477699</v>
      </c>
      <c r="N45" s="410">
        <f t="shared" si="1"/>
        <v>428</v>
      </c>
      <c r="O45" s="410">
        <f t="shared" si="1"/>
        <v>1650145</v>
      </c>
      <c r="P45" s="410">
        <f t="shared" si="1"/>
        <v>387</v>
      </c>
      <c r="Q45" s="410">
        <f t="shared" si="1"/>
        <v>1736687</v>
      </c>
      <c r="R45" s="410">
        <f t="shared" si="1"/>
        <v>425</v>
      </c>
      <c r="S45" s="410">
        <f t="shared" si="1"/>
        <v>1937413</v>
      </c>
      <c r="T45" s="410">
        <f t="shared" si="1"/>
        <v>452</v>
      </c>
      <c r="U45" s="410">
        <f t="shared" si="1"/>
        <v>2215805</v>
      </c>
      <c r="V45" s="410">
        <f t="shared" si="1"/>
        <v>511</v>
      </c>
      <c r="W45" s="783">
        <f t="shared" si="1"/>
        <v>2093749</v>
      </c>
      <c r="X45" s="783">
        <f t="shared" si="1"/>
        <v>496</v>
      </c>
      <c r="Y45" s="783">
        <f t="shared" si="1"/>
        <v>2305302</v>
      </c>
      <c r="Z45" s="783">
        <f t="shared" si="1"/>
        <v>345</v>
      </c>
      <c r="AA45" s="783">
        <f t="shared" si="1"/>
        <v>2359866</v>
      </c>
      <c r="AB45" s="783">
        <f t="shared" si="1"/>
        <v>147</v>
      </c>
      <c r="AC45" s="783">
        <v>1197455</v>
      </c>
      <c r="AD45" s="783">
        <v>144</v>
      </c>
      <c r="AE45" s="783">
        <v>1380882</v>
      </c>
      <c r="AF45" s="783">
        <v>229</v>
      </c>
      <c r="AG45" s="387" t="s">
        <v>9</v>
      </c>
    </row>
    <row r="46" spans="1:33">
      <c r="A46" s="386" t="s">
        <v>1691</v>
      </c>
      <c r="B46" s="432"/>
      <c r="C46"/>
      <c r="D46"/>
      <c r="E46"/>
      <c r="F46"/>
      <c r="G46"/>
      <c r="H46"/>
      <c r="I46"/>
      <c r="J46"/>
      <c r="K46"/>
      <c r="L46"/>
      <c r="M46"/>
      <c r="N46"/>
      <c r="O46"/>
      <c r="P46"/>
      <c r="Q46"/>
      <c r="R46"/>
      <c r="S46"/>
      <c r="T46"/>
      <c r="U46"/>
      <c r="V46"/>
      <c r="W46"/>
      <c r="X46"/>
      <c r="Y46"/>
      <c r="Z46"/>
      <c r="AA46"/>
      <c r="AB46"/>
      <c r="AE46"/>
      <c r="AF46"/>
      <c r="AG46" s="433"/>
    </row>
    <row r="47" spans="1:33">
      <c r="A47" s="385" t="s">
        <v>1692</v>
      </c>
      <c r="B47" s="715"/>
      <c r="C47" s="715"/>
      <c r="D47" s="715"/>
      <c r="E47" s="715"/>
      <c r="F47" s="715"/>
      <c r="G47" s="715"/>
      <c r="H47" s="715"/>
      <c r="I47"/>
      <c r="J47"/>
      <c r="K47" s="716"/>
      <c r="L47"/>
      <c r="M47"/>
      <c r="N47"/>
      <c r="O47"/>
      <c r="P47"/>
      <c r="Q47"/>
      <c r="R47"/>
      <c r="S47"/>
      <c r="T47"/>
      <c r="U47"/>
      <c r="V47"/>
      <c r="W47"/>
      <c r="X47"/>
      <c r="Y47"/>
      <c r="Z47"/>
      <c r="AA47"/>
      <c r="AB47"/>
      <c r="AC47"/>
      <c r="AD47"/>
      <c r="AE47"/>
      <c r="AF47"/>
      <c r="AG47" s="433"/>
    </row>
    <row r="48" spans="1:33">
      <c r="A48" s="1205"/>
      <c r="B48" s="1206"/>
      <c r="C48" s="1206"/>
      <c r="D48" s="1206"/>
      <c r="E48" s="1206"/>
      <c r="F48" s="1206"/>
      <c r="G48" s="1206"/>
      <c r="H48" s="1206"/>
      <c r="I48" s="1206"/>
      <c r="J48" s="1206"/>
      <c r="K48" s="1206"/>
      <c r="L48" s="1206"/>
      <c r="M48" s="1206"/>
      <c r="N48" s="1206"/>
      <c r="O48" s="1206"/>
      <c r="P48" s="1206"/>
      <c r="Q48" s="1206"/>
      <c r="R48" s="1206"/>
      <c r="S48" s="1206"/>
      <c r="T48" s="1206"/>
      <c r="U48" s="1206"/>
      <c r="V48" s="1206"/>
      <c r="W48" s="1206"/>
      <c r="X48" s="1206"/>
      <c r="Y48" s="1206"/>
      <c r="Z48" s="1206"/>
      <c r="AA48" s="1206"/>
      <c r="AB48" s="1206"/>
      <c r="AC48" s="1206"/>
      <c r="AD48" s="1206"/>
      <c r="AE48" s="1206"/>
      <c r="AF48" s="1206"/>
      <c r="AG48" s="1207"/>
    </row>
    <row r="49" spans="1:33">
      <c r="A49" s="384" t="s">
        <v>1458</v>
      </c>
      <c r="B49" s="432"/>
      <c r="C49"/>
      <c r="D49"/>
      <c r="E49"/>
      <c r="F49"/>
      <c r="G49"/>
      <c r="H49"/>
      <c r="I49"/>
      <c r="J49"/>
      <c r="K49"/>
      <c r="L49"/>
      <c r="M49"/>
      <c r="N49"/>
      <c r="O49"/>
      <c r="P49"/>
      <c r="Q49"/>
      <c r="R49"/>
      <c r="S49"/>
      <c r="T49" t="s">
        <v>1457</v>
      </c>
      <c r="U49"/>
      <c r="V49"/>
      <c r="W49"/>
      <c r="X49"/>
      <c r="Z49"/>
      <c r="AA49"/>
      <c r="AB49" s="432" t="s">
        <v>1456</v>
      </c>
      <c r="AC49"/>
      <c r="AD49"/>
      <c r="AE49"/>
      <c r="AF49"/>
      <c r="AG49" s="431"/>
    </row>
    <row r="50" spans="1:33">
      <c r="A50" s="384"/>
      <c r="B50" s="432" t="s">
        <v>1662</v>
      </c>
      <c r="C50"/>
      <c r="D50"/>
      <c r="E50"/>
      <c r="F50"/>
      <c r="G50"/>
      <c r="H50"/>
      <c r="I50"/>
      <c r="J50"/>
      <c r="K50"/>
      <c r="L50"/>
      <c r="M50"/>
      <c r="N50"/>
      <c r="O50"/>
      <c r="P50"/>
      <c r="Q50"/>
      <c r="R50"/>
      <c r="S50"/>
      <c r="T50"/>
      <c r="U50"/>
      <c r="V50"/>
      <c r="W50"/>
      <c r="X50"/>
      <c r="Z50"/>
      <c r="AA50"/>
      <c r="AB50" s="432"/>
      <c r="AC50"/>
      <c r="AD50"/>
      <c r="AE50"/>
      <c r="AF50"/>
      <c r="AG50" s="431"/>
    </row>
    <row r="51" spans="1:33" ht="19.5" thickBot="1">
      <c r="A51" s="717"/>
      <c r="B51" s="429" t="s">
        <v>1424</v>
      </c>
      <c r="C51" s="429"/>
      <c r="D51" s="429"/>
      <c r="E51" s="429"/>
      <c r="F51" s="429"/>
      <c r="G51" s="429"/>
      <c r="H51" s="429" t="s">
        <v>1455</v>
      </c>
      <c r="I51" s="429"/>
      <c r="J51" s="429"/>
      <c r="K51" s="430"/>
      <c r="L51" s="428"/>
      <c r="M51" s="428"/>
      <c r="N51" s="428"/>
      <c r="O51" s="428"/>
      <c r="P51" s="428"/>
      <c r="Q51" s="428"/>
      <c r="R51" s="428"/>
      <c r="S51" s="428"/>
      <c r="T51" s="428"/>
      <c r="U51" s="428"/>
      <c r="V51" s="428"/>
      <c r="W51" s="428"/>
      <c r="X51" s="428"/>
      <c r="Y51" s="428"/>
      <c r="Z51" s="428"/>
      <c r="AA51" s="428"/>
      <c r="AB51" s="429" t="s">
        <v>1454</v>
      </c>
      <c r="AC51" s="428"/>
      <c r="AD51" s="428"/>
      <c r="AE51" s="428"/>
      <c r="AF51" s="428"/>
      <c r="AG51" s="427"/>
    </row>
    <row r="52" spans="1:33" ht="19.5" thickTop="1"/>
  </sheetData>
  <mergeCells count="23">
    <mergeCell ref="A48:AG48"/>
    <mergeCell ref="A45:B45"/>
    <mergeCell ref="Q5:R5"/>
    <mergeCell ref="Y5:Z5"/>
    <mergeCell ref="AG5:AG6"/>
    <mergeCell ref="AA5:AB5"/>
    <mergeCell ref="AE5:AF5"/>
    <mergeCell ref="B5:B6"/>
    <mergeCell ref="W5:X5"/>
    <mergeCell ref="S5:T5"/>
    <mergeCell ref="U5:V5"/>
    <mergeCell ref="O5:P5"/>
    <mergeCell ref="AC5:AD5"/>
    <mergeCell ref="A3:AG3"/>
    <mergeCell ref="A2:AG2"/>
    <mergeCell ref="A4:AG4"/>
    <mergeCell ref="A5:A6"/>
    <mergeCell ref="C5:D5"/>
    <mergeCell ref="E5:F5"/>
    <mergeCell ref="G5:H5"/>
    <mergeCell ref="I5:J5"/>
    <mergeCell ref="K5:L5"/>
    <mergeCell ref="M5:N5"/>
  </mergeCells>
  <conditionalFormatting sqref="A7:AG45">
    <cfRule type="expression" dxfId="11" priority="1">
      <formula>MOD(ROW(),3)=1</formula>
    </cfRule>
  </conditionalFormatting>
  <printOptions horizontalCentered="1" verticalCentered="1"/>
  <pageMargins left="0.23622047244094491" right="0.23622047244094491" top="0.27559055118110237" bottom="0.27559055118110237" header="0.31496062992125984" footer="0.31496062992125984"/>
  <pageSetup paperSize="9" fitToHeight="0" orientation="landscape" r:id="rId1"/>
  <rowBreaks count="1" manualBreakCount="1">
    <brk id="29" max="30" man="1"/>
  </rowBreak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B04C7-8C51-4B8A-8AA1-64CC7FB5E09E}">
  <sheetPr>
    <pageSetUpPr fitToPage="1"/>
  </sheetPr>
  <dimension ref="A1:AA50"/>
  <sheetViews>
    <sheetView showZeros="0" view="pageBreakPreview" topLeftCell="A19" zoomScaleSheetLayoutView="100" workbookViewId="0">
      <selection activeCell="M17" sqref="M17"/>
    </sheetView>
  </sheetViews>
  <sheetFormatPr defaultColWidth="9.140625" defaultRowHeight="21"/>
  <cols>
    <col min="1" max="1" width="7.85546875" style="441" customWidth="1"/>
    <col min="2" max="2" width="26.28515625" style="441" customWidth="1"/>
    <col min="3" max="4" width="6.42578125" style="441" hidden="1" customWidth="1"/>
    <col min="5" max="5" width="12.7109375" style="441" hidden="1" customWidth="1"/>
    <col min="6" max="6" width="10" style="441" hidden="1" customWidth="1"/>
    <col min="7" max="7" width="12.7109375" style="441" hidden="1" customWidth="1"/>
    <col min="8" max="8" width="10.85546875" style="441" hidden="1" customWidth="1"/>
    <col min="9" max="16" width="9.7109375" style="441" hidden="1" customWidth="1"/>
    <col min="17" max="26" width="9.7109375" style="441" customWidth="1"/>
    <col min="27" max="27" width="24" style="441" customWidth="1"/>
    <col min="28" max="16384" width="9.140625" style="441"/>
  </cols>
  <sheetData>
    <row r="1" spans="1:27" ht="21.75" thickTop="1">
      <c r="A1" s="1180" t="s">
        <v>1330</v>
      </c>
      <c r="B1" s="1181"/>
      <c r="C1" s="1181"/>
      <c r="D1" s="1181"/>
      <c r="E1" s="1181"/>
      <c r="F1" s="1181"/>
      <c r="G1" s="1181"/>
      <c r="H1" s="1181"/>
      <c r="I1" s="1181"/>
      <c r="J1" s="1181"/>
      <c r="K1" s="1181"/>
      <c r="L1" s="1181"/>
      <c r="M1" s="1181"/>
      <c r="N1" s="1181"/>
      <c r="O1" s="1181"/>
      <c r="P1" s="1182"/>
      <c r="Q1" s="1181"/>
      <c r="R1" s="1181"/>
      <c r="S1" s="1181"/>
      <c r="T1" s="1181"/>
      <c r="U1" s="1181"/>
      <c r="V1" s="1181"/>
      <c r="W1" s="1181"/>
      <c r="X1" s="1181"/>
      <c r="Y1" s="1181"/>
      <c r="Z1" s="1181"/>
      <c r="AA1" s="1182"/>
    </row>
    <row r="2" spans="1:27">
      <c r="A2" s="1177" t="s">
        <v>1488</v>
      </c>
      <c r="B2" s="1178"/>
      <c r="C2" s="1178"/>
      <c r="D2" s="1178"/>
      <c r="E2" s="1178"/>
      <c r="F2" s="1178"/>
      <c r="G2" s="1178"/>
      <c r="H2" s="1178"/>
      <c r="I2" s="1178"/>
      <c r="J2" s="1178"/>
      <c r="K2" s="1178"/>
      <c r="L2" s="1178"/>
      <c r="M2" s="1178"/>
      <c r="N2" s="1178"/>
      <c r="O2" s="1178"/>
      <c r="P2" s="1178"/>
      <c r="Q2" s="1178"/>
      <c r="R2" s="1178"/>
      <c r="S2" s="1178"/>
      <c r="T2" s="1178"/>
      <c r="U2" s="1178"/>
      <c r="V2" s="1178"/>
      <c r="W2" s="1178"/>
      <c r="X2" s="1178"/>
      <c r="Y2" s="1178"/>
      <c r="Z2" s="1178"/>
      <c r="AA2" s="1179"/>
    </row>
    <row r="3" spans="1:27">
      <c r="A3" s="1177" t="s">
        <v>1487</v>
      </c>
      <c r="B3" s="1178"/>
      <c r="C3" s="1178"/>
      <c r="D3" s="1178"/>
      <c r="E3" s="1178"/>
      <c r="F3" s="1178"/>
      <c r="G3" s="1178"/>
      <c r="H3" s="1178"/>
      <c r="I3" s="1178"/>
      <c r="J3" s="1178"/>
      <c r="K3" s="1178"/>
      <c r="L3" s="1178"/>
      <c r="M3" s="1178"/>
      <c r="N3" s="1178"/>
      <c r="O3" s="1178"/>
      <c r="P3" s="1178"/>
      <c r="Q3" s="1178"/>
      <c r="R3" s="1178"/>
      <c r="S3" s="1178"/>
      <c r="T3" s="1178"/>
      <c r="U3" s="1178"/>
      <c r="V3" s="1178"/>
      <c r="W3" s="1178"/>
      <c r="X3" s="1178"/>
      <c r="Y3" s="1178"/>
      <c r="Z3" s="1178"/>
      <c r="AA3" s="1179"/>
    </row>
    <row r="4" spans="1:27">
      <c r="A4" s="1188" t="s">
        <v>1470</v>
      </c>
      <c r="B4" s="1221" t="s">
        <v>172</v>
      </c>
      <c r="C4" s="1222">
        <v>2010</v>
      </c>
      <c r="D4" s="1217"/>
      <c r="E4" s="1216">
        <v>2011</v>
      </c>
      <c r="F4" s="1217"/>
      <c r="G4" s="1216">
        <v>2012</v>
      </c>
      <c r="H4" s="1217"/>
      <c r="I4" s="1216">
        <v>2013</v>
      </c>
      <c r="J4" s="1217"/>
      <c r="K4" s="1216">
        <v>2014</v>
      </c>
      <c r="L4" s="1217"/>
      <c r="M4" s="1216">
        <v>2015</v>
      </c>
      <c r="N4" s="1217"/>
      <c r="O4" s="1218">
        <v>2016</v>
      </c>
      <c r="P4" s="1223"/>
      <c r="Q4" s="1217">
        <v>2017</v>
      </c>
      <c r="R4" s="1218"/>
      <c r="S4" s="1218">
        <v>2018</v>
      </c>
      <c r="T4" s="1218"/>
      <c r="U4" s="1216">
        <v>2019</v>
      </c>
      <c r="V4" s="1217"/>
      <c r="W4" s="1216">
        <v>2020</v>
      </c>
      <c r="X4" s="1217"/>
      <c r="Y4" s="1216" t="s">
        <v>1420</v>
      </c>
      <c r="Z4" s="1217"/>
      <c r="AA4" s="1212" t="s">
        <v>37</v>
      </c>
    </row>
    <row r="5" spans="1:27" ht="38.25">
      <c r="A5" s="1188"/>
      <c r="B5" s="1221"/>
      <c r="C5" s="712" t="s">
        <v>1418</v>
      </c>
      <c r="D5" s="720" t="s">
        <v>1417</v>
      </c>
      <c r="E5" s="720" t="s">
        <v>1418</v>
      </c>
      <c r="F5" s="720" t="s">
        <v>1417</v>
      </c>
      <c r="G5" s="720" t="s">
        <v>1418</v>
      </c>
      <c r="H5" s="720" t="s">
        <v>1417</v>
      </c>
      <c r="I5" s="720" t="s">
        <v>1418</v>
      </c>
      <c r="J5" s="720" t="s">
        <v>1417</v>
      </c>
      <c r="K5" s="720" t="s">
        <v>1418</v>
      </c>
      <c r="L5" s="720" t="s">
        <v>1417</v>
      </c>
      <c r="M5" s="720" t="s">
        <v>1418</v>
      </c>
      <c r="N5" s="720" t="s">
        <v>1417</v>
      </c>
      <c r="O5" s="720" t="s">
        <v>1418</v>
      </c>
      <c r="P5" s="721" t="s">
        <v>1417</v>
      </c>
      <c r="Q5" s="722" t="s">
        <v>1416</v>
      </c>
      <c r="R5" s="722" t="s">
        <v>1450</v>
      </c>
      <c r="S5" s="722" t="s">
        <v>1416</v>
      </c>
      <c r="T5" s="722" t="s">
        <v>1450</v>
      </c>
      <c r="U5" s="722" t="s">
        <v>1416</v>
      </c>
      <c r="V5" s="722" t="s">
        <v>1450</v>
      </c>
      <c r="W5" s="722" t="s">
        <v>1416</v>
      </c>
      <c r="X5" s="722" t="s">
        <v>1450</v>
      </c>
      <c r="Y5" s="722" t="s">
        <v>1416</v>
      </c>
      <c r="Z5" s="722" t="s">
        <v>1450</v>
      </c>
      <c r="AA5" s="1212"/>
    </row>
    <row r="6" spans="1:27">
      <c r="A6" s="603">
        <v>1</v>
      </c>
      <c r="B6" s="723" t="s">
        <v>307</v>
      </c>
      <c r="C6" s="724">
        <v>9949</v>
      </c>
      <c r="D6" s="702">
        <v>60</v>
      </c>
      <c r="E6" s="725">
        <v>11050</v>
      </c>
      <c r="F6" s="725">
        <v>61</v>
      </c>
      <c r="G6" s="725">
        <v>7955</v>
      </c>
      <c r="H6" s="725">
        <v>84</v>
      </c>
      <c r="I6" s="725">
        <v>8739</v>
      </c>
      <c r="J6" s="725">
        <v>34</v>
      </c>
      <c r="K6" s="725">
        <v>3716</v>
      </c>
      <c r="L6" s="725">
        <v>1</v>
      </c>
      <c r="M6" s="725">
        <v>3358</v>
      </c>
      <c r="N6" s="725">
        <v>12</v>
      </c>
      <c r="O6" s="725">
        <v>2402</v>
      </c>
      <c r="P6" s="726">
        <v>1</v>
      </c>
      <c r="Q6" s="727">
        <v>7382</v>
      </c>
      <c r="R6" s="725">
        <v>82</v>
      </c>
      <c r="S6" s="725">
        <v>8817</v>
      </c>
      <c r="T6" s="725">
        <v>141</v>
      </c>
      <c r="U6" s="725">
        <v>15791</v>
      </c>
      <c r="V6" s="725">
        <v>108</v>
      </c>
      <c r="W6" s="725">
        <v>6342</v>
      </c>
      <c r="X6" s="725">
        <v>199</v>
      </c>
      <c r="Y6" s="725">
        <v>6579</v>
      </c>
      <c r="Z6" s="725">
        <v>85</v>
      </c>
      <c r="AA6" s="728" t="s">
        <v>10</v>
      </c>
    </row>
    <row r="7" spans="1:27">
      <c r="A7" s="603">
        <v>2</v>
      </c>
      <c r="B7" s="723" t="s">
        <v>308</v>
      </c>
      <c r="C7" s="724">
        <v>219</v>
      </c>
      <c r="D7" s="702">
        <v>6</v>
      </c>
      <c r="E7" s="725">
        <v>636</v>
      </c>
      <c r="F7" s="725">
        <v>4</v>
      </c>
      <c r="G7" s="725">
        <v>1520</v>
      </c>
      <c r="H7" s="725">
        <v>4</v>
      </c>
      <c r="I7" s="725">
        <v>588</v>
      </c>
      <c r="J7" s="725">
        <v>0</v>
      </c>
      <c r="K7" s="725">
        <v>378</v>
      </c>
      <c r="L7" s="725">
        <v>6</v>
      </c>
      <c r="M7" s="725">
        <v>292</v>
      </c>
      <c r="N7" s="725">
        <v>1</v>
      </c>
      <c r="O7" s="725">
        <v>273</v>
      </c>
      <c r="P7" s="726">
        <v>4</v>
      </c>
      <c r="Q7" s="727">
        <v>140</v>
      </c>
      <c r="R7" s="725">
        <v>1</v>
      </c>
      <c r="S7" s="725">
        <v>70</v>
      </c>
      <c r="T7" s="725">
        <v>0</v>
      </c>
      <c r="U7" s="725">
        <v>46</v>
      </c>
      <c r="V7" s="725">
        <v>0</v>
      </c>
      <c r="W7" s="725">
        <v>0</v>
      </c>
      <c r="X7" s="725">
        <v>0</v>
      </c>
      <c r="Y7" s="725">
        <v>229</v>
      </c>
      <c r="Z7" s="725">
        <v>0</v>
      </c>
      <c r="AA7" s="728" t="s">
        <v>11</v>
      </c>
    </row>
    <row r="8" spans="1:27">
      <c r="A8" s="603">
        <v>3</v>
      </c>
      <c r="B8" s="723" t="s">
        <v>309</v>
      </c>
      <c r="C8" s="724">
        <v>312</v>
      </c>
      <c r="D8" s="702">
        <v>0</v>
      </c>
      <c r="E8" s="725">
        <v>2557</v>
      </c>
      <c r="F8" s="725">
        <v>25</v>
      </c>
      <c r="G8" s="725">
        <v>419</v>
      </c>
      <c r="H8" s="725">
        <v>0</v>
      </c>
      <c r="I8" s="725">
        <v>466</v>
      </c>
      <c r="J8" s="725">
        <v>0</v>
      </c>
      <c r="K8" s="725">
        <v>2033</v>
      </c>
      <c r="L8" s="725">
        <v>13</v>
      </c>
      <c r="M8" s="725">
        <v>809</v>
      </c>
      <c r="N8" s="725">
        <v>9</v>
      </c>
      <c r="O8" s="725">
        <v>2688</v>
      </c>
      <c r="P8" s="726">
        <v>14</v>
      </c>
      <c r="Q8" s="727">
        <v>1387</v>
      </c>
      <c r="R8" s="725">
        <v>0</v>
      </c>
      <c r="S8" s="725">
        <v>4930</v>
      </c>
      <c r="T8" s="725">
        <v>3</v>
      </c>
      <c r="U8" s="725">
        <v>2625</v>
      </c>
      <c r="V8" s="725">
        <v>33</v>
      </c>
      <c r="W8" s="725">
        <v>3023</v>
      </c>
      <c r="X8" s="725">
        <v>29</v>
      </c>
      <c r="Y8" s="725">
        <v>2001</v>
      </c>
      <c r="Z8" s="725">
        <v>11</v>
      </c>
      <c r="AA8" s="728" t="s">
        <v>0</v>
      </c>
    </row>
    <row r="9" spans="1:27">
      <c r="A9" s="603">
        <v>4</v>
      </c>
      <c r="B9" s="723" t="s">
        <v>310</v>
      </c>
      <c r="C9" s="724" t="s">
        <v>1486</v>
      </c>
      <c r="D9" s="702" t="s">
        <v>1486</v>
      </c>
      <c r="E9" s="725">
        <v>202</v>
      </c>
      <c r="F9" s="725">
        <v>0</v>
      </c>
      <c r="G9" s="725">
        <v>3094</v>
      </c>
      <c r="H9" s="725">
        <v>2</v>
      </c>
      <c r="I9" s="725">
        <v>6736</v>
      </c>
      <c r="J9" s="725">
        <v>2</v>
      </c>
      <c r="K9" s="725">
        <v>20670</v>
      </c>
      <c r="L9" s="725">
        <v>3</v>
      </c>
      <c r="M9" s="725">
        <v>26729</v>
      </c>
      <c r="N9" s="725">
        <v>2</v>
      </c>
      <c r="O9" s="725">
        <v>28401</v>
      </c>
      <c r="P9" s="726">
        <v>0</v>
      </c>
      <c r="Q9" s="727">
        <v>24630</v>
      </c>
      <c r="R9" s="725">
        <v>0</v>
      </c>
      <c r="S9" s="725">
        <v>5610</v>
      </c>
      <c r="T9" s="725">
        <v>1</v>
      </c>
      <c r="U9" s="725">
        <v>5514</v>
      </c>
      <c r="V9" s="725">
        <v>0</v>
      </c>
      <c r="W9" s="725">
        <v>23496</v>
      </c>
      <c r="X9" s="725">
        <v>0</v>
      </c>
      <c r="Y9" s="725" t="s">
        <v>1485</v>
      </c>
      <c r="Z9" s="725">
        <v>0</v>
      </c>
      <c r="AA9" s="728" t="s">
        <v>1</v>
      </c>
    </row>
    <row r="10" spans="1:27">
      <c r="A10" s="603">
        <v>5</v>
      </c>
      <c r="B10" s="723" t="s">
        <v>311</v>
      </c>
      <c r="C10" s="724">
        <v>287</v>
      </c>
      <c r="D10" s="702">
        <v>4</v>
      </c>
      <c r="E10" s="725">
        <v>139</v>
      </c>
      <c r="F10" s="725">
        <v>1</v>
      </c>
      <c r="G10" s="725">
        <v>914</v>
      </c>
      <c r="H10" s="725">
        <v>5</v>
      </c>
      <c r="I10" s="725">
        <v>670</v>
      </c>
      <c r="J10" s="725">
        <v>5</v>
      </c>
      <c r="K10" s="725">
        <v>548</v>
      </c>
      <c r="L10" s="725">
        <v>4</v>
      </c>
      <c r="M10" s="725">
        <v>532</v>
      </c>
      <c r="N10" s="725">
        <v>6</v>
      </c>
      <c r="O10" s="725">
        <v>547</v>
      </c>
      <c r="P10" s="726">
        <v>15</v>
      </c>
      <c r="Q10" s="727">
        <v>349</v>
      </c>
      <c r="R10" s="725">
        <v>7</v>
      </c>
      <c r="S10" s="725">
        <v>613</v>
      </c>
      <c r="T10" s="725">
        <v>7</v>
      </c>
      <c r="U10" s="725">
        <v>2274</v>
      </c>
      <c r="V10" s="725">
        <v>14</v>
      </c>
      <c r="W10" s="725">
        <v>10</v>
      </c>
      <c r="X10" s="725">
        <v>0</v>
      </c>
      <c r="Y10" s="725">
        <v>1032</v>
      </c>
      <c r="Z10" s="725">
        <v>28</v>
      </c>
      <c r="AA10" s="728" t="s">
        <v>34</v>
      </c>
    </row>
    <row r="11" spans="1:27" s="448" customFormat="1">
      <c r="A11" s="694">
        <v>6</v>
      </c>
      <c r="B11" s="729" t="s">
        <v>312</v>
      </c>
      <c r="C11" s="730">
        <v>6510</v>
      </c>
      <c r="D11" s="703">
        <v>61</v>
      </c>
      <c r="E11" s="731">
        <v>8347</v>
      </c>
      <c r="F11" s="731">
        <v>68</v>
      </c>
      <c r="G11" s="731">
        <v>8184</v>
      </c>
      <c r="H11" s="731">
        <v>66</v>
      </c>
      <c r="I11" s="731">
        <v>8290</v>
      </c>
      <c r="J11" s="731">
        <v>131</v>
      </c>
      <c r="K11" s="731">
        <v>6965</v>
      </c>
      <c r="L11" s="731">
        <v>98</v>
      </c>
      <c r="M11" s="731">
        <v>9145</v>
      </c>
      <c r="N11" s="731">
        <v>87</v>
      </c>
      <c r="O11" s="732">
        <v>10323</v>
      </c>
      <c r="P11" s="733">
        <v>104</v>
      </c>
      <c r="Q11" s="734">
        <v>13323</v>
      </c>
      <c r="R11" s="731">
        <v>190</v>
      </c>
      <c r="S11" s="731">
        <v>12383</v>
      </c>
      <c r="T11" s="731">
        <v>180</v>
      </c>
      <c r="U11" s="725">
        <v>6800</v>
      </c>
      <c r="V11" s="725">
        <v>70</v>
      </c>
      <c r="W11" s="725">
        <v>8931</v>
      </c>
      <c r="X11" s="725">
        <v>40</v>
      </c>
      <c r="Y11" s="725">
        <v>394</v>
      </c>
      <c r="Z11" s="725">
        <v>0</v>
      </c>
      <c r="AA11" s="735" t="s">
        <v>12</v>
      </c>
    </row>
    <row r="12" spans="1:27">
      <c r="A12" s="603">
        <v>7</v>
      </c>
      <c r="B12" s="723" t="s">
        <v>313</v>
      </c>
      <c r="C12" s="724">
        <v>71</v>
      </c>
      <c r="D12" s="702">
        <v>0</v>
      </c>
      <c r="E12" s="725">
        <v>118</v>
      </c>
      <c r="F12" s="725">
        <v>0</v>
      </c>
      <c r="G12" s="725">
        <v>92</v>
      </c>
      <c r="H12" s="725">
        <v>0</v>
      </c>
      <c r="I12" s="725">
        <v>173</v>
      </c>
      <c r="J12" s="725">
        <v>0</v>
      </c>
      <c r="K12" s="725">
        <v>182</v>
      </c>
      <c r="L12" s="725">
        <v>0</v>
      </c>
      <c r="M12" s="725">
        <v>162</v>
      </c>
      <c r="N12" s="725">
        <v>0</v>
      </c>
      <c r="O12" s="725">
        <v>121</v>
      </c>
      <c r="P12" s="726">
        <v>0</v>
      </c>
      <c r="Q12" s="727">
        <v>107</v>
      </c>
      <c r="R12" s="725">
        <v>2</v>
      </c>
      <c r="S12" s="725">
        <v>213</v>
      </c>
      <c r="T12" s="725">
        <v>1</v>
      </c>
      <c r="U12" s="725">
        <v>101</v>
      </c>
      <c r="V12" s="725">
        <v>0</v>
      </c>
      <c r="W12" s="725">
        <v>23</v>
      </c>
      <c r="X12" s="725">
        <v>0</v>
      </c>
      <c r="Y12" s="725">
        <v>248</v>
      </c>
      <c r="Z12" s="725">
        <v>0</v>
      </c>
      <c r="AA12" s="728" t="s">
        <v>13</v>
      </c>
    </row>
    <row r="13" spans="1:27">
      <c r="A13" s="603">
        <v>8</v>
      </c>
      <c r="B13" s="723" t="s">
        <v>314</v>
      </c>
      <c r="C13" s="724">
        <v>3190</v>
      </c>
      <c r="D13" s="702">
        <v>0</v>
      </c>
      <c r="E13" s="725">
        <v>4328</v>
      </c>
      <c r="F13" s="725">
        <v>0</v>
      </c>
      <c r="G13" s="725">
        <v>4763</v>
      </c>
      <c r="H13" s="725">
        <v>6</v>
      </c>
      <c r="I13" s="725">
        <v>3676</v>
      </c>
      <c r="J13" s="725">
        <v>6</v>
      </c>
      <c r="K13" s="725">
        <v>4808</v>
      </c>
      <c r="L13" s="725">
        <v>7</v>
      </c>
      <c r="M13" s="725">
        <v>3736</v>
      </c>
      <c r="N13" s="725">
        <v>0</v>
      </c>
      <c r="O13" s="725">
        <v>3573</v>
      </c>
      <c r="P13" s="726">
        <v>2</v>
      </c>
      <c r="Q13" s="727">
        <v>3838</v>
      </c>
      <c r="R13" s="725">
        <v>0</v>
      </c>
      <c r="S13" s="725">
        <v>7325</v>
      </c>
      <c r="T13" s="725">
        <v>0</v>
      </c>
      <c r="U13" s="725">
        <v>6026</v>
      </c>
      <c r="V13" s="725">
        <v>0</v>
      </c>
      <c r="W13" s="725">
        <v>3055</v>
      </c>
      <c r="X13" s="725">
        <v>0</v>
      </c>
      <c r="Y13" s="725" t="s">
        <v>1484</v>
      </c>
      <c r="Z13" s="725">
        <v>1</v>
      </c>
      <c r="AA13" s="728" t="s">
        <v>25</v>
      </c>
    </row>
    <row r="14" spans="1:27">
      <c r="A14" s="603">
        <v>9</v>
      </c>
      <c r="B14" s="723" t="s">
        <v>315</v>
      </c>
      <c r="C14" s="724">
        <v>1583</v>
      </c>
      <c r="D14" s="702">
        <v>4</v>
      </c>
      <c r="E14" s="725">
        <v>2557</v>
      </c>
      <c r="F14" s="725">
        <v>2</v>
      </c>
      <c r="G14" s="725">
        <v>2686</v>
      </c>
      <c r="H14" s="725">
        <v>1</v>
      </c>
      <c r="I14" s="725">
        <v>1307</v>
      </c>
      <c r="J14" s="725">
        <v>1</v>
      </c>
      <c r="K14" s="725">
        <v>1934</v>
      </c>
      <c r="L14" s="725">
        <v>13</v>
      </c>
      <c r="M14" s="725">
        <v>5184</v>
      </c>
      <c r="N14" s="725">
        <v>3</v>
      </c>
      <c r="O14" s="725">
        <v>2228</v>
      </c>
      <c r="P14" s="726">
        <v>0</v>
      </c>
      <c r="Q14" s="727">
        <v>9090</v>
      </c>
      <c r="R14" s="725">
        <v>16</v>
      </c>
      <c r="S14" s="725">
        <v>9470</v>
      </c>
      <c r="T14" s="725">
        <v>14</v>
      </c>
      <c r="U14" s="725">
        <v>16247</v>
      </c>
      <c r="V14" s="725">
        <v>10</v>
      </c>
      <c r="W14" s="725">
        <v>12378</v>
      </c>
      <c r="X14" s="725">
        <v>1</v>
      </c>
      <c r="Y14" s="725" t="s">
        <v>1483</v>
      </c>
      <c r="Z14" s="725">
        <v>1</v>
      </c>
      <c r="AA14" s="728" t="s">
        <v>14</v>
      </c>
    </row>
    <row r="15" spans="1:27">
      <c r="A15" s="603">
        <v>10</v>
      </c>
      <c r="B15" s="723" t="s">
        <v>316</v>
      </c>
      <c r="C15" s="724">
        <v>2566</v>
      </c>
      <c r="D15" s="702">
        <v>13</v>
      </c>
      <c r="E15" s="725">
        <v>1248</v>
      </c>
      <c r="F15" s="725">
        <v>10</v>
      </c>
      <c r="G15" s="725">
        <v>1310</v>
      </c>
      <c r="H15" s="725">
        <v>17</v>
      </c>
      <c r="I15" s="725">
        <v>2023</v>
      </c>
      <c r="J15" s="725">
        <v>14</v>
      </c>
      <c r="K15" s="725">
        <v>2808</v>
      </c>
      <c r="L15" s="725">
        <v>9</v>
      </c>
      <c r="M15" s="725">
        <v>1739</v>
      </c>
      <c r="N15" s="725">
        <v>1</v>
      </c>
      <c r="O15" s="725">
        <v>2716</v>
      </c>
      <c r="P15" s="726">
        <v>18</v>
      </c>
      <c r="Q15" s="727">
        <v>1001</v>
      </c>
      <c r="R15" s="725">
        <v>2</v>
      </c>
      <c r="S15" s="725">
        <v>1035</v>
      </c>
      <c r="T15" s="725">
        <v>4</v>
      </c>
      <c r="U15" s="725">
        <v>1663</v>
      </c>
      <c r="V15" s="725">
        <v>6</v>
      </c>
      <c r="W15" s="725">
        <v>1076</v>
      </c>
      <c r="X15" s="725">
        <v>0</v>
      </c>
      <c r="Y15" s="725">
        <v>1134</v>
      </c>
      <c r="Z15" s="725">
        <v>2</v>
      </c>
      <c r="AA15" s="728" t="s">
        <v>2</v>
      </c>
    </row>
    <row r="16" spans="1:27">
      <c r="A16" s="603">
        <v>11</v>
      </c>
      <c r="B16" s="723" t="s">
        <v>1440</v>
      </c>
      <c r="C16" s="724">
        <v>3024</v>
      </c>
      <c r="D16" s="702">
        <v>0</v>
      </c>
      <c r="E16" s="725">
        <v>2177</v>
      </c>
      <c r="F16" s="725">
        <v>0</v>
      </c>
      <c r="G16" s="725">
        <v>3080</v>
      </c>
      <c r="H16" s="725">
        <v>0</v>
      </c>
      <c r="I16" s="725">
        <v>3557</v>
      </c>
      <c r="J16" s="725">
        <v>0</v>
      </c>
      <c r="K16" s="725">
        <v>2628</v>
      </c>
      <c r="L16" s="725">
        <v>0</v>
      </c>
      <c r="M16" s="725">
        <v>1528</v>
      </c>
      <c r="N16" s="725">
        <v>0</v>
      </c>
      <c r="O16" s="725">
        <v>1704</v>
      </c>
      <c r="P16" s="726">
        <v>0</v>
      </c>
      <c r="Q16" s="727" t="s">
        <v>1670</v>
      </c>
      <c r="R16" s="725">
        <v>0</v>
      </c>
      <c r="S16" s="725" t="s">
        <v>1671</v>
      </c>
      <c r="T16" s="725">
        <v>0</v>
      </c>
      <c r="U16" s="725" t="s">
        <v>1672</v>
      </c>
      <c r="V16" s="725">
        <v>0</v>
      </c>
      <c r="W16" s="725">
        <v>1705</v>
      </c>
      <c r="X16" s="725">
        <v>0</v>
      </c>
      <c r="Y16" s="725">
        <v>381</v>
      </c>
      <c r="Z16" s="725">
        <v>0</v>
      </c>
      <c r="AA16" s="728" t="s">
        <v>1439</v>
      </c>
    </row>
    <row r="17" spans="1:27">
      <c r="A17" s="603">
        <v>12</v>
      </c>
      <c r="B17" s="723" t="s">
        <v>1438</v>
      </c>
      <c r="C17" s="724">
        <v>966</v>
      </c>
      <c r="D17" s="702">
        <v>0</v>
      </c>
      <c r="E17" s="725">
        <v>2952</v>
      </c>
      <c r="F17" s="725">
        <v>2</v>
      </c>
      <c r="G17" s="725">
        <v>2887</v>
      </c>
      <c r="H17" s="725">
        <v>0</v>
      </c>
      <c r="I17" s="725">
        <v>2750</v>
      </c>
      <c r="J17" s="725">
        <v>0</v>
      </c>
      <c r="K17" s="725">
        <v>2482</v>
      </c>
      <c r="L17" s="725">
        <v>0</v>
      </c>
      <c r="M17" s="725">
        <v>2500</v>
      </c>
      <c r="N17" s="725">
        <v>0</v>
      </c>
      <c r="O17" s="725">
        <v>1877</v>
      </c>
      <c r="P17" s="726">
        <v>0</v>
      </c>
      <c r="Q17" s="727" t="s">
        <v>1673</v>
      </c>
      <c r="R17" s="725" t="s">
        <v>1674</v>
      </c>
      <c r="S17" s="725" t="s">
        <v>1675</v>
      </c>
      <c r="T17" s="725" t="s">
        <v>1676</v>
      </c>
      <c r="U17" s="725" t="s">
        <v>1677</v>
      </c>
      <c r="V17" s="725">
        <v>0</v>
      </c>
      <c r="W17" s="725">
        <v>1937</v>
      </c>
      <c r="X17" s="725">
        <v>0</v>
      </c>
      <c r="Y17" s="725">
        <v>398</v>
      </c>
      <c r="Z17" s="725">
        <v>0</v>
      </c>
      <c r="AA17" s="728" t="s">
        <v>1437</v>
      </c>
    </row>
    <row r="18" spans="1:27">
      <c r="A18" s="603">
        <v>13</v>
      </c>
      <c r="B18" s="723" t="s">
        <v>318</v>
      </c>
      <c r="C18" s="724">
        <v>358</v>
      </c>
      <c r="D18" s="702">
        <v>0</v>
      </c>
      <c r="E18" s="725">
        <v>384</v>
      </c>
      <c r="F18" s="725">
        <v>2</v>
      </c>
      <c r="G18" s="725">
        <v>983</v>
      </c>
      <c r="H18" s="725">
        <v>0</v>
      </c>
      <c r="I18" s="725">
        <v>1444</v>
      </c>
      <c r="J18" s="725">
        <v>65</v>
      </c>
      <c r="K18" s="725">
        <v>1052</v>
      </c>
      <c r="L18" s="725">
        <v>1</v>
      </c>
      <c r="M18" s="725">
        <v>1258</v>
      </c>
      <c r="N18" s="725">
        <v>1</v>
      </c>
      <c r="O18" s="725">
        <v>1406</v>
      </c>
      <c r="P18" s="726">
        <v>0</v>
      </c>
      <c r="Q18" s="727">
        <v>2006</v>
      </c>
      <c r="R18" s="725">
        <v>0</v>
      </c>
      <c r="S18" s="725">
        <v>190</v>
      </c>
      <c r="T18" s="725">
        <v>1</v>
      </c>
      <c r="U18" s="725">
        <v>275</v>
      </c>
      <c r="V18" s="725">
        <v>0</v>
      </c>
      <c r="W18" s="725">
        <v>12</v>
      </c>
      <c r="X18" s="725">
        <v>0</v>
      </c>
      <c r="Y18" s="725">
        <v>1325</v>
      </c>
      <c r="Z18" s="725">
        <v>1</v>
      </c>
      <c r="AA18" s="728" t="s">
        <v>3</v>
      </c>
    </row>
    <row r="19" spans="1:27">
      <c r="A19" s="603">
        <v>14</v>
      </c>
      <c r="B19" s="723" t="s">
        <v>319</v>
      </c>
      <c r="C19" s="724">
        <v>8872</v>
      </c>
      <c r="D19" s="702">
        <v>16</v>
      </c>
      <c r="E19" s="725">
        <v>6049</v>
      </c>
      <c r="F19" s="725">
        <v>8</v>
      </c>
      <c r="G19" s="725">
        <v>10789</v>
      </c>
      <c r="H19" s="725">
        <v>26</v>
      </c>
      <c r="I19" s="725">
        <v>5415</v>
      </c>
      <c r="J19" s="725">
        <v>16</v>
      </c>
      <c r="K19" s="725">
        <v>6402</v>
      </c>
      <c r="L19" s="725">
        <v>8</v>
      </c>
      <c r="M19" s="725">
        <v>6026</v>
      </c>
      <c r="N19" s="725">
        <v>21</v>
      </c>
      <c r="O19" s="725">
        <v>6013</v>
      </c>
      <c r="P19" s="726">
        <v>17</v>
      </c>
      <c r="Q19" s="727">
        <v>1869</v>
      </c>
      <c r="R19" s="725">
        <v>4</v>
      </c>
      <c r="S19" s="725">
        <v>5017</v>
      </c>
      <c r="T19" s="725">
        <v>8</v>
      </c>
      <c r="U19" s="725">
        <v>4948</v>
      </c>
      <c r="V19" s="725">
        <v>4</v>
      </c>
      <c r="W19" s="725">
        <v>40</v>
      </c>
      <c r="X19" s="725">
        <v>0</v>
      </c>
      <c r="Y19" s="725" t="s">
        <v>1482</v>
      </c>
      <c r="Z19" s="725">
        <v>1</v>
      </c>
      <c r="AA19" s="728" t="s">
        <v>15</v>
      </c>
    </row>
    <row r="20" spans="1:27">
      <c r="A20" s="603">
        <v>15</v>
      </c>
      <c r="B20" s="723" t="s">
        <v>320</v>
      </c>
      <c r="C20" s="724">
        <v>5353</v>
      </c>
      <c r="D20" s="702">
        <v>6</v>
      </c>
      <c r="E20" s="725">
        <v>5336</v>
      </c>
      <c r="F20" s="725">
        <v>7</v>
      </c>
      <c r="G20" s="725">
        <v>8212</v>
      </c>
      <c r="H20" s="725">
        <v>18</v>
      </c>
      <c r="I20" s="725">
        <v>7034</v>
      </c>
      <c r="J20" s="725">
        <v>8</v>
      </c>
      <c r="K20" s="725">
        <v>5567</v>
      </c>
      <c r="L20" s="725">
        <v>4</v>
      </c>
      <c r="M20" s="725">
        <v>3965</v>
      </c>
      <c r="N20" s="725">
        <v>7</v>
      </c>
      <c r="O20" s="725">
        <v>5330</v>
      </c>
      <c r="P20" s="726">
        <v>18</v>
      </c>
      <c r="Q20" s="727">
        <v>5022</v>
      </c>
      <c r="R20" s="725">
        <v>7</v>
      </c>
      <c r="S20" s="725">
        <v>5583</v>
      </c>
      <c r="T20" s="725">
        <v>7</v>
      </c>
      <c r="U20" s="725">
        <v>8483</v>
      </c>
      <c r="V20" s="725">
        <v>5</v>
      </c>
      <c r="W20" s="725">
        <v>3633</v>
      </c>
      <c r="X20" s="725">
        <v>2</v>
      </c>
      <c r="Y20" s="725">
        <v>851</v>
      </c>
      <c r="Z20" s="725">
        <v>5</v>
      </c>
      <c r="AA20" s="728" t="s">
        <v>4</v>
      </c>
    </row>
    <row r="21" spans="1:27">
      <c r="A21" s="603">
        <v>16</v>
      </c>
      <c r="B21" s="723" t="s">
        <v>321</v>
      </c>
      <c r="C21" s="724">
        <v>5168</v>
      </c>
      <c r="D21" s="702">
        <v>15</v>
      </c>
      <c r="E21" s="725">
        <v>3851</v>
      </c>
      <c r="F21" s="725">
        <v>12</v>
      </c>
      <c r="G21" s="725">
        <v>12325</v>
      </c>
      <c r="H21" s="725">
        <v>4</v>
      </c>
      <c r="I21" s="725">
        <v>14055</v>
      </c>
      <c r="J21" s="725">
        <v>11</v>
      </c>
      <c r="K21" s="725">
        <v>16145</v>
      </c>
      <c r="L21" s="725">
        <v>18</v>
      </c>
      <c r="M21" s="725">
        <v>14030</v>
      </c>
      <c r="N21" s="725">
        <v>25</v>
      </c>
      <c r="O21" s="725">
        <v>14855</v>
      </c>
      <c r="P21" s="726">
        <v>22</v>
      </c>
      <c r="Q21" s="727">
        <v>17907</v>
      </c>
      <c r="R21" s="725">
        <v>8</v>
      </c>
      <c r="S21" s="725">
        <v>7395</v>
      </c>
      <c r="T21" s="725">
        <v>3</v>
      </c>
      <c r="U21" s="725">
        <v>5760</v>
      </c>
      <c r="V21" s="725">
        <v>1</v>
      </c>
      <c r="W21" s="725">
        <v>529</v>
      </c>
      <c r="X21" s="725">
        <v>0</v>
      </c>
      <c r="Y21" s="725">
        <v>277</v>
      </c>
      <c r="Z21" s="725">
        <v>0</v>
      </c>
      <c r="AA21" s="728" t="s">
        <v>5</v>
      </c>
    </row>
    <row r="22" spans="1:27">
      <c r="A22" s="603">
        <v>17</v>
      </c>
      <c r="B22" s="723" t="s">
        <v>322</v>
      </c>
      <c r="C22" s="724">
        <v>5446</v>
      </c>
      <c r="D22" s="702">
        <v>36</v>
      </c>
      <c r="E22" s="725">
        <v>5994</v>
      </c>
      <c r="F22" s="725">
        <v>30</v>
      </c>
      <c r="G22" s="725">
        <v>6175</v>
      </c>
      <c r="H22" s="725">
        <v>21</v>
      </c>
      <c r="I22" s="725">
        <v>5851</v>
      </c>
      <c r="J22" s="725">
        <v>13</v>
      </c>
      <c r="K22" s="725">
        <v>6753</v>
      </c>
      <c r="L22" s="725">
        <v>13</v>
      </c>
      <c r="M22" s="725">
        <v>9738</v>
      </c>
      <c r="N22" s="725">
        <v>10</v>
      </c>
      <c r="O22" s="725">
        <v>11762</v>
      </c>
      <c r="P22" s="726">
        <v>6</v>
      </c>
      <c r="Q22" s="727">
        <v>6289</v>
      </c>
      <c r="R22" s="725">
        <v>2</v>
      </c>
      <c r="S22" s="725">
        <v>9229</v>
      </c>
      <c r="T22" s="725">
        <v>2</v>
      </c>
      <c r="U22" s="725">
        <v>114</v>
      </c>
      <c r="V22" s="725">
        <v>0</v>
      </c>
      <c r="W22" s="725">
        <v>717</v>
      </c>
      <c r="X22" s="725">
        <v>0</v>
      </c>
      <c r="Y22" s="725">
        <v>177</v>
      </c>
      <c r="Z22" s="725">
        <v>0</v>
      </c>
      <c r="AA22" s="728" t="s">
        <v>16</v>
      </c>
    </row>
    <row r="23" spans="1:27">
      <c r="A23" s="603">
        <v>18</v>
      </c>
      <c r="B23" s="723" t="s">
        <v>323</v>
      </c>
      <c r="C23" s="724">
        <v>320</v>
      </c>
      <c r="D23" s="702">
        <v>0</v>
      </c>
      <c r="E23" s="725">
        <v>229</v>
      </c>
      <c r="F23" s="725">
        <v>0</v>
      </c>
      <c r="G23" s="725">
        <v>229</v>
      </c>
      <c r="H23" s="725">
        <v>4</v>
      </c>
      <c r="I23" s="725">
        <v>258</v>
      </c>
      <c r="J23" s="725">
        <v>0</v>
      </c>
      <c r="K23" s="725">
        <v>443</v>
      </c>
      <c r="L23" s="725">
        <v>0</v>
      </c>
      <c r="M23" s="725">
        <v>88</v>
      </c>
      <c r="N23" s="725">
        <v>0</v>
      </c>
      <c r="O23" s="725">
        <v>182</v>
      </c>
      <c r="P23" s="726">
        <v>1</v>
      </c>
      <c r="Q23" s="727">
        <v>128</v>
      </c>
      <c r="R23" s="725">
        <v>0</v>
      </c>
      <c r="S23" s="725">
        <v>298</v>
      </c>
      <c r="T23" s="725">
        <v>0</v>
      </c>
      <c r="U23" s="725">
        <v>490</v>
      </c>
      <c r="V23" s="725">
        <v>3</v>
      </c>
      <c r="W23" s="725">
        <v>78</v>
      </c>
      <c r="X23" s="725">
        <v>0</v>
      </c>
      <c r="Y23" s="725">
        <v>323</v>
      </c>
      <c r="Z23" s="725">
        <v>0</v>
      </c>
      <c r="AA23" s="728" t="s">
        <v>17</v>
      </c>
    </row>
    <row r="24" spans="1:27">
      <c r="A24" s="603">
        <v>19</v>
      </c>
      <c r="B24" s="723" t="s">
        <v>324</v>
      </c>
      <c r="C24" s="724">
        <v>438</v>
      </c>
      <c r="D24" s="702">
        <v>1</v>
      </c>
      <c r="E24" s="725">
        <v>87</v>
      </c>
      <c r="F24" s="725">
        <v>3</v>
      </c>
      <c r="G24" s="725">
        <v>221</v>
      </c>
      <c r="H24" s="725">
        <v>1</v>
      </c>
      <c r="I24" s="725">
        <v>518</v>
      </c>
      <c r="J24" s="725">
        <v>0</v>
      </c>
      <c r="K24" s="725">
        <v>643</v>
      </c>
      <c r="L24" s="725">
        <v>0</v>
      </c>
      <c r="M24" s="725">
        <v>299</v>
      </c>
      <c r="N24" s="725">
        <v>0</v>
      </c>
      <c r="O24" s="725">
        <v>244</v>
      </c>
      <c r="P24" s="726">
        <v>3</v>
      </c>
      <c r="Q24" s="727">
        <v>319</v>
      </c>
      <c r="R24" s="725">
        <v>1</v>
      </c>
      <c r="S24" s="725">
        <v>494</v>
      </c>
      <c r="T24" s="725">
        <v>4</v>
      </c>
      <c r="U24" s="725">
        <v>210</v>
      </c>
      <c r="V24" s="725">
        <v>0</v>
      </c>
      <c r="W24" s="725">
        <v>353</v>
      </c>
      <c r="X24" s="725">
        <v>0</v>
      </c>
      <c r="Y24" s="725">
        <v>142</v>
      </c>
      <c r="Z24" s="725">
        <v>0</v>
      </c>
      <c r="AA24" s="728" t="s">
        <v>18</v>
      </c>
    </row>
    <row r="25" spans="1:27">
      <c r="A25" s="603">
        <v>20</v>
      </c>
      <c r="B25" s="723" t="s">
        <v>325</v>
      </c>
      <c r="C25" s="724">
        <v>571</v>
      </c>
      <c r="D25" s="702">
        <v>12</v>
      </c>
      <c r="E25" s="725">
        <v>812</v>
      </c>
      <c r="F25" s="725">
        <v>14</v>
      </c>
      <c r="G25" s="725">
        <v>914</v>
      </c>
      <c r="H25" s="725">
        <v>15</v>
      </c>
      <c r="I25" s="725">
        <v>419</v>
      </c>
      <c r="J25" s="725">
        <v>10</v>
      </c>
      <c r="K25" s="725">
        <v>194</v>
      </c>
      <c r="L25" s="725">
        <v>0</v>
      </c>
      <c r="M25" s="725">
        <v>209</v>
      </c>
      <c r="N25" s="725">
        <v>4</v>
      </c>
      <c r="O25" s="725">
        <v>225</v>
      </c>
      <c r="P25" s="726">
        <v>1</v>
      </c>
      <c r="Q25" s="727">
        <v>229</v>
      </c>
      <c r="R25" s="725">
        <v>2</v>
      </c>
      <c r="S25" s="725">
        <v>299</v>
      </c>
      <c r="T25" s="725">
        <v>2</v>
      </c>
      <c r="U25" s="725">
        <v>281</v>
      </c>
      <c r="V25" s="725">
        <v>0</v>
      </c>
      <c r="W25" s="725">
        <v>228</v>
      </c>
      <c r="X25" s="725">
        <v>1</v>
      </c>
      <c r="Y25" s="725">
        <v>192</v>
      </c>
      <c r="Z25" s="725">
        <v>1</v>
      </c>
      <c r="AA25" s="728" t="s">
        <v>35</v>
      </c>
    </row>
    <row r="26" spans="1:27">
      <c r="A26" s="603">
        <v>21</v>
      </c>
      <c r="B26" s="723" t="s">
        <v>326</v>
      </c>
      <c r="C26" s="724">
        <v>119</v>
      </c>
      <c r="D26" s="702">
        <v>0</v>
      </c>
      <c r="E26" s="725">
        <v>64</v>
      </c>
      <c r="F26" s="725">
        <v>0</v>
      </c>
      <c r="G26" s="725">
        <v>284</v>
      </c>
      <c r="H26" s="725">
        <v>0</v>
      </c>
      <c r="I26" s="725">
        <v>119</v>
      </c>
      <c r="J26" s="725">
        <v>0</v>
      </c>
      <c r="K26" s="725">
        <v>113</v>
      </c>
      <c r="L26" s="725">
        <v>0</v>
      </c>
      <c r="M26" s="725">
        <v>76</v>
      </c>
      <c r="N26" s="725">
        <v>0</v>
      </c>
      <c r="O26" s="725">
        <v>87</v>
      </c>
      <c r="P26" s="726">
        <v>0</v>
      </c>
      <c r="Q26" s="727">
        <v>768</v>
      </c>
      <c r="R26" s="725">
        <v>0</v>
      </c>
      <c r="S26" s="725">
        <v>323</v>
      </c>
      <c r="T26" s="725">
        <v>0</v>
      </c>
      <c r="U26" s="725">
        <v>324</v>
      </c>
      <c r="V26" s="725">
        <v>0</v>
      </c>
      <c r="W26" s="725">
        <v>0</v>
      </c>
      <c r="X26" s="725">
        <v>0</v>
      </c>
      <c r="Y26" s="725">
        <v>147</v>
      </c>
      <c r="Z26" s="725">
        <v>1</v>
      </c>
      <c r="AA26" s="728" t="s">
        <v>19</v>
      </c>
    </row>
    <row r="27" spans="1:27" ht="15" customHeight="1">
      <c r="A27" s="603">
        <v>22</v>
      </c>
      <c r="B27" s="723" t="s">
        <v>327</v>
      </c>
      <c r="C27" s="724">
        <v>3328</v>
      </c>
      <c r="D27" s="702">
        <v>62</v>
      </c>
      <c r="E27" s="725">
        <v>3272</v>
      </c>
      <c r="F27" s="725">
        <v>89</v>
      </c>
      <c r="G27" s="725">
        <v>5372</v>
      </c>
      <c r="H27" s="725">
        <v>100</v>
      </c>
      <c r="I27" s="725">
        <v>3743</v>
      </c>
      <c r="J27" s="725">
        <v>90</v>
      </c>
      <c r="K27" s="725">
        <v>5069</v>
      </c>
      <c r="L27" s="725">
        <v>39</v>
      </c>
      <c r="M27" s="725">
        <v>5146</v>
      </c>
      <c r="N27" s="725">
        <v>24</v>
      </c>
      <c r="O27" s="725">
        <v>3522</v>
      </c>
      <c r="P27" s="736">
        <v>20</v>
      </c>
      <c r="Q27" s="725">
        <v>3069</v>
      </c>
      <c r="R27" s="725">
        <v>39</v>
      </c>
      <c r="S27" s="725">
        <v>2123</v>
      </c>
      <c r="T27" s="725">
        <v>10</v>
      </c>
      <c r="U27" s="725">
        <v>1966</v>
      </c>
      <c r="V27" s="725">
        <v>6</v>
      </c>
      <c r="W27" s="725">
        <v>1737</v>
      </c>
      <c r="X27" s="725">
        <v>5</v>
      </c>
      <c r="Y27" s="725" t="s">
        <v>1481</v>
      </c>
      <c r="Z27" s="725">
        <v>8</v>
      </c>
      <c r="AA27" s="728" t="s">
        <v>20</v>
      </c>
    </row>
    <row r="28" spans="1:27">
      <c r="A28" s="603">
        <v>23</v>
      </c>
      <c r="B28" s="723" t="s">
        <v>328</v>
      </c>
      <c r="C28" s="724">
        <v>6546</v>
      </c>
      <c r="D28" s="702">
        <v>21</v>
      </c>
      <c r="E28" s="725">
        <v>5041</v>
      </c>
      <c r="F28" s="725">
        <v>12</v>
      </c>
      <c r="G28" s="725">
        <v>3323</v>
      </c>
      <c r="H28" s="725">
        <v>0</v>
      </c>
      <c r="I28" s="725">
        <v>3099</v>
      </c>
      <c r="J28" s="725">
        <v>6</v>
      </c>
      <c r="K28" s="725">
        <v>4525</v>
      </c>
      <c r="L28" s="725">
        <v>4</v>
      </c>
      <c r="M28" s="725">
        <v>9330</v>
      </c>
      <c r="N28" s="725">
        <v>8</v>
      </c>
      <c r="O28" s="725">
        <v>9831</v>
      </c>
      <c r="P28" s="726">
        <v>7</v>
      </c>
      <c r="Q28" s="727">
        <v>13971</v>
      </c>
      <c r="R28" s="725">
        <v>8</v>
      </c>
      <c r="S28" s="725">
        <v>16909</v>
      </c>
      <c r="T28" s="725">
        <v>25</v>
      </c>
      <c r="U28" s="725">
        <v>15693</v>
      </c>
      <c r="V28" s="725">
        <v>1</v>
      </c>
      <c r="W28" s="725">
        <v>15305</v>
      </c>
      <c r="X28" s="725">
        <v>4</v>
      </c>
      <c r="Y28" s="725">
        <v>20097</v>
      </c>
      <c r="Z28" s="725">
        <v>21</v>
      </c>
      <c r="AA28" s="728" t="s">
        <v>21</v>
      </c>
    </row>
    <row r="29" spans="1:27" ht="21.75" thickBot="1">
      <c r="A29" s="714">
        <v>24</v>
      </c>
      <c r="B29" s="737" t="s">
        <v>329</v>
      </c>
      <c r="C29" s="396">
        <v>1356</v>
      </c>
      <c r="D29" s="394">
        <v>1</v>
      </c>
      <c r="E29" s="718">
        <v>967</v>
      </c>
      <c r="F29" s="718">
        <v>0</v>
      </c>
      <c r="G29" s="718">
        <v>1595</v>
      </c>
      <c r="H29" s="718">
        <v>7</v>
      </c>
      <c r="I29" s="718">
        <v>2384</v>
      </c>
      <c r="J29" s="718">
        <v>10</v>
      </c>
      <c r="K29" s="718">
        <v>9719</v>
      </c>
      <c r="L29" s="718">
        <v>3</v>
      </c>
      <c r="M29" s="718">
        <v>3247</v>
      </c>
      <c r="N29" s="718">
        <v>0</v>
      </c>
      <c r="O29" s="718">
        <v>2471</v>
      </c>
      <c r="P29" s="719">
        <v>1</v>
      </c>
      <c r="Q29" s="738">
        <v>5321</v>
      </c>
      <c r="R29" s="718">
        <v>0</v>
      </c>
      <c r="S29" s="718">
        <v>1473</v>
      </c>
      <c r="T29" s="718">
        <v>0</v>
      </c>
      <c r="U29" s="718">
        <v>2409</v>
      </c>
      <c r="V29" s="718">
        <v>8</v>
      </c>
      <c r="W29" s="718">
        <v>1367</v>
      </c>
      <c r="X29" s="718">
        <v>0</v>
      </c>
      <c r="Y29" s="718">
        <v>1341</v>
      </c>
      <c r="Z29" s="718">
        <v>0</v>
      </c>
      <c r="AA29" s="739" t="s">
        <v>27</v>
      </c>
    </row>
    <row r="30" spans="1:27" ht="22.5" thickTop="1" thickBot="1">
      <c r="A30" s="413">
        <v>25</v>
      </c>
      <c r="B30" s="289" t="s">
        <v>330</v>
      </c>
      <c r="C30" s="396">
        <v>1180</v>
      </c>
      <c r="D30" s="394">
        <v>2</v>
      </c>
      <c r="E30" s="718">
        <v>484</v>
      </c>
      <c r="F30" s="718">
        <v>0</v>
      </c>
      <c r="G30" s="718">
        <v>667</v>
      </c>
      <c r="H30" s="718">
        <v>6</v>
      </c>
      <c r="I30" s="718">
        <v>692</v>
      </c>
      <c r="J30" s="718">
        <v>1</v>
      </c>
      <c r="K30" s="718">
        <v>556</v>
      </c>
      <c r="L30" s="718">
        <v>0</v>
      </c>
      <c r="M30" s="718">
        <v>1344</v>
      </c>
      <c r="N30" s="718">
        <v>0</v>
      </c>
      <c r="O30" s="718">
        <v>1182</v>
      </c>
      <c r="P30" s="719">
        <v>0</v>
      </c>
      <c r="Q30" s="415">
        <v>300</v>
      </c>
      <c r="R30" s="414"/>
      <c r="S30" s="414">
        <v>206</v>
      </c>
      <c r="T30" s="414">
        <v>0</v>
      </c>
      <c r="U30" s="414">
        <v>43</v>
      </c>
      <c r="V30" s="414">
        <v>1</v>
      </c>
      <c r="W30" s="414">
        <v>6</v>
      </c>
      <c r="X30" s="414">
        <v>0</v>
      </c>
      <c r="Y30" s="414">
        <v>10</v>
      </c>
      <c r="Z30" s="414">
        <v>0</v>
      </c>
      <c r="AA30" s="706" t="s">
        <v>6</v>
      </c>
    </row>
    <row r="31" spans="1:27" ht="21.75" thickTop="1">
      <c r="A31" s="413">
        <v>26</v>
      </c>
      <c r="B31" s="583" t="s">
        <v>331</v>
      </c>
      <c r="C31" s="392">
        <v>5732</v>
      </c>
      <c r="D31" s="358">
        <v>3</v>
      </c>
      <c r="E31" s="414">
        <v>5940</v>
      </c>
      <c r="F31" s="414">
        <v>0</v>
      </c>
      <c r="G31" s="414">
        <v>10628</v>
      </c>
      <c r="H31" s="414">
        <v>0</v>
      </c>
      <c r="I31" s="414">
        <v>1868</v>
      </c>
      <c r="J31" s="414">
        <v>0</v>
      </c>
      <c r="K31" s="414">
        <v>880</v>
      </c>
      <c r="L31" s="414">
        <v>0</v>
      </c>
      <c r="M31" s="414">
        <v>1066</v>
      </c>
      <c r="N31" s="414">
        <v>1</v>
      </c>
      <c r="O31" s="414">
        <v>663</v>
      </c>
      <c r="P31" s="414">
        <v>0</v>
      </c>
      <c r="Q31" s="408">
        <v>733</v>
      </c>
      <c r="R31" s="408">
        <v>1</v>
      </c>
      <c r="S31" s="408">
        <v>1389</v>
      </c>
      <c r="T31" s="408">
        <v>0</v>
      </c>
      <c r="U31" s="408">
        <v>1810</v>
      </c>
      <c r="V31" s="408">
        <v>3</v>
      </c>
      <c r="W31" s="408">
        <v>1326</v>
      </c>
      <c r="X31" s="408">
        <v>9</v>
      </c>
      <c r="Y31" s="408">
        <v>1158</v>
      </c>
      <c r="Z31" s="408">
        <v>41</v>
      </c>
      <c r="AA31" s="706" t="s">
        <v>22</v>
      </c>
    </row>
    <row r="32" spans="1:27">
      <c r="A32" s="412">
        <v>27</v>
      </c>
      <c r="B32" s="583" t="s">
        <v>345</v>
      </c>
      <c r="C32" s="390"/>
      <c r="D32" s="349"/>
      <c r="E32" s="408"/>
      <c r="F32" s="408"/>
      <c r="G32" s="408"/>
      <c r="H32" s="408"/>
      <c r="I32" s="408"/>
      <c r="J32" s="408"/>
      <c r="K32" s="408"/>
      <c r="L32" s="408"/>
      <c r="M32" s="408">
        <v>1735</v>
      </c>
      <c r="N32" s="408">
        <v>1</v>
      </c>
      <c r="O32" s="408">
        <v>2270</v>
      </c>
      <c r="P32" s="408">
        <v>0</v>
      </c>
      <c r="Q32" s="408">
        <v>117</v>
      </c>
      <c r="R32" s="408">
        <v>0</v>
      </c>
      <c r="S32" s="408">
        <v>24</v>
      </c>
      <c r="T32" s="408">
        <v>0</v>
      </c>
      <c r="U32" s="408">
        <v>136</v>
      </c>
      <c r="V32" s="408">
        <v>0</v>
      </c>
      <c r="W32" s="408">
        <v>131</v>
      </c>
      <c r="X32" s="408">
        <v>0</v>
      </c>
      <c r="Y32" s="408">
        <v>227</v>
      </c>
      <c r="Z32" s="408">
        <v>0</v>
      </c>
      <c r="AA32" s="615" t="s">
        <v>28</v>
      </c>
    </row>
    <row r="33" spans="1:27">
      <c r="A33" s="412">
        <v>28</v>
      </c>
      <c r="B33" s="583" t="s">
        <v>332</v>
      </c>
      <c r="C33" s="390">
        <v>717</v>
      </c>
      <c r="D33" s="349">
        <v>8</v>
      </c>
      <c r="E33" s="408">
        <v>404</v>
      </c>
      <c r="F33" s="408">
        <v>0</v>
      </c>
      <c r="G33" s="408">
        <v>272</v>
      </c>
      <c r="H33" s="408">
        <v>2</v>
      </c>
      <c r="I33" s="408">
        <v>205</v>
      </c>
      <c r="J33" s="408">
        <v>1</v>
      </c>
      <c r="K33" s="408">
        <v>177</v>
      </c>
      <c r="L33" s="408">
        <v>1</v>
      </c>
      <c r="M33" s="408">
        <v>183</v>
      </c>
      <c r="N33" s="408">
        <v>1</v>
      </c>
      <c r="O33" s="408">
        <v>169</v>
      </c>
      <c r="P33" s="408">
        <v>4</v>
      </c>
      <c r="Q33" s="408">
        <v>88</v>
      </c>
      <c r="R33" s="408">
        <v>0</v>
      </c>
      <c r="S33" s="408">
        <v>78</v>
      </c>
      <c r="T33" s="408">
        <v>0</v>
      </c>
      <c r="U33" s="408">
        <v>116</v>
      </c>
      <c r="V33" s="408">
        <v>0</v>
      </c>
      <c r="W33" s="408">
        <v>0</v>
      </c>
      <c r="X33" s="408">
        <v>0</v>
      </c>
      <c r="Y33" s="408">
        <v>101</v>
      </c>
      <c r="Z33" s="408">
        <v>0</v>
      </c>
      <c r="AA33" s="615" t="s">
        <v>23</v>
      </c>
    </row>
    <row r="34" spans="1:27">
      <c r="A34" s="412">
        <v>30</v>
      </c>
      <c r="B34" s="583" t="s">
        <v>334</v>
      </c>
      <c r="C34" s="390">
        <v>6645</v>
      </c>
      <c r="D34" s="349">
        <v>12</v>
      </c>
      <c r="E34" s="408">
        <v>3143</v>
      </c>
      <c r="F34" s="408">
        <v>19</v>
      </c>
      <c r="G34" s="408">
        <v>6499</v>
      </c>
      <c r="H34" s="408">
        <v>16</v>
      </c>
      <c r="I34" s="408">
        <v>8619</v>
      </c>
      <c r="J34" s="408">
        <v>11</v>
      </c>
      <c r="K34" s="408">
        <v>9243</v>
      </c>
      <c r="L34" s="408">
        <v>9</v>
      </c>
      <c r="M34" s="408">
        <v>10242</v>
      </c>
      <c r="N34" s="408">
        <v>15</v>
      </c>
      <c r="O34" s="408">
        <v>10930</v>
      </c>
      <c r="P34" s="408">
        <v>16</v>
      </c>
      <c r="Q34" s="408">
        <v>10900</v>
      </c>
      <c r="R34" s="408">
        <v>14</v>
      </c>
      <c r="S34" s="408">
        <v>8774</v>
      </c>
      <c r="T34" s="408">
        <v>23</v>
      </c>
      <c r="U34" s="408">
        <v>9068</v>
      </c>
      <c r="V34" s="408">
        <v>21</v>
      </c>
      <c r="W34" s="408">
        <v>1934</v>
      </c>
      <c r="X34" s="408">
        <v>8</v>
      </c>
      <c r="Y34" s="408" t="s">
        <v>1480</v>
      </c>
      <c r="Z34" s="408">
        <v>0</v>
      </c>
      <c r="AA34" s="615" t="s">
        <v>24</v>
      </c>
    </row>
    <row r="35" spans="1:27">
      <c r="A35" s="412">
        <v>29</v>
      </c>
      <c r="B35" s="583" t="s">
        <v>333</v>
      </c>
      <c r="C35" s="390">
        <v>2203</v>
      </c>
      <c r="D35" s="349">
        <v>9</v>
      </c>
      <c r="E35" s="408">
        <v>7749</v>
      </c>
      <c r="F35" s="408">
        <v>28</v>
      </c>
      <c r="G35" s="408">
        <v>6345</v>
      </c>
      <c r="H35" s="408">
        <v>12</v>
      </c>
      <c r="I35" s="408">
        <v>9079</v>
      </c>
      <c r="J35" s="408">
        <v>17</v>
      </c>
      <c r="K35" s="408">
        <v>16037</v>
      </c>
      <c r="L35" s="408">
        <v>50</v>
      </c>
      <c r="M35" s="408">
        <v>11188</v>
      </c>
      <c r="N35" s="408">
        <v>73</v>
      </c>
      <c r="O35" s="408">
        <v>13250</v>
      </c>
      <c r="P35" s="408">
        <v>47</v>
      </c>
      <c r="Q35" s="408">
        <v>20720</v>
      </c>
      <c r="R35" s="408">
        <v>43</v>
      </c>
      <c r="S35" s="408">
        <v>24873</v>
      </c>
      <c r="T35" s="408">
        <v>42</v>
      </c>
      <c r="U35" s="408">
        <v>14625</v>
      </c>
      <c r="V35" s="408">
        <v>44</v>
      </c>
      <c r="W35" s="408">
        <v>12313</v>
      </c>
      <c r="X35" s="408">
        <v>19</v>
      </c>
      <c r="Y35" s="408" t="s">
        <v>1479</v>
      </c>
      <c r="Z35" s="408">
        <v>98</v>
      </c>
      <c r="AA35" s="615" t="s">
        <v>7</v>
      </c>
    </row>
    <row r="36" spans="1:27">
      <c r="A36" s="412">
        <v>31</v>
      </c>
      <c r="B36" s="583" t="s">
        <v>335</v>
      </c>
      <c r="C36" s="390">
        <v>4779</v>
      </c>
      <c r="D36" s="349">
        <v>68</v>
      </c>
      <c r="E36" s="408">
        <v>5480</v>
      </c>
      <c r="F36" s="408">
        <v>105</v>
      </c>
      <c r="G36" s="408">
        <v>4097</v>
      </c>
      <c r="H36" s="408">
        <v>102</v>
      </c>
      <c r="I36" s="408">
        <v>4967</v>
      </c>
      <c r="J36" s="408">
        <v>91</v>
      </c>
      <c r="K36" s="408">
        <v>4444</v>
      </c>
      <c r="L36" s="408">
        <v>63</v>
      </c>
      <c r="M36" s="408">
        <v>3948</v>
      </c>
      <c r="N36" s="408">
        <v>83</v>
      </c>
      <c r="O36" s="408">
        <v>2900</v>
      </c>
      <c r="P36" s="408">
        <v>114</v>
      </c>
      <c r="Q36" s="408">
        <v>3429</v>
      </c>
      <c r="R36" s="408">
        <v>75</v>
      </c>
      <c r="S36" s="408">
        <v>3704</v>
      </c>
      <c r="T36" s="408">
        <v>81</v>
      </c>
      <c r="U36" s="408">
        <v>5301</v>
      </c>
      <c r="V36" s="408">
        <v>82</v>
      </c>
      <c r="W36" s="408">
        <v>2328</v>
      </c>
      <c r="X36" s="408">
        <v>47</v>
      </c>
      <c r="Y36" s="408">
        <v>3024</v>
      </c>
      <c r="Z36" s="408">
        <v>38</v>
      </c>
      <c r="AA36" s="615" t="s">
        <v>8</v>
      </c>
    </row>
    <row r="37" spans="1:27" ht="30">
      <c r="A37" s="412">
        <v>32</v>
      </c>
      <c r="B37" s="583" t="s">
        <v>1478</v>
      </c>
      <c r="C37" s="390">
        <v>255</v>
      </c>
      <c r="D37" s="349">
        <v>6</v>
      </c>
      <c r="E37" s="408">
        <v>208</v>
      </c>
      <c r="F37" s="408">
        <v>5</v>
      </c>
      <c r="G37" s="408">
        <v>172</v>
      </c>
      <c r="H37" s="408">
        <v>9</v>
      </c>
      <c r="I37" s="408">
        <v>231</v>
      </c>
      <c r="J37" s="408">
        <v>11</v>
      </c>
      <c r="K37" s="408">
        <v>262</v>
      </c>
      <c r="L37" s="408">
        <v>9</v>
      </c>
      <c r="M37" s="408">
        <v>123</v>
      </c>
      <c r="N37" s="408">
        <v>1</v>
      </c>
      <c r="O37" s="408">
        <v>182</v>
      </c>
      <c r="P37" s="408">
        <v>0</v>
      </c>
      <c r="Q37" s="408">
        <v>72</v>
      </c>
      <c r="R37" s="408">
        <v>0</v>
      </c>
      <c r="S37" s="408">
        <v>111</v>
      </c>
      <c r="T37" s="408">
        <v>1</v>
      </c>
      <c r="U37" s="408">
        <v>68</v>
      </c>
      <c r="V37" s="408">
        <v>1</v>
      </c>
      <c r="W37" s="408">
        <v>13</v>
      </c>
      <c r="X37" s="408">
        <v>0</v>
      </c>
      <c r="Y37" s="408">
        <v>53</v>
      </c>
      <c r="Z37" s="408">
        <v>2</v>
      </c>
      <c r="AA37" s="615" t="s">
        <v>408</v>
      </c>
    </row>
    <row r="38" spans="1:27">
      <c r="A38" s="412">
        <v>33</v>
      </c>
      <c r="B38" s="583" t="s">
        <v>337</v>
      </c>
      <c r="C38" s="390" t="s">
        <v>420</v>
      </c>
      <c r="D38" s="349" t="s">
        <v>420</v>
      </c>
      <c r="E38" s="408">
        <v>1309</v>
      </c>
      <c r="F38" s="408">
        <v>0</v>
      </c>
      <c r="G38" s="408">
        <v>1751</v>
      </c>
      <c r="H38" s="408">
        <v>0</v>
      </c>
      <c r="I38" s="408">
        <v>424</v>
      </c>
      <c r="J38" s="408">
        <v>1</v>
      </c>
      <c r="K38" s="408">
        <v>766</v>
      </c>
      <c r="L38" s="408">
        <v>21</v>
      </c>
      <c r="M38" s="408">
        <v>1249</v>
      </c>
      <c r="N38" s="408">
        <v>27</v>
      </c>
      <c r="O38" s="408">
        <v>1179</v>
      </c>
      <c r="P38" s="408">
        <v>7</v>
      </c>
      <c r="Q38" s="408">
        <v>1240</v>
      </c>
      <c r="R38" s="408">
        <v>21</v>
      </c>
      <c r="S38" s="408">
        <v>1676</v>
      </c>
      <c r="T38" s="408">
        <v>10</v>
      </c>
      <c r="U38" s="408">
        <v>1763</v>
      </c>
      <c r="V38" s="408">
        <v>32</v>
      </c>
      <c r="W38" s="408">
        <v>1053</v>
      </c>
      <c r="X38" s="408">
        <v>31</v>
      </c>
      <c r="Y38" s="408">
        <v>883</v>
      </c>
      <c r="Z38" s="408">
        <v>6</v>
      </c>
      <c r="AA38" s="615" t="s">
        <v>29</v>
      </c>
    </row>
    <row r="39" spans="1:27">
      <c r="A39" s="412">
        <v>34</v>
      </c>
      <c r="B39" s="583" t="s">
        <v>338</v>
      </c>
      <c r="C39" s="390">
        <v>314</v>
      </c>
      <c r="D39" s="349">
        <v>2</v>
      </c>
      <c r="E39" s="408">
        <v>269</v>
      </c>
      <c r="F39" s="408">
        <v>0</v>
      </c>
      <c r="G39" s="408">
        <v>159</v>
      </c>
      <c r="H39" s="408">
        <v>0</v>
      </c>
      <c r="I39" s="408">
        <v>90</v>
      </c>
      <c r="J39" s="408">
        <v>2</v>
      </c>
      <c r="K39" s="408">
        <v>32</v>
      </c>
      <c r="L39" s="408">
        <v>0</v>
      </c>
      <c r="M39" s="408">
        <v>48</v>
      </c>
      <c r="N39" s="408">
        <v>6</v>
      </c>
      <c r="O39" s="408">
        <v>7</v>
      </c>
      <c r="P39" s="408">
        <v>2</v>
      </c>
      <c r="Q39" s="408">
        <v>18</v>
      </c>
      <c r="R39" s="408">
        <v>4</v>
      </c>
      <c r="S39" s="408">
        <v>47</v>
      </c>
      <c r="T39" s="408">
        <v>5</v>
      </c>
      <c r="U39" s="408">
        <v>86</v>
      </c>
      <c r="V39" s="408">
        <v>2</v>
      </c>
      <c r="W39" s="408">
        <v>25</v>
      </c>
      <c r="X39" s="408">
        <v>0</v>
      </c>
      <c r="Y39" s="408">
        <v>303</v>
      </c>
      <c r="Z39" s="408">
        <v>0</v>
      </c>
      <c r="AA39" s="615" t="s">
        <v>406</v>
      </c>
    </row>
    <row r="40" spans="1:27">
      <c r="A40" s="412">
        <v>35</v>
      </c>
      <c r="B40" s="583" t="s">
        <v>339</v>
      </c>
      <c r="C40" s="390">
        <v>103</v>
      </c>
      <c r="D40" s="349">
        <v>0</v>
      </c>
      <c r="E40" s="408">
        <v>484</v>
      </c>
      <c r="F40" s="408">
        <v>0</v>
      </c>
      <c r="G40" s="408">
        <v>192</v>
      </c>
      <c r="H40" s="408">
        <v>4</v>
      </c>
      <c r="I40" s="408">
        <v>184</v>
      </c>
      <c r="J40" s="408">
        <v>7</v>
      </c>
      <c r="K40" s="408">
        <v>65</v>
      </c>
      <c r="L40" s="408">
        <v>0</v>
      </c>
      <c r="M40" s="408">
        <v>77</v>
      </c>
      <c r="N40" s="408">
        <v>2</v>
      </c>
      <c r="O40" s="408">
        <v>31</v>
      </c>
      <c r="P40" s="408">
        <v>0</v>
      </c>
      <c r="Q40" s="408">
        <v>63</v>
      </c>
      <c r="R40" s="408">
        <v>0</v>
      </c>
      <c r="S40" s="408">
        <v>160</v>
      </c>
      <c r="T40" s="408">
        <v>0</v>
      </c>
      <c r="U40" s="408">
        <v>132</v>
      </c>
      <c r="V40" s="408">
        <v>0</v>
      </c>
      <c r="W40" s="408">
        <v>93</v>
      </c>
      <c r="X40" s="408">
        <v>0</v>
      </c>
      <c r="Y40" s="408">
        <v>5</v>
      </c>
      <c r="Z40" s="408">
        <v>0</v>
      </c>
      <c r="AA40" s="615" t="s">
        <v>36</v>
      </c>
    </row>
    <row r="41" spans="1:27">
      <c r="A41" s="412">
        <v>36</v>
      </c>
      <c r="B41" s="583" t="s">
        <v>340</v>
      </c>
      <c r="C41" s="390">
        <v>20</v>
      </c>
      <c r="D41" s="349">
        <v>0</v>
      </c>
      <c r="E41" s="408">
        <v>15</v>
      </c>
      <c r="F41" s="408">
        <v>1</v>
      </c>
      <c r="G41" s="408">
        <v>17</v>
      </c>
      <c r="H41" s="408">
        <v>0</v>
      </c>
      <c r="I41" s="408">
        <v>5</v>
      </c>
      <c r="J41" s="408">
        <v>0</v>
      </c>
      <c r="K41" s="408">
        <v>16</v>
      </c>
      <c r="L41" s="408">
        <v>0</v>
      </c>
      <c r="M41" s="408">
        <v>12</v>
      </c>
      <c r="N41" s="408">
        <v>0</v>
      </c>
      <c r="O41" s="408">
        <v>10</v>
      </c>
      <c r="P41" s="408">
        <v>0</v>
      </c>
      <c r="Q41" s="408">
        <v>5</v>
      </c>
      <c r="R41" s="408"/>
      <c r="S41" s="408">
        <v>7</v>
      </c>
      <c r="T41" s="408">
        <v>0</v>
      </c>
      <c r="U41" s="408">
        <v>0</v>
      </c>
      <c r="V41" s="408">
        <v>0</v>
      </c>
      <c r="W41" s="408">
        <v>8</v>
      </c>
      <c r="X41" s="408">
        <v>0</v>
      </c>
      <c r="Y41" s="408">
        <v>14</v>
      </c>
      <c r="Z41" s="408">
        <v>0</v>
      </c>
      <c r="AA41" s="615" t="s">
        <v>30</v>
      </c>
    </row>
    <row r="42" spans="1:27">
      <c r="A42" s="412">
        <v>37</v>
      </c>
      <c r="B42" s="583" t="s">
        <v>654</v>
      </c>
      <c r="C42" s="390"/>
      <c r="D42" s="349"/>
      <c r="E42" s="408"/>
      <c r="F42" s="408"/>
      <c r="G42" s="408"/>
      <c r="H42" s="408"/>
      <c r="I42" s="408"/>
      <c r="J42" s="408"/>
      <c r="K42" s="408"/>
      <c r="L42" s="408"/>
      <c r="M42" s="408"/>
      <c r="N42" s="408"/>
      <c r="O42" s="408"/>
      <c r="P42" s="408"/>
      <c r="Q42" s="408"/>
      <c r="R42" s="408"/>
      <c r="S42" s="408"/>
      <c r="T42" s="408"/>
      <c r="U42" s="408"/>
      <c r="V42" s="408"/>
      <c r="W42" s="408">
        <v>139</v>
      </c>
      <c r="X42" s="408">
        <v>0</v>
      </c>
      <c r="Y42" s="408">
        <v>189</v>
      </c>
      <c r="Z42" s="408">
        <v>0</v>
      </c>
      <c r="AA42" s="615" t="s">
        <v>653</v>
      </c>
    </row>
    <row r="43" spans="1:27">
      <c r="A43" s="412">
        <v>38</v>
      </c>
      <c r="B43" s="583" t="s">
        <v>341</v>
      </c>
      <c r="C43" s="390">
        <v>650</v>
      </c>
      <c r="D43" s="349">
        <v>2</v>
      </c>
      <c r="E43" s="408">
        <v>520</v>
      </c>
      <c r="F43" s="408">
        <v>12</v>
      </c>
      <c r="G43" s="408">
        <v>755</v>
      </c>
      <c r="H43" s="408">
        <v>19</v>
      </c>
      <c r="I43" s="408">
        <v>447</v>
      </c>
      <c r="J43" s="408">
        <v>10</v>
      </c>
      <c r="K43" s="408">
        <v>299</v>
      </c>
      <c r="L43" s="408">
        <v>3</v>
      </c>
      <c r="M43" s="408">
        <v>520</v>
      </c>
      <c r="N43" s="408">
        <v>4</v>
      </c>
      <c r="O43" s="436">
        <v>416</v>
      </c>
      <c r="P43" s="436">
        <v>7</v>
      </c>
      <c r="Q43" s="408">
        <v>288</v>
      </c>
      <c r="R43" s="408">
        <v>3</v>
      </c>
      <c r="S43" s="408">
        <v>239</v>
      </c>
      <c r="T43" s="408">
        <v>6</v>
      </c>
      <c r="U43" s="408">
        <v>606</v>
      </c>
      <c r="V43" s="408">
        <v>1</v>
      </c>
      <c r="W43" s="408">
        <v>273</v>
      </c>
      <c r="X43" s="408">
        <v>25</v>
      </c>
      <c r="Y43" s="408">
        <v>132</v>
      </c>
      <c r="Z43" s="408">
        <v>10</v>
      </c>
      <c r="AA43" s="615" t="s">
        <v>31</v>
      </c>
    </row>
    <row r="44" spans="1:27">
      <c r="A44" s="1208" t="s">
        <v>348</v>
      </c>
      <c r="B44" s="1224"/>
      <c r="C44" s="388">
        <f t="shared" ref="C44:V44" si="0">SUM(C6:C43)</f>
        <v>89150</v>
      </c>
      <c r="D44" s="388">
        <f t="shared" si="0"/>
        <v>430</v>
      </c>
      <c r="E44" s="409">
        <f t="shared" si="0"/>
        <v>94402</v>
      </c>
      <c r="F44" s="409">
        <f t="shared" si="0"/>
        <v>520</v>
      </c>
      <c r="G44" s="409">
        <f t="shared" si="0"/>
        <v>118880</v>
      </c>
      <c r="H44" s="409">
        <f t="shared" si="0"/>
        <v>551</v>
      </c>
      <c r="I44" s="409">
        <f t="shared" si="0"/>
        <v>110125</v>
      </c>
      <c r="J44" s="409">
        <f t="shared" si="0"/>
        <v>574</v>
      </c>
      <c r="K44" s="409">
        <f t="shared" si="0"/>
        <v>138554</v>
      </c>
      <c r="L44" s="409">
        <f t="shared" si="0"/>
        <v>400</v>
      </c>
      <c r="M44" s="409">
        <f t="shared" si="0"/>
        <v>140861</v>
      </c>
      <c r="N44" s="409">
        <f t="shared" si="0"/>
        <v>435</v>
      </c>
      <c r="O44" s="409">
        <f t="shared" si="0"/>
        <v>145970</v>
      </c>
      <c r="P44" s="409">
        <f t="shared" si="0"/>
        <v>451</v>
      </c>
      <c r="Q44" s="409">
        <f t="shared" si="0"/>
        <v>156118</v>
      </c>
      <c r="R44" s="409">
        <f t="shared" si="0"/>
        <v>532</v>
      </c>
      <c r="S44" s="409">
        <f t="shared" si="0"/>
        <v>141087</v>
      </c>
      <c r="T44" s="409">
        <f t="shared" si="0"/>
        <v>581</v>
      </c>
      <c r="U44" s="409">
        <f t="shared" si="0"/>
        <v>131794</v>
      </c>
      <c r="V44" s="409">
        <f t="shared" si="0"/>
        <v>456</v>
      </c>
      <c r="W44" s="409">
        <v>105617</v>
      </c>
      <c r="X44" s="409">
        <v>420</v>
      </c>
      <c r="Y44" s="409">
        <v>88571</v>
      </c>
      <c r="Z44" s="409">
        <v>361</v>
      </c>
      <c r="AA44" s="387" t="s">
        <v>9</v>
      </c>
    </row>
    <row r="45" spans="1:27">
      <c r="A45" s="386" t="s">
        <v>1692</v>
      </c>
      <c r="B45" s="572"/>
      <c r="C45"/>
      <c r="D45"/>
      <c r="E45"/>
      <c r="F45"/>
      <c r="G45"/>
      <c r="H45"/>
      <c r="I45"/>
      <c r="J45"/>
      <c r="K45"/>
      <c r="L45"/>
      <c r="M45"/>
      <c r="N45"/>
      <c r="O45"/>
      <c r="P45"/>
      <c r="Q45"/>
      <c r="R45"/>
      <c r="S45"/>
      <c r="T45"/>
      <c r="U45"/>
      <c r="V45"/>
      <c r="W45"/>
      <c r="X45"/>
      <c r="Y45"/>
      <c r="Z45"/>
      <c r="AA45" s="367"/>
    </row>
    <row r="46" spans="1:27">
      <c r="A46" s="385" t="s">
        <v>1691</v>
      </c>
      <c r="B46" s="575"/>
      <c r="C46"/>
      <c r="D46"/>
      <c r="E46"/>
      <c r="F46"/>
      <c r="G46"/>
      <c r="H46"/>
      <c r="I46"/>
      <c r="J46"/>
      <c r="K46"/>
      <c r="L46"/>
      <c r="M46"/>
      <c r="N46"/>
      <c r="O46"/>
      <c r="P46"/>
      <c r="Q46"/>
      <c r="R46"/>
      <c r="S46"/>
      <c r="T46"/>
      <c r="U46"/>
      <c r="V46"/>
      <c r="W46"/>
      <c r="X46"/>
      <c r="Y46"/>
      <c r="Z46"/>
      <c r="AA46" s="367"/>
    </row>
    <row r="47" spans="1:27">
      <c r="A47" s="384" t="s">
        <v>1477</v>
      </c>
      <c r="B47"/>
      <c r="C47"/>
      <c r="D47"/>
      <c r="E47"/>
      <c r="F47"/>
      <c r="G47"/>
      <c r="H47"/>
      <c r="I47"/>
      <c r="J47"/>
      <c r="K47"/>
      <c r="L47"/>
      <c r="M47"/>
      <c r="O47"/>
      <c r="P47"/>
      <c r="R47"/>
      <c r="S47" s="432"/>
      <c r="T47" s="432"/>
      <c r="U47" s="432"/>
      <c r="V47" s="432"/>
      <c r="W47" s="432"/>
      <c r="X47" s="432"/>
      <c r="Y47" s="432"/>
      <c r="Z47" s="432"/>
      <c r="AA47" s="444" t="s">
        <v>1476</v>
      </c>
    </row>
    <row r="48" spans="1:27">
      <c r="A48" s="384"/>
      <c r="B48" s="432" t="s">
        <v>1662</v>
      </c>
      <c r="C48"/>
      <c r="D48"/>
      <c r="E48"/>
      <c r="F48"/>
      <c r="G48"/>
      <c r="H48"/>
      <c r="I48"/>
      <c r="J48"/>
      <c r="K48"/>
      <c r="L48"/>
      <c r="M48"/>
      <c r="O48"/>
      <c r="P48"/>
      <c r="R48"/>
      <c r="S48" s="432"/>
      <c r="T48" s="432"/>
      <c r="U48" s="432"/>
      <c r="V48" s="432"/>
      <c r="W48" s="432"/>
      <c r="X48" s="432"/>
      <c r="Y48" s="432"/>
      <c r="Z48" s="432"/>
      <c r="AA48" s="444"/>
    </row>
    <row r="49" spans="1:27" ht="21.75" thickBot="1">
      <c r="A49" s="1219" t="s">
        <v>1475</v>
      </c>
      <c r="B49" s="1220"/>
      <c r="C49" s="429"/>
      <c r="D49" s="429"/>
      <c r="E49" s="429"/>
      <c r="F49" s="429"/>
      <c r="G49" s="442"/>
      <c r="H49" s="442"/>
      <c r="I49" s="442"/>
      <c r="J49" s="442"/>
      <c r="K49" s="443" t="s">
        <v>1474</v>
      </c>
      <c r="L49" s="442"/>
      <c r="M49" s="442"/>
      <c r="N49" s="219" t="s">
        <v>1473</v>
      </c>
      <c r="O49" s="429"/>
      <c r="P49" s="442"/>
      <c r="Q49" s="429"/>
      <c r="R49" s="429" t="s">
        <v>1424</v>
      </c>
      <c r="S49" s="429"/>
      <c r="T49" s="429"/>
      <c r="U49" s="429"/>
      <c r="V49" s="429"/>
      <c r="W49" s="429"/>
      <c r="X49" s="429" t="s">
        <v>1455</v>
      </c>
      <c r="Y49" s="429"/>
      <c r="Z49" s="429"/>
      <c r="AA49" s="430"/>
    </row>
    <row r="50" spans="1:27" ht="21.75" thickTop="1">
      <c r="A50"/>
      <c r="B50"/>
    </row>
  </sheetData>
  <mergeCells count="20">
    <mergeCell ref="A49:B49"/>
    <mergeCell ref="B4:B5"/>
    <mergeCell ref="Q4:R4"/>
    <mergeCell ref="A4:A5"/>
    <mergeCell ref="C4:D4"/>
    <mergeCell ref="E4:F4"/>
    <mergeCell ref="G4:H4"/>
    <mergeCell ref="I4:J4"/>
    <mergeCell ref="K4:L4"/>
    <mergeCell ref="M4:N4"/>
    <mergeCell ref="O4:P4"/>
    <mergeCell ref="A44:B44"/>
    <mergeCell ref="U4:V4"/>
    <mergeCell ref="W4:X4"/>
    <mergeCell ref="A1:AA1"/>
    <mergeCell ref="A3:AA3"/>
    <mergeCell ref="AA4:AA5"/>
    <mergeCell ref="A2:AA2"/>
    <mergeCell ref="S4:T4"/>
    <mergeCell ref="Y4:Z4"/>
  </mergeCells>
  <conditionalFormatting sqref="A6:AA44">
    <cfRule type="expression" dxfId="10" priority="1">
      <formula>MOD(ROW(),3)=1</formula>
    </cfRule>
  </conditionalFormatting>
  <printOptions horizontalCentered="1"/>
  <pageMargins left="0.23622047244094491" right="0.23622047244094491" top="0.27559055118110237" bottom="0.27559055118110237" header="0.31496062992125984" footer="0.31496062992125984"/>
  <pageSetup paperSize="9" scale="92" fitToHeight="0" orientation="landscape" r:id="rId1"/>
  <rowBreaks count="1" manualBreakCount="1">
    <brk id="29" max="26" man="1"/>
  </rowBreak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3B4DE-52F8-4679-8AB3-7675891DAF91}">
  <sheetPr>
    <pageSetUpPr fitToPage="1"/>
  </sheetPr>
  <dimension ref="A1:AA52"/>
  <sheetViews>
    <sheetView showZeros="0" view="pageBreakPreview" zoomScaleSheetLayoutView="100" workbookViewId="0">
      <selection activeCell="M17" sqref="M17"/>
    </sheetView>
  </sheetViews>
  <sheetFormatPr defaultColWidth="9.140625" defaultRowHeight="15.75"/>
  <cols>
    <col min="1" max="1" width="5.42578125" style="403" customWidth="1"/>
    <col min="2" max="2" width="16.85546875" style="403" bestFit="1" customWidth="1"/>
    <col min="3" max="3" width="9.5703125" style="403" hidden="1" customWidth="1"/>
    <col min="4" max="4" width="6.140625" style="403" hidden="1" customWidth="1"/>
    <col min="5" max="5" width="13.42578125" style="403" hidden="1" customWidth="1"/>
    <col min="6" max="6" width="8.5703125" style="403" hidden="1" customWidth="1"/>
    <col min="7" max="7" width="12.5703125" style="403" hidden="1" customWidth="1"/>
    <col min="8" max="8" width="8.7109375" style="403" hidden="1" customWidth="1"/>
    <col min="9" max="9" width="13.140625" style="403" hidden="1" customWidth="1"/>
    <col min="10" max="10" width="8.42578125" style="403" hidden="1" customWidth="1"/>
    <col min="11" max="11" width="13" style="403" hidden="1" customWidth="1"/>
    <col min="12" max="12" width="7.7109375" style="403" hidden="1" customWidth="1"/>
    <col min="13" max="13" width="12.5703125" style="403" hidden="1" customWidth="1"/>
    <col min="14" max="14" width="7.85546875" style="403" hidden="1" customWidth="1"/>
    <col min="15" max="15" width="12.5703125" style="403" hidden="1" customWidth="1"/>
    <col min="16" max="16" width="8.42578125" style="403" hidden="1" customWidth="1"/>
    <col min="17" max="17" width="12.85546875" style="403" customWidth="1"/>
    <col min="18" max="18" width="8.140625" style="403" customWidth="1"/>
    <col min="19" max="19" width="12.5703125" style="403" customWidth="1"/>
    <col min="20" max="20" width="8.5703125" style="403" customWidth="1"/>
    <col min="21" max="21" width="12.28515625" style="403" customWidth="1"/>
    <col min="22" max="22" width="8.5703125" style="403" customWidth="1"/>
    <col min="23" max="23" width="13" style="403" customWidth="1"/>
    <col min="24" max="24" width="8.5703125" style="403" customWidth="1"/>
    <col min="25" max="25" width="12.140625" style="403" bestFit="1" customWidth="1"/>
    <col min="26" max="26" width="8.5703125" style="403" customWidth="1"/>
    <col min="27" max="27" width="19.28515625" style="403" customWidth="1"/>
    <col min="28" max="16384" width="9.140625" style="403"/>
  </cols>
  <sheetData>
    <row r="1" spans="1:27" ht="16.5" thickBot="1"/>
    <row r="2" spans="1:27" ht="16.5" thickTop="1">
      <c r="A2" s="1180" t="s">
        <v>1330</v>
      </c>
      <c r="B2" s="1181"/>
      <c r="C2" s="1181"/>
      <c r="D2" s="1181"/>
      <c r="E2" s="1181"/>
      <c r="F2" s="1181"/>
      <c r="G2" s="1181"/>
      <c r="H2" s="1181"/>
      <c r="I2" s="1181"/>
      <c r="J2" s="1181"/>
      <c r="K2" s="1181"/>
      <c r="L2" s="1181"/>
      <c r="M2" s="1181"/>
      <c r="N2" s="1181"/>
      <c r="O2" s="1181"/>
      <c r="P2" s="1182"/>
      <c r="Q2" s="1181"/>
      <c r="R2" s="1181"/>
      <c r="S2" s="1181"/>
      <c r="T2" s="1181"/>
      <c r="U2" s="1181"/>
      <c r="V2" s="1181"/>
      <c r="W2" s="1181"/>
      <c r="X2" s="1181"/>
      <c r="Y2" s="1181"/>
      <c r="Z2" s="1181"/>
      <c r="AA2" s="1182"/>
    </row>
    <row r="3" spans="1:27">
      <c r="A3" s="1177" t="s">
        <v>1507</v>
      </c>
      <c r="B3" s="1178"/>
      <c r="C3" s="1178"/>
      <c r="D3" s="1178"/>
      <c r="E3" s="1178"/>
      <c r="F3" s="1178"/>
      <c r="G3" s="1178"/>
      <c r="H3" s="1178"/>
      <c r="I3" s="1178"/>
      <c r="J3" s="1178"/>
      <c r="K3" s="1178"/>
      <c r="L3" s="1178"/>
      <c r="M3" s="1178"/>
      <c r="N3" s="1178"/>
      <c r="O3" s="1178"/>
      <c r="P3" s="1178"/>
      <c r="Q3" s="1178"/>
      <c r="R3" s="1178"/>
      <c r="S3" s="1178"/>
      <c r="T3" s="1178"/>
      <c r="U3" s="1178"/>
      <c r="V3" s="1178"/>
      <c r="W3" s="1178"/>
      <c r="X3" s="1178"/>
      <c r="Y3" s="1178"/>
      <c r="Z3" s="1178"/>
      <c r="AA3" s="1179"/>
    </row>
    <row r="4" spans="1:27">
      <c r="A4" s="1226" t="s">
        <v>1506</v>
      </c>
      <c r="B4" s="1178"/>
      <c r="C4" s="1227"/>
      <c r="D4" s="1227"/>
      <c r="E4" s="1227"/>
      <c r="F4" s="1227"/>
      <c r="G4" s="1227"/>
      <c r="H4" s="1227"/>
      <c r="I4" s="1227"/>
      <c r="J4" s="1227"/>
      <c r="K4" s="1227"/>
      <c r="L4" s="1227"/>
      <c r="M4" s="1227"/>
      <c r="N4" s="1227"/>
      <c r="O4" s="1227"/>
      <c r="P4" s="1228"/>
      <c r="Q4" s="1227"/>
      <c r="R4" s="1227"/>
      <c r="S4" s="1227"/>
      <c r="T4" s="1227"/>
      <c r="U4" s="1227"/>
      <c r="V4" s="1227"/>
      <c r="W4" s="1227"/>
      <c r="X4" s="1227"/>
      <c r="Y4" s="1227"/>
      <c r="Z4" s="1227"/>
      <c r="AA4" s="1228"/>
    </row>
    <row r="5" spans="1:27">
      <c r="A5" s="1204">
        <v>3</v>
      </c>
      <c r="B5" s="1072" t="s">
        <v>172</v>
      </c>
      <c r="C5" s="1190">
        <v>2010</v>
      </c>
      <c r="D5" s="923"/>
      <c r="E5" s="923">
        <v>2011</v>
      </c>
      <c r="F5" s="923"/>
      <c r="G5" s="923">
        <v>2012</v>
      </c>
      <c r="H5" s="923"/>
      <c r="I5" s="923">
        <v>2013</v>
      </c>
      <c r="J5" s="923"/>
      <c r="K5" s="923">
        <v>2014</v>
      </c>
      <c r="L5" s="923"/>
      <c r="M5" s="1191">
        <v>2015</v>
      </c>
      <c r="N5" s="1190"/>
      <c r="O5" s="923">
        <v>2016</v>
      </c>
      <c r="P5" s="1225"/>
      <c r="Q5" s="1190">
        <v>2017</v>
      </c>
      <c r="R5" s="923"/>
      <c r="S5" s="923">
        <v>2018</v>
      </c>
      <c r="T5" s="923"/>
      <c r="U5" s="1214">
        <v>2019</v>
      </c>
      <c r="V5" s="1194"/>
      <c r="W5" s="1214">
        <v>2020</v>
      </c>
      <c r="X5" s="1194"/>
      <c r="Y5" s="1214" t="s">
        <v>1420</v>
      </c>
      <c r="Z5" s="1194"/>
      <c r="AA5" s="1192" t="s">
        <v>37</v>
      </c>
    </row>
    <row r="6" spans="1:27" ht="38.25">
      <c r="A6" s="1204"/>
      <c r="B6" s="1072"/>
      <c r="C6" s="405" t="s">
        <v>1418</v>
      </c>
      <c r="D6" s="404" t="s">
        <v>1417</v>
      </c>
      <c r="E6" s="404" t="s">
        <v>1418</v>
      </c>
      <c r="F6" s="404" t="s">
        <v>1417</v>
      </c>
      <c r="G6" s="404" t="s">
        <v>1418</v>
      </c>
      <c r="H6" s="404" t="s">
        <v>1417</v>
      </c>
      <c r="I6" s="404" t="s">
        <v>1418</v>
      </c>
      <c r="J6" s="404" t="s">
        <v>1417</v>
      </c>
      <c r="K6" s="404" t="s">
        <v>1418</v>
      </c>
      <c r="L6" s="404" t="s">
        <v>1417</v>
      </c>
      <c r="M6" s="404" t="s">
        <v>1418</v>
      </c>
      <c r="N6" s="404" t="s">
        <v>1417</v>
      </c>
      <c r="O6" s="404" t="s">
        <v>1418</v>
      </c>
      <c r="P6" s="406" t="s">
        <v>1417</v>
      </c>
      <c r="Q6" s="423" t="s">
        <v>1416</v>
      </c>
      <c r="R6" s="423" t="s">
        <v>1450</v>
      </c>
      <c r="S6" s="423" t="s">
        <v>1416</v>
      </c>
      <c r="T6" s="423" t="s">
        <v>1450</v>
      </c>
      <c r="U6" s="423" t="s">
        <v>1416</v>
      </c>
      <c r="V6" s="423" t="s">
        <v>1450</v>
      </c>
      <c r="W6" s="423" t="s">
        <v>1416</v>
      </c>
      <c r="X6" s="423" t="s">
        <v>1450</v>
      </c>
      <c r="Y6" s="423" t="s">
        <v>1416</v>
      </c>
      <c r="Z6" s="423" t="s">
        <v>1450</v>
      </c>
      <c r="AA6" s="1192"/>
    </row>
    <row r="7" spans="1:27" ht="20.100000000000001" customHeight="1">
      <c r="A7" s="412">
        <v>1</v>
      </c>
      <c r="B7" s="583" t="s">
        <v>1414</v>
      </c>
      <c r="C7" s="390">
        <v>3117568</v>
      </c>
      <c r="D7" s="349">
        <v>275</v>
      </c>
      <c r="E7" s="408">
        <v>3089290</v>
      </c>
      <c r="F7" s="408">
        <v>236</v>
      </c>
      <c r="G7" s="408">
        <v>3077530</v>
      </c>
      <c r="H7" s="408">
        <v>501</v>
      </c>
      <c r="I7" s="408">
        <v>3110536</v>
      </c>
      <c r="J7" s="408">
        <v>372</v>
      </c>
      <c r="K7" s="408">
        <v>2413509</v>
      </c>
      <c r="L7" s="408">
        <v>144</v>
      </c>
      <c r="M7" s="408">
        <v>2311538</v>
      </c>
      <c r="N7" s="408">
        <v>133</v>
      </c>
      <c r="O7" s="408">
        <v>3049810</v>
      </c>
      <c r="P7" s="446">
        <v>95</v>
      </c>
      <c r="Q7" s="459">
        <v>3103021</v>
      </c>
      <c r="R7" s="454">
        <v>338</v>
      </c>
      <c r="S7" s="408">
        <v>3149897</v>
      </c>
      <c r="T7" s="408">
        <v>587</v>
      </c>
      <c r="U7" s="408">
        <v>2986495</v>
      </c>
      <c r="V7" s="408">
        <v>476</v>
      </c>
      <c r="W7" s="408">
        <v>1790718</v>
      </c>
      <c r="X7" s="408">
        <v>2805</v>
      </c>
      <c r="Y7" s="408">
        <v>1897511</v>
      </c>
      <c r="Z7" s="408">
        <v>4494</v>
      </c>
      <c r="AA7" s="615" t="s">
        <v>10</v>
      </c>
    </row>
    <row r="8" spans="1:27" ht="20.100000000000001" customHeight="1">
      <c r="A8" s="412">
        <v>2</v>
      </c>
      <c r="B8" s="583" t="s">
        <v>1413</v>
      </c>
      <c r="C8" s="390">
        <v>35804</v>
      </c>
      <c r="D8" s="349">
        <v>4</v>
      </c>
      <c r="E8" s="408">
        <v>48602</v>
      </c>
      <c r="F8" s="408">
        <v>9</v>
      </c>
      <c r="G8" s="408">
        <v>57088</v>
      </c>
      <c r="H8" s="408">
        <v>7</v>
      </c>
      <c r="I8" s="408">
        <v>46643</v>
      </c>
      <c r="J8" s="408">
        <v>4</v>
      </c>
      <c r="K8" s="408">
        <v>17887</v>
      </c>
      <c r="L8" s="408">
        <v>3</v>
      </c>
      <c r="M8" s="408">
        <v>15840</v>
      </c>
      <c r="N8" s="408">
        <v>7</v>
      </c>
      <c r="O8" s="408">
        <v>21670</v>
      </c>
      <c r="P8" s="446">
        <v>4</v>
      </c>
      <c r="Q8" s="459">
        <v>36250</v>
      </c>
      <c r="R8" s="454">
        <v>3</v>
      </c>
      <c r="S8" s="408">
        <v>33878</v>
      </c>
      <c r="T8" s="408">
        <v>0</v>
      </c>
      <c r="U8" s="408">
        <v>23161</v>
      </c>
      <c r="V8" s="408">
        <v>0</v>
      </c>
      <c r="W8" s="408">
        <v>43089</v>
      </c>
      <c r="X8" s="408">
        <v>0</v>
      </c>
      <c r="Y8" s="408">
        <v>15964</v>
      </c>
      <c r="Z8" s="408">
        <v>0</v>
      </c>
      <c r="AA8" s="615" t="s">
        <v>11</v>
      </c>
    </row>
    <row r="9" spans="1:27" ht="20.100000000000001" customHeight="1">
      <c r="A9" s="412">
        <v>3</v>
      </c>
      <c r="B9" s="583" t="s">
        <v>1412</v>
      </c>
      <c r="C9" s="390">
        <v>56547</v>
      </c>
      <c r="D9" s="349">
        <v>0</v>
      </c>
      <c r="E9" s="408">
        <v>314824</v>
      </c>
      <c r="F9" s="408">
        <v>0</v>
      </c>
      <c r="G9" s="408">
        <v>217805</v>
      </c>
      <c r="H9" s="408">
        <v>481</v>
      </c>
      <c r="I9" s="408">
        <v>145047</v>
      </c>
      <c r="J9" s="408">
        <v>232</v>
      </c>
      <c r="K9" s="408">
        <v>68334</v>
      </c>
      <c r="L9" s="408">
        <v>72</v>
      </c>
      <c r="M9" s="408">
        <v>20456</v>
      </c>
      <c r="N9" s="408">
        <v>81</v>
      </c>
      <c r="O9" s="408">
        <v>20667</v>
      </c>
      <c r="P9" s="446">
        <v>200</v>
      </c>
      <c r="Q9" s="459">
        <v>22834</v>
      </c>
      <c r="R9" s="454">
        <v>225</v>
      </c>
      <c r="S9" s="408">
        <v>24100</v>
      </c>
      <c r="T9" s="408">
        <v>250</v>
      </c>
      <c r="U9" s="408">
        <v>21633</v>
      </c>
      <c r="V9" s="408">
        <v>86</v>
      </c>
      <c r="W9" s="408">
        <v>15228</v>
      </c>
      <c r="X9" s="408">
        <v>1</v>
      </c>
      <c r="Y9" s="408">
        <v>16002</v>
      </c>
      <c r="Z9" s="408">
        <v>6</v>
      </c>
      <c r="AA9" s="615" t="s">
        <v>0</v>
      </c>
    </row>
    <row r="10" spans="1:27" ht="20.100000000000001" customHeight="1">
      <c r="A10" s="412">
        <v>4</v>
      </c>
      <c r="B10" s="583" t="s">
        <v>1411</v>
      </c>
      <c r="C10" s="390" t="s">
        <v>420</v>
      </c>
      <c r="D10" s="349" t="s">
        <v>420</v>
      </c>
      <c r="E10" s="408">
        <v>87486</v>
      </c>
      <c r="F10" s="408">
        <v>0</v>
      </c>
      <c r="G10" s="408">
        <v>1558212</v>
      </c>
      <c r="H10" s="408">
        <v>10</v>
      </c>
      <c r="I10" s="408">
        <v>1758655</v>
      </c>
      <c r="J10" s="408">
        <v>20</v>
      </c>
      <c r="K10" s="408">
        <v>1488744</v>
      </c>
      <c r="L10" s="408">
        <v>53</v>
      </c>
      <c r="M10" s="408">
        <v>1223078</v>
      </c>
      <c r="N10" s="408">
        <v>40</v>
      </c>
      <c r="O10" s="408">
        <v>1072172</v>
      </c>
      <c r="P10" s="446">
        <v>17</v>
      </c>
      <c r="Q10" s="459">
        <v>988493</v>
      </c>
      <c r="R10" s="454">
        <v>36</v>
      </c>
      <c r="S10" s="408">
        <v>1073262</v>
      </c>
      <c r="T10" s="408">
        <v>2</v>
      </c>
      <c r="U10" s="408">
        <v>783788</v>
      </c>
      <c r="V10" s="408">
        <v>14</v>
      </c>
      <c r="W10" s="408">
        <v>157868</v>
      </c>
      <c r="X10" s="408">
        <v>0</v>
      </c>
      <c r="Y10" s="408" t="s">
        <v>1505</v>
      </c>
      <c r="Z10" s="408">
        <v>0</v>
      </c>
      <c r="AA10" s="615" t="s">
        <v>1</v>
      </c>
    </row>
    <row r="11" spans="1:27" ht="20.100000000000001" customHeight="1">
      <c r="A11" s="412">
        <v>5</v>
      </c>
      <c r="B11" s="583" t="s">
        <v>1410</v>
      </c>
      <c r="C11" s="390">
        <v>107827</v>
      </c>
      <c r="D11" s="349">
        <v>7</v>
      </c>
      <c r="E11" s="408">
        <v>155743</v>
      </c>
      <c r="F11" s="408">
        <v>18</v>
      </c>
      <c r="G11" s="408">
        <v>279103</v>
      </c>
      <c r="H11" s="408">
        <v>39</v>
      </c>
      <c r="I11" s="408">
        <v>287771</v>
      </c>
      <c r="J11" s="408">
        <v>30</v>
      </c>
      <c r="K11" s="408">
        <v>363570</v>
      </c>
      <c r="L11" s="408">
        <v>73</v>
      </c>
      <c r="M11" s="408">
        <v>376493</v>
      </c>
      <c r="N11" s="408">
        <v>62</v>
      </c>
      <c r="O11" s="408">
        <v>441269</v>
      </c>
      <c r="P11" s="446">
        <v>19</v>
      </c>
      <c r="Q11" s="459">
        <v>491234</v>
      </c>
      <c r="R11" s="454">
        <v>13</v>
      </c>
      <c r="S11" s="408">
        <v>484418</v>
      </c>
      <c r="T11" s="408">
        <v>16</v>
      </c>
      <c r="U11" s="408">
        <v>540847</v>
      </c>
      <c r="V11" s="408">
        <v>24</v>
      </c>
      <c r="W11" s="408">
        <v>300423</v>
      </c>
      <c r="X11" s="408">
        <v>32</v>
      </c>
      <c r="Y11" s="408">
        <v>255959</v>
      </c>
      <c r="Z11" s="408">
        <v>0</v>
      </c>
      <c r="AA11" s="615" t="s">
        <v>34</v>
      </c>
    </row>
    <row r="12" spans="1:27" s="419" customFormat="1" ht="20.100000000000001" customHeight="1">
      <c r="A12" s="450">
        <v>6</v>
      </c>
      <c r="B12" s="15" t="s">
        <v>1409</v>
      </c>
      <c r="C12" s="292">
        <v>249463</v>
      </c>
      <c r="D12" s="115">
        <v>182</v>
      </c>
      <c r="E12" s="420">
        <v>198541</v>
      </c>
      <c r="F12" s="420">
        <v>102</v>
      </c>
      <c r="G12" s="420">
        <v>290841</v>
      </c>
      <c r="H12" s="420">
        <v>232</v>
      </c>
      <c r="I12" s="420">
        <v>390170</v>
      </c>
      <c r="J12" s="420">
        <v>175</v>
      </c>
      <c r="K12" s="420">
        <v>369406</v>
      </c>
      <c r="L12" s="420">
        <v>106</v>
      </c>
      <c r="M12" s="420">
        <v>330643</v>
      </c>
      <c r="N12" s="420">
        <v>133</v>
      </c>
      <c r="O12" s="439">
        <v>355234</v>
      </c>
      <c r="P12" s="449">
        <v>210</v>
      </c>
      <c r="Q12" s="465">
        <v>261963</v>
      </c>
      <c r="R12" s="422">
        <v>357</v>
      </c>
      <c r="S12" s="408">
        <v>423360</v>
      </c>
      <c r="T12" s="408">
        <v>492</v>
      </c>
      <c r="U12" s="408">
        <v>279423</v>
      </c>
      <c r="V12" s="408">
        <v>359</v>
      </c>
      <c r="W12" s="408">
        <v>117579</v>
      </c>
      <c r="X12" s="408">
        <v>490</v>
      </c>
      <c r="Y12" s="408" t="s">
        <v>1504</v>
      </c>
      <c r="Z12" s="408">
        <v>0</v>
      </c>
      <c r="AA12" s="659" t="s">
        <v>12</v>
      </c>
    </row>
    <row r="13" spans="1:27" ht="20.100000000000001" customHeight="1">
      <c r="A13" s="412">
        <v>7</v>
      </c>
      <c r="B13" s="583" t="s">
        <v>1503</v>
      </c>
      <c r="C13" s="390">
        <v>71344</v>
      </c>
      <c r="D13" s="349">
        <v>8</v>
      </c>
      <c r="E13" s="408">
        <v>61029</v>
      </c>
      <c r="F13" s="408">
        <v>6</v>
      </c>
      <c r="G13" s="408">
        <v>53843</v>
      </c>
      <c r="H13" s="408">
        <v>1</v>
      </c>
      <c r="I13" s="408">
        <v>59590</v>
      </c>
      <c r="J13" s="408">
        <v>0</v>
      </c>
      <c r="K13" s="408">
        <v>67720</v>
      </c>
      <c r="L13" s="408">
        <v>1</v>
      </c>
      <c r="M13" s="408">
        <v>60998</v>
      </c>
      <c r="N13" s="408">
        <v>0</v>
      </c>
      <c r="O13" s="408">
        <v>61300</v>
      </c>
      <c r="P13" s="446">
        <v>4</v>
      </c>
      <c r="Q13" s="459">
        <v>78854</v>
      </c>
      <c r="R13" s="454">
        <v>30</v>
      </c>
      <c r="S13" s="420">
        <v>88564</v>
      </c>
      <c r="T13" s="420">
        <v>53</v>
      </c>
      <c r="U13" s="408">
        <v>97365</v>
      </c>
      <c r="V13" s="408">
        <v>32</v>
      </c>
      <c r="W13" s="408">
        <v>53717</v>
      </c>
      <c r="X13" s="408">
        <v>0</v>
      </c>
      <c r="Y13" s="408">
        <v>22905</v>
      </c>
      <c r="Z13" s="408">
        <v>0</v>
      </c>
      <c r="AA13" s="615" t="s">
        <v>13</v>
      </c>
    </row>
    <row r="14" spans="1:27" ht="20.100000000000001" customHeight="1">
      <c r="A14" s="412">
        <v>8</v>
      </c>
      <c r="B14" s="583" t="s">
        <v>1406</v>
      </c>
      <c r="C14" s="390">
        <v>603281</v>
      </c>
      <c r="D14" s="349">
        <v>0</v>
      </c>
      <c r="E14" s="408">
        <v>604076</v>
      </c>
      <c r="F14" s="408">
        <v>0</v>
      </c>
      <c r="G14" s="408">
        <v>832190</v>
      </c>
      <c r="H14" s="408">
        <v>8</v>
      </c>
      <c r="I14" s="408">
        <v>1041042</v>
      </c>
      <c r="J14" s="408">
        <v>40</v>
      </c>
      <c r="K14" s="408">
        <v>1249351</v>
      </c>
      <c r="L14" s="408">
        <v>0</v>
      </c>
      <c r="M14" s="408">
        <v>1578815</v>
      </c>
      <c r="N14" s="408">
        <v>27</v>
      </c>
      <c r="O14" s="408">
        <v>1839032</v>
      </c>
      <c r="P14" s="446">
        <v>16</v>
      </c>
      <c r="Q14" s="459">
        <v>1964767</v>
      </c>
      <c r="R14" s="454">
        <v>0</v>
      </c>
      <c r="S14" s="408">
        <v>2208210</v>
      </c>
      <c r="T14" s="408">
        <v>3</v>
      </c>
      <c r="U14" s="408">
        <v>2315080</v>
      </c>
      <c r="V14" s="408">
        <v>0</v>
      </c>
      <c r="W14" s="408">
        <v>1449802</v>
      </c>
      <c r="X14" s="408">
        <v>1338</v>
      </c>
      <c r="Y14" s="408" t="s">
        <v>1502</v>
      </c>
      <c r="Z14" s="408">
        <v>363</v>
      </c>
      <c r="AA14" s="615" t="s">
        <v>25</v>
      </c>
    </row>
    <row r="15" spans="1:27" ht="20.100000000000001" customHeight="1">
      <c r="A15" s="412">
        <v>9</v>
      </c>
      <c r="B15" s="583" t="s">
        <v>1404</v>
      </c>
      <c r="C15" s="390">
        <v>1043021</v>
      </c>
      <c r="D15" s="349">
        <v>65</v>
      </c>
      <c r="E15" s="408">
        <v>1275035</v>
      </c>
      <c r="F15" s="408">
        <v>48</v>
      </c>
      <c r="G15" s="408">
        <v>1212678</v>
      </c>
      <c r="H15" s="408">
        <v>36</v>
      </c>
      <c r="I15" s="408">
        <v>1003454</v>
      </c>
      <c r="J15" s="408">
        <v>35</v>
      </c>
      <c r="K15" s="408">
        <v>1123370</v>
      </c>
      <c r="L15" s="408">
        <v>18</v>
      </c>
      <c r="M15" s="408">
        <v>1173106</v>
      </c>
      <c r="N15" s="408">
        <v>36</v>
      </c>
      <c r="O15" s="408">
        <v>1162451</v>
      </c>
      <c r="P15" s="446">
        <v>34</v>
      </c>
      <c r="Q15" s="459">
        <v>1025546</v>
      </c>
      <c r="R15" s="454">
        <v>27</v>
      </c>
      <c r="S15" s="408">
        <v>1059216</v>
      </c>
      <c r="T15" s="408">
        <v>38</v>
      </c>
      <c r="U15" s="408">
        <v>957831</v>
      </c>
      <c r="V15" s="408">
        <v>68</v>
      </c>
      <c r="W15" s="408">
        <v>592745</v>
      </c>
      <c r="X15" s="408">
        <v>23</v>
      </c>
      <c r="Y15" s="408" t="s">
        <v>1501</v>
      </c>
      <c r="Z15" s="408">
        <v>551</v>
      </c>
      <c r="AA15" s="615" t="s">
        <v>14</v>
      </c>
    </row>
    <row r="16" spans="1:27" ht="20.100000000000001" customHeight="1">
      <c r="A16" s="457">
        <v>10</v>
      </c>
      <c r="B16" s="583" t="s">
        <v>1402</v>
      </c>
      <c r="C16" s="390">
        <v>1364166</v>
      </c>
      <c r="D16" s="349">
        <v>188</v>
      </c>
      <c r="E16" s="408">
        <v>1484149</v>
      </c>
      <c r="F16" s="408">
        <v>154</v>
      </c>
      <c r="G16" s="408">
        <v>1484315</v>
      </c>
      <c r="H16" s="408">
        <v>136</v>
      </c>
      <c r="I16" s="408">
        <v>1631779</v>
      </c>
      <c r="J16" s="408">
        <v>164</v>
      </c>
      <c r="K16" s="408">
        <v>1523572</v>
      </c>
      <c r="L16" s="408">
        <v>226</v>
      </c>
      <c r="M16" s="408">
        <v>1591505</v>
      </c>
      <c r="N16" s="408">
        <v>205</v>
      </c>
      <c r="O16" s="408">
        <v>1649023</v>
      </c>
      <c r="P16" s="446">
        <v>166</v>
      </c>
      <c r="Q16" s="459">
        <v>1551213</v>
      </c>
      <c r="R16" s="454">
        <v>182</v>
      </c>
      <c r="S16" s="408">
        <v>1594743</v>
      </c>
      <c r="T16" s="408">
        <v>145</v>
      </c>
      <c r="U16" s="408">
        <v>1730783</v>
      </c>
      <c r="V16" s="408">
        <v>123</v>
      </c>
      <c r="W16" s="408">
        <v>963644</v>
      </c>
      <c r="X16" s="408">
        <v>73</v>
      </c>
      <c r="Y16" s="408">
        <v>585620</v>
      </c>
      <c r="Z16" s="408">
        <v>100</v>
      </c>
      <c r="AA16" s="615" t="s">
        <v>2</v>
      </c>
    </row>
    <row r="17" spans="1:27" ht="20.100000000000001" customHeight="1">
      <c r="A17" s="456">
        <v>11</v>
      </c>
      <c r="B17" s="583" t="s">
        <v>1401</v>
      </c>
      <c r="C17" s="390">
        <v>162290</v>
      </c>
      <c r="D17" s="349">
        <v>1</v>
      </c>
      <c r="E17" s="408">
        <v>185551</v>
      </c>
      <c r="F17" s="408">
        <v>6</v>
      </c>
      <c r="G17" s="408">
        <v>208813</v>
      </c>
      <c r="H17" s="408">
        <v>3</v>
      </c>
      <c r="I17" s="408">
        <v>236452</v>
      </c>
      <c r="J17" s="408">
        <v>0</v>
      </c>
      <c r="K17" s="408">
        <v>222649</v>
      </c>
      <c r="L17" s="408">
        <v>0</v>
      </c>
      <c r="M17" s="408">
        <v>225817</v>
      </c>
      <c r="N17" s="408">
        <v>5</v>
      </c>
      <c r="O17" s="408">
        <v>275525</v>
      </c>
      <c r="P17" s="446">
        <v>3</v>
      </c>
      <c r="Q17" s="459" t="s">
        <v>1678</v>
      </c>
      <c r="R17" s="454" t="s">
        <v>1679</v>
      </c>
      <c r="S17" s="408" t="s">
        <v>1680</v>
      </c>
      <c r="T17" s="408">
        <v>0</v>
      </c>
      <c r="U17" s="408" t="s">
        <v>1681</v>
      </c>
      <c r="V17" s="408">
        <v>0</v>
      </c>
      <c r="W17" s="408">
        <v>456004</v>
      </c>
      <c r="X17" s="408">
        <v>0</v>
      </c>
      <c r="Y17" s="408">
        <v>128608</v>
      </c>
      <c r="Z17" s="408">
        <v>0</v>
      </c>
      <c r="AA17" s="615" t="s">
        <v>1439</v>
      </c>
    </row>
    <row r="18" spans="1:27" ht="20.100000000000001" customHeight="1">
      <c r="A18" s="457">
        <v>14</v>
      </c>
      <c r="B18" s="583" t="s">
        <v>1399</v>
      </c>
      <c r="C18" s="390">
        <v>315383</v>
      </c>
      <c r="D18" s="349">
        <v>0</v>
      </c>
      <c r="E18" s="408">
        <v>342858</v>
      </c>
      <c r="F18" s="408">
        <v>0</v>
      </c>
      <c r="G18" s="408">
        <v>425565</v>
      </c>
      <c r="H18" s="408">
        <v>0</v>
      </c>
      <c r="I18" s="408">
        <v>553262</v>
      </c>
      <c r="J18" s="408">
        <v>0</v>
      </c>
      <c r="K18" s="408">
        <v>523573</v>
      </c>
      <c r="L18" s="408">
        <v>0</v>
      </c>
      <c r="M18" s="408">
        <v>536208</v>
      </c>
      <c r="N18" s="408">
        <v>0</v>
      </c>
      <c r="O18" s="408">
        <v>487651</v>
      </c>
      <c r="P18" s="446">
        <v>0</v>
      </c>
      <c r="Q18" s="459" t="s">
        <v>1682</v>
      </c>
      <c r="R18" s="454" t="s">
        <v>1683</v>
      </c>
      <c r="S18" s="408" t="s">
        <v>1684</v>
      </c>
      <c r="T18" s="408">
        <v>0</v>
      </c>
      <c r="U18" s="408" t="s">
        <v>1685</v>
      </c>
      <c r="V18" s="408">
        <v>0</v>
      </c>
      <c r="W18" s="408">
        <v>519148</v>
      </c>
      <c r="X18" s="408">
        <v>0</v>
      </c>
      <c r="Y18" s="408">
        <v>270871</v>
      </c>
      <c r="Z18" s="408">
        <v>0</v>
      </c>
      <c r="AA18" s="615" t="s">
        <v>1437</v>
      </c>
    </row>
    <row r="19" spans="1:27" ht="20.100000000000001" customHeight="1">
      <c r="A19" s="457">
        <v>12</v>
      </c>
      <c r="B19" s="583" t="s">
        <v>1397</v>
      </c>
      <c r="C19" s="390">
        <v>96775</v>
      </c>
      <c r="D19" s="349">
        <v>0</v>
      </c>
      <c r="E19" s="408">
        <v>205496</v>
      </c>
      <c r="F19" s="408">
        <v>5</v>
      </c>
      <c r="G19" s="408">
        <v>235447</v>
      </c>
      <c r="H19" s="408">
        <v>63</v>
      </c>
      <c r="I19" s="408">
        <v>238206</v>
      </c>
      <c r="J19" s="408">
        <v>113</v>
      </c>
      <c r="K19" s="408">
        <v>224576</v>
      </c>
      <c r="L19" s="408">
        <v>3</v>
      </c>
      <c r="M19" s="408">
        <v>206843</v>
      </c>
      <c r="N19" s="408">
        <v>1</v>
      </c>
      <c r="O19" s="408">
        <v>277475</v>
      </c>
      <c r="P19" s="446">
        <v>0</v>
      </c>
      <c r="Q19" s="459">
        <v>687278</v>
      </c>
      <c r="R19" s="454">
        <v>0</v>
      </c>
      <c r="S19" s="408">
        <v>279441</v>
      </c>
      <c r="T19" s="408">
        <v>10</v>
      </c>
      <c r="U19" s="408">
        <v>351572</v>
      </c>
      <c r="V19" s="408">
        <v>0</v>
      </c>
      <c r="W19" s="408">
        <v>170480</v>
      </c>
      <c r="X19" s="408">
        <v>4</v>
      </c>
      <c r="Y19" s="408">
        <v>185804</v>
      </c>
      <c r="Z19" s="408">
        <v>4</v>
      </c>
      <c r="AA19" s="615" t="s">
        <v>3</v>
      </c>
    </row>
    <row r="20" spans="1:27" ht="20.100000000000001" customHeight="1">
      <c r="A20" s="456">
        <v>13</v>
      </c>
      <c r="B20" s="583" t="s">
        <v>1396</v>
      </c>
      <c r="C20" s="390">
        <v>1593903</v>
      </c>
      <c r="D20" s="349">
        <v>200</v>
      </c>
      <c r="E20" s="408">
        <v>1629997</v>
      </c>
      <c r="F20" s="408">
        <v>182</v>
      </c>
      <c r="G20" s="408">
        <v>1501726</v>
      </c>
      <c r="H20" s="408">
        <v>329</v>
      </c>
      <c r="I20" s="408">
        <v>1577354</v>
      </c>
      <c r="J20" s="408">
        <v>256</v>
      </c>
      <c r="K20" s="408">
        <v>2213159</v>
      </c>
      <c r="L20" s="408">
        <v>39</v>
      </c>
      <c r="M20" s="408">
        <v>2128318</v>
      </c>
      <c r="N20" s="408">
        <v>16</v>
      </c>
      <c r="O20" s="408">
        <v>2072421</v>
      </c>
      <c r="P20" s="446">
        <v>99</v>
      </c>
      <c r="Q20" s="459">
        <v>338154</v>
      </c>
      <c r="R20" s="454">
        <v>0</v>
      </c>
      <c r="S20" s="408">
        <v>2423278</v>
      </c>
      <c r="T20" s="408">
        <v>109</v>
      </c>
      <c r="U20" s="408">
        <v>2453026</v>
      </c>
      <c r="V20" s="408">
        <v>104</v>
      </c>
      <c r="W20" s="408">
        <v>119674</v>
      </c>
      <c r="X20" s="408">
        <v>10</v>
      </c>
      <c r="Y20" s="408" t="s">
        <v>1500</v>
      </c>
      <c r="Z20" s="408">
        <v>332</v>
      </c>
      <c r="AA20" s="615" t="s">
        <v>15</v>
      </c>
    </row>
    <row r="21" spans="1:27" ht="20.100000000000001" customHeight="1">
      <c r="A21" s="456">
        <v>15</v>
      </c>
      <c r="B21" s="583" t="s">
        <v>1395</v>
      </c>
      <c r="C21" s="390">
        <v>6035129</v>
      </c>
      <c r="D21" s="349">
        <v>122</v>
      </c>
      <c r="E21" s="408">
        <v>5034506</v>
      </c>
      <c r="F21" s="408">
        <v>128</v>
      </c>
      <c r="G21" s="408">
        <v>5685603</v>
      </c>
      <c r="H21" s="408">
        <v>47</v>
      </c>
      <c r="I21" s="408">
        <v>6233391</v>
      </c>
      <c r="J21" s="408">
        <v>62</v>
      </c>
      <c r="K21" s="408">
        <v>6042825</v>
      </c>
      <c r="L21" s="408">
        <v>27</v>
      </c>
      <c r="M21" s="408">
        <v>5879901</v>
      </c>
      <c r="N21" s="408">
        <v>38</v>
      </c>
      <c r="O21" s="408">
        <v>5600975</v>
      </c>
      <c r="P21" s="446">
        <v>14</v>
      </c>
      <c r="Q21" s="459">
        <v>5887367</v>
      </c>
      <c r="R21" s="454">
        <v>13</v>
      </c>
      <c r="S21" s="408">
        <v>5857820</v>
      </c>
      <c r="T21" s="408">
        <v>35</v>
      </c>
      <c r="U21" s="408">
        <v>5617300</v>
      </c>
      <c r="V21" s="408">
        <v>68</v>
      </c>
      <c r="W21" s="408">
        <v>2359077</v>
      </c>
      <c r="X21" s="408">
        <v>27</v>
      </c>
      <c r="Y21" s="408">
        <v>0</v>
      </c>
      <c r="Z21" s="408">
        <v>0</v>
      </c>
      <c r="AA21" s="615" t="s">
        <v>4</v>
      </c>
    </row>
    <row r="22" spans="1:27" ht="20.100000000000001" customHeight="1">
      <c r="A22" s="457">
        <v>16</v>
      </c>
      <c r="B22" s="583" t="s">
        <v>1394</v>
      </c>
      <c r="C22" s="390">
        <v>578177</v>
      </c>
      <c r="D22" s="349">
        <v>238</v>
      </c>
      <c r="E22" s="408">
        <v>578783</v>
      </c>
      <c r="F22" s="408">
        <v>182</v>
      </c>
      <c r="G22" s="408">
        <v>902708</v>
      </c>
      <c r="H22" s="408">
        <v>313</v>
      </c>
      <c r="I22" s="408">
        <v>1276515</v>
      </c>
      <c r="J22" s="408">
        <v>213</v>
      </c>
      <c r="K22" s="408">
        <v>1529711</v>
      </c>
      <c r="L22" s="408">
        <v>195</v>
      </c>
      <c r="M22" s="408">
        <v>1733489</v>
      </c>
      <c r="N22" s="408">
        <v>161</v>
      </c>
      <c r="O22" s="408">
        <v>1782675</v>
      </c>
      <c r="P22" s="446">
        <v>185</v>
      </c>
      <c r="Q22" s="459">
        <v>1735465</v>
      </c>
      <c r="R22" s="454">
        <v>109</v>
      </c>
      <c r="S22" s="408">
        <v>1166099</v>
      </c>
      <c r="T22" s="408">
        <v>87</v>
      </c>
      <c r="U22" s="408">
        <v>766937</v>
      </c>
      <c r="V22" s="408">
        <v>54</v>
      </c>
      <c r="W22" s="408">
        <v>336185</v>
      </c>
      <c r="X22" s="408">
        <v>0</v>
      </c>
      <c r="Y22" s="408">
        <v>257056</v>
      </c>
      <c r="Z22" s="408">
        <v>0</v>
      </c>
      <c r="AA22" s="615" t="s">
        <v>5</v>
      </c>
    </row>
    <row r="23" spans="1:27" ht="20.100000000000001" customHeight="1">
      <c r="A23" s="456">
        <v>17</v>
      </c>
      <c r="B23" s="583" t="s">
        <v>1393</v>
      </c>
      <c r="C23" s="390">
        <v>796617</v>
      </c>
      <c r="D23" s="349">
        <v>88</v>
      </c>
      <c r="E23" s="408">
        <v>571947</v>
      </c>
      <c r="F23" s="408">
        <v>28</v>
      </c>
      <c r="G23" s="408">
        <v>690695</v>
      </c>
      <c r="H23" s="408">
        <v>5</v>
      </c>
      <c r="I23" s="408">
        <v>896949</v>
      </c>
      <c r="J23" s="408">
        <v>1</v>
      </c>
      <c r="K23" s="408">
        <v>1146185</v>
      </c>
      <c r="L23" s="408">
        <v>1</v>
      </c>
      <c r="M23" s="408">
        <v>1568270</v>
      </c>
      <c r="N23" s="408">
        <v>18</v>
      </c>
      <c r="O23" s="408">
        <v>1967432</v>
      </c>
      <c r="P23" s="446">
        <v>20</v>
      </c>
      <c r="Q23" s="459">
        <v>1847300</v>
      </c>
      <c r="R23" s="454">
        <v>4</v>
      </c>
      <c r="S23" s="408">
        <v>1805282</v>
      </c>
      <c r="T23" s="408">
        <v>10</v>
      </c>
      <c r="U23" s="408">
        <v>143897</v>
      </c>
      <c r="V23" s="408">
        <v>0</v>
      </c>
      <c r="W23" s="408">
        <v>780127</v>
      </c>
      <c r="X23" s="408">
        <v>0</v>
      </c>
      <c r="Y23" s="408">
        <v>314302</v>
      </c>
      <c r="Z23" s="408">
        <v>0</v>
      </c>
      <c r="AA23" s="615" t="s">
        <v>16</v>
      </c>
    </row>
    <row r="24" spans="1:27" ht="20.100000000000001" customHeight="1">
      <c r="A24" s="457">
        <v>18</v>
      </c>
      <c r="B24" s="583" t="s">
        <v>1392</v>
      </c>
      <c r="C24" s="390">
        <v>19172</v>
      </c>
      <c r="D24" s="349">
        <v>15</v>
      </c>
      <c r="E24" s="408">
        <v>25441</v>
      </c>
      <c r="F24" s="408">
        <v>55</v>
      </c>
      <c r="G24" s="408">
        <v>39479</v>
      </c>
      <c r="H24" s="408">
        <v>51</v>
      </c>
      <c r="I24" s="408">
        <v>31468</v>
      </c>
      <c r="J24" s="408">
        <v>36</v>
      </c>
      <c r="K24" s="408">
        <v>33470</v>
      </c>
      <c r="L24" s="408">
        <v>24</v>
      </c>
      <c r="M24" s="408">
        <v>37477</v>
      </c>
      <c r="N24" s="408">
        <v>22</v>
      </c>
      <c r="O24" s="408">
        <v>46272</v>
      </c>
      <c r="P24" s="446">
        <v>21</v>
      </c>
      <c r="Q24" s="459">
        <v>51205</v>
      </c>
      <c r="R24" s="454">
        <v>23</v>
      </c>
      <c r="S24" s="408">
        <v>54108</v>
      </c>
      <c r="T24" s="408">
        <v>28</v>
      </c>
      <c r="U24" s="408">
        <v>54818</v>
      </c>
      <c r="V24" s="408">
        <v>28</v>
      </c>
      <c r="W24" s="408">
        <v>19696</v>
      </c>
      <c r="X24" s="408">
        <v>52</v>
      </c>
      <c r="Y24" s="408">
        <v>10486</v>
      </c>
      <c r="Z24" s="408">
        <v>7</v>
      </c>
      <c r="AA24" s="615" t="s">
        <v>17</v>
      </c>
    </row>
    <row r="25" spans="1:27" ht="20.100000000000001" customHeight="1">
      <c r="A25" s="456">
        <v>19</v>
      </c>
      <c r="B25" s="583" t="s">
        <v>1391</v>
      </c>
      <c r="C25" s="390">
        <v>318124</v>
      </c>
      <c r="D25" s="349">
        <v>0</v>
      </c>
      <c r="E25" s="408">
        <v>295146</v>
      </c>
      <c r="F25" s="408">
        <v>5</v>
      </c>
      <c r="G25" s="408">
        <v>310278</v>
      </c>
      <c r="H25" s="408">
        <v>4</v>
      </c>
      <c r="I25" s="408">
        <v>329019</v>
      </c>
      <c r="J25" s="408">
        <v>2</v>
      </c>
      <c r="K25" s="408">
        <v>375220</v>
      </c>
      <c r="L25" s="408">
        <v>5</v>
      </c>
      <c r="M25" s="408">
        <v>408938</v>
      </c>
      <c r="N25" s="408">
        <v>7</v>
      </c>
      <c r="O25" s="408">
        <v>443764</v>
      </c>
      <c r="P25" s="446">
        <v>2</v>
      </c>
      <c r="Q25" s="459">
        <v>375727</v>
      </c>
      <c r="R25" s="454">
        <v>8</v>
      </c>
      <c r="S25" s="408">
        <v>352443</v>
      </c>
      <c r="T25" s="408">
        <v>6</v>
      </c>
      <c r="U25" s="408">
        <v>415058</v>
      </c>
      <c r="V25" s="408">
        <v>175</v>
      </c>
      <c r="W25" s="408">
        <v>164960</v>
      </c>
      <c r="X25" s="408">
        <v>0</v>
      </c>
      <c r="Y25" s="408">
        <v>119112</v>
      </c>
      <c r="Z25" s="408">
        <v>0</v>
      </c>
      <c r="AA25" s="615" t="s">
        <v>18</v>
      </c>
    </row>
    <row r="26" spans="1:27" ht="20.100000000000001" customHeight="1">
      <c r="A26" s="457">
        <v>20</v>
      </c>
      <c r="B26" s="583" t="s">
        <v>1390</v>
      </c>
      <c r="C26" s="390">
        <v>25665</v>
      </c>
      <c r="D26" s="349">
        <v>18</v>
      </c>
      <c r="E26" s="408">
        <v>26817</v>
      </c>
      <c r="F26" s="408">
        <v>33</v>
      </c>
      <c r="G26" s="408">
        <v>26789</v>
      </c>
      <c r="H26" s="408">
        <v>40</v>
      </c>
      <c r="I26" s="408">
        <v>33807</v>
      </c>
      <c r="J26" s="408">
        <v>23</v>
      </c>
      <c r="K26" s="408">
        <v>28790</v>
      </c>
      <c r="L26" s="408">
        <v>43</v>
      </c>
      <c r="M26" s="408">
        <v>33169</v>
      </c>
      <c r="N26" s="408">
        <v>59</v>
      </c>
      <c r="O26" s="408">
        <v>45640</v>
      </c>
      <c r="P26" s="446">
        <v>68</v>
      </c>
      <c r="Q26" s="459">
        <v>30949</v>
      </c>
      <c r="R26" s="454">
        <v>36</v>
      </c>
      <c r="S26" s="408">
        <v>35831</v>
      </c>
      <c r="T26" s="408">
        <v>45</v>
      </c>
      <c r="U26" s="408">
        <v>32032</v>
      </c>
      <c r="V26" s="408">
        <v>5</v>
      </c>
      <c r="W26" s="408">
        <v>16584</v>
      </c>
      <c r="X26" s="408">
        <v>1</v>
      </c>
      <c r="Y26" s="408">
        <v>10441</v>
      </c>
      <c r="Z26" s="408">
        <v>5</v>
      </c>
      <c r="AA26" s="615" t="s">
        <v>35</v>
      </c>
    </row>
    <row r="27" spans="1:27" ht="20.100000000000001" customHeight="1">
      <c r="A27" s="456">
        <v>21</v>
      </c>
      <c r="B27" s="583" t="s">
        <v>1389</v>
      </c>
      <c r="C27" s="390">
        <v>64220</v>
      </c>
      <c r="D27" s="349">
        <v>0</v>
      </c>
      <c r="E27" s="408">
        <v>48566</v>
      </c>
      <c r="F27" s="408">
        <v>0</v>
      </c>
      <c r="G27" s="408">
        <v>36344</v>
      </c>
      <c r="H27" s="408">
        <v>7</v>
      </c>
      <c r="I27" s="408">
        <v>37664</v>
      </c>
      <c r="J27" s="408">
        <v>3</v>
      </c>
      <c r="K27" s="408">
        <v>38312</v>
      </c>
      <c r="L27" s="408">
        <v>0</v>
      </c>
      <c r="M27" s="408">
        <v>29289</v>
      </c>
      <c r="N27" s="408">
        <v>1</v>
      </c>
      <c r="O27" s="408">
        <v>34771</v>
      </c>
      <c r="P27" s="446">
        <v>0</v>
      </c>
      <c r="Q27" s="459">
        <v>33193</v>
      </c>
      <c r="R27" s="454">
        <v>23</v>
      </c>
      <c r="S27" s="408">
        <v>36032</v>
      </c>
      <c r="T27" s="408">
        <v>6</v>
      </c>
      <c r="U27" s="408">
        <v>22654</v>
      </c>
      <c r="V27" s="408">
        <v>0</v>
      </c>
      <c r="W27" s="408">
        <v>15324</v>
      </c>
      <c r="X27" s="408">
        <v>0</v>
      </c>
      <c r="Y27" s="408">
        <v>9356</v>
      </c>
      <c r="Z27" s="408">
        <v>0</v>
      </c>
      <c r="AA27" s="615" t="s">
        <v>19</v>
      </c>
    </row>
    <row r="28" spans="1:27" ht="20.100000000000001" customHeight="1" thickBot="1">
      <c r="A28" s="464">
        <v>22</v>
      </c>
      <c r="B28" s="397" t="s">
        <v>1388</v>
      </c>
      <c r="C28" s="399">
        <v>1354442</v>
      </c>
      <c r="D28" s="398">
        <v>188</v>
      </c>
      <c r="E28" s="416">
        <v>1372208</v>
      </c>
      <c r="F28" s="416">
        <v>269</v>
      </c>
      <c r="G28" s="416">
        <v>1598711</v>
      </c>
      <c r="H28" s="416">
        <v>293</v>
      </c>
      <c r="I28" s="416">
        <v>1599506</v>
      </c>
      <c r="J28" s="416">
        <v>235</v>
      </c>
      <c r="K28" s="416">
        <v>2125240</v>
      </c>
      <c r="L28" s="416">
        <v>131</v>
      </c>
      <c r="M28" s="416">
        <v>2384544</v>
      </c>
      <c r="N28" s="416">
        <v>127</v>
      </c>
      <c r="O28" s="416">
        <v>2512502</v>
      </c>
      <c r="P28" s="445">
        <v>95</v>
      </c>
      <c r="Q28" s="463">
        <v>2344668</v>
      </c>
      <c r="R28" s="462">
        <v>111</v>
      </c>
      <c r="S28" s="416">
        <v>2361539</v>
      </c>
      <c r="T28" s="416">
        <v>58</v>
      </c>
      <c r="U28" s="416">
        <v>2878827</v>
      </c>
      <c r="V28" s="416">
        <v>75</v>
      </c>
      <c r="W28" s="416">
        <v>1525032</v>
      </c>
      <c r="X28" s="416">
        <v>12</v>
      </c>
      <c r="Y28" s="416" t="s">
        <v>1499</v>
      </c>
      <c r="Z28" s="416">
        <v>151</v>
      </c>
      <c r="AA28" s="705" t="s">
        <v>20</v>
      </c>
    </row>
    <row r="29" spans="1:27" ht="20.100000000000001" customHeight="1" thickTop="1">
      <c r="A29" s="456">
        <v>23</v>
      </c>
      <c r="B29" s="289" t="s">
        <v>1386</v>
      </c>
      <c r="C29" s="392">
        <v>642862</v>
      </c>
      <c r="D29" s="358">
        <v>15</v>
      </c>
      <c r="E29" s="414">
        <v>656544</v>
      </c>
      <c r="F29" s="414">
        <v>10</v>
      </c>
      <c r="G29" s="414">
        <v>645612</v>
      </c>
      <c r="H29" s="414">
        <v>11</v>
      </c>
      <c r="I29" s="414">
        <v>692618</v>
      </c>
      <c r="J29" s="414">
        <v>9</v>
      </c>
      <c r="K29" s="414">
        <v>638908</v>
      </c>
      <c r="L29" s="414">
        <v>35</v>
      </c>
      <c r="M29" s="414">
        <v>612122</v>
      </c>
      <c r="N29" s="414">
        <v>71</v>
      </c>
      <c r="O29" s="414">
        <v>639631</v>
      </c>
      <c r="P29" s="447">
        <v>24</v>
      </c>
      <c r="Q29" s="461">
        <v>649023</v>
      </c>
      <c r="R29" s="460">
        <v>24</v>
      </c>
      <c r="S29" s="414">
        <v>564528</v>
      </c>
      <c r="T29" s="414">
        <v>24</v>
      </c>
      <c r="U29" s="414">
        <v>482968</v>
      </c>
      <c r="V29" s="414">
        <v>16</v>
      </c>
      <c r="W29" s="414">
        <v>338193</v>
      </c>
      <c r="X29" s="414">
        <v>26</v>
      </c>
      <c r="Y29" s="414">
        <v>281307</v>
      </c>
      <c r="Z29" s="414">
        <v>85</v>
      </c>
      <c r="AA29" s="706" t="s">
        <v>21</v>
      </c>
    </row>
    <row r="30" spans="1:27" ht="20.100000000000001" customHeight="1">
      <c r="A30" s="457">
        <v>24</v>
      </c>
      <c r="B30" s="583" t="s">
        <v>1385</v>
      </c>
      <c r="C30" s="390">
        <v>823014</v>
      </c>
      <c r="D30" s="349">
        <v>32</v>
      </c>
      <c r="E30" s="408">
        <v>1089640</v>
      </c>
      <c r="F30" s="408">
        <v>62</v>
      </c>
      <c r="G30" s="408">
        <v>2001465</v>
      </c>
      <c r="H30" s="408">
        <v>208</v>
      </c>
      <c r="I30" s="408">
        <v>2515972</v>
      </c>
      <c r="J30" s="408">
        <v>77</v>
      </c>
      <c r="K30" s="408">
        <v>3038583</v>
      </c>
      <c r="L30" s="408">
        <v>108</v>
      </c>
      <c r="M30" s="408">
        <v>3153098</v>
      </c>
      <c r="N30" s="408">
        <v>96</v>
      </c>
      <c r="O30" s="408">
        <v>3793357</v>
      </c>
      <c r="P30" s="446">
        <v>63</v>
      </c>
      <c r="Q30" s="459">
        <v>4479438</v>
      </c>
      <c r="R30" s="454">
        <v>19</v>
      </c>
      <c r="S30" s="408">
        <v>4764805</v>
      </c>
      <c r="T30" s="408">
        <v>25</v>
      </c>
      <c r="U30" s="408">
        <v>5346060</v>
      </c>
      <c r="V30" s="408">
        <v>48</v>
      </c>
      <c r="W30" s="408">
        <v>3643201</v>
      </c>
      <c r="X30" s="408">
        <v>20</v>
      </c>
      <c r="Y30" s="408">
        <v>3647780</v>
      </c>
      <c r="Z30" s="408">
        <v>32</v>
      </c>
      <c r="AA30" s="615" t="s">
        <v>27</v>
      </c>
    </row>
    <row r="31" spans="1:27" ht="20.100000000000001" customHeight="1" thickBot="1">
      <c r="A31" s="457">
        <v>25</v>
      </c>
      <c r="B31" s="583" t="s">
        <v>1384</v>
      </c>
      <c r="C31" s="399">
        <v>106815</v>
      </c>
      <c r="D31" s="398">
        <v>9</v>
      </c>
      <c r="E31" s="416">
        <v>92736</v>
      </c>
      <c r="F31" s="416">
        <v>12</v>
      </c>
      <c r="G31" s="416">
        <v>111771</v>
      </c>
      <c r="H31" s="416">
        <v>7</v>
      </c>
      <c r="I31" s="416">
        <v>93726</v>
      </c>
      <c r="J31" s="416">
        <v>14</v>
      </c>
      <c r="K31" s="416">
        <v>83893</v>
      </c>
      <c r="L31" s="416">
        <v>7</v>
      </c>
      <c r="M31" s="416">
        <v>104346</v>
      </c>
      <c r="N31" s="416">
        <v>36</v>
      </c>
      <c r="O31" s="416">
        <v>109541</v>
      </c>
      <c r="P31" s="445">
        <v>43</v>
      </c>
      <c r="Q31" s="459">
        <v>99310</v>
      </c>
      <c r="R31" s="454">
        <v>8</v>
      </c>
      <c r="S31" s="408">
        <v>99748</v>
      </c>
      <c r="T31" s="408">
        <v>16</v>
      </c>
      <c r="U31" s="408">
        <v>97781</v>
      </c>
      <c r="V31" s="408">
        <v>8</v>
      </c>
      <c r="W31" s="408">
        <v>33327</v>
      </c>
      <c r="X31" s="408">
        <v>0</v>
      </c>
      <c r="Y31" s="408">
        <v>34952</v>
      </c>
      <c r="Z31" s="408">
        <v>15</v>
      </c>
      <c r="AA31" s="615" t="s">
        <v>6</v>
      </c>
    </row>
    <row r="32" spans="1:27" ht="20.100000000000001" customHeight="1" thickTop="1">
      <c r="A32" s="458">
        <v>26</v>
      </c>
      <c r="B32" s="583" t="s">
        <v>1383</v>
      </c>
      <c r="C32" s="392">
        <v>2430169</v>
      </c>
      <c r="D32" s="358">
        <v>242</v>
      </c>
      <c r="E32" s="414">
        <v>2410214</v>
      </c>
      <c r="F32" s="414">
        <v>22</v>
      </c>
      <c r="G32" s="414">
        <v>2737294</v>
      </c>
      <c r="H32" s="414">
        <v>21</v>
      </c>
      <c r="I32" s="414">
        <v>1944280</v>
      </c>
      <c r="J32" s="414">
        <v>4</v>
      </c>
      <c r="K32" s="414">
        <v>1904592</v>
      </c>
      <c r="L32" s="414">
        <v>14</v>
      </c>
      <c r="M32" s="414">
        <v>1956864</v>
      </c>
      <c r="N32" s="414">
        <v>2</v>
      </c>
      <c r="O32" s="414">
        <v>2211247</v>
      </c>
      <c r="P32" s="414">
        <v>1</v>
      </c>
      <c r="Q32" s="454">
        <v>2219661</v>
      </c>
      <c r="R32" s="454">
        <v>38</v>
      </c>
      <c r="S32" s="408">
        <v>2079590</v>
      </c>
      <c r="T32" s="408">
        <v>65</v>
      </c>
      <c r="U32" s="408">
        <v>1998158</v>
      </c>
      <c r="V32" s="408">
        <v>61</v>
      </c>
      <c r="W32" s="408">
        <v>1458461</v>
      </c>
      <c r="X32" s="408">
        <v>132</v>
      </c>
      <c r="Y32" s="408">
        <v>896018</v>
      </c>
      <c r="Z32" s="408">
        <v>542</v>
      </c>
      <c r="AA32" s="706" t="s">
        <v>22</v>
      </c>
    </row>
    <row r="33" spans="1:27" ht="20.100000000000001" customHeight="1">
      <c r="A33" s="456">
        <v>27</v>
      </c>
      <c r="B33" s="583" t="s">
        <v>1382</v>
      </c>
      <c r="C33" s="390"/>
      <c r="D33" s="349"/>
      <c r="E33" s="408"/>
      <c r="F33" s="408"/>
      <c r="G33" s="408"/>
      <c r="H33" s="408"/>
      <c r="I33" s="408"/>
      <c r="J33" s="408"/>
      <c r="K33" s="408"/>
      <c r="L33" s="408"/>
      <c r="M33" s="408">
        <v>1137894</v>
      </c>
      <c r="N33" s="408">
        <v>123</v>
      </c>
      <c r="O33" s="408">
        <v>1189102</v>
      </c>
      <c r="P33" s="408">
        <v>110</v>
      </c>
      <c r="Q33" s="454">
        <v>769370</v>
      </c>
      <c r="R33" s="454">
        <v>26</v>
      </c>
      <c r="S33" s="408">
        <v>740009</v>
      </c>
      <c r="T33" s="408">
        <v>0</v>
      </c>
      <c r="U33" s="408">
        <v>679097</v>
      </c>
      <c r="V33" s="408">
        <v>3</v>
      </c>
      <c r="W33" s="408">
        <v>626878</v>
      </c>
      <c r="X33" s="408">
        <v>8</v>
      </c>
      <c r="Y33" s="408">
        <v>569620</v>
      </c>
      <c r="Z33" s="408">
        <v>17</v>
      </c>
      <c r="AA33" s="615" t="s">
        <v>28</v>
      </c>
    </row>
    <row r="34" spans="1:27" ht="20.100000000000001" customHeight="1">
      <c r="A34" s="457">
        <v>28</v>
      </c>
      <c r="B34" s="583" t="s">
        <v>1381</v>
      </c>
      <c r="C34" s="390">
        <v>177411</v>
      </c>
      <c r="D34" s="349">
        <v>188</v>
      </c>
      <c r="E34" s="408">
        <v>160438</v>
      </c>
      <c r="F34" s="408">
        <v>135</v>
      </c>
      <c r="G34" s="408">
        <v>159949</v>
      </c>
      <c r="H34" s="408">
        <v>131</v>
      </c>
      <c r="I34" s="408">
        <v>158988</v>
      </c>
      <c r="J34" s="408">
        <v>131</v>
      </c>
      <c r="K34" s="408">
        <v>154227</v>
      </c>
      <c r="L34" s="408">
        <v>51</v>
      </c>
      <c r="M34" s="408">
        <v>167058</v>
      </c>
      <c r="N34" s="408">
        <v>4</v>
      </c>
      <c r="O34" s="408">
        <v>178634</v>
      </c>
      <c r="P34" s="408">
        <v>7</v>
      </c>
      <c r="Q34" s="454">
        <v>181932</v>
      </c>
      <c r="R34" s="454">
        <v>21</v>
      </c>
      <c r="S34" s="408">
        <v>235925</v>
      </c>
      <c r="T34" s="408">
        <v>18</v>
      </c>
      <c r="U34" s="408">
        <v>242109</v>
      </c>
      <c r="V34" s="408">
        <v>70</v>
      </c>
      <c r="W34" s="408">
        <v>91157</v>
      </c>
      <c r="X34" s="408">
        <v>42</v>
      </c>
      <c r="Y34" s="408">
        <v>44642</v>
      </c>
      <c r="Z34" s="408">
        <v>27</v>
      </c>
      <c r="AA34" s="615" t="s">
        <v>23</v>
      </c>
    </row>
    <row r="35" spans="1:27" ht="20.100000000000001" customHeight="1">
      <c r="A35" s="457">
        <v>30</v>
      </c>
      <c r="B35" s="583" t="s">
        <v>1498</v>
      </c>
      <c r="C35" s="390">
        <v>132998</v>
      </c>
      <c r="D35" s="349">
        <v>92</v>
      </c>
      <c r="E35" s="408">
        <v>130283</v>
      </c>
      <c r="F35" s="408">
        <v>56</v>
      </c>
      <c r="G35" s="408">
        <v>205681</v>
      </c>
      <c r="H35" s="408">
        <v>94</v>
      </c>
      <c r="I35" s="408">
        <v>185034</v>
      </c>
      <c r="J35" s="408">
        <v>113</v>
      </c>
      <c r="K35" s="408">
        <v>211385</v>
      </c>
      <c r="L35" s="408">
        <v>89</v>
      </c>
      <c r="M35" s="408">
        <v>253292</v>
      </c>
      <c r="N35" s="408">
        <v>77</v>
      </c>
      <c r="O35" s="408">
        <v>237115</v>
      </c>
      <c r="P35" s="408">
        <v>79</v>
      </c>
      <c r="Q35" s="454">
        <v>228397</v>
      </c>
      <c r="R35" s="454">
        <v>71</v>
      </c>
      <c r="S35" s="408">
        <v>190705</v>
      </c>
      <c r="T35" s="408">
        <v>86</v>
      </c>
      <c r="U35" s="408">
        <v>205779</v>
      </c>
      <c r="V35" s="408">
        <v>63</v>
      </c>
      <c r="W35" s="408">
        <v>99400</v>
      </c>
      <c r="X35" s="408">
        <v>10</v>
      </c>
      <c r="Y35" s="408" t="s">
        <v>1497</v>
      </c>
      <c r="Z35" s="408">
        <v>0</v>
      </c>
      <c r="AA35" s="615" t="s">
        <v>24</v>
      </c>
    </row>
    <row r="36" spans="1:27" ht="20.100000000000001" customHeight="1">
      <c r="A36" s="456">
        <v>29</v>
      </c>
      <c r="B36" s="583" t="s">
        <v>1380</v>
      </c>
      <c r="C36" s="390">
        <v>963261</v>
      </c>
      <c r="D36" s="349">
        <v>166</v>
      </c>
      <c r="E36" s="408">
        <v>1183992</v>
      </c>
      <c r="F36" s="408">
        <v>196</v>
      </c>
      <c r="G36" s="408">
        <v>1552436</v>
      </c>
      <c r="H36" s="408">
        <v>226</v>
      </c>
      <c r="I36" s="408">
        <v>1720714</v>
      </c>
      <c r="J36" s="408">
        <v>377</v>
      </c>
      <c r="K36" s="408">
        <v>1627509</v>
      </c>
      <c r="L36" s="408">
        <v>619</v>
      </c>
      <c r="M36" s="408">
        <v>1811808</v>
      </c>
      <c r="N36" s="408">
        <v>665</v>
      </c>
      <c r="O36" s="408">
        <v>2364820</v>
      </c>
      <c r="P36" s="408">
        <v>868</v>
      </c>
      <c r="Q36" s="454">
        <v>2833171</v>
      </c>
      <c r="R36" s="454">
        <v>897</v>
      </c>
      <c r="S36" s="408">
        <v>2999014</v>
      </c>
      <c r="T36" s="408">
        <v>699</v>
      </c>
      <c r="U36" s="408">
        <v>2942215</v>
      </c>
      <c r="V36" s="408">
        <v>575</v>
      </c>
      <c r="W36" s="408">
        <v>1358290</v>
      </c>
      <c r="X36" s="408">
        <v>241</v>
      </c>
      <c r="Y36" s="408" t="s">
        <v>1496</v>
      </c>
      <c r="Z36" s="408">
        <v>1641</v>
      </c>
      <c r="AA36" s="615" t="s">
        <v>7</v>
      </c>
    </row>
    <row r="37" spans="1:27" ht="20.100000000000001" customHeight="1">
      <c r="A37" s="456">
        <v>31</v>
      </c>
      <c r="B37" s="583" t="s">
        <v>1376</v>
      </c>
      <c r="C37" s="390">
        <v>1980448</v>
      </c>
      <c r="D37" s="349">
        <v>451</v>
      </c>
      <c r="E37" s="408">
        <v>1991660</v>
      </c>
      <c r="F37" s="408">
        <v>528</v>
      </c>
      <c r="G37" s="408">
        <v>2550319</v>
      </c>
      <c r="H37" s="408">
        <v>755</v>
      </c>
      <c r="I37" s="408">
        <v>2514606</v>
      </c>
      <c r="J37" s="408">
        <v>753</v>
      </c>
      <c r="K37" s="408">
        <v>2831623</v>
      </c>
      <c r="L37" s="408">
        <v>625</v>
      </c>
      <c r="M37" s="408">
        <v>3193209</v>
      </c>
      <c r="N37" s="408">
        <v>554</v>
      </c>
      <c r="O37" s="408">
        <v>3545019</v>
      </c>
      <c r="P37" s="408">
        <v>638</v>
      </c>
      <c r="Q37" s="454">
        <v>3941640</v>
      </c>
      <c r="R37" s="454">
        <v>451</v>
      </c>
      <c r="S37" s="408">
        <v>4377093</v>
      </c>
      <c r="T37" s="408">
        <v>702</v>
      </c>
      <c r="U37" s="408">
        <v>4149377</v>
      </c>
      <c r="V37" s="408">
        <v>884</v>
      </c>
      <c r="W37" s="408">
        <v>2742576</v>
      </c>
      <c r="X37" s="408">
        <v>710</v>
      </c>
      <c r="Y37" s="408">
        <v>2213701</v>
      </c>
      <c r="Z37" s="408">
        <v>1342</v>
      </c>
      <c r="AA37" s="615" t="s">
        <v>8</v>
      </c>
    </row>
    <row r="38" spans="1:27" ht="28.5" customHeight="1">
      <c r="A38" s="457">
        <v>32</v>
      </c>
      <c r="B38" s="583" t="s">
        <v>1495</v>
      </c>
      <c r="C38" s="390">
        <v>66991</v>
      </c>
      <c r="D38" s="349">
        <v>3</v>
      </c>
      <c r="E38" s="408">
        <v>69151</v>
      </c>
      <c r="F38" s="408">
        <v>3</v>
      </c>
      <c r="G38" s="408">
        <v>77320</v>
      </c>
      <c r="H38" s="408">
        <v>5</v>
      </c>
      <c r="I38" s="408">
        <v>58307</v>
      </c>
      <c r="J38" s="408">
        <v>0</v>
      </c>
      <c r="K38" s="408">
        <v>61716</v>
      </c>
      <c r="L38" s="408">
        <v>0</v>
      </c>
      <c r="M38" s="408">
        <v>48254</v>
      </c>
      <c r="N38" s="408">
        <v>4</v>
      </c>
      <c r="O38" s="408">
        <v>57220</v>
      </c>
      <c r="P38" s="408">
        <v>4</v>
      </c>
      <c r="Q38" s="454">
        <v>39553</v>
      </c>
      <c r="R38" s="454">
        <v>2</v>
      </c>
      <c r="S38" s="408">
        <v>36705</v>
      </c>
      <c r="T38" s="408">
        <v>7</v>
      </c>
      <c r="U38" s="408">
        <v>35937</v>
      </c>
      <c r="V38" s="408">
        <v>17</v>
      </c>
      <c r="W38" s="408">
        <v>16337</v>
      </c>
      <c r="X38" s="408">
        <v>2</v>
      </c>
      <c r="Y38" s="408">
        <v>30022</v>
      </c>
      <c r="Z38" s="408">
        <v>21</v>
      </c>
      <c r="AA38" s="740" t="s">
        <v>408</v>
      </c>
    </row>
    <row r="39" spans="1:27" s="113" customFormat="1" ht="20.100000000000001" customHeight="1">
      <c r="A39" s="456">
        <v>33</v>
      </c>
      <c r="B39" s="583" t="s">
        <v>1374</v>
      </c>
      <c r="C39" s="390" t="s">
        <v>420</v>
      </c>
      <c r="D39" s="349" t="s">
        <v>420</v>
      </c>
      <c r="E39" s="408">
        <v>49649</v>
      </c>
      <c r="F39" s="408">
        <v>0</v>
      </c>
      <c r="G39" s="408">
        <v>35346</v>
      </c>
      <c r="H39" s="408">
        <v>0</v>
      </c>
      <c r="I39" s="408">
        <v>100541</v>
      </c>
      <c r="J39" s="408">
        <v>0</v>
      </c>
      <c r="K39" s="408">
        <v>109081</v>
      </c>
      <c r="L39" s="408">
        <v>8</v>
      </c>
      <c r="M39" s="408">
        <v>127479</v>
      </c>
      <c r="N39" s="408">
        <v>36</v>
      </c>
      <c r="O39" s="408">
        <v>171977</v>
      </c>
      <c r="P39" s="408">
        <v>27</v>
      </c>
      <c r="Q39" s="454">
        <v>152454</v>
      </c>
      <c r="R39" s="454">
        <v>37</v>
      </c>
      <c r="S39" s="408">
        <v>156832</v>
      </c>
      <c r="T39" s="408">
        <v>35</v>
      </c>
      <c r="U39" s="408">
        <v>189886</v>
      </c>
      <c r="V39" s="408">
        <v>70</v>
      </c>
      <c r="W39" s="408">
        <v>128855</v>
      </c>
      <c r="X39" s="408">
        <v>21</v>
      </c>
      <c r="Y39" s="408">
        <v>70358</v>
      </c>
      <c r="Z39" s="408">
        <v>4</v>
      </c>
      <c r="AA39" s="615" t="s">
        <v>29</v>
      </c>
    </row>
    <row r="40" spans="1:27" ht="30" customHeight="1">
      <c r="A40" s="457">
        <v>34</v>
      </c>
      <c r="B40" s="583" t="s">
        <v>1494</v>
      </c>
      <c r="C40" s="390">
        <v>112471</v>
      </c>
      <c r="D40" s="349">
        <v>0</v>
      </c>
      <c r="E40" s="408">
        <v>104447</v>
      </c>
      <c r="F40" s="408">
        <v>0</v>
      </c>
      <c r="G40" s="408">
        <v>92668</v>
      </c>
      <c r="H40" s="408">
        <v>0</v>
      </c>
      <c r="I40" s="408">
        <v>96346</v>
      </c>
      <c r="J40" s="408">
        <v>0</v>
      </c>
      <c r="K40" s="408">
        <v>102487</v>
      </c>
      <c r="L40" s="408">
        <v>3</v>
      </c>
      <c r="M40" s="408">
        <v>61639</v>
      </c>
      <c r="N40" s="408">
        <v>12</v>
      </c>
      <c r="O40" s="408">
        <v>84301</v>
      </c>
      <c r="P40" s="408">
        <v>13</v>
      </c>
      <c r="Q40" s="454">
        <v>73411</v>
      </c>
      <c r="R40" s="454">
        <v>16</v>
      </c>
      <c r="S40" s="408">
        <v>74485</v>
      </c>
      <c r="T40" s="408">
        <v>8</v>
      </c>
      <c r="U40" s="408">
        <v>78477</v>
      </c>
      <c r="V40" s="408">
        <v>7</v>
      </c>
      <c r="W40" s="408">
        <v>49089</v>
      </c>
      <c r="X40" s="408">
        <v>0</v>
      </c>
      <c r="Y40" s="408">
        <v>37942</v>
      </c>
      <c r="Z40" s="408">
        <v>0</v>
      </c>
      <c r="AA40" s="615" t="s">
        <v>406</v>
      </c>
    </row>
    <row r="41" spans="1:27" ht="20.100000000000001" customHeight="1">
      <c r="A41" s="456">
        <v>35</v>
      </c>
      <c r="B41" s="583" t="s">
        <v>1372</v>
      </c>
      <c r="C41" s="390">
        <v>48839</v>
      </c>
      <c r="D41" s="349">
        <v>0</v>
      </c>
      <c r="E41" s="408">
        <v>42350</v>
      </c>
      <c r="F41" s="408">
        <v>0</v>
      </c>
      <c r="G41" s="408">
        <v>39872</v>
      </c>
      <c r="H41" s="408">
        <v>4</v>
      </c>
      <c r="I41" s="408">
        <v>48603</v>
      </c>
      <c r="J41" s="408">
        <v>8</v>
      </c>
      <c r="K41" s="408">
        <v>60571</v>
      </c>
      <c r="L41" s="408">
        <v>4</v>
      </c>
      <c r="M41" s="408">
        <v>66031</v>
      </c>
      <c r="N41" s="408">
        <v>8</v>
      </c>
      <c r="O41" s="408">
        <v>73171</v>
      </c>
      <c r="P41" s="408">
        <v>0</v>
      </c>
      <c r="Q41" s="454">
        <v>81235</v>
      </c>
      <c r="R41" s="454">
        <v>0</v>
      </c>
      <c r="S41" s="408">
        <v>78917</v>
      </c>
      <c r="T41" s="408">
        <v>0</v>
      </c>
      <c r="U41" s="408">
        <v>37562</v>
      </c>
      <c r="V41" s="408">
        <v>0</v>
      </c>
      <c r="W41" s="408">
        <v>23212</v>
      </c>
      <c r="X41" s="408">
        <v>0</v>
      </c>
      <c r="Y41" s="408">
        <v>7889</v>
      </c>
      <c r="Z41" s="408">
        <v>0</v>
      </c>
      <c r="AA41" s="615" t="s">
        <v>36</v>
      </c>
    </row>
    <row r="42" spans="1:27" ht="20.100000000000001" customHeight="1">
      <c r="A42" s="457">
        <v>36</v>
      </c>
      <c r="B42" s="583" t="s">
        <v>1493</v>
      </c>
      <c r="C42" s="390">
        <v>17263</v>
      </c>
      <c r="D42" s="349">
        <v>0</v>
      </c>
      <c r="E42" s="408">
        <v>28129</v>
      </c>
      <c r="F42" s="408">
        <v>0</v>
      </c>
      <c r="G42" s="408">
        <v>45656</v>
      </c>
      <c r="H42" s="408">
        <v>0</v>
      </c>
      <c r="I42" s="408">
        <v>43944</v>
      </c>
      <c r="J42" s="408">
        <v>0</v>
      </c>
      <c r="K42" s="408">
        <v>49807</v>
      </c>
      <c r="L42" s="408">
        <v>0</v>
      </c>
      <c r="M42" s="408">
        <v>42274</v>
      </c>
      <c r="N42" s="408">
        <v>0</v>
      </c>
      <c r="O42" s="408">
        <v>35198</v>
      </c>
      <c r="P42" s="408">
        <v>0</v>
      </c>
      <c r="Q42" s="454">
        <v>43908</v>
      </c>
      <c r="R42" s="454">
        <v>0</v>
      </c>
      <c r="S42" s="408">
        <v>33374</v>
      </c>
      <c r="T42" s="408">
        <v>0</v>
      </c>
      <c r="U42" s="408">
        <v>34790</v>
      </c>
      <c r="V42" s="408">
        <v>0</v>
      </c>
      <c r="W42" s="408">
        <v>15887</v>
      </c>
      <c r="X42" s="408">
        <v>0</v>
      </c>
      <c r="Y42" s="408">
        <v>5494</v>
      </c>
      <c r="Z42" s="408">
        <v>1</v>
      </c>
      <c r="AA42" s="615" t="s">
        <v>30</v>
      </c>
    </row>
    <row r="43" spans="1:27" ht="20.100000000000001" customHeight="1">
      <c r="A43" s="456">
        <v>37</v>
      </c>
      <c r="B43" s="583" t="s">
        <v>654</v>
      </c>
      <c r="C43" s="390"/>
      <c r="D43" s="349"/>
      <c r="E43" s="408"/>
      <c r="F43" s="408"/>
      <c r="G43" s="408"/>
      <c r="H43" s="408"/>
      <c r="I43" s="408"/>
      <c r="J43" s="408"/>
      <c r="K43" s="408"/>
      <c r="L43" s="408"/>
      <c r="M43" s="408"/>
      <c r="N43" s="408"/>
      <c r="O43" s="408"/>
      <c r="P43" s="408"/>
      <c r="Q43" s="454"/>
      <c r="R43" s="454"/>
      <c r="S43" s="408"/>
      <c r="T43" s="408"/>
      <c r="U43" s="408"/>
      <c r="V43" s="408"/>
      <c r="W43" s="408">
        <v>22449</v>
      </c>
      <c r="X43" s="408">
        <v>0</v>
      </c>
      <c r="Y43" s="408">
        <v>22353</v>
      </c>
      <c r="Z43" s="408">
        <v>7</v>
      </c>
      <c r="AA43" s="615" t="s">
        <v>653</v>
      </c>
    </row>
    <row r="44" spans="1:27" ht="20.100000000000001" customHeight="1">
      <c r="A44" s="456">
        <v>38</v>
      </c>
      <c r="B44" s="583" t="s">
        <v>1369</v>
      </c>
      <c r="C44" s="390">
        <v>628586</v>
      </c>
      <c r="D44" s="349">
        <v>0</v>
      </c>
      <c r="E44" s="408">
        <v>654884</v>
      </c>
      <c r="F44" s="408">
        <v>2</v>
      </c>
      <c r="G44" s="408">
        <v>703476</v>
      </c>
      <c r="H44" s="408">
        <v>87</v>
      </c>
      <c r="I44" s="408">
        <v>731148</v>
      </c>
      <c r="J44" s="408">
        <v>11</v>
      </c>
      <c r="K44" s="408">
        <v>772188</v>
      </c>
      <c r="L44" s="408">
        <v>2</v>
      </c>
      <c r="M44" s="408">
        <v>895610</v>
      </c>
      <c r="N44" s="408">
        <v>26</v>
      </c>
      <c r="O44" s="455">
        <v>900460</v>
      </c>
      <c r="P44" s="436">
        <v>15</v>
      </c>
      <c r="Q44" s="454">
        <v>1005900</v>
      </c>
      <c r="R44" s="454">
        <v>29</v>
      </c>
      <c r="S44" s="408">
        <v>985963</v>
      </c>
      <c r="T44" s="408">
        <v>33</v>
      </c>
      <c r="U44" s="408">
        <v>780826</v>
      </c>
      <c r="V44" s="408">
        <v>152</v>
      </c>
      <c r="W44" s="408">
        <v>759104</v>
      </c>
      <c r="X44" s="408">
        <v>149</v>
      </c>
      <c r="Y44" s="408">
        <v>265614</v>
      </c>
      <c r="Z44" s="408">
        <v>125</v>
      </c>
      <c r="AA44" s="615" t="s">
        <v>31</v>
      </c>
    </row>
    <row r="45" spans="1:27" ht="20.100000000000001" customHeight="1">
      <c r="A45" s="1208" t="s">
        <v>615</v>
      </c>
      <c r="B45" s="1209"/>
      <c r="C45" s="388">
        <f t="shared" ref="C45:V45" si="0">SUM(C7:C44)</f>
        <v>26140046</v>
      </c>
      <c r="D45" s="388">
        <f t="shared" si="0"/>
        <v>2797</v>
      </c>
      <c r="E45" s="409">
        <f t="shared" si="0"/>
        <v>26300208</v>
      </c>
      <c r="F45" s="409">
        <f t="shared" si="0"/>
        <v>2492</v>
      </c>
      <c r="G45" s="409">
        <f t="shared" si="0"/>
        <v>31684628</v>
      </c>
      <c r="H45" s="409">
        <f t="shared" si="0"/>
        <v>4155</v>
      </c>
      <c r="I45" s="409">
        <f t="shared" si="0"/>
        <v>33423107</v>
      </c>
      <c r="J45" s="409">
        <f t="shared" si="0"/>
        <v>3513</v>
      </c>
      <c r="K45" s="409">
        <f t="shared" si="0"/>
        <v>34835743</v>
      </c>
      <c r="L45" s="409">
        <f t="shared" si="0"/>
        <v>2729</v>
      </c>
      <c r="M45" s="409">
        <f t="shared" si="0"/>
        <v>37485713</v>
      </c>
      <c r="N45" s="409">
        <f t="shared" si="0"/>
        <v>2893</v>
      </c>
      <c r="O45" s="409">
        <f t="shared" si="0"/>
        <v>40810524</v>
      </c>
      <c r="P45" s="409">
        <f t="shared" si="0"/>
        <v>3164</v>
      </c>
      <c r="Q45" s="409">
        <f t="shared" si="0"/>
        <v>39653884</v>
      </c>
      <c r="R45" s="409">
        <f t="shared" si="0"/>
        <v>3177</v>
      </c>
      <c r="S45" s="409">
        <f t="shared" si="0"/>
        <v>41929214</v>
      </c>
      <c r="T45" s="409">
        <f t="shared" si="0"/>
        <v>3698</v>
      </c>
      <c r="U45" s="409">
        <f t="shared" si="0"/>
        <v>39773549</v>
      </c>
      <c r="V45" s="409">
        <f t="shared" si="0"/>
        <v>3665</v>
      </c>
      <c r="W45" s="408">
        <v>23373520</v>
      </c>
      <c r="X45" s="408">
        <v>6229</v>
      </c>
      <c r="Y45" s="408">
        <v>17395275</v>
      </c>
      <c r="Z45" s="408">
        <v>9872</v>
      </c>
      <c r="AA45" s="741" t="s">
        <v>9</v>
      </c>
    </row>
    <row r="46" spans="1:27" ht="20.100000000000001" customHeight="1">
      <c r="A46" s="453"/>
      <c r="B46" s="742"/>
      <c r="C46" s="713"/>
      <c r="D46" s="713"/>
      <c r="E46" s="452"/>
      <c r="F46" s="452"/>
      <c r="G46" s="452"/>
      <c r="H46" s="452"/>
      <c r="I46" s="452"/>
      <c r="J46" s="452"/>
      <c r="K46" s="452"/>
      <c r="L46" s="452"/>
      <c r="M46" s="452"/>
      <c r="N46" s="452"/>
      <c r="O46" s="452"/>
      <c r="P46" s="452"/>
      <c r="Q46" s="452"/>
      <c r="R46" s="452"/>
      <c r="S46" s="452"/>
      <c r="T46" s="452"/>
      <c r="U46" s="452"/>
      <c r="V46" s="452"/>
      <c r="W46" s="408"/>
      <c r="X46" s="408"/>
      <c r="Y46" s="408"/>
      <c r="Z46" s="408"/>
      <c r="AA46" s="743"/>
    </row>
    <row r="47" spans="1:27">
      <c r="A47" s="386" t="s">
        <v>1692</v>
      </c>
      <c r="B47"/>
      <c r="C47" s="716"/>
      <c r="D47" s="716"/>
      <c r="E47" s="716"/>
      <c r="F47" s="716"/>
      <c r="G47" s="716"/>
      <c r="H47" s="716"/>
      <c r="I47" s="716"/>
      <c r="J47" s="716"/>
      <c r="K47" s="716"/>
      <c r="L47" s="716"/>
      <c r="M47" s="716"/>
      <c r="N47" s="716"/>
      <c r="O47" s="716"/>
      <c r="P47" s="716"/>
      <c r="Q47"/>
      <c r="R47"/>
      <c r="S47"/>
      <c r="T47"/>
      <c r="U47"/>
      <c r="V47"/>
      <c r="Y47"/>
      <c r="Z47"/>
      <c r="AA47" s="367"/>
    </row>
    <row r="48" spans="1:27">
      <c r="A48" s="385" t="s">
        <v>1691</v>
      </c>
      <c r="B48"/>
      <c r="C48"/>
      <c r="D48"/>
      <c r="E48"/>
      <c r="F48"/>
      <c r="G48"/>
      <c r="H48"/>
      <c r="I48"/>
      <c r="J48"/>
      <c r="K48"/>
      <c r="L48"/>
      <c r="M48"/>
      <c r="N48"/>
      <c r="O48"/>
      <c r="P48"/>
      <c r="Q48"/>
      <c r="R48"/>
      <c r="S48"/>
      <c r="T48"/>
      <c r="U48"/>
      <c r="V48"/>
      <c r="W48"/>
      <c r="X48"/>
      <c r="Y48"/>
      <c r="Z48"/>
      <c r="AA48" s="367"/>
    </row>
    <row r="49" spans="1:27">
      <c r="A49" s="384" t="s">
        <v>1492</v>
      </c>
      <c r="B49"/>
      <c r="C49"/>
      <c r="D49"/>
      <c r="E49"/>
      <c r="F49"/>
      <c r="G49"/>
      <c r="H49"/>
      <c r="I49"/>
      <c r="J49" s="127"/>
      <c r="K49"/>
      <c r="L49"/>
      <c r="N49"/>
      <c r="P49"/>
      <c r="Q49"/>
      <c r="S49"/>
      <c r="T49"/>
      <c r="U49"/>
      <c r="V49" t="s">
        <v>1491</v>
      </c>
      <c r="X49"/>
      <c r="Y49"/>
      <c r="Z49"/>
      <c r="AA49" s="367"/>
    </row>
    <row r="50" spans="1:27">
      <c r="A50" s="384"/>
      <c r="B50" s="432" t="s">
        <v>1662</v>
      </c>
      <c r="C50"/>
      <c r="D50"/>
      <c r="E50"/>
      <c r="F50"/>
      <c r="G50"/>
      <c r="H50"/>
      <c r="I50"/>
      <c r="J50" s="127"/>
      <c r="K50"/>
      <c r="L50"/>
      <c r="N50"/>
      <c r="P50"/>
      <c r="Q50"/>
      <c r="S50"/>
      <c r="T50"/>
      <c r="U50"/>
      <c r="V50"/>
      <c r="X50"/>
      <c r="Y50"/>
      <c r="Z50"/>
      <c r="AA50" s="367"/>
    </row>
    <row r="51" spans="1:27" ht="16.5" thickBot="1">
      <c r="A51" s="218" t="s">
        <v>1490</v>
      </c>
      <c r="B51" s="451"/>
      <c r="C51" s="451"/>
      <c r="D51" s="451"/>
      <c r="E51" s="219"/>
      <c r="F51" s="451"/>
      <c r="G51" s="451"/>
      <c r="H51" s="451"/>
      <c r="I51" s="451"/>
      <c r="J51" s="451"/>
      <c r="K51" s="451"/>
      <c r="L51" s="451"/>
      <c r="M51" s="451"/>
      <c r="N51" s="451"/>
      <c r="O51" s="451"/>
      <c r="P51" s="451"/>
      <c r="Q51" s="451"/>
      <c r="R51" s="429" t="s">
        <v>1424</v>
      </c>
      <c r="S51" s="429"/>
      <c r="T51" s="429"/>
      <c r="U51" s="429"/>
      <c r="V51" s="429"/>
      <c r="W51" s="429" t="s">
        <v>1489</v>
      </c>
      <c r="X51" s="451"/>
      <c r="Y51" s="429"/>
      <c r="Z51" s="429"/>
      <c r="AA51" s="430"/>
    </row>
    <row r="52" spans="1:27" ht="16.5" thickTop="1"/>
  </sheetData>
  <mergeCells count="19">
    <mergeCell ref="A45:B45"/>
    <mergeCell ref="A2:AA2"/>
    <mergeCell ref="A4:AA4"/>
    <mergeCell ref="B5:B6"/>
    <mergeCell ref="Q5:R5"/>
    <mergeCell ref="A5:A6"/>
    <mergeCell ref="AA5:AA6"/>
    <mergeCell ref="C5:D5"/>
    <mergeCell ref="E5:F5"/>
    <mergeCell ref="G5:H5"/>
    <mergeCell ref="A3:AA3"/>
    <mergeCell ref="U5:V5"/>
    <mergeCell ref="W5:X5"/>
    <mergeCell ref="I5:J5"/>
    <mergeCell ref="K5:L5"/>
    <mergeCell ref="M5:N5"/>
    <mergeCell ref="Y5:Z5"/>
    <mergeCell ref="O5:P5"/>
    <mergeCell ref="S5:T5"/>
  </mergeCells>
  <conditionalFormatting sqref="A7:V46 AA7:AA46">
    <cfRule type="expression" dxfId="9" priority="3">
      <formula>MOD(ROW(),3)=1</formula>
    </cfRule>
  </conditionalFormatting>
  <conditionalFormatting sqref="W7:Z45">
    <cfRule type="expression" dxfId="8" priority="2">
      <formula>MOD(ROW(),3)=1</formula>
    </cfRule>
  </conditionalFormatting>
  <conditionalFormatting sqref="W46:Z46">
    <cfRule type="expression" dxfId="7" priority="1">
      <formula>MOD(ROW(),3)=1</formula>
    </cfRule>
  </conditionalFormatting>
  <printOptions horizontalCentered="1"/>
  <pageMargins left="0.23622047244094491" right="0.23622047244094491" top="0.27559055118110237" bottom="0.27559055118110237" header="0.31496062992125984" footer="0.31496062992125984"/>
  <pageSetup paperSize="9" scale="97" fitToHeight="0" orientation="landscape" r:id="rId1"/>
  <rowBreaks count="1" manualBreakCount="1">
    <brk id="28" max="24" man="1"/>
  </rowBreaks>
  <drawing r:id="rId2"/>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6A7ED-7277-4214-B57A-1CDF20F51D8C}">
  <sheetPr>
    <pageSetUpPr fitToPage="1"/>
  </sheetPr>
  <dimension ref="A1:X54"/>
  <sheetViews>
    <sheetView showZeros="0" view="pageBreakPreview" topLeftCell="A28" zoomScaleSheetLayoutView="100" workbookViewId="0">
      <selection activeCell="M17" sqref="M17"/>
    </sheetView>
  </sheetViews>
  <sheetFormatPr defaultColWidth="12.42578125" defaultRowHeight="15"/>
  <cols>
    <col min="1" max="1" width="7.5703125" customWidth="1"/>
    <col min="2" max="2" width="20.5703125" style="432" customWidth="1"/>
    <col min="3" max="3" width="11" hidden="1" customWidth="1"/>
    <col min="4" max="11" width="9.7109375" hidden="1" customWidth="1"/>
    <col min="12" max="12" width="7.140625" hidden="1" customWidth="1"/>
    <col min="13" max="13" width="8.7109375" hidden="1" customWidth="1"/>
    <col min="14" max="14" width="9.7109375" hidden="1" customWidth="1"/>
    <col min="15" max="23" width="9.7109375" customWidth="1"/>
    <col min="24" max="24" width="23.28515625" style="432" customWidth="1"/>
    <col min="25" max="25" width="18.85546875" customWidth="1"/>
  </cols>
  <sheetData>
    <row r="1" spans="1:24" ht="15.75" thickBot="1"/>
    <row r="2" spans="1:24" ht="16.5" thickTop="1">
      <c r="A2" s="914" t="s">
        <v>1330</v>
      </c>
      <c r="B2" s="915"/>
      <c r="C2" s="915"/>
      <c r="D2" s="915"/>
      <c r="E2" s="915"/>
      <c r="F2" s="915"/>
      <c r="G2" s="915"/>
      <c r="H2" s="915"/>
      <c r="I2" s="915"/>
      <c r="J2" s="915"/>
      <c r="K2" s="915"/>
      <c r="L2" s="915"/>
      <c r="M2" s="915"/>
      <c r="N2" s="915"/>
      <c r="O2" s="915"/>
      <c r="P2" s="915"/>
      <c r="Q2" s="915"/>
      <c r="R2" s="915"/>
      <c r="S2" s="915"/>
      <c r="T2" s="915"/>
      <c r="U2" s="915"/>
      <c r="V2" s="915"/>
      <c r="W2" s="915"/>
      <c r="X2" s="916"/>
    </row>
    <row r="3" spans="1:24" ht="15.75">
      <c r="A3" s="917" t="s">
        <v>1530</v>
      </c>
      <c r="B3" s="918"/>
      <c r="C3" s="918"/>
      <c r="D3" s="918"/>
      <c r="E3" s="918"/>
      <c r="F3" s="918"/>
      <c r="G3" s="918"/>
      <c r="H3" s="918"/>
      <c r="I3" s="918"/>
      <c r="J3" s="918"/>
      <c r="K3" s="918"/>
      <c r="L3" s="918"/>
      <c r="M3" s="918"/>
      <c r="N3" s="918"/>
      <c r="O3" s="918"/>
      <c r="P3" s="918"/>
      <c r="Q3" s="918"/>
      <c r="R3" s="918"/>
      <c r="S3" s="918"/>
      <c r="T3" s="918"/>
      <c r="U3" s="918"/>
      <c r="V3" s="918"/>
      <c r="W3" s="918"/>
      <c r="X3" s="919"/>
    </row>
    <row r="4" spans="1:24" ht="15.75">
      <c r="A4" s="1201" t="s">
        <v>1529</v>
      </c>
      <c r="B4" s="1173"/>
      <c r="C4" s="1173"/>
      <c r="D4" s="1173"/>
      <c r="E4" s="1173"/>
      <c r="F4" s="1173"/>
      <c r="G4" s="1173"/>
      <c r="H4" s="1173"/>
      <c r="I4" s="1173"/>
      <c r="J4" s="1173"/>
      <c r="K4" s="1173"/>
      <c r="L4" s="1173"/>
      <c r="M4" s="1173"/>
      <c r="N4" s="1173"/>
      <c r="O4" s="1173"/>
      <c r="P4" s="1173"/>
      <c r="Q4" s="1173"/>
      <c r="R4" s="1173"/>
      <c r="S4" s="1173"/>
      <c r="T4" s="1173"/>
      <c r="U4" s="1173"/>
      <c r="V4" s="1173"/>
      <c r="W4" s="1173"/>
      <c r="X4" s="1174"/>
    </row>
    <row r="5" spans="1:24" s="403" customFormat="1" ht="15.75">
      <c r="A5" s="920" t="s">
        <v>554</v>
      </c>
      <c r="B5" s="924" t="s">
        <v>1528</v>
      </c>
      <c r="C5" s="1234">
        <v>2016</v>
      </c>
      <c r="D5" s="924"/>
      <c r="E5" s="924"/>
      <c r="F5" s="924">
        <v>2017</v>
      </c>
      <c r="G5" s="924"/>
      <c r="H5" s="924"/>
      <c r="I5" s="924">
        <v>2018</v>
      </c>
      <c r="J5" s="924"/>
      <c r="K5" s="924"/>
      <c r="L5" s="924">
        <v>2019</v>
      </c>
      <c r="M5" s="924"/>
      <c r="N5" s="924"/>
      <c r="O5" s="886">
        <v>2020</v>
      </c>
      <c r="P5" s="887"/>
      <c r="Q5" s="1234"/>
      <c r="R5" s="886">
        <v>2021</v>
      </c>
      <c r="S5" s="887"/>
      <c r="T5" s="1234"/>
      <c r="U5" s="886" t="s">
        <v>1527</v>
      </c>
      <c r="V5" s="887"/>
      <c r="W5" s="1234"/>
      <c r="X5" s="1235" t="s">
        <v>37</v>
      </c>
    </row>
    <row r="6" spans="1:24" s="403" customFormat="1" ht="105">
      <c r="A6" s="920"/>
      <c r="B6" s="924"/>
      <c r="C6" s="586" t="s">
        <v>1526</v>
      </c>
      <c r="D6" s="580" t="s">
        <v>1525</v>
      </c>
      <c r="E6" s="580" t="s">
        <v>1524</v>
      </c>
      <c r="F6" s="580" t="s">
        <v>1526</v>
      </c>
      <c r="G6" s="580" t="s">
        <v>1525</v>
      </c>
      <c r="H6" s="580" t="s">
        <v>1524</v>
      </c>
      <c r="I6" s="580" t="s">
        <v>1526</v>
      </c>
      <c r="J6" s="580" t="s">
        <v>1525</v>
      </c>
      <c r="K6" s="580" t="s">
        <v>1524</v>
      </c>
      <c r="L6" s="582" t="s">
        <v>1523</v>
      </c>
      <c r="M6" s="582" t="s">
        <v>1522</v>
      </c>
      <c r="N6" s="582" t="s">
        <v>1521</v>
      </c>
      <c r="O6" s="582" t="s">
        <v>1523</v>
      </c>
      <c r="P6" s="582" t="s">
        <v>1522</v>
      </c>
      <c r="Q6" s="582" t="s">
        <v>1521</v>
      </c>
      <c r="R6" s="582" t="s">
        <v>1523</v>
      </c>
      <c r="S6" s="582" t="s">
        <v>1522</v>
      </c>
      <c r="T6" s="582" t="s">
        <v>1521</v>
      </c>
      <c r="U6" s="582" t="s">
        <v>1523</v>
      </c>
      <c r="V6" s="582" t="s">
        <v>1522</v>
      </c>
      <c r="W6" s="582" t="s">
        <v>1521</v>
      </c>
      <c r="X6" s="1236"/>
    </row>
    <row r="7" spans="1:24" s="403" customFormat="1" ht="15.75" customHeight="1">
      <c r="A7" s="209">
        <v>1</v>
      </c>
      <c r="B7" s="468" t="s">
        <v>1414</v>
      </c>
      <c r="C7" s="411">
        <v>23613</v>
      </c>
      <c r="D7" s="408">
        <v>17443</v>
      </c>
      <c r="E7" s="408">
        <v>0</v>
      </c>
      <c r="F7" s="408">
        <v>16972</v>
      </c>
      <c r="G7" s="408">
        <v>12003</v>
      </c>
      <c r="H7" s="408">
        <v>0</v>
      </c>
      <c r="I7" s="408">
        <v>6040</v>
      </c>
      <c r="J7" s="408">
        <v>4202</v>
      </c>
      <c r="K7" s="408">
        <v>0</v>
      </c>
      <c r="L7" s="408">
        <v>3104</v>
      </c>
      <c r="M7" s="408">
        <v>1990</v>
      </c>
      <c r="N7" s="408">
        <v>0</v>
      </c>
      <c r="O7" s="468">
        <v>2027</v>
      </c>
      <c r="P7" s="468">
        <v>1767</v>
      </c>
      <c r="Q7" s="468">
        <v>0</v>
      </c>
      <c r="R7" s="468">
        <v>1315</v>
      </c>
      <c r="S7" s="468">
        <v>1081</v>
      </c>
      <c r="T7" s="468">
        <v>0</v>
      </c>
      <c r="U7" s="468">
        <v>1744</v>
      </c>
      <c r="V7" s="468">
        <v>1291</v>
      </c>
      <c r="W7" s="468">
        <v>0</v>
      </c>
      <c r="X7" s="744" t="s">
        <v>10</v>
      </c>
    </row>
    <row r="8" spans="1:24" s="403" customFormat="1" ht="15.75">
      <c r="A8" s="209">
        <v>2</v>
      </c>
      <c r="B8" s="468" t="s">
        <v>1413</v>
      </c>
      <c r="C8" s="411">
        <v>3144</v>
      </c>
      <c r="D8" s="408">
        <v>911</v>
      </c>
      <c r="E8" s="408">
        <v>2</v>
      </c>
      <c r="F8" s="408">
        <v>1546</v>
      </c>
      <c r="G8" s="408">
        <v>488</v>
      </c>
      <c r="H8" s="408">
        <v>0</v>
      </c>
      <c r="I8" s="408">
        <v>625</v>
      </c>
      <c r="J8" s="408">
        <v>154</v>
      </c>
      <c r="K8" s="408">
        <v>0</v>
      </c>
      <c r="L8" s="408">
        <v>139</v>
      </c>
      <c r="M8" s="408">
        <v>27</v>
      </c>
      <c r="N8" s="408">
        <v>0</v>
      </c>
      <c r="O8" s="468">
        <v>33</v>
      </c>
      <c r="P8" s="468">
        <v>7</v>
      </c>
      <c r="Q8" s="468">
        <v>0</v>
      </c>
      <c r="R8" s="468">
        <v>8</v>
      </c>
      <c r="S8" s="468">
        <v>2</v>
      </c>
      <c r="T8" s="468">
        <v>0</v>
      </c>
      <c r="U8" s="468">
        <v>16</v>
      </c>
      <c r="V8" s="468">
        <v>3</v>
      </c>
      <c r="W8" s="468">
        <v>0</v>
      </c>
      <c r="X8" s="744" t="s">
        <v>11</v>
      </c>
    </row>
    <row r="9" spans="1:24" s="403" customFormat="1" ht="15.75">
      <c r="A9" s="209">
        <v>3</v>
      </c>
      <c r="B9" s="468" t="s">
        <v>1412</v>
      </c>
      <c r="C9" s="411">
        <v>7826</v>
      </c>
      <c r="D9" s="408">
        <v>5686</v>
      </c>
      <c r="E9" s="408">
        <v>6</v>
      </c>
      <c r="F9" s="408">
        <v>5281</v>
      </c>
      <c r="G9" s="408">
        <v>3494</v>
      </c>
      <c r="H9" s="408">
        <v>0</v>
      </c>
      <c r="I9" s="408">
        <v>3816</v>
      </c>
      <c r="J9" s="408">
        <v>2859</v>
      </c>
      <c r="K9" s="408">
        <v>2</v>
      </c>
      <c r="L9" s="408">
        <v>1459</v>
      </c>
      <c r="M9" s="408">
        <v>872</v>
      </c>
      <c r="N9" s="408">
        <v>4</v>
      </c>
      <c r="O9" s="468">
        <v>484</v>
      </c>
      <c r="P9" s="468">
        <v>266</v>
      </c>
      <c r="Q9" s="468">
        <v>2</v>
      </c>
      <c r="R9" s="468">
        <v>162</v>
      </c>
      <c r="S9" s="468">
        <v>67</v>
      </c>
      <c r="T9" s="468">
        <v>0</v>
      </c>
      <c r="U9" s="468">
        <v>205</v>
      </c>
      <c r="V9" s="468">
        <v>98</v>
      </c>
      <c r="W9" s="468">
        <v>0</v>
      </c>
      <c r="X9" s="744" t="s">
        <v>0</v>
      </c>
    </row>
    <row r="10" spans="1:24" s="403" customFormat="1" ht="15.75">
      <c r="A10" s="209">
        <v>4</v>
      </c>
      <c r="B10" s="468" t="s">
        <v>1411</v>
      </c>
      <c r="C10" s="411">
        <v>5205</v>
      </c>
      <c r="D10" s="408">
        <v>895</v>
      </c>
      <c r="E10" s="408">
        <v>0</v>
      </c>
      <c r="F10" s="408">
        <v>4020</v>
      </c>
      <c r="G10" s="408">
        <v>436</v>
      </c>
      <c r="H10" s="408">
        <v>2</v>
      </c>
      <c r="I10" s="408">
        <v>1536</v>
      </c>
      <c r="J10" s="408">
        <v>353</v>
      </c>
      <c r="K10" s="408">
        <v>0</v>
      </c>
      <c r="L10" s="408">
        <v>1608</v>
      </c>
      <c r="M10" s="408">
        <v>285</v>
      </c>
      <c r="N10" s="408">
        <v>0</v>
      </c>
      <c r="O10" s="468">
        <v>518</v>
      </c>
      <c r="P10" s="468">
        <v>272</v>
      </c>
      <c r="Q10" s="468">
        <v>0</v>
      </c>
      <c r="R10" s="468">
        <v>647</v>
      </c>
      <c r="S10" s="468">
        <v>154</v>
      </c>
      <c r="T10" s="468">
        <v>0</v>
      </c>
      <c r="U10" s="468">
        <v>385</v>
      </c>
      <c r="V10" s="468">
        <v>106</v>
      </c>
      <c r="W10" s="468">
        <v>0</v>
      </c>
      <c r="X10" s="744" t="s">
        <v>1</v>
      </c>
    </row>
    <row r="11" spans="1:24" s="403" customFormat="1" ht="15.75">
      <c r="A11" s="209">
        <v>5</v>
      </c>
      <c r="B11" s="468" t="s">
        <v>1410</v>
      </c>
      <c r="C11" s="411">
        <v>148220</v>
      </c>
      <c r="D11" s="408">
        <v>121503</v>
      </c>
      <c r="E11" s="408">
        <v>61</v>
      </c>
      <c r="F11" s="408">
        <v>140727</v>
      </c>
      <c r="G11" s="408">
        <v>114512</v>
      </c>
      <c r="H11" s="408">
        <v>81</v>
      </c>
      <c r="I11" s="408">
        <v>78717</v>
      </c>
      <c r="J11" s="408">
        <v>62486</v>
      </c>
      <c r="K11" s="408">
        <v>39</v>
      </c>
      <c r="L11" s="408">
        <v>60458</v>
      </c>
      <c r="M11" s="408">
        <v>49390</v>
      </c>
      <c r="N11" s="408">
        <v>31</v>
      </c>
      <c r="O11" s="468">
        <v>36667</v>
      </c>
      <c r="P11" s="468">
        <v>32120</v>
      </c>
      <c r="Q11" s="468">
        <v>34</v>
      </c>
      <c r="R11" s="468">
        <v>29733</v>
      </c>
      <c r="S11" s="468">
        <v>25827</v>
      </c>
      <c r="T11" s="468">
        <v>38</v>
      </c>
      <c r="U11" s="468">
        <v>24123</v>
      </c>
      <c r="V11" s="468">
        <v>20731</v>
      </c>
      <c r="W11" s="468">
        <v>11</v>
      </c>
      <c r="X11" s="744" t="s">
        <v>34</v>
      </c>
    </row>
    <row r="12" spans="1:24" s="403" customFormat="1" ht="15.75">
      <c r="A12" s="209">
        <v>6</v>
      </c>
      <c r="B12" s="468" t="s">
        <v>1407</v>
      </c>
      <c r="C12" s="411">
        <v>742</v>
      </c>
      <c r="D12" s="408">
        <v>130</v>
      </c>
      <c r="E12" s="408">
        <v>0</v>
      </c>
      <c r="F12" s="408">
        <v>653</v>
      </c>
      <c r="G12" s="408">
        <v>75</v>
      </c>
      <c r="H12" s="408">
        <v>1</v>
      </c>
      <c r="I12" s="408">
        <v>377</v>
      </c>
      <c r="J12" s="408">
        <v>50</v>
      </c>
      <c r="K12" s="408">
        <v>0</v>
      </c>
      <c r="L12" s="408">
        <v>272</v>
      </c>
      <c r="M12" s="408">
        <v>54</v>
      </c>
      <c r="N12" s="408">
        <v>0</v>
      </c>
      <c r="O12" s="468">
        <v>102</v>
      </c>
      <c r="P12" s="468">
        <v>32</v>
      </c>
      <c r="Q12" s="468">
        <v>0</v>
      </c>
      <c r="R12" s="468">
        <v>90</v>
      </c>
      <c r="S12" s="468">
        <v>48</v>
      </c>
      <c r="T12" s="468">
        <v>0</v>
      </c>
      <c r="U12" s="468">
        <v>2</v>
      </c>
      <c r="V12" s="468">
        <v>1</v>
      </c>
      <c r="W12" s="468">
        <v>0</v>
      </c>
      <c r="X12" s="744" t="s">
        <v>13</v>
      </c>
    </row>
    <row r="13" spans="1:24" s="403" customFormat="1" ht="15.75">
      <c r="A13" s="209">
        <v>7</v>
      </c>
      <c r="B13" s="468" t="s">
        <v>1406</v>
      </c>
      <c r="C13" s="411">
        <v>44783</v>
      </c>
      <c r="D13" s="408">
        <v>6298</v>
      </c>
      <c r="E13" s="408">
        <v>6</v>
      </c>
      <c r="F13" s="408">
        <v>38588</v>
      </c>
      <c r="G13" s="408">
        <v>3581</v>
      </c>
      <c r="H13" s="408">
        <v>7</v>
      </c>
      <c r="I13" s="408">
        <v>22114</v>
      </c>
      <c r="J13" s="408">
        <v>1762</v>
      </c>
      <c r="K13" s="408">
        <v>2</v>
      </c>
      <c r="L13" s="408">
        <v>13883</v>
      </c>
      <c r="M13" s="408">
        <v>1054</v>
      </c>
      <c r="N13" s="408">
        <v>1</v>
      </c>
      <c r="O13" s="468">
        <v>4771</v>
      </c>
      <c r="P13" s="468">
        <v>329</v>
      </c>
      <c r="Q13" s="468">
        <v>1</v>
      </c>
      <c r="R13" s="468">
        <v>4921</v>
      </c>
      <c r="S13" s="468">
        <v>465</v>
      </c>
      <c r="T13" s="468">
        <v>0</v>
      </c>
      <c r="U13" s="468">
        <v>4230</v>
      </c>
      <c r="V13" s="468">
        <v>365</v>
      </c>
      <c r="W13" s="468">
        <v>0</v>
      </c>
      <c r="X13" s="744" t="s">
        <v>25</v>
      </c>
    </row>
    <row r="14" spans="1:24" s="403" customFormat="1" ht="15.75">
      <c r="A14" s="209">
        <v>8</v>
      </c>
      <c r="B14" s="468" t="s">
        <v>1404</v>
      </c>
      <c r="C14" s="411">
        <v>7866</v>
      </c>
      <c r="D14" s="408">
        <v>552</v>
      </c>
      <c r="E14" s="408">
        <v>0</v>
      </c>
      <c r="F14" s="408">
        <v>5696</v>
      </c>
      <c r="G14" s="408">
        <v>574</v>
      </c>
      <c r="H14" s="408">
        <v>0</v>
      </c>
      <c r="I14" s="408">
        <v>3149</v>
      </c>
      <c r="J14" s="408">
        <v>506</v>
      </c>
      <c r="K14" s="408">
        <v>0</v>
      </c>
      <c r="L14" s="408">
        <v>1497</v>
      </c>
      <c r="M14" s="408">
        <v>289</v>
      </c>
      <c r="N14" s="408">
        <v>0</v>
      </c>
      <c r="O14" s="468">
        <v>111</v>
      </c>
      <c r="P14" s="468">
        <v>6</v>
      </c>
      <c r="Q14" s="468">
        <v>0</v>
      </c>
      <c r="R14" s="468">
        <v>54</v>
      </c>
      <c r="S14" s="468">
        <v>1</v>
      </c>
      <c r="T14" s="468">
        <v>0</v>
      </c>
      <c r="U14" s="468">
        <v>47</v>
      </c>
      <c r="V14" s="468">
        <v>1</v>
      </c>
      <c r="W14" s="468">
        <v>0</v>
      </c>
      <c r="X14" s="744" t="s">
        <v>14</v>
      </c>
    </row>
    <row r="15" spans="1:24" s="403" customFormat="1" ht="15.75">
      <c r="A15" s="209">
        <v>9</v>
      </c>
      <c r="B15" s="468" t="s">
        <v>1402</v>
      </c>
      <c r="C15" s="411">
        <v>121</v>
      </c>
      <c r="D15" s="408">
        <v>19</v>
      </c>
      <c r="E15" s="408">
        <v>0</v>
      </c>
      <c r="F15" s="408">
        <v>96</v>
      </c>
      <c r="G15" s="408">
        <v>9</v>
      </c>
      <c r="H15" s="408">
        <v>0</v>
      </c>
      <c r="I15" s="408">
        <v>98</v>
      </c>
      <c r="J15" s="408">
        <v>11</v>
      </c>
      <c r="K15" s="408">
        <v>0</v>
      </c>
      <c r="L15" s="408">
        <v>109</v>
      </c>
      <c r="M15" s="408">
        <v>11</v>
      </c>
      <c r="N15" s="408">
        <v>0</v>
      </c>
      <c r="O15" s="468">
        <v>34</v>
      </c>
      <c r="P15" s="468">
        <v>0</v>
      </c>
      <c r="Q15" s="468">
        <v>0</v>
      </c>
      <c r="R15" s="468">
        <v>15</v>
      </c>
      <c r="S15" s="468">
        <v>3</v>
      </c>
      <c r="T15" s="468">
        <v>0</v>
      </c>
      <c r="U15" s="468">
        <v>9</v>
      </c>
      <c r="V15" s="468">
        <v>0</v>
      </c>
      <c r="W15" s="468">
        <v>0</v>
      </c>
      <c r="X15" s="744" t="s">
        <v>2</v>
      </c>
    </row>
    <row r="16" spans="1:24" s="403" customFormat="1" ht="15.75">
      <c r="A16" s="209">
        <v>10</v>
      </c>
      <c r="B16" s="468" t="s">
        <v>1397</v>
      </c>
      <c r="C16" s="411">
        <v>141414</v>
      </c>
      <c r="D16" s="408">
        <v>83232</v>
      </c>
      <c r="E16" s="408">
        <v>15</v>
      </c>
      <c r="F16" s="408">
        <v>94114</v>
      </c>
      <c r="G16" s="408">
        <v>42982</v>
      </c>
      <c r="H16" s="408">
        <v>0</v>
      </c>
      <c r="I16" s="408">
        <v>57095</v>
      </c>
      <c r="J16" s="408">
        <v>20711</v>
      </c>
      <c r="K16" s="408">
        <v>4</v>
      </c>
      <c r="L16" s="408">
        <v>37133</v>
      </c>
      <c r="M16" s="408">
        <v>19555</v>
      </c>
      <c r="N16" s="408">
        <v>2</v>
      </c>
      <c r="O16" s="468">
        <v>16653</v>
      </c>
      <c r="P16" s="468">
        <v>11961</v>
      </c>
      <c r="Q16" s="468">
        <v>8</v>
      </c>
      <c r="R16" s="468">
        <v>14198</v>
      </c>
      <c r="S16" s="468">
        <v>9689</v>
      </c>
      <c r="T16" s="468">
        <v>0</v>
      </c>
      <c r="U16" s="468">
        <v>14620</v>
      </c>
      <c r="V16" s="468">
        <v>11059</v>
      </c>
      <c r="W16" s="468">
        <v>3</v>
      </c>
      <c r="X16" s="744" t="s">
        <v>3</v>
      </c>
    </row>
    <row r="17" spans="1:24" s="403" customFormat="1" ht="15.75">
      <c r="A17" s="209">
        <v>11</v>
      </c>
      <c r="B17" s="468" t="s">
        <v>1396</v>
      </c>
      <c r="C17" s="411">
        <v>11078</v>
      </c>
      <c r="D17" s="408">
        <v>1746</v>
      </c>
      <c r="E17" s="408">
        <v>0</v>
      </c>
      <c r="F17" s="408">
        <v>7381</v>
      </c>
      <c r="G17" s="408">
        <v>1170</v>
      </c>
      <c r="H17" s="408">
        <v>0</v>
      </c>
      <c r="I17" s="408">
        <v>5721</v>
      </c>
      <c r="J17" s="408">
        <v>837</v>
      </c>
      <c r="K17" s="408">
        <v>0</v>
      </c>
      <c r="L17" s="408">
        <v>3499</v>
      </c>
      <c r="M17" s="408">
        <v>566</v>
      </c>
      <c r="N17" s="408">
        <v>0</v>
      </c>
      <c r="O17" s="468">
        <v>1701</v>
      </c>
      <c r="P17" s="468">
        <v>235</v>
      </c>
      <c r="Q17" s="468">
        <v>1</v>
      </c>
      <c r="R17" s="468">
        <v>913</v>
      </c>
      <c r="S17" s="468">
        <v>182</v>
      </c>
      <c r="T17" s="468">
        <v>2</v>
      </c>
      <c r="U17" s="468">
        <v>260</v>
      </c>
      <c r="V17" s="468">
        <v>27</v>
      </c>
      <c r="W17" s="468">
        <v>0</v>
      </c>
      <c r="X17" s="744" t="s">
        <v>15</v>
      </c>
    </row>
    <row r="18" spans="1:24" s="403" customFormat="1" ht="15.75">
      <c r="A18" s="209">
        <v>12</v>
      </c>
      <c r="B18" s="468" t="s">
        <v>1395</v>
      </c>
      <c r="C18" s="411">
        <v>1547</v>
      </c>
      <c r="D18" s="408">
        <v>419</v>
      </c>
      <c r="E18" s="408">
        <v>2</v>
      </c>
      <c r="F18" s="408">
        <v>1192</v>
      </c>
      <c r="G18" s="408">
        <v>317</v>
      </c>
      <c r="H18" s="408">
        <v>2</v>
      </c>
      <c r="I18" s="408">
        <v>908</v>
      </c>
      <c r="J18" s="408">
        <v>209</v>
      </c>
      <c r="K18" s="408">
        <v>0</v>
      </c>
      <c r="L18" s="408">
        <v>656</v>
      </c>
      <c r="M18" s="408">
        <v>211</v>
      </c>
      <c r="N18" s="408">
        <v>0</v>
      </c>
      <c r="O18" s="468">
        <v>268</v>
      </c>
      <c r="P18" s="468">
        <v>78</v>
      </c>
      <c r="Q18" s="468">
        <v>1</v>
      </c>
      <c r="R18" s="468">
        <v>309</v>
      </c>
      <c r="S18" s="468">
        <v>115</v>
      </c>
      <c r="T18" s="468">
        <v>1</v>
      </c>
      <c r="U18" s="468">
        <v>367</v>
      </c>
      <c r="V18" s="468">
        <v>156</v>
      </c>
      <c r="W18" s="468">
        <v>0</v>
      </c>
      <c r="X18" s="744" t="s">
        <v>4</v>
      </c>
    </row>
    <row r="19" spans="1:24" s="403" customFormat="1" ht="15.75">
      <c r="A19" s="209">
        <v>13</v>
      </c>
      <c r="B19" s="468" t="s">
        <v>1394</v>
      </c>
      <c r="C19" s="411">
        <v>69106</v>
      </c>
      <c r="D19" s="408">
        <v>22304</v>
      </c>
      <c r="E19" s="408">
        <v>3</v>
      </c>
      <c r="F19" s="408">
        <v>47541</v>
      </c>
      <c r="G19" s="408">
        <v>16169</v>
      </c>
      <c r="H19" s="408">
        <v>5</v>
      </c>
      <c r="I19" s="408">
        <v>22279</v>
      </c>
      <c r="J19" s="408">
        <v>6332</v>
      </c>
      <c r="K19" s="408">
        <v>1</v>
      </c>
      <c r="L19" s="408">
        <v>14147</v>
      </c>
      <c r="M19" s="408">
        <v>3627</v>
      </c>
      <c r="N19" s="408">
        <v>3</v>
      </c>
      <c r="O19" s="468">
        <v>6760</v>
      </c>
      <c r="P19" s="468">
        <v>3971</v>
      </c>
      <c r="Q19" s="468">
        <v>1</v>
      </c>
      <c r="R19" s="468">
        <v>3181</v>
      </c>
      <c r="S19" s="468">
        <v>1688</v>
      </c>
      <c r="T19" s="468">
        <v>2</v>
      </c>
      <c r="U19" s="468">
        <v>2988</v>
      </c>
      <c r="V19" s="468">
        <v>1829</v>
      </c>
      <c r="W19" s="468">
        <v>0</v>
      </c>
      <c r="X19" s="744" t="s">
        <v>5</v>
      </c>
    </row>
    <row r="20" spans="1:24" s="403" customFormat="1" ht="15.75">
      <c r="A20" s="209">
        <v>14</v>
      </c>
      <c r="B20" s="468" t="s">
        <v>1393</v>
      </c>
      <c r="C20" s="411">
        <v>23983</v>
      </c>
      <c r="D20" s="408">
        <v>7815</v>
      </c>
      <c r="E20" s="408">
        <v>26</v>
      </c>
      <c r="F20" s="408">
        <v>17710</v>
      </c>
      <c r="G20" s="408">
        <v>5629</v>
      </c>
      <c r="H20" s="408">
        <v>20</v>
      </c>
      <c r="I20" s="408">
        <v>10757</v>
      </c>
      <c r="J20" s="408">
        <v>2697</v>
      </c>
      <c r="K20" s="408">
        <v>13</v>
      </c>
      <c r="L20" s="408">
        <v>8866</v>
      </c>
      <c r="M20" s="408">
        <v>2567</v>
      </c>
      <c r="N20" s="408">
        <v>7</v>
      </c>
      <c r="O20" s="468">
        <v>15215</v>
      </c>
      <c r="P20" s="468">
        <v>8675</v>
      </c>
      <c r="Q20" s="468">
        <v>12</v>
      </c>
      <c r="R20" s="468">
        <v>19303</v>
      </c>
      <c r="S20" s="468">
        <v>11858</v>
      </c>
      <c r="T20" s="468">
        <v>14</v>
      </c>
      <c r="U20" s="468">
        <v>13314</v>
      </c>
      <c r="V20" s="468">
        <v>7816</v>
      </c>
      <c r="W20" s="468">
        <v>15</v>
      </c>
      <c r="X20" s="744" t="s">
        <v>16</v>
      </c>
    </row>
    <row r="21" spans="1:24" s="403" customFormat="1" ht="15.75">
      <c r="A21" s="209">
        <v>15</v>
      </c>
      <c r="B21" s="468" t="s">
        <v>1392</v>
      </c>
      <c r="C21" s="411">
        <v>122</v>
      </c>
      <c r="D21" s="408">
        <v>58</v>
      </c>
      <c r="E21" s="408">
        <v>0</v>
      </c>
      <c r="F21" s="408">
        <v>80</v>
      </c>
      <c r="G21" s="408">
        <v>22</v>
      </c>
      <c r="H21" s="408">
        <v>0</v>
      </c>
      <c r="I21" s="408">
        <v>12</v>
      </c>
      <c r="J21" s="408">
        <v>3</v>
      </c>
      <c r="K21" s="408">
        <v>0</v>
      </c>
      <c r="L21" s="408">
        <v>16</v>
      </c>
      <c r="M21" s="408">
        <v>5</v>
      </c>
      <c r="N21" s="408">
        <v>0</v>
      </c>
      <c r="O21" s="468">
        <v>36</v>
      </c>
      <c r="P21" s="468">
        <v>21</v>
      </c>
      <c r="Q21" s="468">
        <v>2</v>
      </c>
      <c r="R21" s="468">
        <v>19</v>
      </c>
      <c r="S21" s="468">
        <v>8</v>
      </c>
      <c r="T21" s="468">
        <v>0</v>
      </c>
      <c r="U21" s="468">
        <v>14</v>
      </c>
      <c r="V21" s="468">
        <v>5</v>
      </c>
      <c r="W21" s="468">
        <v>0</v>
      </c>
      <c r="X21" s="744" t="s">
        <v>17</v>
      </c>
    </row>
    <row r="22" spans="1:24" s="403" customFormat="1" ht="15.75">
      <c r="A22" s="209">
        <v>16</v>
      </c>
      <c r="B22" s="468" t="s">
        <v>1391</v>
      </c>
      <c r="C22" s="411">
        <v>35147</v>
      </c>
      <c r="D22" s="408">
        <v>31867</v>
      </c>
      <c r="E22" s="408">
        <v>45</v>
      </c>
      <c r="F22" s="408">
        <v>16454</v>
      </c>
      <c r="G22" s="408">
        <v>14418</v>
      </c>
      <c r="H22" s="408">
        <v>12</v>
      </c>
      <c r="I22" s="408">
        <v>6394</v>
      </c>
      <c r="J22" s="408">
        <v>6065</v>
      </c>
      <c r="K22" s="408">
        <v>6</v>
      </c>
      <c r="L22" s="408">
        <v>2615</v>
      </c>
      <c r="M22" s="408">
        <v>2364</v>
      </c>
      <c r="N22" s="408">
        <v>4</v>
      </c>
      <c r="O22" s="468">
        <v>2018</v>
      </c>
      <c r="P22" s="468">
        <v>1766</v>
      </c>
      <c r="Q22" s="468">
        <v>4</v>
      </c>
      <c r="R22" s="468">
        <v>491</v>
      </c>
      <c r="S22" s="468">
        <v>437</v>
      </c>
      <c r="T22" s="468">
        <v>3</v>
      </c>
      <c r="U22" s="468">
        <v>258</v>
      </c>
      <c r="V22" s="468">
        <v>235</v>
      </c>
      <c r="W22" s="468">
        <v>5</v>
      </c>
      <c r="X22" s="744" t="s">
        <v>18</v>
      </c>
    </row>
    <row r="23" spans="1:24" s="403" customFormat="1" ht="15.75">
      <c r="A23" s="209">
        <v>17</v>
      </c>
      <c r="B23" s="468" t="s">
        <v>1390</v>
      </c>
      <c r="C23" s="411">
        <v>7583</v>
      </c>
      <c r="D23" s="408">
        <v>5907</v>
      </c>
      <c r="E23" s="408">
        <v>9</v>
      </c>
      <c r="F23" s="408">
        <v>5715</v>
      </c>
      <c r="G23" s="408">
        <v>4974</v>
      </c>
      <c r="H23" s="408">
        <v>4</v>
      </c>
      <c r="I23" s="408">
        <v>4296</v>
      </c>
      <c r="J23" s="408">
        <v>3937</v>
      </c>
      <c r="K23" s="408">
        <v>3</v>
      </c>
      <c r="L23" s="408">
        <v>8543</v>
      </c>
      <c r="M23" s="408">
        <v>8010</v>
      </c>
      <c r="N23" s="408">
        <v>8</v>
      </c>
      <c r="O23" s="468">
        <v>7781</v>
      </c>
      <c r="P23" s="468">
        <v>6492</v>
      </c>
      <c r="Q23" s="468">
        <v>6</v>
      </c>
      <c r="R23" s="468">
        <v>8018</v>
      </c>
      <c r="S23" s="468">
        <v>6146</v>
      </c>
      <c r="T23" s="468">
        <v>10</v>
      </c>
      <c r="U23" s="468">
        <v>9253</v>
      </c>
      <c r="V23" s="468">
        <v>6787</v>
      </c>
      <c r="W23" s="468">
        <v>8</v>
      </c>
      <c r="X23" s="744" t="s">
        <v>35</v>
      </c>
    </row>
    <row r="24" spans="1:24" s="403" customFormat="1" ht="15.75">
      <c r="A24" s="209">
        <v>18</v>
      </c>
      <c r="B24" s="468" t="s">
        <v>1389</v>
      </c>
      <c r="C24" s="411">
        <v>828</v>
      </c>
      <c r="D24" s="408">
        <v>316</v>
      </c>
      <c r="E24" s="408">
        <v>0</v>
      </c>
      <c r="F24" s="408">
        <v>394</v>
      </c>
      <c r="G24" s="408">
        <v>188</v>
      </c>
      <c r="H24" s="408">
        <v>1</v>
      </c>
      <c r="I24" s="408">
        <v>113</v>
      </c>
      <c r="J24" s="408">
        <v>24</v>
      </c>
      <c r="K24" s="408">
        <v>0</v>
      </c>
      <c r="L24" s="408">
        <v>20</v>
      </c>
      <c r="M24" s="408">
        <v>4</v>
      </c>
      <c r="N24" s="408">
        <v>0</v>
      </c>
      <c r="O24" s="468">
        <v>12</v>
      </c>
      <c r="P24" s="468">
        <v>10</v>
      </c>
      <c r="Q24" s="468">
        <v>0</v>
      </c>
      <c r="R24" s="468">
        <v>8</v>
      </c>
      <c r="S24" s="468">
        <v>3</v>
      </c>
      <c r="T24" s="468">
        <v>0</v>
      </c>
      <c r="U24" s="468">
        <v>8</v>
      </c>
      <c r="V24" s="468">
        <v>4</v>
      </c>
      <c r="W24" s="468">
        <v>0</v>
      </c>
      <c r="X24" s="744" t="s">
        <v>19</v>
      </c>
    </row>
    <row r="25" spans="1:24" s="403" customFormat="1" ht="15.75">
      <c r="A25" s="209">
        <v>19</v>
      </c>
      <c r="B25" s="468" t="s">
        <v>1388</v>
      </c>
      <c r="C25" s="411">
        <v>449697</v>
      </c>
      <c r="D25" s="408">
        <v>389332</v>
      </c>
      <c r="E25" s="408">
        <v>77</v>
      </c>
      <c r="F25" s="408">
        <v>347860</v>
      </c>
      <c r="G25" s="408">
        <v>293718</v>
      </c>
      <c r="H25" s="408">
        <v>24</v>
      </c>
      <c r="I25" s="408">
        <v>66311</v>
      </c>
      <c r="J25" s="408">
        <v>54042</v>
      </c>
      <c r="K25" s="408">
        <v>3</v>
      </c>
      <c r="L25" s="408">
        <v>39556</v>
      </c>
      <c r="M25" s="408">
        <v>35772</v>
      </c>
      <c r="N25" s="408">
        <v>9</v>
      </c>
      <c r="O25" s="468">
        <v>41739</v>
      </c>
      <c r="P25" s="468">
        <v>38140</v>
      </c>
      <c r="Q25" s="468">
        <v>9</v>
      </c>
      <c r="R25" s="468">
        <v>25503</v>
      </c>
      <c r="S25" s="468">
        <v>22594</v>
      </c>
      <c r="T25" s="468">
        <v>13</v>
      </c>
      <c r="U25" s="468">
        <v>20713</v>
      </c>
      <c r="V25" s="468">
        <v>16905</v>
      </c>
      <c r="W25" s="468">
        <v>4</v>
      </c>
      <c r="X25" s="744" t="s">
        <v>20</v>
      </c>
    </row>
    <row r="26" spans="1:24" s="403" customFormat="1" ht="15.75">
      <c r="A26" s="209">
        <v>20</v>
      </c>
      <c r="B26" s="468" t="s">
        <v>1386</v>
      </c>
      <c r="C26" s="411">
        <v>693</v>
      </c>
      <c r="D26" s="408">
        <v>8</v>
      </c>
      <c r="E26" s="408">
        <v>0</v>
      </c>
      <c r="F26" s="408">
        <v>805</v>
      </c>
      <c r="G26" s="408">
        <v>12</v>
      </c>
      <c r="H26" s="408">
        <v>0</v>
      </c>
      <c r="I26" s="408">
        <v>624</v>
      </c>
      <c r="J26" s="408">
        <v>12</v>
      </c>
      <c r="K26" s="408">
        <v>0</v>
      </c>
      <c r="L26" s="408">
        <v>1139</v>
      </c>
      <c r="M26" s="408">
        <v>24</v>
      </c>
      <c r="N26" s="408">
        <v>0</v>
      </c>
      <c r="O26" s="468">
        <v>109</v>
      </c>
      <c r="P26" s="468">
        <v>6</v>
      </c>
      <c r="Q26" s="468">
        <v>0</v>
      </c>
      <c r="R26" s="468">
        <v>71</v>
      </c>
      <c r="S26" s="468">
        <v>5</v>
      </c>
      <c r="T26" s="468">
        <v>0</v>
      </c>
      <c r="U26" s="468">
        <v>96</v>
      </c>
      <c r="V26" s="468">
        <v>3</v>
      </c>
      <c r="W26" s="468">
        <v>0</v>
      </c>
      <c r="X26" s="744" t="s">
        <v>21</v>
      </c>
    </row>
    <row r="27" spans="1:24" s="403" customFormat="1" ht="15.75">
      <c r="A27" s="209">
        <v>21</v>
      </c>
      <c r="B27" s="468" t="s">
        <v>1385</v>
      </c>
      <c r="C27" s="411">
        <v>12741</v>
      </c>
      <c r="D27" s="408">
        <v>1031</v>
      </c>
      <c r="E27" s="408">
        <v>5</v>
      </c>
      <c r="F27" s="408">
        <v>10607</v>
      </c>
      <c r="G27" s="408">
        <v>520</v>
      </c>
      <c r="H27" s="408">
        <v>0</v>
      </c>
      <c r="I27" s="408">
        <v>5728</v>
      </c>
      <c r="J27" s="408">
        <v>378</v>
      </c>
      <c r="K27" s="408">
        <v>0</v>
      </c>
      <c r="L27" s="408">
        <v>3421</v>
      </c>
      <c r="M27" s="408">
        <v>420</v>
      </c>
      <c r="N27" s="408">
        <v>1</v>
      </c>
      <c r="O27" s="468">
        <v>1276</v>
      </c>
      <c r="P27" s="468">
        <v>119</v>
      </c>
      <c r="Q27" s="468">
        <v>0</v>
      </c>
      <c r="R27" s="468">
        <v>925</v>
      </c>
      <c r="S27" s="468">
        <v>119</v>
      </c>
      <c r="T27" s="468">
        <v>0</v>
      </c>
      <c r="U27" s="468">
        <v>800</v>
      </c>
      <c r="V27" s="468">
        <v>73</v>
      </c>
      <c r="W27" s="468">
        <v>0</v>
      </c>
      <c r="X27" s="744" t="s">
        <v>27</v>
      </c>
    </row>
    <row r="28" spans="1:24" s="403" customFormat="1" ht="15.75">
      <c r="A28" s="209">
        <v>22</v>
      </c>
      <c r="B28" s="468" t="s">
        <v>1384</v>
      </c>
      <c r="C28" s="411">
        <v>15</v>
      </c>
      <c r="D28" s="408">
        <v>5</v>
      </c>
      <c r="E28" s="408">
        <v>0</v>
      </c>
      <c r="F28" s="408">
        <v>14</v>
      </c>
      <c r="G28" s="408">
        <v>3</v>
      </c>
      <c r="H28" s="408">
        <v>0</v>
      </c>
      <c r="I28" s="408">
        <v>6</v>
      </c>
      <c r="J28" s="408">
        <v>2</v>
      </c>
      <c r="K28" s="408">
        <v>0</v>
      </c>
      <c r="L28" s="408">
        <v>7</v>
      </c>
      <c r="M28" s="408">
        <v>0</v>
      </c>
      <c r="N28" s="408">
        <v>0</v>
      </c>
      <c r="O28" s="468">
        <v>4</v>
      </c>
      <c r="P28" s="468">
        <v>0</v>
      </c>
      <c r="Q28" s="468">
        <v>0</v>
      </c>
      <c r="R28" s="468">
        <v>4</v>
      </c>
      <c r="S28" s="468">
        <v>2</v>
      </c>
      <c r="T28" s="468">
        <v>0</v>
      </c>
      <c r="U28" s="468">
        <v>5</v>
      </c>
      <c r="V28" s="468">
        <v>2</v>
      </c>
      <c r="W28" s="468">
        <v>0</v>
      </c>
      <c r="X28" s="744" t="s">
        <v>6</v>
      </c>
    </row>
    <row r="29" spans="1:24" s="403" customFormat="1" ht="15.75">
      <c r="A29" s="209">
        <v>23</v>
      </c>
      <c r="B29" s="468" t="s">
        <v>1383</v>
      </c>
      <c r="C29" s="411">
        <v>4341</v>
      </c>
      <c r="D29" s="408">
        <v>242</v>
      </c>
      <c r="E29" s="408">
        <v>0</v>
      </c>
      <c r="F29" s="408">
        <v>5444</v>
      </c>
      <c r="G29" s="408">
        <v>211</v>
      </c>
      <c r="H29" s="408">
        <v>0</v>
      </c>
      <c r="I29" s="408">
        <v>3758</v>
      </c>
      <c r="J29" s="408">
        <v>177</v>
      </c>
      <c r="K29" s="408">
        <v>0</v>
      </c>
      <c r="L29" s="408">
        <v>2088</v>
      </c>
      <c r="M29" s="408">
        <v>84</v>
      </c>
      <c r="N29" s="408">
        <v>0</v>
      </c>
      <c r="O29" s="468">
        <v>891</v>
      </c>
      <c r="P29" s="468">
        <v>58</v>
      </c>
      <c r="Q29" s="468">
        <v>0</v>
      </c>
      <c r="R29" s="468">
        <v>772</v>
      </c>
      <c r="S29" s="468">
        <v>67</v>
      </c>
      <c r="T29" s="468">
        <v>0</v>
      </c>
      <c r="U29" s="468">
        <v>299</v>
      </c>
      <c r="V29" s="468">
        <v>60</v>
      </c>
      <c r="W29" s="468">
        <v>0</v>
      </c>
      <c r="X29" s="744" t="s">
        <v>22</v>
      </c>
    </row>
    <row r="30" spans="1:24" s="403" customFormat="1" ht="15.75">
      <c r="A30" s="209">
        <v>24</v>
      </c>
      <c r="B30" s="468" t="s">
        <v>1382</v>
      </c>
      <c r="C30" s="411">
        <v>3512</v>
      </c>
      <c r="D30" s="408">
        <v>2617</v>
      </c>
      <c r="E30" s="408">
        <v>1</v>
      </c>
      <c r="F30" s="408">
        <v>2688</v>
      </c>
      <c r="G30" s="408">
        <v>2147</v>
      </c>
      <c r="H30" s="408">
        <v>0</v>
      </c>
      <c r="I30" s="408">
        <v>1792</v>
      </c>
      <c r="J30" s="408">
        <v>1434</v>
      </c>
      <c r="K30" s="408">
        <v>0</v>
      </c>
      <c r="L30" s="408">
        <v>1711</v>
      </c>
      <c r="M30" s="408">
        <v>1406</v>
      </c>
      <c r="N30" s="408">
        <v>0</v>
      </c>
      <c r="O30" s="468">
        <v>870</v>
      </c>
      <c r="P30" s="468">
        <v>735</v>
      </c>
      <c r="Q30" s="468">
        <v>0</v>
      </c>
      <c r="R30" s="468">
        <v>874</v>
      </c>
      <c r="S30" s="468">
        <v>766</v>
      </c>
      <c r="T30" s="468">
        <v>0</v>
      </c>
      <c r="U30" s="468">
        <v>552</v>
      </c>
      <c r="V30" s="468">
        <v>481</v>
      </c>
      <c r="W30" s="468">
        <v>0</v>
      </c>
      <c r="X30" s="744" t="s">
        <v>28</v>
      </c>
    </row>
    <row r="31" spans="1:24" s="403" customFormat="1" ht="16.5" thickBot="1">
      <c r="A31" s="226">
        <v>25</v>
      </c>
      <c r="B31" s="748" t="s">
        <v>1381</v>
      </c>
      <c r="C31" s="417">
        <v>10546</v>
      </c>
      <c r="D31" s="416">
        <v>9545</v>
      </c>
      <c r="E31" s="416">
        <v>14</v>
      </c>
      <c r="F31" s="416">
        <v>7051</v>
      </c>
      <c r="G31" s="416">
        <v>6571</v>
      </c>
      <c r="H31" s="416">
        <v>6</v>
      </c>
      <c r="I31" s="416">
        <v>13079</v>
      </c>
      <c r="J31" s="416">
        <v>12600</v>
      </c>
      <c r="K31" s="416">
        <v>13</v>
      </c>
      <c r="L31" s="416">
        <v>12437</v>
      </c>
      <c r="M31" s="416">
        <v>11636</v>
      </c>
      <c r="N31" s="416">
        <v>1</v>
      </c>
      <c r="O31" s="748">
        <v>3395</v>
      </c>
      <c r="P31" s="748">
        <v>3100</v>
      </c>
      <c r="Q31" s="748">
        <v>2</v>
      </c>
      <c r="R31" s="748">
        <v>10136</v>
      </c>
      <c r="S31" s="748">
        <v>9028</v>
      </c>
      <c r="T31" s="748">
        <v>4</v>
      </c>
      <c r="U31" s="748">
        <v>11467</v>
      </c>
      <c r="V31" s="748">
        <v>8466</v>
      </c>
      <c r="W31" s="748">
        <v>2</v>
      </c>
      <c r="X31" s="749" t="s">
        <v>23</v>
      </c>
    </row>
    <row r="32" spans="1:24" s="403" customFormat="1" ht="16.5" thickTop="1">
      <c r="A32" s="228">
        <v>26</v>
      </c>
      <c r="B32" s="746" t="s">
        <v>1498</v>
      </c>
      <c r="C32" s="415">
        <v>961</v>
      </c>
      <c r="D32" s="414">
        <v>47</v>
      </c>
      <c r="E32" s="414">
        <v>0</v>
      </c>
      <c r="F32" s="414">
        <v>508</v>
      </c>
      <c r="G32" s="414">
        <v>13</v>
      </c>
      <c r="H32" s="414">
        <v>0</v>
      </c>
      <c r="I32" s="414">
        <v>409</v>
      </c>
      <c r="J32" s="414">
        <v>13</v>
      </c>
      <c r="K32" s="414">
        <v>0</v>
      </c>
      <c r="L32" s="414">
        <v>296</v>
      </c>
      <c r="M32" s="414">
        <v>6</v>
      </c>
      <c r="N32" s="414">
        <v>0</v>
      </c>
      <c r="O32" s="746">
        <v>28668</v>
      </c>
      <c r="P32" s="746">
        <v>6485</v>
      </c>
      <c r="Q32" s="746">
        <v>0</v>
      </c>
      <c r="R32" s="746">
        <v>10792</v>
      </c>
      <c r="S32" s="746">
        <v>1464</v>
      </c>
      <c r="T32" s="746">
        <v>0</v>
      </c>
      <c r="U32" s="746">
        <v>5793</v>
      </c>
      <c r="V32" s="746">
        <v>394</v>
      </c>
      <c r="W32" s="746">
        <v>0</v>
      </c>
      <c r="X32" s="747" t="s">
        <v>7</v>
      </c>
    </row>
    <row r="33" spans="1:24" s="471" customFormat="1" ht="15.75">
      <c r="A33" s="209">
        <v>27</v>
      </c>
      <c r="B33" s="468" t="s">
        <v>1380</v>
      </c>
      <c r="C33" s="421">
        <v>39238</v>
      </c>
      <c r="D33" s="420">
        <v>158</v>
      </c>
      <c r="E33" s="420">
        <v>0</v>
      </c>
      <c r="F33" s="420">
        <v>32345</v>
      </c>
      <c r="G33" s="420">
        <v>159</v>
      </c>
      <c r="H33" s="420">
        <v>0</v>
      </c>
      <c r="I33" s="420">
        <v>86486</v>
      </c>
      <c r="J33" s="420">
        <v>22134</v>
      </c>
      <c r="K33" s="420">
        <v>0</v>
      </c>
      <c r="L33" s="420">
        <v>92732</v>
      </c>
      <c r="M33" s="420">
        <v>14457</v>
      </c>
      <c r="N33" s="420">
        <v>0</v>
      </c>
      <c r="O33" s="468">
        <v>15</v>
      </c>
      <c r="P33" s="468">
        <v>0</v>
      </c>
      <c r="Q33" s="468">
        <v>0</v>
      </c>
      <c r="R33" s="468">
        <v>13</v>
      </c>
      <c r="S33" s="468">
        <v>6</v>
      </c>
      <c r="T33" s="468">
        <v>0</v>
      </c>
      <c r="U33" s="468">
        <v>18</v>
      </c>
      <c r="V33" s="468">
        <v>3</v>
      </c>
      <c r="W33" s="468">
        <v>0</v>
      </c>
      <c r="X33" s="744" t="s">
        <v>24</v>
      </c>
    </row>
    <row r="34" spans="1:24" s="403" customFormat="1" ht="16.5" thickBot="1">
      <c r="A34" s="209">
        <v>28</v>
      </c>
      <c r="B34" s="468" t="s">
        <v>1376</v>
      </c>
      <c r="C34" s="417">
        <v>35236</v>
      </c>
      <c r="D34" s="416">
        <v>5928</v>
      </c>
      <c r="E34" s="416">
        <v>59</v>
      </c>
      <c r="F34" s="416">
        <v>31265</v>
      </c>
      <c r="G34" s="416">
        <v>4952</v>
      </c>
      <c r="H34" s="416">
        <v>29</v>
      </c>
      <c r="I34" s="416">
        <v>26440</v>
      </c>
      <c r="J34" s="416">
        <v>3162</v>
      </c>
      <c r="K34" s="416">
        <v>8</v>
      </c>
      <c r="L34" s="408">
        <v>25928</v>
      </c>
      <c r="M34" s="408">
        <v>2179</v>
      </c>
      <c r="N34" s="408">
        <v>6</v>
      </c>
      <c r="O34" s="468">
        <v>14049</v>
      </c>
      <c r="P34" s="468">
        <v>2399</v>
      </c>
      <c r="Q34" s="468">
        <v>7</v>
      </c>
      <c r="R34" s="468">
        <v>28987</v>
      </c>
      <c r="S34" s="468">
        <v>9694</v>
      </c>
      <c r="T34" s="468">
        <v>3</v>
      </c>
      <c r="U34" s="468">
        <v>34739</v>
      </c>
      <c r="V34" s="468">
        <v>5594</v>
      </c>
      <c r="W34" s="468">
        <v>2</v>
      </c>
      <c r="X34" s="744" t="s">
        <v>8</v>
      </c>
    </row>
    <row r="35" spans="1:24" s="403" customFormat="1" ht="30.75" thickTop="1">
      <c r="A35" s="209">
        <v>29</v>
      </c>
      <c r="B35" s="468" t="s">
        <v>1520</v>
      </c>
      <c r="C35" s="415">
        <v>485</v>
      </c>
      <c r="D35" s="414">
        <v>140</v>
      </c>
      <c r="E35" s="414">
        <v>0</v>
      </c>
      <c r="F35" s="414">
        <v>505</v>
      </c>
      <c r="G35" s="414">
        <v>141</v>
      </c>
      <c r="H35" s="414">
        <v>0</v>
      </c>
      <c r="I35" s="414">
        <v>259</v>
      </c>
      <c r="J35" s="414">
        <v>29</v>
      </c>
      <c r="K35" s="414">
        <v>0</v>
      </c>
      <c r="L35" s="414">
        <v>202</v>
      </c>
      <c r="M35" s="414">
        <v>50</v>
      </c>
      <c r="N35" s="414">
        <v>0</v>
      </c>
      <c r="O35" s="468">
        <v>85</v>
      </c>
      <c r="P35" s="468">
        <v>28</v>
      </c>
      <c r="Q35" s="468">
        <v>2</v>
      </c>
      <c r="R35" s="468">
        <v>27</v>
      </c>
      <c r="S35" s="468">
        <v>11</v>
      </c>
      <c r="T35" s="468">
        <v>0</v>
      </c>
      <c r="U35" s="468">
        <v>21</v>
      </c>
      <c r="V35" s="468">
        <v>7</v>
      </c>
      <c r="W35" s="468">
        <v>0</v>
      </c>
      <c r="X35" s="744" t="s">
        <v>1648</v>
      </c>
    </row>
    <row r="36" spans="1:24" s="403" customFormat="1" ht="15.75">
      <c r="A36" s="209">
        <v>30</v>
      </c>
      <c r="B36" s="468" t="s">
        <v>1374</v>
      </c>
      <c r="C36" s="411">
        <v>157</v>
      </c>
      <c r="D36" s="408">
        <v>0</v>
      </c>
      <c r="E36" s="408">
        <v>0</v>
      </c>
      <c r="F36" s="408">
        <v>114</v>
      </c>
      <c r="G36" s="408">
        <v>3</v>
      </c>
      <c r="H36" s="408">
        <v>0</v>
      </c>
      <c r="I36" s="408">
        <v>44</v>
      </c>
      <c r="J36" s="408">
        <v>0</v>
      </c>
      <c r="K36" s="408">
        <v>0</v>
      </c>
      <c r="L36" s="408">
        <v>22</v>
      </c>
      <c r="M36" s="408">
        <v>0</v>
      </c>
      <c r="N36" s="408">
        <v>0</v>
      </c>
      <c r="O36" s="468">
        <v>7</v>
      </c>
      <c r="P36" s="468">
        <v>0</v>
      </c>
      <c r="Q36" s="468">
        <v>0</v>
      </c>
      <c r="R36" s="468">
        <v>6</v>
      </c>
      <c r="S36" s="468">
        <v>0</v>
      </c>
      <c r="T36" s="468">
        <v>0</v>
      </c>
      <c r="U36" s="468">
        <v>1</v>
      </c>
      <c r="V36" s="468">
        <v>0</v>
      </c>
      <c r="W36" s="468">
        <v>0</v>
      </c>
      <c r="X36" s="744" t="s">
        <v>29</v>
      </c>
    </row>
    <row r="37" spans="1:24" s="403" customFormat="1" ht="45">
      <c r="A37" s="209">
        <v>31</v>
      </c>
      <c r="B37" s="468" t="s">
        <v>1519</v>
      </c>
      <c r="C37" s="411">
        <v>375</v>
      </c>
      <c r="D37" s="408">
        <v>30</v>
      </c>
      <c r="E37" s="408">
        <v>0</v>
      </c>
      <c r="F37" s="408">
        <v>290</v>
      </c>
      <c r="G37" s="408">
        <v>17</v>
      </c>
      <c r="H37" s="408">
        <v>0</v>
      </c>
      <c r="I37" s="408">
        <v>221</v>
      </c>
      <c r="J37" s="408">
        <v>9</v>
      </c>
      <c r="K37" s="408">
        <v>1</v>
      </c>
      <c r="L37" s="408">
        <v>81</v>
      </c>
      <c r="M37" s="408">
        <v>4</v>
      </c>
      <c r="N37" s="408">
        <v>0</v>
      </c>
      <c r="O37" s="468">
        <v>40</v>
      </c>
      <c r="P37" s="468">
        <v>2</v>
      </c>
      <c r="Q37" s="468">
        <v>0</v>
      </c>
      <c r="R37" s="468">
        <v>54</v>
      </c>
      <c r="S37" s="468">
        <v>5</v>
      </c>
      <c r="T37" s="468">
        <v>0</v>
      </c>
      <c r="U37" s="468">
        <v>39</v>
      </c>
      <c r="V37" s="468">
        <v>1</v>
      </c>
      <c r="W37" s="468">
        <v>0</v>
      </c>
      <c r="X37" s="744" t="s">
        <v>1649</v>
      </c>
    </row>
    <row r="38" spans="1:24" s="403" customFormat="1" ht="15.75">
      <c r="A38" s="209">
        <v>32</v>
      </c>
      <c r="B38" s="468" t="s">
        <v>1409</v>
      </c>
      <c r="C38" s="411">
        <v>48</v>
      </c>
      <c r="D38" s="408">
        <v>7</v>
      </c>
      <c r="E38" s="408">
        <v>0</v>
      </c>
      <c r="F38" s="408">
        <v>38</v>
      </c>
      <c r="G38" s="408">
        <v>4</v>
      </c>
      <c r="H38" s="408">
        <v>0</v>
      </c>
      <c r="I38" s="408">
        <v>24</v>
      </c>
      <c r="J38" s="408">
        <v>1</v>
      </c>
      <c r="K38" s="408">
        <v>0</v>
      </c>
      <c r="L38" s="408"/>
      <c r="M38" s="408">
        <v>0</v>
      </c>
      <c r="N38" s="408">
        <v>0</v>
      </c>
      <c r="O38" s="468">
        <v>135</v>
      </c>
      <c r="P38" s="468">
        <v>7</v>
      </c>
      <c r="Q38" s="468">
        <v>1</v>
      </c>
      <c r="R38" s="468">
        <v>167</v>
      </c>
      <c r="S38" s="468">
        <v>29</v>
      </c>
      <c r="T38" s="468">
        <v>0</v>
      </c>
      <c r="U38" s="468">
        <v>142</v>
      </c>
      <c r="V38" s="468">
        <v>19</v>
      </c>
      <c r="W38" s="468">
        <v>0</v>
      </c>
      <c r="X38" s="744" t="s">
        <v>12</v>
      </c>
    </row>
    <row r="39" spans="1:24" s="471" customFormat="1" ht="15.75">
      <c r="A39" s="238">
        <v>33</v>
      </c>
      <c r="B39" s="468" t="s">
        <v>1518</v>
      </c>
      <c r="C39" s="421">
        <v>31</v>
      </c>
      <c r="D39" s="420">
        <v>0</v>
      </c>
      <c r="E39" s="420">
        <v>0</v>
      </c>
      <c r="F39" s="420">
        <v>577</v>
      </c>
      <c r="G39" s="420">
        <v>3</v>
      </c>
      <c r="H39" s="420">
        <v>0</v>
      </c>
      <c r="I39" s="420">
        <v>473</v>
      </c>
      <c r="J39" s="420">
        <v>1</v>
      </c>
      <c r="K39" s="420">
        <v>0</v>
      </c>
      <c r="L39" s="420">
        <v>713</v>
      </c>
      <c r="M39" s="420">
        <v>19</v>
      </c>
      <c r="N39" s="420">
        <v>0</v>
      </c>
      <c r="O39" s="468">
        <v>37</v>
      </c>
      <c r="P39" s="468">
        <v>1</v>
      </c>
      <c r="Q39" s="468">
        <v>0</v>
      </c>
      <c r="R39" s="468">
        <v>31</v>
      </c>
      <c r="S39" s="468">
        <v>2</v>
      </c>
      <c r="T39" s="468">
        <v>0</v>
      </c>
      <c r="U39" s="468">
        <v>31</v>
      </c>
      <c r="V39" s="468">
        <v>1</v>
      </c>
      <c r="W39" s="468">
        <v>0</v>
      </c>
      <c r="X39" s="744" t="s">
        <v>1650</v>
      </c>
    </row>
    <row r="40" spans="1:24" s="471" customFormat="1" ht="15.75">
      <c r="A40" s="238">
        <v>34</v>
      </c>
      <c r="B40" s="468" t="s">
        <v>1493</v>
      </c>
      <c r="C40" s="421"/>
      <c r="D40" s="420"/>
      <c r="E40" s="420"/>
      <c r="F40" s="420"/>
      <c r="G40" s="420"/>
      <c r="H40" s="420"/>
      <c r="I40" s="420"/>
      <c r="J40" s="420"/>
      <c r="K40" s="420"/>
      <c r="L40" s="420">
        <v>0</v>
      </c>
      <c r="M40" s="420"/>
      <c r="N40" s="420"/>
      <c r="O40" s="468">
        <v>6</v>
      </c>
      <c r="P40" s="468">
        <v>0</v>
      </c>
      <c r="Q40" s="468">
        <v>0</v>
      </c>
      <c r="R40" s="468">
        <v>1</v>
      </c>
      <c r="S40" s="468">
        <v>0</v>
      </c>
      <c r="T40" s="468">
        <v>0</v>
      </c>
      <c r="U40" s="468">
        <v>0</v>
      </c>
      <c r="V40" s="468">
        <v>0</v>
      </c>
      <c r="W40" s="468">
        <v>0</v>
      </c>
      <c r="X40" s="744" t="s">
        <v>30</v>
      </c>
    </row>
    <row r="41" spans="1:24" s="403" customFormat="1" ht="15.75">
      <c r="A41" s="209">
        <v>35</v>
      </c>
      <c r="B41" s="468" t="s">
        <v>1369</v>
      </c>
      <c r="C41" s="411">
        <v>2</v>
      </c>
      <c r="D41" s="408">
        <v>0</v>
      </c>
      <c r="E41" s="408">
        <v>0</v>
      </c>
      <c r="F41" s="408">
        <v>1</v>
      </c>
      <c r="G41" s="408">
        <v>0</v>
      </c>
      <c r="H41" s="408">
        <v>0</v>
      </c>
      <c r="I41" s="408">
        <v>5</v>
      </c>
      <c r="J41" s="408">
        <v>0</v>
      </c>
      <c r="K41" s="408">
        <v>0</v>
      </c>
      <c r="L41" s="408">
        <v>11</v>
      </c>
      <c r="M41" s="408">
        <v>0</v>
      </c>
      <c r="N41" s="408">
        <v>0</v>
      </c>
      <c r="O41" s="468">
        <v>15</v>
      </c>
      <c r="P41" s="468">
        <v>0</v>
      </c>
      <c r="Q41" s="468">
        <v>0</v>
      </c>
      <c r="R41" s="468">
        <v>5</v>
      </c>
      <c r="S41" s="468">
        <v>0</v>
      </c>
      <c r="T41" s="468">
        <v>0</v>
      </c>
      <c r="U41" s="468">
        <v>0</v>
      </c>
      <c r="V41" s="468">
        <v>0</v>
      </c>
      <c r="W41" s="468">
        <v>0</v>
      </c>
      <c r="X41" s="744" t="s">
        <v>31</v>
      </c>
    </row>
    <row r="42" spans="1:24" s="403" customFormat="1" ht="15.75">
      <c r="A42" s="1229" t="s">
        <v>1517</v>
      </c>
      <c r="B42" s="1230"/>
      <c r="C42" s="470">
        <v>1087285</v>
      </c>
      <c r="D42" s="469">
        <v>711502</v>
      </c>
      <c r="E42" s="469">
        <f>SUM(E7:E41)</f>
        <v>331</v>
      </c>
      <c r="F42" s="469">
        <f>SUM(F7:F41)</f>
        <v>844272</v>
      </c>
      <c r="G42" s="469">
        <f>SUM(G7:G41)</f>
        <v>529515</v>
      </c>
      <c r="H42" s="469">
        <f>SUM(H7:H41)</f>
        <v>194</v>
      </c>
      <c r="I42" s="409">
        <v>429928</v>
      </c>
      <c r="J42" s="409">
        <v>207198</v>
      </c>
      <c r="K42" s="409">
        <v>96</v>
      </c>
      <c r="L42" s="409">
        <f>SUM(L7:L41)</f>
        <v>338368</v>
      </c>
      <c r="M42" s="409">
        <f>SUM(M7:M41)</f>
        <v>156938</v>
      </c>
      <c r="N42" s="409">
        <f>SUM(N7:N41)</f>
        <v>77</v>
      </c>
      <c r="O42" s="468">
        <v>186532</v>
      </c>
      <c r="P42" s="468">
        <v>119088</v>
      </c>
      <c r="Q42" s="468">
        <v>93</v>
      </c>
      <c r="R42" s="468">
        <v>161753</v>
      </c>
      <c r="S42" s="468">
        <v>101566</v>
      </c>
      <c r="T42" s="468">
        <v>90</v>
      </c>
      <c r="U42" s="468">
        <v>146559</v>
      </c>
      <c r="V42" s="468">
        <v>82523</v>
      </c>
      <c r="W42" s="468">
        <v>50</v>
      </c>
      <c r="X42" s="744" t="s">
        <v>1651</v>
      </c>
    </row>
    <row r="43" spans="1:24">
      <c r="A43" s="467" t="s">
        <v>1516</v>
      </c>
      <c r="B43" s="589"/>
      <c r="C43" s="2"/>
      <c r="D43" s="2"/>
      <c r="E43" s="2"/>
      <c r="F43" s="2"/>
      <c r="G43" s="2"/>
      <c r="H43" s="2"/>
      <c r="I43" s="2"/>
      <c r="J43" s="2"/>
      <c r="K43" s="2"/>
      <c r="L43" s="745"/>
      <c r="M43" s="2"/>
      <c r="N43" s="2"/>
      <c r="X43" s="217"/>
    </row>
    <row r="44" spans="1:24">
      <c r="A44" s="1231" t="s">
        <v>1515</v>
      </c>
      <c r="B44" s="1232"/>
      <c r="C44" s="1232"/>
      <c r="D44" s="1232"/>
      <c r="E44" s="1232"/>
      <c r="F44" s="1232"/>
      <c r="G44" s="1232"/>
      <c r="H44" s="1232"/>
      <c r="I44" s="1232"/>
      <c r="J44" s="1232"/>
      <c r="K44" s="1232"/>
      <c r="L44" s="1232"/>
      <c r="M44" s="1232"/>
      <c r="N44" s="1232"/>
      <c r="O44" s="1232"/>
      <c r="P44" s="1232"/>
      <c r="Q44" s="1232"/>
      <c r="R44" s="1232"/>
      <c r="S44" s="1232"/>
      <c r="T44" s="1232"/>
      <c r="U44" s="1232"/>
      <c r="V44" s="1232"/>
      <c r="W44" s="1232"/>
      <c r="X44" s="1233"/>
    </row>
    <row r="45" spans="1:24">
      <c r="A45" s="325" t="s">
        <v>1514</v>
      </c>
      <c r="C45" s="5"/>
      <c r="D45" s="5"/>
      <c r="E45" s="5"/>
      <c r="F45" s="12"/>
      <c r="G45" s="5"/>
      <c r="H45" s="5"/>
      <c r="J45" s="5"/>
      <c r="K45" s="5"/>
      <c r="L45" s="5"/>
      <c r="N45" s="5"/>
      <c r="O45" s="5"/>
      <c r="P45" s="5"/>
      <c r="Q45" s="5"/>
      <c r="R45" s="5"/>
      <c r="S45" s="5"/>
      <c r="T45" s="5"/>
      <c r="U45" s="5"/>
      <c r="V45" s="5"/>
      <c r="W45" s="5"/>
      <c r="X45" s="377"/>
    </row>
    <row r="46" spans="1:24">
      <c r="A46" s="195" t="s">
        <v>1513</v>
      </c>
      <c r="C46" s="5"/>
      <c r="D46" s="5"/>
      <c r="E46" s="5"/>
      <c r="F46" s="5"/>
      <c r="G46" s="5"/>
      <c r="H46" s="5"/>
      <c r="J46" s="12"/>
      <c r="K46" s="12"/>
      <c r="L46" s="12"/>
      <c r="N46" s="12" t="s">
        <v>1512</v>
      </c>
      <c r="O46" s="12"/>
      <c r="P46" s="12"/>
      <c r="Q46" s="12"/>
      <c r="R46" s="12"/>
      <c r="S46" s="12" t="s">
        <v>1511</v>
      </c>
      <c r="T46" s="12"/>
      <c r="U46" s="12"/>
      <c r="V46" s="12"/>
      <c r="W46" s="12"/>
      <c r="X46" s="466"/>
    </row>
    <row r="47" spans="1:24" ht="15.75" thickBot="1">
      <c r="A47" s="218" t="s">
        <v>1510</v>
      </c>
      <c r="B47" s="429"/>
      <c r="C47" s="219"/>
      <c r="D47" s="219"/>
      <c r="E47" s="219"/>
      <c r="F47" s="219"/>
      <c r="G47" s="219"/>
      <c r="H47" s="219"/>
      <c r="I47" s="219"/>
      <c r="J47" s="219"/>
      <c r="K47" s="219"/>
      <c r="L47" s="219"/>
      <c r="M47" s="219"/>
      <c r="N47" s="219" t="s">
        <v>1509</v>
      </c>
      <c r="O47" s="219"/>
      <c r="P47" s="219"/>
      <c r="Q47" s="219"/>
      <c r="R47" s="219"/>
      <c r="S47" s="219"/>
      <c r="T47" s="219"/>
      <c r="U47" s="219"/>
      <c r="V47" s="219"/>
      <c r="W47" s="219"/>
      <c r="X47" s="430"/>
    </row>
    <row r="48" spans="1:24" ht="15.75" thickTop="1"/>
    <row r="53" spans="4:5">
      <c r="E53" s="307"/>
    </row>
    <row r="54" spans="4:5">
      <c r="D54" t="s">
        <v>1508</v>
      </c>
    </row>
  </sheetData>
  <mergeCells count="15">
    <mergeCell ref="A42:B42"/>
    <mergeCell ref="A44:X44"/>
    <mergeCell ref="O5:Q5"/>
    <mergeCell ref="A2:X2"/>
    <mergeCell ref="A4:X4"/>
    <mergeCell ref="A5:A6"/>
    <mergeCell ref="X5:X6"/>
    <mergeCell ref="C5:E5"/>
    <mergeCell ref="F5:H5"/>
    <mergeCell ref="I5:K5"/>
    <mergeCell ref="L5:N5"/>
    <mergeCell ref="B5:B6"/>
    <mergeCell ref="R5:T5"/>
    <mergeCell ref="A3:X3"/>
    <mergeCell ref="U5:W5"/>
  </mergeCells>
  <conditionalFormatting sqref="A7:N42 O8:X42">
    <cfRule type="expression" dxfId="6" priority="5">
      <formula>MOD(ROW(),3)=1</formula>
    </cfRule>
  </conditionalFormatting>
  <conditionalFormatting sqref="O7:W7">
    <cfRule type="expression" dxfId="5" priority="3">
      <formula>MOD(ROW(),3)=1</formula>
    </cfRule>
  </conditionalFormatting>
  <conditionalFormatting sqref="X7">
    <cfRule type="expression" dxfId="4" priority="1">
      <formula>MOD(ROW(),3)=1</formula>
    </cfRule>
  </conditionalFormatting>
  <printOptions horizontalCentered="1"/>
  <pageMargins left="0.23622047244094491" right="0.23622047244094491" top="0.27559055118110237" bottom="0.27559055118110237" header="0.31496062992125984" footer="0.31496062992125984"/>
  <pageSetup paperSize="9" fitToHeight="0" orientation="landscape" r:id="rId1"/>
  <rowBreaks count="1" manualBreakCount="1">
    <brk id="31" max="23" man="1"/>
  </rowBreaks>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EF53-1F55-4BD2-A65E-C6B2883C7AD5}">
  <dimension ref="A1:AI58"/>
  <sheetViews>
    <sheetView showZeros="0" view="pageBreakPreview" topLeftCell="A37" zoomScaleSheetLayoutView="100" workbookViewId="0">
      <selection activeCell="M17" sqref="M17"/>
    </sheetView>
  </sheetViews>
  <sheetFormatPr defaultColWidth="9.140625" defaultRowHeight="15"/>
  <cols>
    <col min="1" max="1" width="5.5703125" style="119" customWidth="1"/>
    <col min="2" max="2" width="20.42578125" style="306" customWidth="1"/>
    <col min="3" max="3" width="6.7109375" style="5" hidden="1" customWidth="1"/>
    <col min="4" max="4" width="7.7109375" style="5" hidden="1" customWidth="1"/>
    <col min="5" max="5" width="6.7109375" style="5" hidden="1" customWidth="1"/>
    <col min="6" max="6" width="8.140625" style="5" hidden="1" customWidth="1"/>
    <col min="7" max="7" width="6.7109375" style="5" hidden="1" customWidth="1"/>
    <col min="8" max="8" width="7" style="5" hidden="1" customWidth="1"/>
    <col min="9" max="9" width="13.5703125" style="5" hidden="1" customWidth="1"/>
    <col min="10" max="10" width="10.5703125" style="5" hidden="1" customWidth="1"/>
    <col min="11" max="11" width="9.7109375" style="5" hidden="1" customWidth="1"/>
    <col min="12" max="12" width="10.5703125" style="5" hidden="1" customWidth="1"/>
    <col min="13" max="13" width="9.7109375" style="5" hidden="1" customWidth="1"/>
    <col min="14" max="14" width="10.5703125" style="5" hidden="1" customWidth="1"/>
    <col min="15" max="20" width="8.7109375" style="5" hidden="1" customWidth="1"/>
    <col min="21" max="21" width="9.85546875" style="5" hidden="1" customWidth="1"/>
    <col min="22" max="22" width="8.7109375" style="5" hidden="1" customWidth="1"/>
    <col min="23" max="23" width="10" style="5" hidden="1" customWidth="1"/>
    <col min="24" max="24" width="8.7109375" style="5" hidden="1" customWidth="1"/>
    <col min="25" max="34" width="11.7109375" style="5" customWidth="1"/>
    <col min="35" max="35" width="19.5703125" style="5" customWidth="1"/>
    <col min="36" max="16384" width="9.140625" style="5"/>
  </cols>
  <sheetData>
    <row r="1" spans="1:35" ht="15.75" thickBot="1"/>
    <row r="2" spans="1:35" ht="18.75" customHeight="1" thickTop="1">
      <c r="A2" s="1244" t="s">
        <v>1330</v>
      </c>
      <c r="B2" s="1245"/>
      <c r="C2" s="1245"/>
      <c r="D2" s="1245"/>
      <c r="E2" s="1245"/>
      <c r="F2" s="1245"/>
      <c r="G2" s="1245"/>
      <c r="H2" s="1245"/>
      <c r="I2" s="1245"/>
      <c r="J2" s="1245"/>
      <c r="K2" s="1245"/>
      <c r="L2" s="1245"/>
      <c r="M2" s="1245"/>
      <c r="N2" s="1245"/>
      <c r="O2" s="1245"/>
      <c r="P2" s="1246"/>
      <c r="Q2" s="1245"/>
      <c r="R2" s="1245"/>
      <c r="S2" s="1245"/>
      <c r="T2" s="1245"/>
      <c r="U2" s="1245"/>
      <c r="V2" s="1245"/>
      <c r="W2" s="1245"/>
      <c r="X2" s="1245"/>
      <c r="Y2" s="1245"/>
      <c r="Z2" s="1245"/>
      <c r="AA2" s="1245"/>
      <c r="AB2" s="1245"/>
      <c r="AC2" s="1245"/>
      <c r="AD2" s="1245"/>
      <c r="AE2" s="1245"/>
      <c r="AF2" s="1245"/>
      <c r="AG2" s="1245"/>
      <c r="AH2" s="1245"/>
      <c r="AI2" s="1246"/>
    </row>
    <row r="3" spans="1:35" ht="15.75">
      <c r="A3" s="1247" t="s">
        <v>1559</v>
      </c>
      <c r="B3" s="1248"/>
      <c r="C3" s="1248"/>
      <c r="D3" s="1248"/>
      <c r="E3" s="1248"/>
      <c r="F3" s="1248"/>
      <c r="G3" s="1248"/>
      <c r="H3" s="1248"/>
      <c r="I3" s="1248"/>
      <c r="J3" s="1248"/>
      <c r="K3" s="1248"/>
      <c r="L3" s="1248"/>
      <c r="M3" s="1248"/>
      <c r="N3" s="1248"/>
      <c r="O3" s="1248"/>
      <c r="P3" s="1248"/>
      <c r="Q3" s="1248"/>
      <c r="R3" s="1248"/>
      <c r="S3" s="1248"/>
      <c r="T3" s="1248"/>
      <c r="U3" s="1248"/>
      <c r="V3" s="1248"/>
      <c r="W3" s="1248"/>
      <c r="X3" s="1248"/>
      <c r="Y3" s="1248"/>
      <c r="Z3" s="1248"/>
      <c r="AA3" s="1248"/>
      <c r="AB3" s="1248"/>
      <c r="AC3" s="1248"/>
      <c r="AD3" s="1248"/>
      <c r="AE3" s="1248"/>
      <c r="AF3" s="1248"/>
      <c r="AG3" s="1248"/>
      <c r="AH3" s="1248"/>
      <c r="AI3" s="1249"/>
    </row>
    <row r="4" spans="1:35" ht="22.5" customHeight="1">
      <c r="A4" s="1183" t="s">
        <v>1558</v>
      </c>
      <c r="B4" s="1173"/>
      <c r="C4" s="1173"/>
      <c r="D4" s="1173"/>
      <c r="E4" s="1173"/>
      <c r="F4" s="1173"/>
      <c r="G4" s="1173"/>
      <c r="H4" s="1173"/>
      <c r="I4" s="1173"/>
      <c r="J4" s="1173"/>
      <c r="K4" s="1173"/>
      <c r="L4" s="1173"/>
      <c r="M4" s="1173"/>
      <c r="N4" s="1173"/>
      <c r="O4" s="1173"/>
      <c r="P4" s="1174"/>
      <c r="Q4" s="1173"/>
      <c r="R4" s="1173"/>
      <c r="S4" s="1173"/>
      <c r="T4" s="1173"/>
      <c r="U4" s="1173"/>
      <c r="V4" s="1173"/>
      <c r="W4" s="1173"/>
      <c r="X4" s="1173"/>
      <c r="Y4" s="1173"/>
      <c r="Z4" s="1173"/>
      <c r="AA4" s="1173"/>
      <c r="AB4" s="1173"/>
      <c r="AC4" s="1173"/>
      <c r="AD4" s="1173"/>
      <c r="AE4" s="1173"/>
      <c r="AF4" s="1173"/>
      <c r="AG4" s="1173"/>
      <c r="AH4" s="1173"/>
      <c r="AI4" s="1174"/>
    </row>
    <row r="5" spans="1:35" ht="27.75" customHeight="1">
      <c r="A5" s="920" t="s">
        <v>1451</v>
      </c>
      <c r="B5" s="1072" t="s">
        <v>1557</v>
      </c>
      <c r="C5" s="1234">
        <v>2007</v>
      </c>
      <c r="D5" s="924"/>
      <c r="E5" s="924">
        <v>2008</v>
      </c>
      <c r="F5" s="924"/>
      <c r="G5" s="924">
        <v>2009</v>
      </c>
      <c r="H5" s="924"/>
      <c r="I5" s="924">
        <v>2010</v>
      </c>
      <c r="J5" s="924"/>
      <c r="K5" s="924">
        <v>2011</v>
      </c>
      <c r="L5" s="924"/>
      <c r="M5" s="924">
        <v>2012</v>
      </c>
      <c r="N5" s="924"/>
      <c r="O5" s="924">
        <v>2013</v>
      </c>
      <c r="P5" s="925"/>
      <c r="Q5" s="1234">
        <v>2014</v>
      </c>
      <c r="R5" s="924"/>
      <c r="S5" s="924">
        <v>2015</v>
      </c>
      <c r="T5" s="924"/>
      <c r="U5" s="924">
        <v>2016</v>
      </c>
      <c r="V5" s="924"/>
      <c r="W5" s="923">
        <v>2017</v>
      </c>
      <c r="X5" s="923"/>
      <c r="Y5" s="924">
        <v>2018</v>
      </c>
      <c r="Z5" s="924"/>
      <c r="AA5" s="924">
        <v>2019</v>
      </c>
      <c r="AB5" s="924"/>
      <c r="AC5" s="924">
        <v>2020</v>
      </c>
      <c r="AD5" s="924"/>
      <c r="AE5" s="924">
        <v>2021</v>
      </c>
      <c r="AF5" s="924"/>
      <c r="AG5" s="924" t="s">
        <v>1527</v>
      </c>
      <c r="AH5" s="924"/>
      <c r="AI5" s="1192" t="s">
        <v>1556</v>
      </c>
    </row>
    <row r="6" spans="1:35" ht="50.25" customHeight="1">
      <c r="A6" s="920"/>
      <c r="B6" s="1072"/>
      <c r="C6" s="405" t="s">
        <v>1418</v>
      </c>
      <c r="D6" s="404" t="s">
        <v>1417</v>
      </c>
      <c r="E6" s="404" t="s">
        <v>1418</v>
      </c>
      <c r="F6" s="404" t="s">
        <v>1417</v>
      </c>
      <c r="G6" s="404" t="s">
        <v>1418</v>
      </c>
      <c r="H6" s="404" t="s">
        <v>1417</v>
      </c>
      <c r="I6" s="404" t="s">
        <v>1418</v>
      </c>
      <c r="J6" s="404" t="s">
        <v>1417</v>
      </c>
      <c r="K6" s="404" t="s">
        <v>1418</v>
      </c>
      <c r="L6" s="404" t="s">
        <v>1417</v>
      </c>
      <c r="M6" s="404" t="s">
        <v>1418</v>
      </c>
      <c r="N6" s="404" t="s">
        <v>1417</v>
      </c>
      <c r="O6" s="404" t="s">
        <v>1418</v>
      </c>
      <c r="P6" s="406" t="s">
        <v>1417</v>
      </c>
      <c r="Q6" s="405" t="s">
        <v>1418</v>
      </c>
      <c r="R6" s="404" t="s">
        <v>1417</v>
      </c>
      <c r="S6" s="404" t="s">
        <v>1418</v>
      </c>
      <c r="T6" s="404" t="s">
        <v>1417</v>
      </c>
      <c r="U6" s="404" t="s">
        <v>1418</v>
      </c>
      <c r="V6" s="404" t="s">
        <v>1417</v>
      </c>
      <c r="W6" s="404" t="s">
        <v>1418</v>
      </c>
      <c r="X6" s="404" t="s">
        <v>1417</v>
      </c>
      <c r="Y6" s="404" t="s">
        <v>1416</v>
      </c>
      <c r="Z6" s="404" t="s">
        <v>1415</v>
      </c>
      <c r="AA6" s="404" t="s">
        <v>1416</v>
      </c>
      <c r="AB6" s="404" t="s">
        <v>1415</v>
      </c>
      <c r="AC6" s="404" t="s">
        <v>1416</v>
      </c>
      <c r="AD6" s="404" t="s">
        <v>1415</v>
      </c>
      <c r="AE6" s="404" t="s">
        <v>1416</v>
      </c>
      <c r="AF6" s="404" t="s">
        <v>1415</v>
      </c>
      <c r="AG6" s="404" t="s">
        <v>1416</v>
      </c>
      <c r="AH6" s="404" t="s">
        <v>1415</v>
      </c>
      <c r="AI6" s="1192"/>
    </row>
    <row r="7" spans="1:35" ht="24.95" customHeight="1">
      <c r="A7" s="707">
        <v>1</v>
      </c>
      <c r="B7" s="478" t="s">
        <v>1414</v>
      </c>
      <c r="C7" s="477">
        <v>587</v>
      </c>
      <c r="D7" s="476">
        <v>2</v>
      </c>
      <c r="E7" s="476">
        <v>313</v>
      </c>
      <c r="F7" s="476">
        <v>2</v>
      </c>
      <c r="G7" s="476">
        <v>1190</v>
      </c>
      <c r="H7" s="476">
        <v>11</v>
      </c>
      <c r="I7" s="476">
        <v>776</v>
      </c>
      <c r="J7" s="476">
        <v>3</v>
      </c>
      <c r="K7" s="476">
        <v>1209</v>
      </c>
      <c r="L7" s="476">
        <v>6</v>
      </c>
      <c r="M7" s="476">
        <v>2299</v>
      </c>
      <c r="N7" s="476">
        <v>2</v>
      </c>
      <c r="O7" s="414">
        <v>910</v>
      </c>
      <c r="P7" s="447">
        <v>1</v>
      </c>
      <c r="Q7" s="415">
        <v>1262</v>
      </c>
      <c r="R7" s="414">
        <v>5</v>
      </c>
      <c r="S7" s="414">
        <v>3159</v>
      </c>
      <c r="T7" s="414">
        <v>2</v>
      </c>
      <c r="U7" s="414">
        <v>3417</v>
      </c>
      <c r="V7" s="414">
        <v>2</v>
      </c>
      <c r="W7" s="414">
        <v>4925</v>
      </c>
      <c r="X7" s="414">
        <v>0</v>
      </c>
      <c r="Y7" s="414">
        <v>4011</v>
      </c>
      <c r="Z7" s="414">
        <v>0</v>
      </c>
      <c r="AA7" s="414">
        <v>5286</v>
      </c>
      <c r="AB7" s="414">
        <v>0</v>
      </c>
      <c r="AC7" s="414">
        <v>925</v>
      </c>
      <c r="AD7" s="414">
        <v>0</v>
      </c>
      <c r="AE7" s="414">
        <v>4760</v>
      </c>
      <c r="AF7" s="414">
        <v>0</v>
      </c>
      <c r="AG7" s="414">
        <v>4754</v>
      </c>
      <c r="AH7" s="414">
        <v>0</v>
      </c>
      <c r="AI7" s="615" t="s">
        <v>10</v>
      </c>
    </row>
    <row r="8" spans="1:35" ht="24.95" customHeight="1">
      <c r="A8" s="707">
        <v>2</v>
      </c>
      <c r="B8" s="478" t="s">
        <v>1413</v>
      </c>
      <c r="C8" s="477">
        <v>0</v>
      </c>
      <c r="D8" s="476">
        <v>0</v>
      </c>
      <c r="E8" s="476">
        <v>0</v>
      </c>
      <c r="F8" s="476">
        <v>0</v>
      </c>
      <c r="G8" s="476">
        <v>0</v>
      </c>
      <c r="H8" s="476">
        <v>0</v>
      </c>
      <c r="I8" s="476">
        <v>0</v>
      </c>
      <c r="J8" s="476">
        <v>0</v>
      </c>
      <c r="K8" s="476">
        <v>0</v>
      </c>
      <c r="L8" s="476">
        <v>0</v>
      </c>
      <c r="M8" s="476">
        <v>346</v>
      </c>
      <c r="N8" s="476">
        <v>0</v>
      </c>
      <c r="O8" s="408">
        <v>0</v>
      </c>
      <c r="P8" s="446">
        <v>0</v>
      </c>
      <c r="Q8" s="411">
        <v>27</v>
      </c>
      <c r="R8" s="408">
        <v>0</v>
      </c>
      <c r="S8" s="408">
        <v>1933</v>
      </c>
      <c r="T8" s="408">
        <v>1</v>
      </c>
      <c r="U8" s="408">
        <v>13</v>
      </c>
      <c r="V8" s="408">
        <v>0</v>
      </c>
      <c r="W8" s="408">
        <v>18</v>
      </c>
      <c r="X8" s="408">
        <v>0</v>
      </c>
      <c r="Y8" s="414">
        <v>1</v>
      </c>
      <c r="Z8" s="414">
        <v>0</v>
      </c>
      <c r="AA8" s="357" t="s">
        <v>1555</v>
      </c>
      <c r="AB8" s="414" t="s">
        <v>1554</v>
      </c>
      <c r="AC8" s="414">
        <v>1</v>
      </c>
      <c r="AD8" s="414">
        <v>0</v>
      </c>
      <c r="AE8" s="414">
        <v>7</v>
      </c>
      <c r="AF8" s="414">
        <v>0</v>
      </c>
      <c r="AG8" s="414" t="s">
        <v>1553</v>
      </c>
      <c r="AH8" s="414">
        <v>0</v>
      </c>
      <c r="AI8" s="615" t="s">
        <v>11</v>
      </c>
    </row>
    <row r="9" spans="1:35" ht="24.95" customHeight="1">
      <c r="A9" s="707">
        <v>3</v>
      </c>
      <c r="B9" s="478" t="s">
        <v>1412</v>
      </c>
      <c r="C9" s="477">
        <v>0</v>
      </c>
      <c r="D9" s="476">
        <v>0</v>
      </c>
      <c r="E9" s="476">
        <v>0</v>
      </c>
      <c r="F9" s="476">
        <v>0</v>
      </c>
      <c r="G9" s="476">
        <v>0</v>
      </c>
      <c r="H9" s="476">
        <v>0</v>
      </c>
      <c r="I9" s="476">
        <v>237</v>
      </c>
      <c r="J9" s="476">
        <v>2</v>
      </c>
      <c r="K9" s="476">
        <v>0</v>
      </c>
      <c r="L9" s="476">
        <v>0</v>
      </c>
      <c r="M9" s="476">
        <v>1058</v>
      </c>
      <c r="N9" s="476">
        <v>5</v>
      </c>
      <c r="O9" s="408">
        <v>4526</v>
      </c>
      <c r="P9" s="446">
        <v>2</v>
      </c>
      <c r="Q9" s="411">
        <v>85</v>
      </c>
      <c r="R9" s="408">
        <v>0</v>
      </c>
      <c r="S9" s="408">
        <v>1076</v>
      </c>
      <c r="T9" s="408">
        <v>1</v>
      </c>
      <c r="U9" s="408">
        <v>6157</v>
      </c>
      <c r="V9" s="408">
        <v>4</v>
      </c>
      <c r="W9" s="408">
        <v>5024</v>
      </c>
      <c r="X9" s="408">
        <v>1</v>
      </c>
      <c r="Y9" s="414">
        <v>166</v>
      </c>
      <c r="Z9" s="414">
        <v>0</v>
      </c>
      <c r="AA9" s="414">
        <v>196</v>
      </c>
      <c r="AB9" s="414">
        <v>0</v>
      </c>
      <c r="AC9" s="414">
        <v>33</v>
      </c>
      <c r="AD9" s="414">
        <v>0</v>
      </c>
      <c r="AE9" s="414">
        <v>103</v>
      </c>
      <c r="AF9" s="414">
        <v>0</v>
      </c>
      <c r="AG9" s="414" t="s">
        <v>1552</v>
      </c>
      <c r="AH9" s="414">
        <v>0</v>
      </c>
      <c r="AI9" s="615" t="s">
        <v>0</v>
      </c>
    </row>
    <row r="10" spans="1:35" ht="24.95" customHeight="1">
      <c r="A10" s="707">
        <v>4</v>
      </c>
      <c r="B10" s="478" t="s">
        <v>1411</v>
      </c>
      <c r="C10" s="477">
        <v>0</v>
      </c>
      <c r="D10" s="476">
        <v>0</v>
      </c>
      <c r="E10" s="476">
        <v>1</v>
      </c>
      <c r="F10" s="476">
        <v>0</v>
      </c>
      <c r="G10" s="476">
        <v>1</v>
      </c>
      <c r="H10" s="476">
        <v>0</v>
      </c>
      <c r="I10" s="476">
        <v>510</v>
      </c>
      <c r="J10" s="476">
        <v>0</v>
      </c>
      <c r="K10" s="476">
        <v>21</v>
      </c>
      <c r="L10" s="476">
        <v>0</v>
      </c>
      <c r="M10" s="476">
        <v>872</v>
      </c>
      <c r="N10" s="476">
        <v>3</v>
      </c>
      <c r="O10" s="408">
        <v>1246</v>
      </c>
      <c r="P10" s="446">
        <v>5</v>
      </c>
      <c r="Q10" s="411">
        <v>297</v>
      </c>
      <c r="R10" s="408">
        <v>0</v>
      </c>
      <c r="S10" s="408">
        <v>1771</v>
      </c>
      <c r="T10" s="408">
        <v>0</v>
      </c>
      <c r="U10" s="408">
        <v>1912</v>
      </c>
      <c r="V10" s="408">
        <v>0</v>
      </c>
      <c r="W10" s="408">
        <v>1854</v>
      </c>
      <c r="X10" s="408">
        <v>0</v>
      </c>
      <c r="Y10" s="414">
        <v>2142</v>
      </c>
      <c r="Z10" s="414">
        <v>0</v>
      </c>
      <c r="AA10" s="414">
        <v>6712</v>
      </c>
      <c r="AB10" s="414">
        <v>0</v>
      </c>
      <c r="AC10" s="414">
        <v>493</v>
      </c>
      <c r="AD10" s="414">
        <v>2</v>
      </c>
      <c r="AE10" s="414">
        <v>633</v>
      </c>
      <c r="AF10" s="414">
        <v>2</v>
      </c>
      <c r="AG10" s="414" t="s">
        <v>1551</v>
      </c>
      <c r="AH10" s="414">
        <v>7</v>
      </c>
      <c r="AI10" s="615" t="s">
        <v>1</v>
      </c>
    </row>
    <row r="11" spans="1:35" ht="24.95" customHeight="1">
      <c r="A11" s="707">
        <v>5</v>
      </c>
      <c r="B11" s="478" t="s">
        <v>1410</v>
      </c>
      <c r="C11" s="477">
        <v>0</v>
      </c>
      <c r="D11" s="476">
        <v>0</v>
      </c>
      <c r="E11" s="476">
        <v>0</v>
      </c>
      <c r="F11" s="476">
        <v>0</v>
      </c>
      <c r="G11" s="476">
        <v>26</v>
      </c>
      <c r="H11" s="476">
        <v>7</v>
      </c>
      <c r="I11" s="476">
        <v>4</v>
      </c>
      <c r="J11" s="476">
        <v>0</v>
      </c>
      <c r="K11" s="476">
        <v>313</v>
      </c>
      <c r="L11" s="476">
        <v>11</v>
      </c>
      <c r="M11" s="476">
        <v>45</v>
      </c>
      <c r="N11" s="476">
        <v>0</v>
      </c>
      <c r="O11" s="408">
        <v>83</v>
      </c>
      <c r="P11" s="446">
        <v>2</v>
      </c>
      <c r="Q11" s="411">
        <v>440</v>
      </c>
      <c r="R11" s="408">
        <v>9</v>
      </c>
      <c r="S11" s="408">
        <v>384</v>
      </c>
      <c r="T11" s="408">
        <v>1</v>
      </c>
      <c r="U11" s="408">
        <v>356</v>
      </c>
      <c r="V11" s="408">
        <v>0</v>
      </c>
      <c r="W11" s="408">
        <v>444</v>
      </c>
      <c r="X11" s="408">
        <v>0</v>
      </c>
      <c r="Y11" s="414">
        <v>2674</v>
      </c>
      <c r="Z11" s="414">
        <v>10</v>
      </c>
      <c r="AA11" s="414">
        <v>722</v>
      </c>
      <c r="AB11" s="414">
        <v>0</v>
      </c>
      <c r="AC11" s="414">
        <v>57</v>
      </c>
      <c r="AD11" s="414">
        <v>0</v>
      </c>
      <c r="AE11" s="414">
        <v>1086</v>
      </c>
      <c r="AF11" s="414">
        <v>0</v>
      </c>
      <c r="AG11" s="414" t="s">
        <v>1550</v>
      </c>
      <c r="AH11" s="414">
        <v>0</v>
      </c>
      <c r="AI11" s="615" t="s">
        <v>34</v>
      </c>
    </row>
    <row r="12" spans="1:35" ht="24.95" customHeight="1">
      <c r="A12" s="707">
        <v>6</v>
      </c>
      <c r="B12" s="478" t="s">
        <v>1409</v>
      </c>
      <c r="C12" s="477">
        <v>548</v>
      </c>
      <c r="D12" s="476">
        <v>1</v>
      </c>
      <c r="E12" s="476">
        <v>1312</v>
      </c>
      <c r="F12" s="476">
        <v>2</v>
      </c>
      <c r="G12" s="476">
        <v>1153</v>
      </c>
      <c r="H12" s="476">
        <v>3</v>
      </c>
      <c r="I12" s="476">
        <v>6259</v>
      </c>
      <c r="J12" s="476">
        <v>8</v>
      </c>
      <c r="K12" s="476">
        <v>1131</v>
      </c>
      <c r="L12" s="476">
        <v>8</v>
      </c>
      <c r="M12" s="476">
        <v>2093</v>
      </c>
      <c r="N12" s="476">
        <v>4</v>
      </c>
      <c r="O12" s="408">
        <v>5574</v>
      </c>
      <c r="P12" s="446">
        <v>6</v>
      </c>
      <c r="Q12" s="411">
        <v>995</v>
      </c>
      <c r="R12" s="408">
        <v>3</v>
      </c>
      <c r="S12" s="408">
        <v>15867</v>
      </c>
      <c r="T12" s="408">
        <v>60</v>
      </c>
      <c r="U12" s="408">
        <v>4431</v>
      </c>
      <c r="V12" s="408">
        <v>10</v>
      </c>
      <c r="W12" s="408">
        <v>9271</v>
      </c>
      <c r="X12" s="408">
        <v>10</v>
      </c>
      <c r="Y12" s="414">
        <v>7136</v>
      </c>
      <c r="Z12" s="414">
        <v>4</v>
      </c>
      <c r="AA12" s="414">
        <v>5077</v>
      </c>
      <c r="AB12" s="414">
        <v>0</v>
      </c>
      <c r="AC12" s="414">
        <v>1269</v>
      </c>
      <c r="AD12" s="414">
        <v>0</v>
      </c>
      <c r="AE12" s="414">
        <v>0</v>
      </c>
      <c r="AF12" s="414">
        <v>13089</v>
      </c>
      <c r="AG12" s="414">
        <v>23</v>
      </c>
      <c r="AH12" s="414">
        <v>4609</v>
      </c>
      <c r="AI12" s="615" t="s">
        <v>12</v>
      </c>
    </row>
    <row r="13" spans="1:35" ht="24.95" customHeight="1">
      <c r="A13" s="707">
        <v>7</v>
      </c>
      <c r="B13" s="478" t="s">
        <v>1407</v>
      </c>
      <c r="C13" s="477">
        <v>36</v>
      </c>
      <c r="D13" s="476">
        <v>0</v>
      </c>
      <c r="E13" s="476">
        <v>43</v>
      </c>
      <c r="F13" s="476">
        <v>0</v>
      </c>
      <c r="G13" s="476">
        <v>277</v>
      </c>
      <c r="H13" s="476">
        <v>5</v>
      </c>
      <c r="I13" s="476">
        <v>242</v>
      </c>
      <c r="J13" s="476">
        <v>0</v>
      </c>
      <c r="K13" s="476">
        <v>26</v>
      </c>
      <c r="L13" s="476">
        <v>0</v>
      </c>
      <c r="M13" s="476">
        <v>39</v>
      </c>
      <c r="N13" s="476">
        <v>0</v>
      </c>
      <c r="O13" s="408">
        <v>198</v>
      </c>
      <c r="P13" s="446">
        <v>2</v>
      </c>
      <c r="Q13" s="411">
        <v>168</v>
      </c>
      <c r="R13" s="408">
        <v>1</v>
      </c>
      <c r="S13" s="408">
        <v>293</v>
      </c>
      <c r="T13" s="408">
        <v>0</v>
      </c>
      <c r="U13" s="408">
        <v>150</v>
      </c>
      <c r="V13" s="408">
        <v>0</v>
      </c>
      <c r="W13" s="408">
        <v>235</v>
      </c>
      <c r="X13" s="408">
        <v>0</v>
      </c>
      <c r="Y13" s="414">
        <v>335</v>
      </c>
      <c r="Z13" s="414">
        <v>1</v>
      </c>
      <c r="AA13" s="414">
        <v>992</v>
      </c>
      <c r="AB13" s="414">
        <v>0</v>
      </c>
      <c r="AC13" s="414">
        <v>376</v>
      </c>
      <c r="AD13" s="414">
        <v>0</v>
      </c>
      <c r="AE13" s="414">
        <v>649</v>
      </c>
      <c r="AF13" s="414">
        <v>0</v>
      </c>
      <c r="AG13" s="414" t="s">
        <v>1549</v>
      </c>
      <c r="AH13" s="414">
        <v>0</v>
      </c>
      <c r="AI13" s="615" t="s">
        <v>13</v>
      </c>
    </row>
    <row r="14" spans="1:35" ht="24.95" customHeight="1">
      <c r="A14" s="707">
        <v>8</v>
      </c>
      <c r="B14" s="478" t="s">
        <v>1406</v>
      </c>
      <c r="C14" s="477">
        <v>570</v>
      </c>
      <c r="D14" s="476">
        <v>2</v>
      </c>
      <c r="E14" s="476">
        <v>1065</v>
      </c>
      <c r="F14" s="476">
        <v>2</v>
      </c>
      <c r="G14" s="476">
        <v>2461</v>
      </c>
      <c r="H14" s="476">
        <v>2</v>
      </c>
      <c r="I14" s="476">
        <v>2568</v>
      </c>
      <c r="J14" s="476">
        <v>1</v>
      </c>
      <c r="K14" s="476">
        <v>1693</v>
      </c>
      <c r="L14" s="476">
        <v>9</v>
      </c>
      <c r="M14" s="476">
        <v>3067</v>
      </c>
      <c r="N14" s="476">
        <v>6</v>
      </c>
      <c r="O14" s="408">
        <v>6272</v>
      </c>
      <c r="P14" s="446">
        <v>15</v>
      </c>
      <c r="Q14" s="411">
        <v>2320</v>
      </c>
      <c r="R14" s="408">
        <v>3</v>
      </c>
      <c r="S14" s="408">
        <v>5590</v>
      </c>
      <c r="T14" s="408">
        <v>9</v>
      </c>
      <c r="U14" s="408">
        <v>8028</v>
      </c>
      <c r="V14" s="408">
        <v>14</v>
      </c>
      <c r="W14" s="408">
        <v>4753</v>
      </c>
      <c r="X14" s="408">
        <v>6</v>
      </c>
      <c r="Y14" s="414">
        <v>7579</v>
      </c>
      <c r="Z14" s="414">
        <v>5</v>
      </c>
      <c r="AA14" s="414">
        <v>18219</v>
      </c>
      <c r="AB14" s="414">
        <v>17</v>
      </c>
      <c r="AC14" s="414">
        <v>1564</v>
      </c>
      <c r="AD14" s="414">
        <v>2</v>
      </c>
      <c r="AE14" s="414">
        <v>10983</v>
      </c>
      <c r="AF14" s="414">
        <v>14</v>
      </c>
      <c r="AG14" s="414" t="s">
        <v>1548</v>
      </c>
      <c r="AH14" s="414">
        <v>2</v>
      </c>
      <c r="AI14" s="615" t="s">
        <v>25</v>
      </c>
    </row>
    <row r="15" spans="1:35" ht="24.95" customHeight="1">
      <c r="A15" s="707">
        <v>9</v>
      </c>
      <c r="B15" s="478" t="s">
        <v>1404</v>
      </c>
      <c r="C15" s="477">
        <v>365</v>
      </c>
      <c r="D15" s="476">
        <v>11</v>
      </c>
      <c r="E15" s="476">
        <v>1137</v>
      </c>
      <c r="F15" s="476">
        <v>9</v>
      </c>
      <c r="G15" s="476">
        <v>125</v>
      </c>
      <c r="H15" s="476">
        <v>1</v>
      </c>
      <c r="I15" s="476">
        <v>866</v>
      </c>
      <c r="J15" s="476">
        <v>20</v>
      </c>
      <c r="K15" s="476">
        <v>267</v>
      </c>
      <c r="L15" s="476">
        <v>3</v>
      </c>
      <c r="M15" s="476">
        <v>768</v>
      </c>
      <c r="N15" s="476">
        <v>2</v>
      </c>
      <c r="O15" s="408">
        <v>1784</v>
      </c>
      <c r="P15" s="446">
        <v>5</v>
      </c>
      <c r="Q15" s="411">
        <v>214</v>
      </c>
      <c r="R15" s="408">
        <v>2</v>
      </c>
      <c r="S15" s="408">
        <v>9921</v>
      </c>
      <c r="T15" s="408">
        <v>13</v>
      </c>
      <c r="U15" s="408">
        <v>2493</v>
      </c>
      <c r="V15" s="408">
        <v>0</v>
      </c>
      <c r="W15" s="408">
        <v>4550</v>
      </c>
      <c r="X15" s="408">
        <v>0</v>
      </c>
      <c r="Y15" s="414">
        <v>1898</v>
      </c>
      <c r="Z15" s="414">
        <v>0</v>
      </c>
      <c r="AA15" s="414">
        <v>1207</v>
      </c>
      <c r="AB15" s="414">
        <v>0</v>
      </c>
      <c r="AC15" s="414">
        <v>1377</v>
      </c>
      <c r="AD15" s="414">
        <v>0</v>
      </c>
      <c r="AE15" s="414">
        <v>11835</v>
      </c>
      <c r="AF15" s="414">
        <v>13</v>
      </c>
      <c r="AG15" s="414" t="s">
        <v>1547</v>
      </c>
      <c r="AH15" s="414">
        <v>12</v>
      </c>
      <c r="AI15" s="615" t="s">
        <v>14</v>
      </c>
    </row>
    <row r="16" spans="1:35" ht="24.95" customHeight="1">
      <c r="A16" s="707">
        <v>10</v>
      </c>
      <c r="B16" s="478" t="s">
        <v>1402</v>
      </c>
      <c r="C16" s="477">
        <v>0</v>
      </c>
      <c r="D16" s="476">
        <v>0</v>
      </c>
      <c r="E16" s="476">
        <v>0</v>
      </c>
      <c r="F16" s="476">
        <v>0</v>
      </c>
      <c r="G16" s="476">
        <v>0</v>
      </c>
      <c r="H16" s="476">
        <v>0</v>
      </c>
      <c r="I16" s="476">
        <v>3</v>
      </c>
      <c r="J16" s="476">
        <v>0</v>
      </c>
      <c r="K16" s="476">
        <v>0</v>
      </c>
      <c r="L16" s="476">
        <v>0</v>
      </c>
      <c r="M16" s="476">
        <v>73</v>
      </c>
      <c r="N16" s="476">
        <v>0</v>
      </c>
      <c r="O16" s="408">
        <v>89</v>
      </c>
      <c r="P16" s="446">
        <v>2</v>
      </c>
      <c r="Q16" s="411">
        <v>2</v>
      </c>
      <c r="R16" s="408">
        <v>0</v>
      </c>
      <c r="S16" s="408">
        <v>19</v>
      </c>
      <c r="T16" s="408">
        <v>1</v>
      </c>
      <c r="U16" s="408">
        <v>322</v>
      </c>
      <c r="V16" s="408">
        <v>0</v>
      </c>
      <c r="W16" s="408">
        <v>452</v>
      </c>
      <c r="X16" s="408">
        <v>0</v>
      </c>
      <c r="Y16" s="414">
        <v>4672</v>
      </c>
      <c r="Z16" s="414">
        <v>7</v>
      </c>
      <c r="AA16" s="414">
        <v>344</v>
      </c>
      <c r="AB16" s="414">
        <v>2</v>
      </c>
      <c r="AC16" s="414">
        <v>21</v>
      </c>
      <c r="AD16" s="414">
        <v>0</v>
      </c>
      <c r="AE16" s="414">
        <v>349</v>
      </c>
      <c r="AF16" s="414">
        <v>0</v>
      </c>
      <c r="AG16" s="414">
        <v>2563</v>
      </c>
      <c r="AH16" s="414">
        <v>0</v>
      </c>
      <c r="AI16" s="615" t="s">
        <v>2</v>
      </c>
    </row>
    <row r="17" spans="1:35" ht="24.95" customHeight="1">
      <c r="A17" s="707">
        <v>11</v>
      </c>
      <c r="B17" s="478" t="s">
        <v>1518</v>
      </c>
      <c r="C17" s="477">
        <v>0</v>
      </c>
      <c r="D17" s="476">
        <v>0</v>
      </c>
      <c r="E17" s="476">
        <v>0</v>
      </c>
      <c r="F17" s="476">
        <v>0</v>
      </c>
      <c r="G17" s="476">
        <v>2</v>
      </c>
      <c r="H17" s="476">
        <v>0</v>
      </c>
      <c r="I17" s="476">
        <v>0</v>
      </c>
      <c r="J17" s="476">
        <v>0</v>
      </c>
      <c r="K17" s="476">
        <v>3</v>
      </c>
      <c r="L17" s="476">
        <v>0</v>
      </c>
      <c r="M17" s="476">
        <v>17</v>
      </c>
      <c r="N17" s="476">
        <v>1</v>
      </c>
      <c r="O17" s="408">
        <v>1837</v>
      </c>
      <c r="P17" s="446">
        <v>3</v>
      </c>
      <c r="Q17" s="411">
        <v>1</v>
      </c>
      <c r="R17" s="408">
        <v>0</v>
      </c>
      <c r="S17" s="408">
        <v>153</v>
      </c>
      <c r="T17" s="408">
        <v>0</v>
      </c>
      <c r="U17" s="408">
        <v>79</v>
      </c>
      <c r="V17" s="408">
        <v>1</v>
      </c>
      <c r="W17" s="408">
        <v>488</v>
      </c>
      <c r="X17" s="408">
        <v>0</v>
      </c>
      <c r="Y17" s="414">
        <v>214</v>
      </c>
      <c r="Z17" s="414">
        <v>0</v>
      </c>
      <c r="AA17" s="414">
        <v>439</v>
      </c>
      <c r="AB17" s="414">
        <v>0</v>
      </c>
      <c r="AC17" s="414">
        <v>53</v>
      </c>
      <c r="AD17" s="414">
        <v>0</v>
      </c>
      <c r="AE17" s="414">
        <v>1709</v>
      </c>
      <c r="AF17" s="414">
        <v>4</v>
      </c>
      <c r="AG17" s="414">
        <v>4927</v>
      </c>
      <c r="AH17" s="414">
        <v>10</v>
      </c>
      <c r="AI17" s="615" t="s">
        <v>32</v>
      </c>
    </row>
    <row r="18" spans="1:35" ht="24.95" customHeight="1">
      <c r="A18" s="707">
        <v>12</v>
      </c>
      <c r="B18" s="478" t="s">
        <v>1397</v>
      </c>
      <c r="C18" s="477">
        <v>0</v>
      </c>
      <c r="D18" s="476">
        <v>0</v>
      </c>
      <c r="E18" s="476">
        <v>0</v>
      </c>
      <c r="F18" s="476">
        <v>0</v>
      </c>
      <c r="G18" s="476">
        <v>0</v>
      </c>
      <c r="H18" s="476">
        <v>0</v>
      </c>
      <c r="I18" s="476">
        <v>27</v>
      </c>
      <c r="J18" s="476">
        <v>0</v>
      </c>
      <c r="K18" s="476">
        <v>36</v>
      </c>
      <c r="L18" s="476">
        <v>0</v>
      </c>
      <c r="M18" s="476">
        <v>42</v>
      </c>
      <c r="N18" s="476">
        <v>0</v>
      </c>
      <c r="O18" s="408">
        <v>161</v>
      </c>
      <c r="P18" s="446">
        <v>0</v>
      </c>
      <c r="Q18" s="411">
        <v>36</v>
      </c>
      <c r="R18" s="408">
        <v>0</v>
      </c>
      <c r="S18" s="408">
        <v>102</v>
      </c>
      <c r="T18" s="408">
        <v>0</v>
      </c>
      <c r="U18" s="408">
        <v>414</v>
      </c>
      <c r="V18" s="408">
        <v>1</v>
      </c>
      <c r="W18" s="408" t="s">
        <v>1546</v>
      </c>
      <c r="X18" s="408">
        <v>5</v>
      </c>
      <c r="Y18" s="414">
        <v>463</v>
      </c>
      <c r="Z18" s="414">
        <v>1</v>
      </c>
      <c r="AA18" s="414">
        <v>825</v>
      </c>
      <c r="AB18" s="414">
        <v>0</v>
      </c>
      <c r="AC18" s="414">
        <v>79</v>
      </c>
      <c r="AD18" s="414">
        <v>0</v>
      </c>
      <c r="AE18" s="414">
        <v>220</v>
      </c>
      <c r="AF18" s="414">
        <v>1</v>
      </c>
      <c r="AG18" s="414">
        <v>123</v>
      </c>
      <c r="AH18" s="414">
        <v>0</v>
      </c>
      <c r="AI18" s="615" t="s">
        <v>3</v>
      </c>
    </row>
    <row r="19" spans="1:35" ht="24.95" customHeight="1">
      <c r="A19" s="707">
        <v>13</v>
      </c>
      <c r="B19" s="478" t="s">
        <v>1396</v>
      </c>
      <c r="C19" s="477">
        <v>230</v>
      </c>
      <c r="D19" s="476">
        <v>0</v>
      </c>
      <c r="E19" s="476">
        <v>339</v>
      </c>
      <c r="F19" s="476">
        <v>3</v>
      </c>
      <c r="G19" s="476">
        <v>1764</v>
      </c>
      <c r="H19" s="476">
        <v>8</v>
      </c>
      <c r="I19" s="476">
        <v>2285</v>
      </c>
      <c r="J19" s="476">
        <v>7</v>
      </c>
      <c r="K19" s="476">
        <v>405</v>
      </c>
      <c r="L19" s="476">
        <v>5</v>
      </c>
      <c r="M19" s="476">
        <v>3924</v>
      </c>
      <c r="N19" s="476">
        <v>21</v>
      </c>
      <c r="O19" s="408">
        <v>6408</v>
      </c>
      <c r="P19" s="446">
        <v>12</v>
      </c>
      <c r="Q19" s="411">
        <v>3358</v>
      </c>
      <c r="R19" s="408">
        <v>2</v>
      </c>
      <c r="S19" s="408">
        <v>5077</v>
      </c>
      <c r="T19" s="408">
        <v>9</v>
      </c>
      <c r="U19" s="408">
        <v>6083</v>
      </c>
      <c r="V19" s="408">
        <v>8</v>
      </c>
      <c r="W19" s="408">
        <v>17844</v>
      </c>
      <c r="X19" s="408">
        <v>10</v>
      </c>
      <c r="Y19" s="414">
        <v>4427</v>
      </c>
      <c r="Z19" s="414">
        <v>4</v>
      </c>
      <c r="AA19" s="414">
        <v>16986</v>
      </c>
      <c r="AB19" s="414">
        <v>13</v>
      </c>
      <c r="AC19" s="414">
        <v>3823</v>
      </c>
      <c r="AD19" s="414">
        <v>0</v>
      </c>
      <c r="AE19" s="414">
        <v>7393</v>
      </c>
      <c r="AF19" s="414">
        <v>7</v>
      </c>
      <c r="AG19" s="414">
        <v>7317</v>
      </c>
      <c r="AH19" s="414">
        <v>4</v>
      </c>
      <c r="AI19" s="615" t="s">
        <v>15</v>
      </c>
    </row>
    <row r="20" spans="1:35" ht="24.95" customHeight="1">
      <c r="A20" s="707">
        <v>14</v>
      </c>
      <c r="B20" s="478" t="s">
        <v>1395</v>
      </c>
      <c r="C20" s="477">
        <v>603</v>
      </c>
      <c r="D20" s="476">
        <v>11</v>
      </c>
      <c r="E20" s="476">
        <v>733</v>
      </c>
      <c r="F20" s="476">
        <v>3</v>
      </c>
      <c r="G20" s="476">
        <v>1425</v>
      </c>
      <c r="H20" s="476">
        <v>6</v>
      </c>
      <c r="I20" s="476">
        <v>2597</v>
      </c>
      <c r="J20" s="476">
        <v>17</v>
      </c>
      <c r="K20" s="476">
        <v>1304</v>
      </c>
      <c r="L20" s="476">
        <v>10</v>
      </c>
      <c r="M20" s="476">
        <v>4172</v>
      </c>
      <c r="N20" s="476">
        <v>15</v>
      </c>
      <c r="O20" s="408">
        <v>7938</v>
      </c>
      <c r="P20" s="446">
        <v>29</v>
      </c>
      <c r="Q20" s="411">
        <v>2575</v>
      </c>
      <c r="R20" s="408">
        <v>11</v>
      </c>
      <c r="S20" s="408">
        <v>4075</v>
      </c>
      <c r="T20" s="408">
        <v>25</v>
      </c>
      <c r="U20" s="408">
        <v>7439</v>
      </c>
      <c r="V20" s="408">
        <v>13</v>
      </c>
      <c r="W20" s="408">
        <v>19994</v>
      </c>
      <c r="X20" s="408">
        <v>37</v>
      </c>
      <c r="Y20" s="414">
        <v>4083</v>
      </c>
      <c r="Z20" s="414">
        <v>32</v>
      </c>
      <c r="AA20" s="414">
        <v>4652</v>
      </c>
      <c r="AB20" s="414">
        <v>16</v>
      </c>
      <c r="AC20" s="414">
        <v>4399</v>
      </c>
      <c r="AD20" s="414">
        <v>5</v>
      </c>
      <c r="AE20" s="414">
        <v>3251</v>
      </c>
      <c r="AF20" s="414">
        <v>27</v>
      </c>
      <c r="AG20" s="414">
        <v>3446</v>
      </c>
      <c r="AH20" s="414">
        <v>24</v>
      </c>
      <c r="AI20" s="615" t="s">
        <v>4</v>
      </c>
    </row>
    <row r="21" spans="1:35" ht="24.95" customHeight="1">
      <c r="A21" s="707">
        <v>15</v>
      </c>
      <c r="B21" s="478" t="s">
        <v>1394</v>
      </c>
      <c r="C21" s="477">
        <v>51</v>
      </c>
      <c r="D21" s="476">
        <v>2</v>
      </c>
      <c r="E21" s="476">
        <v>3</v>
      </c>
      <c r="F21" s="476">
        <v>0</v>
      </c>
      <c r="G21" s="476">
        <v>1467</v>
      </c>
      <c r="H21" s="476">
        <v>5</v>
      </c>
      <c r="I21" s="476">
        <v>175</v>
      </c>
      <c r="J21" s="476">
        <v>1</v>
      </c>
      <c r="K21" s="476">
        <v>50</v>
      </c>
      <c r="L21" s="476">
        <v>0</v>
      </c>
      <c r="M21" s="476">
        <v>239</v>
      </c>
      <c r="N21" s="476">
        <v>6</v>
      </c>
      <c r="O21" s="408">
        <v>1255</v>
      </c>
      <c r="P21" s="446">
        <v>9</v>
      </c>
      <c r="Q21" s="411">
        <v>2131</v>
      </c>
      <c r="R21" s="408">
        <v>13</v>
      </c>
      <c r="S21" s="408">
        <v>2108</v>
      </c>
      <c r="T21" s="408">
        <v>8</v>
      </c>
      <c r="U21" s="408">
        <v>3150</v>
      </c>
      <c r="V21" s="408">
        <v>12</v>
      </c>
      <c r="W21" s="408">
        <v>2666</v>
      </c>
      <c r="X21" s="408">
        <v>6</v>
      </c>
      <c r="Y21" s="414">
        <v>4506</v>
      </c>
      <c r="Z21" s="414">
        <v>5</v>
      </c>
      <c r="AA21" s="414">
        <v>4189</v>
      </c>
      <c r="AB21" s="414">
        <v>2</v>
      </c>
      <c r="AC21" s="414">
        <v>806</v>
      </c>
      <c r="AD21" s="414">
        <v>0</v>
      </c>
      <c r="AE21" s="414">
        <v>15592</v>
      </c>
      <c r="AF21" s="414">
        <v>11</v>
      </c>
      <c r="AG21" s="414">
        <v>1669</v>
      </c>
      <c r="AH21" s="414">
        <v>0</v>
      </c>
      <c r="AI21" s="615" t="s">
        <v>5</v>
      </c>
    </row>
    <row r="22" spans="1:35" ht="24.95" customHeight="1">
      <c r="A22" s="707">
        <v>16</v>
      </c>
      <c r="B22" s="478" t="s">
        <v>1393</v>
      </c>
      <c r="C22" s="477">
        <v>614</v>
      </c>
      <c r="D22" s="476">
        <v>21</v>
      </c>
      <c r="E22" s="476">
        <v>743</v>
      </c>
      <c r="F22" s="476">
        <v>22</v>
      </c>
      <c r="G22" s="476">
        <v>2255</v>
      </c>
      <c r="H22" s="476">
        <v>20</v>
      </c>
      <c r="I22" s="476">
        <v>1489</v>
      </c>
      <c r="J22" s="476">
        <v>5</v>
      </c>
      <c r="K22" s="476">
        <v>1138</v>
      </c>
      <c r="L22" s="476">
        <v>25</v>
      </c>
      <c r="M22" s="476">
        <v>2931</v>
      </c>
      <c r="N22" s="476">
        <v>59</v>
      </c>
      <c r="O22" s="408">
        <v>5610</v>
      </c>
      <c r="P22" s="446">
        <v>48</v>
      </c>
      <c r="Q22" s="411">
        <v>8573</v>
      </c>
      <c r="R22" s="408">
        <v>54</v>
      </c>
      <c r="S22" s="408">
        <v>4936</v>
      </c>
      <c r="T22" s="408">
        <v>23</v>
      </c>
      <c r="U22" s="408">
        <v>6792</v>
      </c>
      <c r="V22" s="408">
        <v>33</v>
      </c>
      <c r="W22" s="408">
        <v>7829</v>
      </c>
      <c r="X22" s="408">
        <v>65</v>
      </c>
      <c r="Y22" s="414">
        <v>11011</v>
      </c>
      <c r="Z22" s="414">
        <v>55</v>
      </c>
      <c r="AA22" s="414">
        <v>14907</v>
      </c>
      <c r="AB22" s="414">
        <v>29</v>
      </c>
      <c r="AC22" s="414">
        <v>4</v>
      </c>
      <c r="AD22" s="414">
        <v>0</v>
      </c>
      <c r="AE22" s="414">
        <v>12720</v>
      </c>
      <c r="AF22" s="414">
        <v>42</v>
      </c>
      <c r="AG22" s="414">
        <v>6330</v>
      </c>
      <c r="AH22" s="414">
        <v>5</v>
      </c>
      <c r="AI22" s="615" t="s">
        <v>16</v>
      </c>
    </row>
    <row r="23" spans="1:35" ht="24.95" customHeight="1">
      <c r="A23" s="707">
        <v>17</v>
      </c>
      <c r="B23" s="478" t="s">
        <v>1392</v>
      </c>
      <c r="C23" s="477">
        <v>51</v>
      </c>
      <c r="D23" s="476">
        <v>1</v>
      </c>
      <c r="E23" s="476">
        <v>0</v>
      </c>
      <c r="F23" s="476">
        <v>0</v>
      </c>
      <c r="G23" s="476">
        <v>0</v>
      </c>
      <c r="H23" s="476">
        <v>0</v>
      </c>
      <c r="I23" s="476">
        <v>7</v>
      </c>
      <c r="J23" s="476">
        <v>0</v>
      </c>
      <c r="K23" s="476">
        <v>220</v>
      </c>
      <c r="L23" s="476">
        <v>0</v>
      </c>
      <c r="M23" s="476">
        <v>6</v>
      </c>
      <c r="N23" s="476">
        <v>0</v>
      </c>
      <c r="O23" s="408">
        <v>9</v>
      </c>
      <c r="P23" s="446">
        <v>0</v>
      </c>
      <c r="Q23" s="411">
        <v>0</v>
      </c>
      <c r="R23" s="408">
        <v>0</v>
      </c>
      <c r="S23" s="408">
        <v>52</v>
      </c>
      <c r="T23" s="408">
        <v>0</v>
      </c>
      <c r="U23" s="408">
        <v>51</v>
      </c>
      <c r="V23" s="408">
        <v>1</v>
      </c>
      <c r="W23" s="408">
        <v>193</v>
      </c>
      <c r="X23" s="408">
        <v>1</v>
      </c>
      <c r="Y23" s="414">
        <v>44</v>
      </c>
      <c r="Z23" s="414">
        <v>0</v>
      </c>
      <c r="AA23" s="414">
        <v>82</v>
      </c>
      <c r="AB23" s="414">
        <v>0</v>
      </c>
      <c r="AC23" s="414">
        <v>3356</v>
      </c>
      <c r="AD23" s="414">
        <v>10</v>
      </c>
      <c r="AE23" s="414">
        <v>203</v>
      </c>
      <c r="AF23" s="414">
        <v>0</v>
      </c>
      <c r="AG23" s="414">
        <v>313</v>
      </c>
      <c r="AH23" s="414">
        <v>2</v>
      </c>
      <c r="AI23" s="615" t="s">
        <v>17</v>
      </c>
    </row>
    <row r="24" spans="1:35" ht="24.95" customHeight="1">
      <c r="A24" s="707">
        <v>18</v>
      </c>
      <c r="B24" s="478" t="s">
        <v>1391</v>
      </c>
      <c r="C24" s="477">
        <v>0</v>
      </c>
      <c r="D24" s="476">
        <v>0</v>
      </c>
      <c r="E24" s="476">
        <v>0</v>
      </c>
      <c r="F24" s="476">
        <v>0</v>
      </c>
      <c r="G24" s="476">
        <v>0</v>
      </c>
      <c r="H24" s="476">
        <v>0</v>
      </c>
      <c r="I24" s="476">
        <v>1</v>
      </c>
      <c r="J24" s="476">
        <v>0</v>
      </c>
      <c r="K24" s="476">
        <v>0</v>
      </c>
      <c r="L24" s="476">
        <v>0</v>
      </c>
      <c r="M24" s="476">
        <v>27</v>
      </c>
      <c r="N24" s="476">
        <v>2</v>
      </c>
      <c r="O24" s="408">
        <v>43</v>
      </c>
      <c r="P24" s="446">
        <v>0</v>
      </c>
      <c r="Q24" s="411">
        <v>0</v>
      </c>
      <c r="R24" s="408">
        <v>0</v>
      </c>
      <c r="S24" s="408">
        <v>13</v>
      </c>
      <c r="T24" s="408">
        <v>0</v>
      </c>
      <c r="U24" s="408">
        <v>172</v>
      </c>
      <c r="V24" s="408">
        <v>0</v>
      </c>
      <c r="W24" s="408">
        <v>52</v>
      </c>
      <c r="X24" s="408">
        <v>0</v>
      </c>
      <c r="Y24" s="414">
        <v>14</v>
      </c>
      <c r="Z24" s="414">
        <v>0</v>
      </c>
      <c r="AA24" s="414">
        <v>359</v>
      </c>
      <c r="AB24" s="414">
        <v>0</v>
      </c>
      <c r="AC24" s="414">
        <v>37</v>
      </c>
      <c r="AD24" s="414">
        <v>0</v>
      </c>
      <c r="AE24" s="414">
        <v>129</v>
      </c>
      <c r="AF24" s="414">
        <v>0</v>
      </c>
      <c r="AG24" s="414">
        <v>15</v>
      </c>
      <c r="AH24" s="414">
        <v>0</v>
      </c>
      <c r="AI24" s="615" t="s">
        <v>18</v>
      </c>
    </row>
    <row r="25" spans="1:35" ht="24.95" customHeight="1">
      <c r="A25" s="707">
        <v>19</v>
      </c>
      <c r="B25" s="478" t="s">
        <v>1390</v>
      </c>
      <c r="C25" s="477">
        <v>0</v>
      </c>
      <c r="D25" s="476">
        <v>0</v>
      </c>
      <c r="E25" s="476">
        <v>0</v>
      </c>
      <c r="F25" s="476">
        <v>0</v>
      </c>
      <c r="G25" s="476">
        <v>0</v>
      </c>
      <c r="H25" s="476">
        <v>0</v>
      </c>
      <c r="I25" s="476">
        <v>0</v>
      </c>
      <c r="J25" s="476">
        <v>0</v>
      </c>
      <c r="K25" s="476">
        <v>0</v>
      </c>
      <c r="L25" s="476">
        <v>0</v>
      </c>
      <c r="M25" s="476">
        <v>6</v>
      </c>
      <c r="N25" s="476">
        <v>0</v>
      </c>
      <c r="O25" s="408">
        <v>7</v>
      </c>
      <c r="P25" s="446">
        <v>0</v>
      </c>
      <c r="Q25" s="411">
        <v>19</v>
      </c>
      <c r="R25" s="408">
        <v>0</v>
      </c>
      <c r="S25" s="408">
        <v>43</v>
      </c>
      <c r="T25" s="408">
        <v>0</v>
      </c>
      <c r="U25" s="408">
        <v>580</v>
      </c>
      <c r="V25" s="408">
        <v>0</v>
      </c>
      <c r="W25" s="408">
        <v>136</v>
      </c>
      <c r="X25" s="408">
        <v>0</v>
      </c>
      <c r="Y25" s="414">
        <v>68</v>
      </c>
      <c r="Z25" s="414">
        <v>0</v>
      </c>
      <c r="AA25" s="414">
        <v>42</v>
      </c>
      <c r="AB25" s="414">
        <v>0</v>
      </c>
      <c r="AC25" s="414">
        <v>67</v>
      </c>
      <c r="AD25" s="414">
        <v>0</v>
      </c>
      <c r="AE25" s="414">
        <v>83</v>
      </c>
      <c r="AF25" s="414">
        <v>0</v>
      </c>
      <c r="AG25" s="414">
        <v>437</v>
      </c>
      <c r="AH25" s="414">
        <v>0</v>
      </c>
      <c r="AI25" s="615" t="s">
        <v>35</v>
      </c>
    </row>
    <row r="26" spans="1:35" ht="24.95" customHeight="1" thickBot="1">
      <c r="A26" s="759">
        <v>20</v>
      </c>
      <c r="B26" s="760" t="s">
        <v>1389</v>
      </c>
      <c r="C26" s="486">
        <v>0</v>
      </c>
      <c r="D26" s="485">
        <v>0</v>
      </c>
      <c r="E26" s="485">
        <v>0</v>
      </c>
      <c r="F26" s="485">
        <v>0</v>
      </c>
      <c r="G26" s="485">
        <v>25</v>
      </c>
      <c r="H26" s="485">
        <v>0</v>
      </c>
      <c r="I26" s="485">
        <v>0</v>
      </c>
      <c r="J26" s="485">
        <v>0</v>
      </c>
      <c r="K26" s="485">
        <v>3</v>
      </c>
      <c r="L26" s="485">
        <v>0</v>
      </c>
      <c r="M26" s="485">
        <v>0</v>
      </c>
      <c r="N26" s="485">
        <v>0</v>
      </c>
      <c r="O26" s="416">
        <v>0</v>
      </c>
      <c r="P26" s="445">
        <v>0</v>
      </c>
      <c r="Q26" s="417">
        <v>0</v>
      </c>
      <c r="R26" s="416">
        <v>0</v>
      </c>
      <c r="S26" s="416">
        <v>21</v>
      </c>
      <c r="T26" s="416">
        <v>1</v>
      </c>
      <c r="U26" s="416">
        <v>142</v>
      </c>
      <c r="V26" s="416">
        <v>0</v>
      </c>
      <c r="W26" s="416">
        <v>357</v>
      </c>
      <c r="X26" s="416">
        <v>0</v>
      </c>
      <c r="Y26" s="416">
        <v>369</v>
      </c>
      <c r="Z26" s="416">
        <v>0</v>
      </c>
      <c r="AA26" s="416">
        <v>8</v>
      </c>
      <c r="AB26" s="416">
        <v>0</v>
      </c>
      <c r="AC26" s="416">
        <v>1</v>
      </c>
      <c r="AD26" s="416">
        <v>0</v>
      </c>
      <c r="AE26" s="718">
        <v>24</v>
      </c>
      <c r="AF26" s="718">
        <v>0</v>
      </c>
      <c r="AG26" s="718">
        <v>68</v>
      </c>
      <c r="AH26" s="718">
        <v>0</v>
      </c>
      <c r="AI26" s="705" t="s">
        <v>19</v>
      </c>
    </row>
    <row r="27" spans="1:35" ht="24.95" customHeight="1" thickTop="1">
      <c r="A27" s="757">
        <v>21</v>
      </c>
      <c r="B27" s="758" t="s">
        <v>1388</v>
      </c>
      <c r="C27" s="484">
        <v>4</v>
      </c>
      <c r="D27" s="23">
        <v>0</v>
      </c>
      <c r="E27" s="23">
        <v>0</v>
      </c>
      <c r="F27" s="23">
        <v>0</v>
      </c>
      <c r="G27" s="23">
        <v>0</v>
      </c>
      <c r="H27" s="23">
        <v>0</v>
      </c>
      <c r="I27" s="23">
        <v>29</v>
      </c>
      <c r="J27" s="23">
        <v>5</v>
      </c>
      <c r="K27" s="23">
        <v>1816</v>
      </c>
      <c r="L27" s="23">
        <v>33</v>
      </c>
      <c r="M27" s="23">
        <v>2255</v>
      </c>
      <c r="N27" s="23">
        <v>6</v>
      </c>
      <c r="O27" s="414">
        <v>7132</v>
      </c>
      <c r="P27" s="447">
        <v>6</v>
      </c>
      <c r="Q27" s="415">
        <v>6433</v>
      </c>
      <c r="R27" s="414">
        <v>9</v>
      </c>
      <c r="S27" s="414">
        <v>2450</v>
      </c>
      <c r="T27" s="414">
        <v>2</v>
      </c>
      <c r="U27" s="414">
        <v>8380</v>
      </c>
      <c r="V27" s="414">
        <v>11</v>
      </c>
      <c r="W27" s="414">
        <v>4158</v>
      </c>
      <c r="X27" s="414">
        <v>6</v>
      </c>
      <c r="Y27" s="414">
        <v>5198</v>
      </c>
      <c r="Z27" s="414">
        <v>5</v>
      </c>
      <c r="AA27" s="414">
        <v>3758</v>
      </c>
      <c r="AB27" s="414">
        <v>4</v>
      </c>
      <c r="AC27" s="414">
        <v>496</v>
      </c>
      <c r="AD27" s="414">
        <v>0</v>
      </c>
      <c r="AE27" s="414">
        <v>7548</v>
      </c>
      <c r="AF27" s="414">
        <v>0</v>
      </c>
      <c r="AG27" s="414">
        <v>5728</v>
      </c>
      <c r="AH27" s="414">
        <v>0</v>
      </c>
      <c r="AI27" s="706" t="s">
        <v>20</v>
      </c>
    </row>
    <row r="28" spans="1:35" ht="24.95" customHeight="1">
      <c r="A28" s="707">
        <v>22</v>
      </c>
      <c r="B28" s="478" t="s">
        <v>1386</v>
      </c>
      <c r="C28" s="477">
        <v>28</v>
      </c>
      <c r="D28" s="476">
        <v>0</v>
      </c>
      <c r="E28" s="476">
        <v>4349</v>
      </c>
      <c r="F28" s="476">
        <v>21</v>
      </c>
      <c r="G28" s="476">
        <v>245</v>
      </c>
      <c r="H28" s="476">
        <v>1</v>
      </c>
      <c r="I28" s="476">
        <v>4012</v>
      </c>
      <c r="J28" s="476">
        <v>15</v>
      </c>
      <c r="K28" s="476">
        <v>3921</v>
      </c>
      <c r="L28" s="476">
        <v>33</v>
      </c>
      <c r="M28" s="476">
        <v>770</v>
      </c>
      <c r="N28" s="476">
        <v>9</v>
      </c>
      <c r="O28" s="408">
        <v>4117</v>
      </c>
      <c r="P28" s="446">
        <v>25</v>
      </c>
      <c r="Q28" s="411">
        <v>472</v>
      </c>
      <c r="R28" s="408">
        <v>8</v>
      </c>
      <c r="S28" s="408">
        <v>14128</v>
      </c>
      <c r="T28" s="408">
        <v>18</v>
      </c>
      <c r="U28" s="408">
        <v>10439</v>
      </c>
      <c r="V28" s="408">
        <v>15</v>
      </c>
      <c r="W28" s="408">
        <v>15398</v>
      </c>
      <c r="X28" s="408">
        <v>18</v>
      </c>
      <c r="Y28" s="414">
        <v>14980</v>
      </c>
      <c r="Z28" s="414">
        <v>9</v>
      </c>
      <c r="AA28" s="414">
        <v>10289</v>
      </c>
      <c r="AB28" s="414">
        <v>14</v>
      </c>
      <c r="AC28" s="414">
        <v>8435</v>
      </c>
      <c r="AD28" s="414">
        <v>22</v>
      </c>
      <c r="AE28" s="414">
        <v>23389</v>
      </c>
      <c r="AF28" s="414">
        <v>55</v>
      </c>
      <c r="AG28" s="414">
        <v>5139</v>
      </c>
      <c r="AH28" s="414">
        <v>5</v>
      </c>
      <c r="AI28" s="615" t="s">
        <v>21</v>
      </c>
    </row>
    <row r="29" spans="1:35" ht="24.95" customHeight="1">
      <c r="A29" s="707">
        <v>23</v>
      </c>
      <c r="B29" s="478" t="s">
        <v>1385</v>
      </c>
      <c r="C29" s="477">
        <v>540</v>
      </c>
      <c r="D29" s="476">
        <v>10</v>
      </c>
      <c r="E29" s="476">
        <v>682</v>
      </c>
      <c r="F29" s="476">
        <v>4</v>
      </c>
      <c r="G29" s="476">
        <v>1389</v>
      </c>
      <c r="H29" s="476">
        <v>18</v>
      </c>
      <c r="I29" s="476">
        <v>1823</v>
      </c>
      <c r="J29" s="476">
        <v>9</v>
      </c>
      <c r="K29" s="476">
        <v>1072</v>
      </c>
      <c r="L29" s="476">
        <v>4</v>
      </c>
      <c r="M29" s="476">
        <v>1295</v>
      </c>
      <c r="N29" s="476">
        <v>10</v>
      </c>
      <c r="O29" s="408">
        <v>4413</v>
      </c>
      <c r="P29" s="446">
        <v>10</v>
      </c>
      <c r="Q29" s="411">
        <v>1243</v>
      </c>
      <c r="R29" s="408">
        <v>7</v>
      </c>
      <c r="S29" s="408">
        <v>4043</v>
      </c>
      <c r="T29" s="408">
        <v>7</v>
      </c>
      <c r="U29" s="408">
        <v>5292</v>
      </c>
      <c r="V29" s="408">
        <v>16</v>
      </c>
      <c r="W29" s="408">
        <v>8427</v>
      </c>
      <c r="X29" s="408">
        <v>14</v>
      </c>
      <c r="Y29" s="414">
        <v>9587</v>
      </c>
      <c r="Z29" s="414">
        <v>10</v>
      </c>
      <c r="AA29" s="414">
        <v>13706</v>
      </c>
      <c r="AB29" s="414">
        <v>17</v>
      </c>
      <c r="AC29" s="414">
        <v>2023</v>
      </c>
      <c r="AD29" s="414">
        <v>7</v>
      </c>
      <c r="AE29" s="414">
        <v>20749</v>
      </c>
      <c r="AF29" s="414">
        <v>96</v>
      </c>
      <c r="AG29" s="414">
        <v>9283</v>
      </c>
      <c r="AH29" s="414">
        <v>6</v>
      </c>
      <c r="AI29" s="615" t="s">
        <v>27</v>
      </c>
    </row>
    <row r="30" spans="1:35" ht="24.95" customHeight="1">
      <c r="A30" s="707">
        <v>24</v>
      </c>
      <c r="B30" s="478" t="s">
        <v>1384</v>
      </c>
      <c r="C30" s="477">
        <v>0</v>
      </c>
      <c r="D30" s="476">
        <v>0</v>
      </c>
      <c r="E30" s="476">
        <v>0</v>
      </c>
      <c r="F30" s="476">
        <v>0</v>
      </c>
      <c r="G30" s="476">
        <v>0</v>
      </c>
      <c r="H30" s="476">
        <v>0</v>
      </c>
      <c r="I30" s="476">
        <v>0</v>
      </c>
      <c r="J30" s="476">
        <v>0</v>
      </c>
      <c r="K30" s="476">
        <v>2</v>
      </c>
      <c r="L30" s="476">
        <v>0</v>
      </c>
      <c r="M30" s="476">
        <v>2</v>
      </c>
      <c r="N30" s="476">
        <v>0</v>
      </c>
      <c r="O30" s="408">
        <v>38</v>
      </c>
      <c r="P30" s="446">
        <v>0</v>
      </c>
      <c r="Q30" s="411">
        <v>5</v>
      </c>
      <c r="R30" s="408">
        <v>0</v>
      </c>
      <c r="S30" s="408">
        <v>21</v>
      </c>
      <c r="T30" s="408">
        <v>0</v>
      </c>
      <c r="U30" s="408">
        <v>82</v>
      </c>
      <c r="V30" s="408">
        <v>0</v>
      </c>
      <c r="W30" s="408">
        <v>312</v>
      </c>
      <c r="X30" s="408">
        <v>0</v>
      </c>
      <c r="Y30" s="414">
        <v>320</v>
      </c>
      <c r="Z30" s="414">
        <v>0</v>
      </c>
      <c r="AA30" s="414">
        <v>444</v>
      </c>
      <c r="AB30" s="414">
        <v>0</v>
      </c>
      <c r="AC30" s="414">
        <v>11</v>
      </c>
      <c r="AD30" s="414">
        <v>0</v>
      </c>
      <c r="AE30" s="414">
        <v>243</v>
      </c>
      <c r="AF30" s="414">
        <v>1</v>
      </c>
      <c r="AG30" s="414">
        <v>209</v>
      </c>
      <c r="AH30" s="414">
        <v>0</v>
      </c>
      <c r="AI30" s="615" t="s">
        <v>6</v>
      </c>
    </row>
    <row r="31" spans="1:35" ht="24.95" customHeight="1" thickBot="1">
      <c r="A31" s="707">
        <v>25</v>
      </c>
      <c r="B31" s="478" t="s">
        <v>1383</v>
      </c>
      <c r="C31" s="486">
        <v>707</v>
      </c>
      <c r="D31" s="485">
        <v>2</v>
      </c>
      <c r="E31" s="485">
        <v>530</v>
      </c>
      <c r="F31" s="485">
        <v>3</v>
      </c>
      <c r="G31" s="485">
        <v>1072</v>
      </c>
      <c r="H31" s="485">
        <v>7</v>
      </c>
      <c r="I31" s="485">
        <v>2051</v>
      </c>
      <c r="J31" s="485">
        <v>8</v>
      </c>
      <c r="K31" s="485">
        <v>2501</v>
      </c>
      <c r="L31" s="485">
        <v>9</v>
      </c>
      <c r="M31" s="485">
        <v>12826</v>
      </c>
      <c r="N31" s="485">
        <v>66</v>
      </c>
      <c r="O31" s="416">
        <v>6122</v>
      </c>
      <c r="P31" s="445">
        <v>0</v>
      </c>
      <c r="Q31" s="411">
        <v>2804</v>
      </c>
      <c r="R31" s="408">
        <v>3</v>
      </c>
      <c r="S31" s="408">
        <v>4535</v>
      </c>
      <c r="T31" s="408">
        <v>12</v>
      </c>
      <c r="U31" s="408">
        <v>2531</v>
      </c>
      <c r="V31" s="408">
        <v>5</v>
      </c>
      <c r="W31" s="408">
        <v>23294</v>
      </c>
      <c r="X31" s="408">
        <v>65</v>
      </c>
      <c r="Y31" s="414">
        <v>4486</v>
      </c>
      <c r="Z31" s="414">
        <v>13</v>
      </c>
      <c r="AA31" s="414">
        <v>8527</v>
      </c>
      <c r="AB31" s="414">
        <v>5</v>
      </c>
      <c r="AC31" s="414">
        <v>2410</v>
      </c>
      <c r="AD31" s="414">
        <v>0</v>
      </c>
      <c r="AE31" s="414">
        <v>6039</v>
      </c>
      <c r="AF31" s="414">
        <v>8</v>
      </c>
      <c r="AG31" s="414">
        <v>4771</v>
      </c>
      <c r="AH31" s="414">
        <v>4</v>
      </c>
      <c r="AI31" s="615" t="s">
        <v>22</v>
      </c>
    </row>
    <row r="32" spans="1:35" ht="24.95" customHeight="1" thickTop="1">
      <c r="A32" s="707">
        <v>26</v>
      </c>
      <c r="B32" s="478" t="s">
        <v>1382</v>
      </c>
      <c r="C32" s="484"/>
      <c r="D32" s="23"/>
      <c r="E32" s="23"/>
      <c r="F32" s="23"/>
      <c r="G32" s="23"/>
      <c r="H32" s="23"/>
      <c r="I32" s="23"/>
      <c r="J32" s="23"/>
      <c r="K32" s="23"/>
      <c r="L32" s="23"/>
      <c r="M32" s="23"/>
      <c r="N32" s="23"/>
      <c r="O32" s="414">
        <v>0</v>
      </c>
      <c r="P32" s="414">
        <v>0</v>
      </c>
      <c r="Q32" s="408">
        <v>704</v>
      </c>
      <c r="R32" s="408">
        <v>1</v>
      </c>
      <c r="S32" s="408">
        <v>1831</v>
      </c>
      <c r="T32" s="408">
        <v>2</v>
      </c>
      <c r="U32" s="408">
        <v>4037</v>
      </c>
      <c r="V32" s="408">
        <v>4</v>
      </c>
      <c r="W32" s="408">
        <v>5369</v>
      </c>
      <c r="X32" s="408">
        <v>0</v>
      </c>
      <c r="Y32" s="414">
        <v>100</v>
      </c>
      <c r="Z32" s="414">
        <v>0</v>
      </c>
      <c r="AA32" s="414">
        <v>114</v>
      </c>
      <c r="AB32" s="414">
        <v>0</v>
      </c>
      <c r="AC32" s="414">
        <v>2173</v>
      </c>
      <c r="AD32" s="414">
        <v>0</v>
      </c>
      <c r="AE32" s="414">
        <v>7135</v>
      </c>
      <c r="AF32" s="414">
        <v>0</v>
      </c>
      <c r="AG32" s="414">
        <v>13091</v>
      </c>
      <c r="AH32" s="414">
        <v>0</v>
      </c>
      <c r="AI32" s="706" t="s">
        <v>28</v>
      </c>
    </row>
    <row r="33" spans="1:35" ht="24.95" customHeight="1">
      <c r="A33" s="707">
        <v>27</v>
      </c>
      <c r="B33" s="478" t="s">
        <v>1381</v>
      </c>
      <c r="C33" s="477">
        <v>0</v>
      </c>
      <c r="D33" s="476">
        <v>0</v>
      </c>
      <c r="E33" s="476">
        <v>0</v>
      </c>
      <c r="F33" s="476">
        <v>0</v>
      </c>
      <c r="G33" s="476">
        <v>0</v>
      </c>
      <c r="H33" s="476">
        <v>0</v>
      </c>
      <c r="I33" s="476">
        <v>0</v>
      </c>
      <c r="J33" s="476">
        <v>0</v>
      </c>
      <c r="K33" s="476">
        <v>0</v>
      </c>
      <c r="L33" s="476">
        <v>0</v>
      </c>
      <c r="M33" s="476">
        <v>9</v>
      </c>
      <c r="N33" s="476">
        <v>0</v>
      </c>
      <c r="O33" s="408">
        <v>8</v>
      </c>
      <c r="P33" s="408">
        <v>0</v>
      </c>
      <c r="Q33" s="408">
        <v>6</v>
      </c>
      <c r="R33" s="408">
        <v>0</v>
      </c>
      <c r="S33" s="408">
        <v>40</v>
      </c>
      <c r="T33" s="408">
        <v>0</v>
      </c>
      <c r="U33" s="408">
        <v>102</v>
      </c>
      <c r="V33" s="408">
        <v>0</v>
      </c>
      <c r="W33" s="408">
        <v>127</v>
      </c>
      <c r="X33" s="408">
        <v>0</v>
      </c>
      <c r="Y33" s="414">
        <v>4592</v>
      </c>
      <c r="Z33" s="414">
        <v>2</v>
      </c>
      <c r="AA33" s="414">
        <v>13331</v>
      </c>
      <c r="AB33" s="414">
        <v>7</v>
      </c>
      <c r="AC33" s="414">
        <v>24</v>
      </c>
      <c r="AD33" s="414">
        <v>0</v>
      </c>
      <c r="AE33" s="414">
        <v>349</v>
      </c>
      <c r="AF33" s="414">
        <v>0</v>
      </c>
      <c r="AG33" s="414">
        <v>44</v>
      </c>
      <c r="AH33" s="414">
        <v>0</v>
      </c>
      <c r="AI33" s="615" t="s">
        <v>23</v>
      </c>
    </row>
    <row r="34" spans="1:35" ht="24.95" customHeight="1">
      <c r="A34" s="707">
        <v>28</v>
      </c>
      <c r="B34" s="478" t="s">
        <v>1380</v>
      </c>
      <c r="C34" s="477">
        <v>132</v>
      </c>
      <c r="D34" s="476">
        <v>2</v>
      </c>
      <c r="E34" s="476">
        <v>51</v>
      </c>
      <c r="F34" s="476">
        <v>2</v>
      </c>
      <c r="G34" s="476">
        <v>168</v>
      </c>
      <c r="H34" s="476">
        <v>2</v>
      </c>
      <c r="I34" s="476">
        <v>960</v>
      </c>
      <c r="J34" s="476">
        <v>8</v>
      </c>
      <c r="K34" s="476">
        <v>155</v>
      </c>
      <c r="L34" s="476">
        <v>5</v>
      </c>
      <c r="M34" s="476">
        <v>342</v>
      </c>
      <c r="N34" s="476">
        <v>4</v>
      </c>
      <c r="O34" s="408">
        <v>1414</v>
      </c>
      <c r="P34" s="408">
        <v>5</v>
      </c>
      <c r="Q34" s="408">
        <v>200</v>
      </c>
      <c r="R34" s="408">
        <v>0</v>
      </c>
      <c r="S34" s="408">
        <v>2892</v>
      </c>
      <c r="T34" s="408">
        <v>9</v>
      </c>
      <c r="U34" s="408">
        <v>15033</v>
      </c>
      <c r="V34" s="408">
        <v>42</v>
      </c>
      <c r="W34" s="408">
        <v>3092</v>
      </c>
      <c r="X34" s="408">
        <v>28</v>
      </c>
      <c r="Y34" s="414">
        <v>3829</v>
      </c>
      <c r="Z34" s="414">
        <v>4</v>
      </c>
      <c r="AA34" s="414">
        <v>10557</v>
      </c>
      <c r="AB34" s="414">
        <v>26</v>
      </c>
      <c r="AC34" s="414">
        <v>3715</v>
      </c>
      <c r="AD34" s="414">
        <v>6</v>
      </c>
      <c r="AE34" s="414">
        <v>29750</v>
      </c>
      <c r="AF34" s="414">
        <v>29</v>
      </c>
      <c r="AG34" s="414" t="s">
        <v>1545</v>
      </c>
      <c r="AH34" s="414">
        <v>1</v>
      </c>
      <c r="AI34" s="615" t="s">
        <v>7</v>
      </c>
    </row>
    <row r="35" spans="1:35" ht="24.95" customHeight="1">
      <c r="A35" s="707">
        <v>29</v>
      </c>
      <c r="B35" s="478" t="s">
        <v>1498</v>
      </c>
      <c r="C35" s="477">
        <v>0</v>
      </c>
      <c r="D35" s="476">
        <v>0</v>
      </c>
      <c r="E35" s="476">
        <v>20</v>
      </c>
      <c r="F35" s="476">
        <v>0</v>
      </c>
      <c r="G35" s="476">
        <v>0</v>
      </c>
      <c r="H35" s="476">
        <v>0</v>
      </c>
      <c r="I35" s="476">
        <v>178</v>
      </c>
      <c r="J35" s="476">
        <v>0</v>
      </c>
      <c r="K35" s="476">
        <v>454</v>
      </c>
      <c r="L35" s="476">
        <v>5</v>
      </c>
      <c r="M35" s="476">
        <v>110</v>
      </c>
      <c r="N35" s="476">
        <v>2</v>
      </c>
      <c r="O35" s="408">
        <v>54</v>
      </c>
      <c r="P35" s="408">
        <v>0</v>
      </c>
      <c r="Q35" s="408">
        <v>106</v>
      </c>
      <c r="R35" s="408">
        <v>0</v>
      </c>
      <c r="S35" s="408">
        <v>1655</v>
      </c>
      <c r="T35" s="408">
        <v>1</v>
      </c>
      <c r="U35" s="408">
        <v>2146</v>
      </c>
      <c r="V35" s="408">
        <v>4</v>
      </c>
      <c r="W35" s="408">
        <v>849</v>
      </c>
      <c r="X35" s="408">
        <v>0</v>
      </c>
      <c r="Y35" s="414">
        <v>689</v>
      </c>
      <c r="Z35" s="414">
        <v>3</v>
      </c>
      <c r="AA35" s="414">
        <v>10622</v>
      </c>
      <c r="AB35" s="414">
        <v>8</v>
      </c>
      <c r="AC35" s="414">
        <v>76</v>
      </c>
      <c r="AD35" s="414">
        <v>1</v>
      </c>
      <c r="AE35" s="414">
        <v>738</v>
      </c>
      <c r="AF35" s="414">
        <v>2</v>
      </c>
      <c r="AG35" s="414">
        <v>1878</v>
      </c>
      <c r="AH35" s="414">
        <v>0</v>
      </c>
      <c r="AI35" s="615" t="s">
        <v>24</v>
      </c>
    </row>
    <row r="36" spans="1:35" ht="24.95" customHeight="1">
      <c r="A36" s="707">
        <v>30</v>
      </c>
      <c r="B36" s="478" t="s">
        <v>1376</v>
      </c>
      <c r="C36" s="477">
        <v>95</v>
      </c>
      <c r="D36" s="476">
        <v>4</v>
      </c>
      <c r="E36" s="476">
        <v>1038</v>
      </c>
      <c r="F36" s="476">
        <v>7</v>
      </c>
      <c r="G36" s="476">
        <v>399</v>
      </c>
      <c r="H36" s="476">
        <v>0</v>
      </c>
      <c r="I36" s="476">
        <v>805</v>
      </c>
      <c r="J36" s="476">
        <v>1</v>
      </c>
      <c r="K36" s="476">
        <v>510</v>
      </c>
      <c r="L36" s="476">
        <v>0</v>
      </c>
      <c r="M36" s="476">
        <v>6456</v>
      </c>
      <c r="N36" s="476">
        <v>11</v>
      </c>
      <c r="O36" s="408">
        <v>5920</v>
      </c>
      <c r="P36" s="408">
        <v>6</v>
      </c>
      <c r="Q36" s="408">
        <v>3934</v>
      </c>
      <c r="R36" s="408">
        <v>4</v>
      </c>
      <c r="S36" s="408">
        <v>8516</v>
      </c>
      <c r="T36" s="408">
        <v>14</v>
      </c>
      <c r="U36" s="408">
        <v>22865</v>
      </c>
      <c r="V36" s="408">
        <v>45</v>
      </c>
      <c r="W36" s="408">
        <v>37746</v>
      </c>
      <c r="X36" s="408">
        <v>46</v>
      </c>
      <c r="Y36" s="414"/>
      <c r="Z36" s="414"/>
      <c r="AA36" s="414">
        <v>0</v>
      </c>
      <c r="AB36" s="414">
        <v>0</v>
      </c>
      <c r="AC36" s="414">
        <v>5166</v>
      </c>
      <c r="AD36" s="414">
        <v>0</v>
      </c>
      <c r="AE36" s="414">
        <v>8264</v>
      </c>
      <c r="AF36" s="414">
        <v>7</v>
      </c>
      <c r="AG36" s="414">
        <v>1753</v>
      </c>
      <c r="AH36" s="414">
        <v>3</v>
      </c>
      <c r="AI36" s="615" t="s">
        <v>8</v>
      </c>
    </row>
    <row r="37" spans="1:35" ht="33.75" customHeight="1">
      <c r="A37" s="707">
        <v>31</v>
      </c>
      <c r="B37" s="483" t="s">
        <v>1544</v>
      </c>
      <c r="C37" s="482">
        <v>0</v>
      </c>
      <c r="D37" s="481">
        <v>0</v>
      </c>
      <c r="E37" s="481">
        <v>0</v>
      </c>
      <c r="F37" s="481">
        <v>0</v>
      </c>
      <c r="G37" s="481">
        <v>0</v>
      </c>
      <c r="H37" s="481">
        <v>0</v>
      </c>
      <c r="I37" s="481">
        <v>25</v>
      </c>
      <c r="J37" s="481">
        <v>0</v>
      </c>
      <c r="K37" s="481">
        <v>6</v>
      </c>
      <c r="L37" s="481">
        <v>0</v>
      </c>
      <c r="M37" s="481">
        <v>24</v>
      </c>
      <c r="N37" s="481">
        <v>0</v>
      </c>
      <c r="O37" s="480">
        <v>67</v>
      </c>
      <c r="P37" s="480">
        <v>0</v>
      </c>
      <c r="Q37" s="480">
        <v>139</v>
      </c>
      <c r="R37" s="480">
        <v>0</v>
      </c>
      <c r="S37" s="480">
        <v>153</v>
      </c>
      <c r="T37" s="480">
        <v>0</v>
      </c>
      <c r="U37" s="480">
        <v>92</v>
      </c>
      <c r="V37" s="480">
        <v>0</v>
      </c>
      <c r="W37" s="480">
        <v>18</v>
      </c>
      <c r="X37" s="480">
        <v>0</v>
      </c>
      <c r="Y37" s="414">
        <v>49</v>
      </c>
      <c r="Z37" s="414">
        <v>0</v>
      </c>
      <c r="AA37" s="414" t="s">
        <v>1543</v>
      </c>
      <c r="AB37" s="414">
        <v>0</v>
      </c>
      <c r="AC37" s="414">
        <v>98</v>
      </c>
      <c r="AD37" s="414">
        <v>0</v>
      </c>
      <c r="AE37" s="414">
        <v>175</v>
      </c>
      <c r="AF37" s="414">
        <v>0</v>
      </c>
      <c r="AG37" s="414">
        <v>982</v>
      </c>
      <c r="AH37" s="414">
        <v>0</v>
      </c>
      <c r="AI37" s="750" t="s">
        <v>408</v>
      </c>
    </row>
    <row r="38" spans="1:35" s="61" customFormat="1" ht="24.95" customHeight="1">
      <c r="A38" s="751">
        <v>32</v>
      </c>
      <c r="B38" s="478" t="s">
        <v>1374</v>
      </c>
      <c r="C38" s="477">
        <v>99</v>
      </c>
      <c r="D38" s="476">
        <v>0</v>
      </c>
      <c r="E38" s="476">
        <v>167</v>
      </c>
      <c r="F38" s="476">
        <v>0</v>
      </c>
      <c r="G38" s="476">
        <v>25</v>
      </c>
      <c r="H38" s="476">
        <v>0</v>
      </c>
      <c r="I38" s="476">
        <v>221</v>
      </c>
      <c r="J38" s="476">
        <v>0</v>
      </c>
      <c r="K38" s="476">
        <v>73</v>
      </c>
      <c r="L38" s="476">
        <v>0</v>
      </c>
      <c r="M38" s="476">
        <v>351</v>
      </c>
      <c r="N38" s="476">
        <v>2</v>
      </c>
      <c r="O38" s="408">
        <v>107</v>
      </c>
      <c r="P38" s="408">
        <v>0</v>
      </c>
      <c r="Q38" s="408">
        <v>13</v>
      </c>
      <c r="R38" s="408">
        <v>0</v>
      </c>
      <c r="S38" s="408">
        <v>966</v>
      </c>
      <c r="T38" s="408">
        <v>1</v>
      </c>
      <c r="U38" s="408">
        <v>1246</v>
      </c>
      <c r="V38" s="408">
        <v>0</v>
      </c>
      <c r="W38" s="408">
        <v>1125</v>
      </c>
      <c r="X38" s="408">
        <v>0</v>
      </c>
      <c r="Y38" s="414">
        <v>301</v>
      </c>
      <c r="Z38" s="414">
        <v>0</v>
      </c>
      <c r="AA38" s="414">
        <v>286</v>
      </c>
      <c r="AB38" s="414">
        <v>0</v>
      </c>
      <c r="AC38" s="414">
        <v>265</v>
      </c>
      <c r="AD38" s="414">
        <v>0</v>
      </c>
      <c r="AE38" s="414">
        <v>1596</v>
      </c>
      <c r="AF38" s="414">
        <v>3</v>
      </c>
      <c r="AG38" s="414">
        <v>623</v>
      </c>
      <c r="AH38" s="414">
        <v>0</v>
      </c>
      <c r="AI38" s="615" t="s">
        <v>29</v>
      </c>
    </row>
    <row r="39" spans="1:35" ht="33" customHeight="1">
      <c r="A39" s="707">
        <v>33</v>
      </c>
      <c r="B39" s="478" t="s">
        <v>1542</v>
      </c>
      <c r="C39" s="477">
        <v>0</v>
      </c>
      <c r="D39" s="476">
        <v>0</v>
      </c>
      <c r="E39" s="476">
        <v>0</v>
      </c>
      <c r="F39" s="476">
        <v>0</v>
      </c>
      <c r="G39" s="476">
        <v>0</v>
      </c>
      <c r="H39" s="476">
        <v>0</v>
      </c>
      <c r="I39" s="476">
        <v>46</v>
      </c>
      <c r="J39" s="476">
        <v>0</v>
      </c>
      <c r="K39" s="476">
        <v>68</v>
      </c>
      <c r="L39" s="476">
        <v>0</v>
      </c>
      <c r="M39" s="476">
        <v>156</v>
      </c>
      <c r="N39" s="476">
        <v>1</v>
      </c>
      <c r="O39" s="408">
        <v>190</v>
      </c>
      <c r="P39" s="408">
        <v>0</v>
      </c>
      <c r="Q39" s="408">
        <v>641</v>
      </c>
      <c r="R39" s="408">
        <v>1</v>
      </c>
      <c r="S39" s="408">
        <v>1154</v>
      </c>
      <c r="T39" s="408">
        <v>0</v>
      </c>
      <c r="U39" s="408">
        <v>4161</v>
      </c>
      <c r="V39" s="408">
        <v>2</v>
      </c>
      <c r="W39" s="408">
        <v>2064</v>
      </c>
      <c r="X39" s="408">
        <v>0</v>
      </c>
      <c r="Y39" s="414">
        <v>493</v>
      </c>
      <c r="Z39" s="414">
        <v>0</v>
      </c>
      <c r="AA39" s="414">
        <v>1491</v>
      </c>
      <c r="AB39" s="414">
        <v>2</v>
      </c>
      <c r="AC39" s="414">
        <v>248</v>
      </c>
      <c r="AD39" s="414">
        <v>0</v>
      </c>
      <c r="AE39" s="414">
        <v>547</v>
      </c>
      <c r="AF39" s="414">
        <v>0</v>
      </c>
      <c r="AG39" s="414">
        <v>511</v>
      </c>
      <c r="AH39" s="414">
        <v>0</v>
      </c>
      <c r="AI39" s="615" t="s">
        <v>1541</v>
      </c>
    </row>
    <row r="40" spans="1:35" ht="24.95" customHeight="1">
      <c r="A40" s="707">
        <v>34</v>
      </c>
      <c r="B40" s="478" t="s">
        <v>1372</v>
      </c>
      <c r="C40" s="477">
        <v>0</v>
      </c>
      <c r="D40" s="476">
        <v>0</v>
      </c>
      <c r="E40" s="476">
        <v>0</v>
      </c>
      <c r="F40" s="476">
        <v>0</v>
      </c>
      <c r="G40" s="476">
        <v>0</v>
      </c>
      <c r="H40" s="476">
        <v>0</v>
      </c>
      <c r="I40" s="476">
        <v>0</v>
      </c>
      <c r="J40" s="476">
        <v>0</v>
      </c>
      <c r="K40" s="476">
        <v>0</v>
      </c>
      <c r="L40" s="476">
        <v>0</v>
      </c>
      <c r="M40" s="476">
        <v>96</v>
      </c>
      <c r="N40" s="476">
        <v>0</v>
      </c>
      <c r="O40" s="408">
        <v>61</v>
      </c>
      <c r="P40" s="408">
        <v>0</v>
      </c>
      <c r="Q40" s="408">
        <v>46</v>
      </c>
      <c r="R40" s="408">
        <v>0</v>
      </c>
      <c r="S40" s="408">
        <v>165</v>
      </c>
      <c r="T40" s="408">
        <v>0</v>
      </c>
      <c r="U40" s="408">
        <v>89</v>
      </c>
      <c r="V40" s="408">
        <v>0</v>
      </c>
      <c r="W40" s="408">
        <v>59</v>
      </c>
      <c r="X40" s="408">
        <v>0</v>
      </c>
      <c r="Y40" s="414">
        <v>163</v>
      </c>
      <c r="Z40" s="414">
        <v>0</v>
      </c>
      <c r="AA40" s="414" t="s">
        <v>1540</v>
      </c>
      <c r="AB40" s="414">
        <v>2</v>
      </c>
      <c r="AC40" s="414">
        <v>71</v>
      </c>
      <c r="AD40" s="414">
        <v>0</v>
      </c>
      <c r="AE40" s="414">
        <v>279</v>
      </c>
      <c r="AF40" s="414">
        <v>0</v>
      </c>
      <c r="AG40" s="414">
        <v>156</v>
      </c>
      <c r="AH40" s="414">
        <v>0</v>
      </c>
      <c r="AI40" s="615" t="s">
        <v>36</v>
      </c>
    </row>
    <row r="41" spans="1:35" ht="24.95" customHeight="1">
      <c r="A41" s="707">
        <v>35</v>
      </c>
      <c r="B41" s="478" t="s">
        <v>712</v>
      </c>
      <c r="C41" s="477"/>
      <c r="D41" s="476"/>
      <c r="E41" s="476"/>
      <c r="F41" s="476"/>
      <c r="G41" s="476"/>
      <c r="H41" s="476"/>
      <c r="I41" s="476"/>
      <c r="J41" s="476"/>
      <c r="K41" s="476"/>
      <c r="L41" s="476"/>
      <c r="M41" s="476"/>
      <c r="N41" s="476"/>
      <c r="O41" s="408"/>
      <c r="P41" s="408"/>
      <c r="Q41" s="408"/>
      <c r="R41" s="408"/>
      <c r="S41" s="408"/>
      <c r="T41" s="408"/>
      <c r="U41" s="408"/>
      <c r="V41" s="408"/>
      <c r="W41" s="408"/>
      <c r="X41" s="408"/>
      <c r="Y41" s="414"/>
      <c r="Z41" s="414"/>
      <c r="AA41" s="414"/>
      <c r="AB41" s="414"/>
      <c r="AC41" s="414"/>
      <c r="AD41" s="414"/>
      <c r="AE41" s="414">
        <v>1</v>
      </c>
      <c r="AF41" s="414">
        <v>0</v>
      </c>
      <c r="AG41" s="414">
        <v>56</v>
      </c>
      <c r="AH41" s="414">
        <v>0</v>
      </c>
      <c r="AI41" s="615" t="s">
        <v>30</v>
      </c>
    </row>
    <row r="42" spans="1:35" ht="24.95" customHeight="1">
      <c r="A42" s="707">
        <v>36</v>
      </c>
      <c r="B42" s="478" t="s">
        <v>1369</v>
      </c>
      <c r="C42" s="477">
        <v>274</v>
      </c>
      <c r="D42" s="476">
        <v>0</v>
      </c>
      <c r="E42" s="476">
        <v>35</v>
      </c>
      <c r="F42" s="476">
        <v>0</v>
      </c>
      <c r="G42" s="476">
        <v>66</v>
      </c>
      <c r="H42" s="476">
        <v>0</v>
      </c>
      <c r="I42" s="476">
        <v>96</v>
      </c>
      <c r="J42" s="476">
        <v>0</v>
      </c>
      <c r="K42" s="476">
        <v>463</v>
      </c>
      <c r="L42" s="476">
        <v>3</v>
      </c>
      <c r="M42" s="476">
        <v>3506</v>
      </c>
      <c r="N42" s="476">
        <v>5</v>
      </c>
      <c r="O42" s="408">
        <v>2215</v>
      </c>
      <c r="P42" s="408">
        <v>0</v>
      </c>
      <c r="Q42" s="408">
        <v>1322</v>
      </c>
      <c r="R42" s="408">
        <v>1</v>
      </c>
      <c r="S42" s="408">
        <v>771</v>
      </c>
      <c r="T42" s="408">
        <v>0</v>
      </c>
      <c r="U42" s="408">
        <v>490</v>
      </c>
      <c r="V42" s="408">
        <v>2</v>
      </c>
      <c r="W42" s="408">
        <v>4568</v>
      </c>
      <c r="X42" s="408">
        <v>7</v>
      </c>
      <c r="Y42" s="414">
        <v>592</v>
      </c>
      <c r="Z42" s="414">
        <v>2</v>
      </c>
      <c r="AA42" s="414">
        <v>2030</v>
      </c>
      <c r="AB42" s="414">
        <v>2</v>
      </c>
      <c r="AC42" s="414">
        <v>633</v>
      </c>
      <c r="AD42" s="414">
        <v>1</v>
      </c>
      <c r="AE42" s="414">
        <v>1625</v>
      </c>
      <c r="AF42" s="414">
        <v>1</v>
      </c>
      <c r="AG42" s="414">
        <v>827</v>
      </c>
      <c r="AH42" s="414">
        <v>1</v>
      </c>
      <c r="AI42" s="615" t="s">
        <v>31</v>
      </c>
    </row>
    <row r="43" spans="1:35" ht="24.95" customHeight="1">
      <c r="A43" s="1208" t="s">
        <v>1539</v>
      </c>
      <c r="B43" s="1243"/>
      <c r="C43" s="475">
        <v>5534</v>
      </c>
      <c r="D43" s="474">
        <v>69</v>
      </c>
      <c r="E43" s="474">
        <v>12561</v>
      </c>
      <c r="F43" s="474">
        <v>80</v>
      </c>
      <c r="G43" s="474">
        <v>15535</v>
      </c>
      <c r="H43" s="474">
        <v>96</v>
      </c>
      <c r="I43" s="474">
        <f t="shared" ref="I43:R43" si="0">SUM(I7:I42)</f>
        <v>28292</v>
      </c>
      <c r="J43" s="474">
        <f t="shared" si="0"/>
        <v>110</v>
      </c>
      <c r="K43" s="474">
        <f t="shared" si="0"/>
        <v>18860</v>
      </c>
      <c r="L43" s="474">
        <f t="shared" si="0"/>
        <v>169</v>
      </c>
      <c r="M43" s="474">
        <f t="shared" si="0"/>
        <v>50222</v>
      </c>
      <c r="N43" s="474">
        <f t="shared" si="0"/>
        <v>242</v>
      </c>
      <c r="O43" s="473">
        <f t="shared" si="0"/>
        <v>75808</v>
      </c>
      <c r="P43" s="473">
        <f t="shared" si="0"/>
        <v>193</v>
      </c>
      <c r="Q43" s="473">
        <f t="shared" si="0"/>
        <v>40571</v>
      </c>
      <c r="R43" s="473">
        <f t="shared" si="0"/>
        <v>137</v>
      </c>
      <c r="S43" s="409">
        <v>99913</v>
      </c>
      <c r="T43" s="409">
        <v>220</v>
      </c>
      <c r="U43" s="409">
        <v>129166</v>
      </c>
      <c r="V43" s="409">
        <v>245</v>
      </c>
      <c r="W43" s="409">
        <v>188401</v>
      </c>
      <c r="X43" s="409">
        <v>325</v>
      </c>
      <c r="Y43" s="410">
        <v>101192</v>
      </c>
      <c r="Z43" s="410">
        <v>172</v>
      </c>
      <c r="AA43" s="410">
        <v>157315</v>
      </c>
      <c r="AB43" s="410">
        <v>166</v>
      </c>
      <c r="AC43" s="410">
        <f>SUM(AC7:AC42)</f>
        <v>44585</v>
      </c>
      <c r="AD43" s="410">
        <f>SUM(AD7:AD42)</f>
        <v>56</v>
      </c>
      <c r="AE43" s="410">
        <v>193245</v>
      </c>
      <c r="AF43" s="410">
        <v>346</v>
      </c>
      <c r="AG43" s="410">
        <v>110473</v>
      </c>
      <c r="AH43" s="410">
        <v>86</v>
      </c>
      <c r="AI43" s="387" t="s">
        <v>1538</v>
      </c>
    </row>
    <row r="44" spans="1:35" ht="21" customHeight="1">
      <c r="A44" s="1240" t="s">
        <v>1537</v>
      </c>
      <c r="B44" s="1241"/>
      <c r="C44" s="1241"/>
      <c r="D44" s="1241"/>
      <c r="E44" s="1241"/>
      <c r="F44" s="1241"/>
      <c r="G44" s="1241"/>
      <c r="H44" s="1241"/>
      <c r="I44" s="1241"/>
      <c r="J44" s="1241"/>
      <c r="K44" s="1241"/>
      <c r="L44" s="1241"/>
      <c r="M44" s="1241"/>
      <c r="N44" s="1241"/>
      <c r="O44" s="1241"/>
      <c r="P44" s="1241"/>
      <c r="Q44" s="1241"/>
      <c r="R44" s="1241"/>
      <c r="S44" s="1241"/>
      <c r="T44" s="1241"/>
      <c r="U44" s="1241"/>
      <c r="V44" s="1241"/>
      <c r="W44" s="1241"/>
      <c r="X44" s="1241"/>
      <c r="Y44" s="1241"/>
      <c r="Z44" s="1241"/>
      <c r="AA44" s="1241"/>
      <c r="AB44" s="1241"/>
      <c r="AC44" s="1241"/>
      <c r="AD44" s="1241"/>
      <c r="AE44" s="1241"/>
      <c r="AF44" s="1241"/>
      <c r="AG44" s="1241"/>
      <c r="AH44" s="1241"/>
      <c r="AI44" s="1242"/>
    </row>
    <row r="45" spans="1:35" s="61" customFormat="1" ht="20.25" customHeight="1">
      <c r="A45" s="1237" t="s">
        <v>1536</v>
      </c>
      <c r="B45" s="1238"/>
      <c r="C45" s="1238"/>
      <c r="D45" s="1238"/>
      <c r="E45" s="1238"/>
      <c r="F45" s="1238"/>
      <c r="G45" s="1238"/>
      <c r="H45" s="1238"/>
      <c r="I45" s="1238"/>
      <c r="J45" s="1238"/>
      <c r="K45" s="1238"/>
      <c r="L45" s="1238"/>
      <c r="M45" s="1238"/>
      <c r="N45" s="1238"/>
      <c r="O45" s="1238"/>
      <c r="P45" s="1238"/>
      <c r="Q45" s="1238"/>
      <c r="R45" s="1238"/>
      <c r="S45" s="1238"/>
      <c r="T45" s="1238"/>
      <c r="U45" s="1238"/>
      <c r="V45" s="1238"/>
      <c r="W45" s="1238"/>
      <c r="X45" s="1238"/>
      <c r="Y45" s="1238"/>
      <c r="Z45" s="1238"/>
      <c r="AA45" s="1238"/>
      <c r="AB45" s="1238"/>
      <c r="AC45" s="1238"/>
      <c r="AD45" s="1238"/>
      <c r="AE45" s="1238"/>
      <c r="AF45" s="1238"/>
      <c r="AG45" s="1238"/>
      <c r="AH45" s="1238"/>
      <c r="AI45" s="1239"/>
    </row>
    <row r="46" spans="1:35" s="61" customFormat="1" ht="20.25" customHeight="1">
      <c r="A46" s="752" t="s">
        <v>1535</v>
      </c>
      <c r="B46" s="577"/>
      <c r="C46" s="577"/>
      <c r="D46" s="577"/>
      <c r="E46" s="577"/>
      <c r="F46" s="577"/>
      <c r="G46" s="577"/>
      <c r="H46" s="577"/>
      <c r="I46" s="577"/>
      <c r="J46" s="577"/>
      <c r="K46" s="577"/>
      <c r="L46" s="577"/>
      <c r="M46" s="577"/>
      <c r="N46" s="577"/>
      <c r="O46" s="577"/>
      <c r="P46" s="577"/>
      <c r="Q46" s="577"/>
      <c r="R46" s="577"/>
      <c r="S46" s="577"/>
      <c r="T46" s="577"/>
      <c r="U46" s="577"/>
      <c r="V46" s="578">
        <v>2</v>
      </c>
      <c r="AC46" s="61" t="s">
        <v>1534</v>
      </c>
      <c r="AE46" s="66" t="s">
        <v>1533</v>
      </c>
      <c r="AI46" s="753"/>
    </row>
    <row r="47" spans="1:35" s="61" customFormat="1" ht="19.5" customHeight="1" thickBot="1">
      <c r="A47" s="754" t="s">
        <v>1532</v>
      </c>
      <c r="B47" s="493"/>
      <c r="C47" s="493"/>
      <c r="D47" s="493"/>
      <c r="E47" s="493"/>
      <c r="F47" s="493"/>
      <c r="G47" s="493"/>
      <c r="H47" s="493"/>
      <c r="I47" s="493"/>
      <c r="J47" s="755"/>
      <c r="K47" s="755"/>
      <c r="L47" s="755"/>
      <c r="M47" s="755"/>
      <c r="N47" s="755"/>
      <c r="O47" s="755" t="s">
        <v>1531</v>
      </c>
      <c r="P47" s="755"/>
      <c r="Q47" s="755"/>
      <c r="R47" s="755"/>
      <c r="S47" s="755"/>
      <c r="T47" s="755"/>
      <c r="U47" s="755"/>
      <c r="V47" s="755"/>
      <c r="W47" s="755"/>
      <c r="X47" s="755"/>
      <c r="Y47" s="755"/>
      <c r="Z47" s="755"/>
      <c r="AA47" s="755"/>
      <c r="AB47" s="755"/>
      <c r="AC47" s="755"/>
      <c r="AD47" s="755"/>
      <c r="AE47" s="755"/>
      <c r="AF47" s="755"/>
      <c r="AG47" s="755"/>
      <c r="AH47" s="755"/>
      <c r="AI47" s="756"/>
    </row>
    <row r="48" spans="1:35" s="61" customFormat="1" ht="15.75" thickTop="1">
      <c r="B48" s="65"/>
    </row>
    <row r="55" spans="20:29">
      <c r="T55" s="5" t="s">
        <v>1360</v>
      </c>
    </row>
    <row r="58" spans="20:29">
      <c r="AC58" s="472"/>
    </row>
  </sheetData>
  <mergeCells count="25">
    <mergeCell ref="A2:AI2"/>
    <mergeCell ref="A4:AI4"/>
    <mergeCell ref="A5:A6"/>
    <mergeCell ref="AI5:AI6"/>
    <mergeCell ref="C5:D5"/>
    <mergeCell ref="E5:F5"/>
    <mergeCell ref="G5:H5"/>
    <mergeCell ref="I5:J5"/>
    <mergeCell ref="K5:L5"/>
    <mergeCell ref="M5:N5"/>
    <mergeCell ref="A3:AI3"/>
    <mergeCell ref="AG5:AH5"/>
    <mergeCell ref="A45:AI45"/>
    <mergeCell ref="O5:P5"/>
    <mergeCell ref="Q5:R5"/>
    <mergeCell ref="S5:T5"/>
    <mergeCell ref="U5:V5"/>
    <mergeCell ref="W5:X5"/>
    <mergeCell ref="Y5:Z5"/>
    <mergeCell ref="A44:AI44"/>
    <mergeCell ref="A43:B43"/>
    <mergeCell ref="AE5:AF5"/>
    <mergeCell ref="B5:B6"/>
    <mergeCell ref="AA5:AB5"/>
    <mergeCell ref="AC5:AD5"/>
  </mergeCells>
  <conditionalFormatting sqref="A7:AI43">
    <cfRule type="expression" dxfId="3" priority="1">
      <formula>MOD(ROW(),3)=1</formula>
    </cfRule>
  </conditionalFormatting>
  <printOptions horizontalCentered="1"/>
  <pageMargins left="0.23622047244094491" right="0.23622047244094491" top="0.27559055118110237" bottom="0.27559055118110237" header="0.31496062992125984" footer="0.31496062992125984"/>
  <pageSetup paperSize="9" scale="83" orientation="landscape" r:id="rId1"/>
  <rowBreaks count="2" manualBreakCount="2">
    <brk id="26" max="34" man="1"/>
    <brk id="47" max="34" man="1"/>
  </rowBreaks>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711C8-576E-4D66-BD76-E681091C142E}">
  <sheetPr>
    <pageSetUpPr fitToPage="1"/>
  </sheetPr>
  <dimension ref="A1:L47"/>
  <sheetViews>
    <sheetView showZeros="0" view="pageBreakPreview" topLeftCell="A28" zoomScaleSheetLayoutView="100" workbookViewId="0">
      <selection activeCell="M17" sqref="M17"/>
    </sheetView>
  </sheetViews>
  <sheetFormatPr defaultColWidth="9.140625" defaultRowHeight="15"/>
  <cols>
    <col min="1" max="1" width="9.140625" style="125" customWidth="1"/>
    <col min="2" max="2" width="21.28515625" style="487" customWidth="1"/>
    <col min="3" max="4" width="10.7109375" style="125" hidden="1" customWidth="1"/>
    <col min="5" max="10" width="10.7109375" style="125" customWidth="1"/>
    <col min="11" max="11" width="23.42578125" style="12" customWidth="1"/>
    <col min="12" max="16384" width="9.140625" style="12"/>
  </cols>
  <sheetData>
    <row r="1" spans="1:12" ht="27" customHeight="1" thickTop="1">
      <c r="A1" s="1255" t="s">
        <v>1598</v>
      </c>
      <c r="B1" s="1256"/>
      <c r="C1" s="1256"/>
      <c r="D1" s="1256"/>
      <c r="E1" s="1256"/>
      <c r="F1" s="1256"/>
      <c r="G1" s="1256"/>
      <c r="H1" s="1256"/>
      <c r="I1" s="1256"/>
      <c r="J1" s="1256"/>
      <c r="K1" s="1257"/>
      <c r="L1" s="504"/>
    </row>
    <row r="2" spans="1:12" ht="18.75" customHeight="1">
      <c r="A2" s="1183" t="s">
        <v>1597</v>
      </c>
      <c r="B2" s="1185"/>
      <c r="C2" s="1185"/>
      <c r="D2" s="1185"/>
      <c r="E2" s="1185"/>
      <c r="F2" s="1185"/>
      <c r="G2" s="1185"/>
      <c r="H2" s="1185"/>
      <c r="I2" s="1185"/>
      <c r="J2" s="1185"/>
      <c r="K2" s="1186"/>
    </row>
    <row r="3" spans="1:12" s="504" customFormat="1" ht="45">
      <c r="A3" s="591" t="s">
        <v>554</v>
      </c>
      <c r="B3" s="594" t="s">
        <v>172</v>
      </c>
      <c r="C3" s="506">
        <v>2015</v>
      </c>
      <c r="D3" s="505">
        <v>2016</v>
      </c>
      <c r="E3" s="505" t="s">
        <v>1596</v>
      </c>
      <c r="F3" s="596">
        <v>2018</v>
      </c>
      <c r="G3" s="596">
        <v>2019</v>
      </c>
      <c r="H3" s="596">
        <v>2020</v>
      </c>
      <c r="I3" s="596">
        <v>2021</v>
      </c>
      <c r="J3" s="596" t="s">
        <v>1527</v>
      </c>
      <c r="K3" s="761" t="s">
        <v>1419</v>
      </c>
    </row>
    <row r="4" spans="1:12" ht="16.5" customHeight="1">
      <c r="A4" s="503">
        <v>1</v>
      </c>
      <c r="B4" s="15" t="s">
        <v>307</v>
      </c>
      <c r="C4" s="499">
        <v>817</v>
      </c>
      <c r="D4" s="498">
        <v>960</v>
      </c>
      <c r="E4" s="498">
        <v>1162</v>
      </c>
      <c r="F4" s="498">
        <v>622</v>
      </c>
      <c r="G4" s="498">
        <v>832</v>
      </c>
      <c r="H4" s="498">
        <v>318</v>
      </c>
      <c r="I4" s="498">
        <v>753</v>
      </c>
      <c r="J4" s="498">
        <v>1527</v>
      </c>
      <c r="K4" s="665" t="s">
        <v>10</v>
      </c>
    </row>
    <row r="5" spans="1:12" ht="16.5" customHeight="1">
      <c r="A5" s="500">
        <v>2</v>
      </c>
      <c r="B5" s="15" t="s">
        <v>308</v>
      </c>
      <c r="C5" s="499">
        <v>35</v>
      </c>
      <c r="D5" s="498">
        <v>239</v>
      </c>
      <c r="E5" s="498">
        <v>133</v>
      </c>
      <c r="F5" s="498">
        <v>507</v>
      </c>
      <c r="G5" s="498">
        <v>332</v>
      </c>
      <c r="H5" s="498"/>
      <c r="I5" s="498" t="s">
        <v>1582</v>
      </c>
      <c r="J5" s="498" t="s">
        <v>1582</v>
      </c>
      <c r="K5" s="659" t="s">
        <v>11</v>
      </c>
    </row>
    <row r="6" spans="1:12" ht="16.5" customHeight="1">
      <c r="A6" s="500">
        <v>3</v>
      </c>
      <c r="B6" s="15" t="s">
        <v>309</v>
      </c>
      <c r="C6" s="499">
        <v>0</v>
      </c>
      <c r="D6" s="498">
        <v>40</v>
      </c>
      <c r="E6" s="498">
        <v>41</v>
      </c>
      <c r="F6" s="498">
        <v>3</v>
      </c>
      <c r="G6" s="498"/>
      <c r="H6" s="498"/>
      <c r="I6" s="498" t="s">
        <v>1595</v>
      </c>
      <c r="J6" s="498" t="s">
        <v>1595</v>
      </c>
      <c r="K6" s="659" t="s">
        <v>0</v>
      </c>
    </row>
    <row r="7" spans="1:12" ht="16.5" customHeight="1">
      <c r="A7" s="500">
        <v>4</v>
      </c>
      <c r="B7" s="15" t="s">
        <v>310</v>
      </c>
      <c r="C7" s="499">
        <v>3</v>
      </c>
      <c r="D7" s="498">
        <v>566</v>
      </c>
      <c r="E7" s="498">
        <v>1251</v>
      </c>
      <c r="F7" s="498">
        <v>156</v>
      </c>
      <c r="G7" s="498">
        <v>594</v>
      </c>
      <c r="H7" s="498">
        <v>38</v>
      </c>
      <c r="I7" s="498">
        <v>40</v>
      </c>
      <c r="J7" s="498" t="s">
        <v>1594</v>
      </c>
      <c r="K7" s="659" t="s">
        <v>1</v>
      </c>
    </row>
    <row r="8" spans="1:12" ht="16.5" customHeight="1">
      <c r="A8" s="500">
        <v>5</v>
      </c>
      <c r="B8" s="15" t="s">
        <v>312</v>
      </c>
      <c r="C8" s="499">
        <v>64</v>
      </c>
      <c r="D8" s="498">
        <v>12279</v>
      </c>
      <c r="E8" s="498">
        <v>940</v>
      </c>
      <c r="F8" s="498">
        <v>407</v>
      </c>
      <c r="G8" s="498">
        <v>520</v>
      </c>
      <c r="H8" s="498">
        <v>126</v>
      </c>
      <c r="I8" s="498">
        <v>112</v>
      </c>
      <c r="J8" s="498" t="s">
        <v>1593</v>
      </c>
      <c r="K8" s="659" t="s">
        <v>12</v>
      </c>
    </row>
    <row r="9" spans="1:12" ht="16.5" customHeight="1">
      <c r="A9" s="500">
        <v>6</v>
      </c>
      <c r="B9" s="15" t="s">
        <v>313</v>
      </c>
      <c r="C9" s="499">
        <v>561</v>
      </c>
      <c r="D9" s="498">
        <v>337</v>
      </c>
      <c r="E9" s="498">
        <v>509</v>
      </c>
      <c r="F9" s="498">
        <v>455</v>
      </c>
      <c r="G9" s="498">
        <v>867</v>
      </c>
      <c r="H9" s="498">
        <v>64</v>
      </c>
      <c r="I9" s="498">
        <v>114</v>
      </c>
      <c r="J9" s="498" t="s">
        <v>1592</v>
      </c>
      <c r="K9" s="659" t="s">
        <v>13</v>
      </c>
    </row>
    <row r="10" spans="1:12" ht="16.5" customHeight="1">
      <c r="A10" s="500">
        <v>7</v>
      </c>
      <c r="B10" s="15" t="s">
        <v>314</v>
      </c>
      <c r="C10" s="499">
        <v>406</v>
      </c>
      <c r="D10" s="498">
        <v>3285</v>
      </c>
      <c r="E10" s="498">
        <v>7953</v>
      </c>
      <c r="F10" s="498">
        <v>10601</v>
      </c>
      <c r="G10" s="498">
        <v>8084</v>
      </c>
      <c r="H10" s="498">
        <v>8120</v>
      </c>
      <c r="I10" s="498">
        <v>32372</v>
      </c>
      <c r="J10" s="498" t="s">
        <v>1591</v>
      </c>
      <c r="K10" s="659" t="s">
        <v>25</v>
      </c>
    </row>
    <row r="11" spans="1:12" ht="16.5" customHeight="1">
      <c r="A11" s="500">
        <v>8</v>
      </c>
      <c r="B11" s="15" t="s">
        <v>315</v>
      </c>
      <c r="C11" s="499">
        <v>1</v>
      </c>
      <c r="D11" s="498">
        <v>5394</v>
      </c>
      <c r="E11" s="498">
        <v>220</v>
      </c>
      <c r="F11" s="498">
        <v>62</v>
      </c>
      <c r="G11" s="498"/>
      <c r="H11" s="498">
        <v>930</v>
      </c>
      <c r="I11" s="498">
        <v>765</v>
      </c>
      <c r="J11" s="498" t="s">
        <v>1590</v>
      </c>
      <c r="K11" s="659" t="s">
        <v>14</v>
      </c>
    </row>
    <row r="12" spans="1:12" ht="16.5" customHeight="1">
      <c r="A12" s="500">
        <v>9</v>
      </c>
      <c r="B12" s="15" t="s">
        <v>317</v>
      </c>
      <c r="C12" s="499">
        <v>0</v>
      </c>
      <c r="D12" s="498">
        <v>1</v>
      </c>
      <c r="E12" s="498"/>
      <c r="F12" s="498">
        <v>1</v>
      </c>
      <c r="G12" s="498"/>
      <c r="H12" s="498">
        <v>1</v>
      </c>
      <c r="I12" s="498">
        <v>7</v>
      </c>
      <c r="J12" s="498" t="s">
        <v>1582</v>
      </c>
      <c r="K12" s="659" t="s">
        <v>32</v>
      </c>
    </row>
    <row r="13" spans="1:12" ht="16.5" customHeight="1">
      <c r="A13" s="500">
        <v>10</v>
      </c>
      <c r="B13" s="15" t="s">
        <v>318</v>
      </c>
      <c r="C13" s="499">
        <v>21</v>
      </c>
      <c r="D13" s="498">
        <v>47</v>
      </c>
      <c r="E13" s="498">
        <v>269</v>
      </c>
      <c r="F13" s="498">
        <v>3405</v>
      </c>
      <c r="G13" s="498">
        <v>1691</v>
      </c>
      <c r="H13" s="498">
        <v>627</v>
      </c>
      <c r="I13" s="498">
        <v>1064</v>
      </c>
      <c r="J13" s="498" t="s">
        <v>1589</v>
      </c>
      <c r="K13" s="659" t="s">
        <v>3</v>
      </c>
    </row>
    <row r="14" spans="1:12" ht="16.5" customHeight="1">
      <c r="A14" s="500">
        <v>11</v>
      </c>
      <c r="B14" s="15" t="s">
        <v>319</v>
      </c>
      <c r="C14" s="499">
        <v>20763</v>
      </c>
      <c r="D14" s="498">
        <v>15666</v>
      </c>
      <c r="E14" s="498">
        <v>32831</v>
      </c>
      <c r="F14" s="498">
        <v>20411</v>
      </c>
      <c r="G14" s="498">
        <v>43698</v>
      </c>
      <c r="H14" s="498">
        <v>16111</v>
      </c>
      <c r="I14" s="498">
        <v>40134</v>
      </c>
      <c r="J14" s="498" t="s">
        <v>1588</v>
      </c>
      <c r="K14" s="659" t="s">
        <v>15</v>
      </c>
    </row>
    <row r="15" spans="1:12" ht="16.5" customHeight="1">
      <c r="A15" s="500">
        <v>12</v>
      </c>
      <c r="B15" s="15" t="s">
        <v>320</v>
      </c>
      <c r="C15" s="499">
        <v>175</v>
      </c>
      <c r="D15" s="498">
        <v>129</v>
      </c>
      <c r="E15" s="498">
        <v>78</v>
      </c>
      <c r="F15" s="498">
        <v>77</v>
      </c>
      <c r="G15" s="498">
        <v>109</v>
      </c>
      <c r="H15" s="498">
        <v>2302</v>
      </c>
      <c r="I15" s="498">
        <v>3030</v>
      </c>
      <c r="J15" s="498" t="s">
        <v>1587</v>
      </c>
      <c r="K15" s="659" t="s">
        <v>4</v>
      </c>
    </row>
    <row r="16" spans="1:12" ht="16.5" customHeight="1">
      <c r="A16" s="500">
        <v>13</v>
      </c>
      <c r="B16" s="15" t="s">
        <v>321</v>
      </c>
      <c r="C16" s="499">
        <v>67</v>
      </c>
      <c r="D16" s="498">
        <v>2280</v>
      </c>
      <c r="E16" s="498">
        <v>2477</v>
      </c>
      <c r="F16" s="498">
        <v>3211</v>
      </c>
      <c r="G16" s="498">
        <v>2749</v>
      </c>
      <c r="H16" s="498">
        <v>1871</v>
      </c>
      <c r="I16" s="498">
        <v>3822</v>
      </c>
      <c r="J16" s="498" t="s">
        <v>1586</v>
      </c>
      <c r="K16" s="659" t="s">
        <v>5</v>
      </c>
    </row>
    <row r="17" spans="1:11" ht="16.5" customHeight="1">
      <c r="A17" s="500">
        <v>14</v>
      </c>
      <c r="B17" s="15" t="s">
        <v>322</v>
      </c>
      <c r="C17" s="499">
        <v>391</v>
      </c>
      <c r="D17" s="498">
        <v>7570</v>
      </c>
      <c r="E17" s="498">
        <v>8110</v>
      </c>
      <c r="F17" s="498">
        <v>9884</v>
      </c>
      <c r="G17" s="498">
        <v>5158</v>
      </c>
      <c r="H17" s="498">
        <v>4258</v>
      </c>
      <c r="I17" s="498"/>
      <c r="J17" s="498" t="s">
        <v>1582</v>
      </c>
      <c r="K17" s="659" t="s">
        <v>16</v>
      </c>
    </row>
    <row r="18" spans="1:11" ht="16.5" customHeight="1">
      <c r="A18" s="500">
        <v>15</v>
      </c>
      <c r="B18" s="15" t="s">
        <v>323</v>
      </c>
      <c r="C18" s="499">
        <v>0</v>
      </c>
      <c r="D18" s="498">
        <v>0</v>
      </c>
      <c r="E18" s="498"/>
      <c r="F18" s="498">
        <v>2</v>
      </c>
      <c r="G18" s="498">
        <v>40</v>
      </c>
      <c r="H18" s="498"/>
      <c r="I18" s="498"/>
      <c r="J18" s="498">
        <v>160</v>
      </c>
      <c r="K18" s="659" t="s">
        <v>17</v>
      </c>
    </row>
    <row r="19" spans="1:11" ht="16.5" customHeight="1">
      <c r="A19" s="500">
        <v>16</v>
      </c>
      <c r="B19" s="15" t="s">
        <v>324</v>
      </c>
      <c r="C19" s="499">
        <v>78</v>
      </c>
      <c r="D19" s="498">
        <v>360</v>
      </c>
      <c r="E19" s="498">
        <v>236</v>
      </c>
      <c r="F19" s="498">
        <v>44</v>
      </c>
      <c r="G19" s="498">
        <v>114</v>
      </c>
      <c r="H19" s="498">
        <v>3</v>
      </c>
      <c r="I19" s="498">
        <v>21680</v>
      </c>
      <c r="J19" s="498" t="s">
        <v>1585</v>
      </c>
      <c r="K19" s="659" t="s">
        <v>18</v>
      </c>
    </row>
    <row r="20" spans="1:11" ht="16.5" customHeight="1">
      <c r="A20" s="500">
        <v>17</v>
      </c>
      <c r="B20" s="15" t="s">
        <v>1584</v>
      </c>
      <c r="C20" s="499">
        <v>0</v>
      </c>
      <c r="D20" s="498">
        <v>0</v>
      </c>
      <c r="E20" s="498"/>
      <c r="F20" s="498">
        <v>93</v>
      </c>
      <c r="G20" s="498"/>
      <c r="H20" s="498">
        <v>34</v>
      </c>
      <c r="I20" s="498"/>
      <c r="J20" s="498" t="s">
        <v>1582</v>
      </c>
      <c r="K20" s="659" t="s">
        <v>1583</v>
      </c>
    </row>
    <row r="21" spans="1:11" ht="16.5" customHeight="1">
      <c r="A21" s="500">
        <v>18</v>
      </c>
      <c r="B21" s="15" t="s">
        <v>327</v>
      </c>
      <c r="C21" s="499">
        <v>81</v>
      </c>
      <c r="D21" s="498">
        <v>51</v>
      </c>
      <c r="E21" s="498"/>
      <c r="F21" s="498"/>
      <c r="G21" s="498">
        <v>242</v>
      </c>
      <c r="H21" s="498">
        <v>15</v>
      </c>
      <c r="I21" s="498"/>
      <c r="J21" s="498" t="s">
        <v>1582</v>
      </c>
      <c r="K21" s="659" t="s">
        <v>20</v>
      </c>
    </row>
    <row r="22" spans="1:11" ht="16.5" customHeight="1">
      <c r="A22" s="500">
        <v>19</v>
      </c>
      <c r="B22" s="15" t="s">
        <v>328</v>
      </c>
      <c r="C22" s="499">
        <v>180</v>
      </c>
      <c r="D22" s="498">
        <v>4407</v>
      </c>
      <c r="E22" s="498">
        <v>3251</v>
      </c>
      <c r="F22" s="498">
        <v>736</v>
      </c>
      <c r="G22" s="498">
        <v>372</v>
      </c>
      <c r="H22" s="498">
        <v>25</v>
      </c>
      <c r="I22" s="498">
        <v>644</v>
      </c>
      <c r="J22" s="498" t="s">
        <v>1581</v>
      </c>
      <c r="K22" s="659" t="s">
        <v>21</v>
      </c>
    </row>
    <row r="23" spans="1:11" ht="16.5" customHeight="1">
      <c r="A23" s="500">
        <v>20</v>
      </c>
      <c r="B23" s="15" t="s">
        <v>329</v>
      </c>
      <c r="C23" s="499">
        <v>7</v>
      </c>
      <c r="D23" s="498">
        <v>2506</v>
      </c>
      <c r="E23" s="498">
        <v>1612</v>
      </c>
      <c r="F23" s="498">
        <v>254</v>
      </c>
      <c r="G23" s="498">
        <v>365</v>
      </c>
      <c r="H23" s="498">
        <v>1015</v>
      </c>
      <c r="I23" s="498">
        <v>1157</v>
      </c>
      <c r="J23" s="498" t="s">
        <v>1580</v>
      </c>
      <c r="K23" s="659" t="s">
        <v>27</v>
      </c>
    </row>
    <row r="24" spans="1:11" ht="16.5" customHeight="1">
      <c r="A24" s="500">
        <v>21</v>
      </c>
      <c r="B24" s="15" t="s">
        <v>330</v>
      </c>
      <c r="C24" s="499">
        <v>0</v>
      </c>
      <c r="D24" s="498">
        <v>30</v>
      </c>
      <c r="E24" s="498">
        <v>130</v>
      </c>
      <c r="F24" s="498">
        <v>384</v>
      </c>
      <c r="G24" s="498">
        <v>1126</v>
      </c>
      <c r="H24" s="498">
        <v>253</v>
      </c>
      <c r="I24" s="498">
        <v>457</v>
      </c>
      <c r="J24" s="498" t="s">
        <v>1579</v>
      </c>
      <c r="K24" s="659" t="s">
        <v>6</v>
      </c>
    </row>
    <row r="25" spans="1:11" ht="16.5" customHeight="1">
      <c r="A25" s="500">
        <v>22</v>
      </c>
      <c r="B25" s="15" t="s">
        <v>331</v>
      </c>
      <c r="C25" s="499">
        <v>329</v>
      </c>
      <c r="D25" s="498">
        <v>86</v>
      </c>
      <c r="E25" s="498">
        <v>131</v>
      </c>
      <c r="F25" s="498">
        <v>284</v>
      </c>
      <c r="G25" s="498">
        <v>623</v>
      </c>
      <c r="H25" s="498">
        <v>1461</v>
      </c>
      <c r="I25" s="498">
        <v>3654</v>
      </c>
      <c r="J25" s="498" t="s">
        <v>1578</v>
      </c>
      <c r="K25" s="659" t="s">
        <v>22</v>
      </c>
    </row>
    <row r="26" spans="1:11" ht="16.5" customHeight="1">
      <c r="A26" s="500">
        <v>23</v>
      </c>
      <c r="B26" s="15" t="s">
        <v>345</v>
      </c>
      <c r="C26" s="499">
        <v>2067</v>
      </c>
      <c r="D26" s="498">
        <v>611</v>
      </c>
      <c r="E26" s="498">
        <v>1277</v>
      </c>
      <c r="F26" s="498">
        <v>1954</v>
      </c>
      <c r="G26" s="498">
        <v>5352</v>
      </c>
      <c r="H26" s="498">
        <v>364</v>
      </c>
      <c r="I26" s="498">
        <v>220</v>
      </c>
      <c r="J26" s="498" t="s">
        <v>1577</v>
      </c>
      <c r="K26" s="659" t="s">
        <v>28</v>
      </c>
    </row>
    <row r="27" spans="1:11" ht="16.5" customHeight="1">
      <c r="A27" s="500">
        <v>24</v>
      </c>
      <c r="B27" s="15" t="s">
        <v>332</v>
      </c>
      <c r="C27" s="499">
        <v>180</v>
      </c>
      <c r="D27" s="498">
        <v>311</v>
      </c>
      <c r="E27" s="498">
        <v>574</v>
      </c>
      <c r="F27" s="498">
        <v>683</v>
      </c>
      <c r="G27" s="498">
        <v>1105</v>
      </c>
      <c r="H27" s="498">
        <v>454</v>
      </c>
      <c r="I27" s="498">
        <v>948</v>
      </c>
      <c r="J27" s="498" t="s">
        <v>1576</v>
      </c>
      <c r="K27" s="659" t="s">
        <v>23</v>
      </c>
    </row>
    <row r="28" spans="1:11" ht="16.5" customHeight="1">
      <c r="A28" s="500">
        <v>25</v>
      </c>
      <c r="B28" s="15" t="s">
        <v>333</v>
      </c>
      <c r="C28" s="499">
        <v>0</v>
      </c>
      <c r="D28" s="498">
        <v>2458</v>
      </c>
      <c r="E28" s="498">
        <v>103</v>
      </c>
      <c r="F28" s="498">
        <v>58</v>
      </c>
      <c r="G28" s="498">
        <v>72</v>
      </c>
      <c r="H28" s="498">
        <v>53</v>
      </c>
      <c r="I28" s="498">
        <v>70</v>
      </c>
      <c r="J28" s="498" t="s">
        <v>1575</v>
      </c>
      <c r="K28" s="659" t="s">
        <v>7</v>
      </c>
    </row>
    <row r="29" spans="1:11" ht="16.5" customHeight="1">
      <c r="A29" s="500">
        <v>26</v>
      </c>
      <c r="B29" s="15" t="s">
        <v>334</v>
      </c>
      <c r="C29" s="465">
        <v>0</v>
      </c>
      <c r="D29" s="422">
        <v>35</v>
      </c>
      <c r="E29" s="422"/>
      <c r="F29" s="422">
        <v>29</v>
      </c>
      <c r="G29" s="422">
        <v>1</v>
      </c>
      <c r="H29" s="422"/>
      <c r="I29" s="498">
        <v>3</v>
      </c>
      <c r="J29" s="498" t="s">
        <v>1574</v>
      </c>
      <c r="K29" s="659" t="s">
        <v>24</v>
      </c>
    </row>
    <row r="30" spans="1:11" ht="16.5" customHeight="1">
      <c r="A30" s="503">
        <v>27</v>
      </c>
      <c r="B30" s="15" t="s">
        <v>335</v>
      </c>
      <c r="C30" s="499">
        <v>1013</v>
      </c>
      <c r="D30" s="498">
        <v>1071</v>
      </c>
      <c r="E30" s="498">
        <v>2103</v>
      </c>
      <c r="F30" s="498">
        <v>52</v>
      </c>
      <c r="G30" s="498" t="s">
        <v>1486</v>
      </c>
      <c r="H30" s="498">
        <v>391</v>
      </c>
      <c r="I30" s="498" t="s">
        <v>1573</v>
      </c>
      <c r="J30" s="498"/>
      <c r="K30" s="665" t="s">
        <v>8</v>
      </c>
    </row>
    <row r="31" spans="1:11" ht="30.75" customHeight="1">
      <c r="A31" s="500">
        <v>28</v>
      </c>
      <c r="B31" s="15" t="s">
        <v>1572</v>
      </c>
      <c r="C31" s="499">
        <v>68</v>
      </c>
      <c r="D31" s="498">
        <v>18</v>
      </c>
      <c r="E31" s="498">
        <v>93</v>
      </c>
      <c r="F31" s="498">
        <v>205</v>
      </c>
      <c r="G31" s="498">
        <v>702</v>
      </c>
      <c r="H31" s="498">
        <v>610</v>
      </c>
      <c r="I31" s="498">
        <v>187</v>
      </c>
      <c r="J31" s="498" t="s">
        <v>1571</v>
      </c>
      <c r="K31" s="659" t="s">
        <v>409</v>
      </c>
    </row>
    <row r="32" spans="1:11" s="66" customFormat="1" ht="16.5" customHeight="1">
      <c r="A32" s="501">
        <v>29</v>
      </c>
      <c r="B32" s="15" t="s">
        <v>337</v>
      </c>
      <c r="C32" s="499">
        <v>1</v>
      </c>
      <c r="D32" s="498">
        <v>2857</v>
      </c>
      <c r="E32" s="498">
        <v>1810</v>
      </c>
      <c r="F32" s="498">
        <v>357</v>
      </c>
      <c r="G32" s="498">
        <v>82</v>
      </c>
      <c r="H32" s="498"/>
      <c r="I32" s="498">
        <v>397</v>
      </c>
      <c r="J32" s="498" t="s">
        <v>1570</v>
      </c>
      <c r="K32" s="659" t="s">
        <v>29</v>
      </c>
    </row>
    <row r="33" spans="1:12" ht="26.25" customHeight="1">
      <c r="A33" s="500">
        <v>30</v>
      </c>
      <c r="B33" s="15" t="s">
        <v>338</v>
      </c>
      <c r="C33" s="499">
        <v>0</v>
      </c>
      <c r="D33" s="498">
        <v>0</v>
      </c>
      <c r="E33" s="498"/>
      <c r="F33" s="498"/>
      <c r="G33" s="498"/>
      <c r="H33" s="498"/>
      <c r="I33" s="498"/>
      <c r="J33" s="498"/>
      <c r="K33" s="659" t="s">
        <v>33</v>
      </c>
    </row>
    <row r="34" spans="1:12" ht="16.5" customHeight="1">
      <c r="A34" s="500">
        <v>31</v>
      </c>
      <c r="B34" s="15" t="s">
        <v>340</v>
      </c>
      <c r="C34" s="499">
        <v>0</v>
      </c>
      <c r="D34" s="498">
        <v>0</v>
      </c>
      <c r="E34" s="498"/>
      <c r="F34" s="498" t="s">
        <v>1486</v>
      </c>
      <c r="G34" s="498" t="s">
        <v>1486</v>
      </c>
      <c r="H34" s="498"/>
      <c r="I34" s="498"/>
      <c r="J34" s="498" t="s">
        <v>1569</v>
      </c>
      <c r="K34" s="659" t="s">
        <v>30</v>
      </c>
    </row>
    <row r="35" spans="1:12" ht="16.5" customHeight="1">
      <c r="A35" s="500">
        <v>32</v>
      </c>
      <c r="B35" s="15" t="s">
        <v>341</v>
      </c>
      <c r="C35" s="499">
        <v>245</v>
      </c>
      <c r="D35" s="498">
        <v>463</v>
      </c>
      <c r="E35" s="498">
        <v>475</v>
      </c>
      <c r="F35" s="498">
        <v>2876</v>
      </c>
      <c r="G35" s="498">
        <v>7084</v>
      </c>
      <c r="H35" s="498">
        <v>3980</v>
      </c>
      <c r="I35" s="498">
        <v>7284</v>
      </c>
      <c r="J35" s="498" t="s">
        <v>1568</v>
      </c>
      <c r="K35" s="659" t="s">
        <v>31</v>
      </c>
    </row>
    <row r="36" spans="1:12" ht="16.5" customHeight="1">
      <c r="A36" s="1253" t="s">
        <v>348</v>
      </c>
      <c r="B36" s="1254"/>
      <c r="C36" s="496">
        <f>SUM(C4:C35)</f>
        <v>27553</v>
      </c>
      <c r="D36" s="496">
        <f>SUM(D4:D35)</f>
        <v>64057</v>
      </c>
      <c r="E36" s="496">
        <f>SUM(E4:E35)</f>
        <v>67769</v>
      </c>
      <c r="F36" s="497">
        <f>SUM(F4:F35)</f>
        <v>57813</v>
      </c>
      <c r="G36" s="496">
        <v>81914</v>
      </c>
      <c r="H36" s="497">
        <f>SUM(H4:H35)</f>
        <v>43424</v>
      </c>
      <c r="I36" s="496">
        <v>119070</v>
      </c>
      <c r="J36" s="496" t="s">
        <v>1567</v>
      </c>
      <c r="K36" s="495" t="s">
        <v>9</v>
      </c>
    </row>
    <row r="37" spans="1:12" s="122" customFormat="1" ht="21" customHeight="1">
      <c r="A37" s="942" t="s">
        <v>1566</v>
      </c>
      <c r="B37" s="943"/>
      <c r="C37" s="943"/>
      <c r="D37" s="943"/>
      <c r="E37" s="943"/>
      <c r="F37" s="943"/>
      <c r="G37" s="943"/>
      <c r="H37" s="943"/>
      <c r="I37" s="943"/>
      <c r="J37" s="943"/>
      <c r="K37" s="944"/>
    </row>
    <row r="38" spans="1:12" ht="30" customHeight="1">
      <c r="A38" s="1250" t="s">
        <v>1565</v>
      </c>
      <c r="B38" s="1251"/>
      <c r="C38" s="1251"/>
      <c r="D38" s="1251"/>
      <c r="E38" s="1251"/>
      <c r="F38" s="1251"/>
      <c r="G38" s="1251"/>
      <c r="H38" s="1251"/>
      <c r="I38" s="1251"/>
      <c r="J38" s="1251"/>
      <c r="K38" s="1252"/>
    </row>
    <row r="39" spans="1:12" s="122" customFormat="1" ht="17.25">
      <c r="A39" s="325" t="s">
        <v>1564</v>
      </c>
      <c r="B39" s="12"/>
      <c r="C39" s="125"/>
      <c r="D39" s="125"/>
      <c r="E39" s="125"/>
      <c r="F39" s="125"/>
      <c r="G39" s="125"/>
      <c r="H39" s="125"/>
      <c r="I39" s="125"/>
      <c r="J39" s="125"/>
      <c r="K39" s="466"/>
    </row>
    <row r="40" spans="1:12" s="122" customFormat="1">
      <c r="A40" s="325" t="s">
        <v>1563</v>
      </c>
      <c r="B40" s="12"/>
      <c r="C40" s="125"/>
      <c r="D40" s="125"/>
      <c r="E40" s="125"/>
      <c r="G40" s="125"/>
      <c r="H40" s="125"/>
      <c r="I40" s="125"/>
      <c r="J40" s="125"/>
      <c r="K40" s="466"/>
    </row>
    <row r="41" spans="1:12" s="122" customFormat="1">
      <c r="A41" s="325" t="s">
        <v>1562</v>
      </c>
      <c r="B41" s="12"/>
      <c r="C41" s="125"/>
      <c r="D41" s="125"/>
      <c r="E41" s="125"/>
      <c r="G41" s="125"/>
      <c r="H41" s="125"/>
      <c r="I41" s="125"/>
      <c r="J41" s="125"/>
      <c r="K41" s="466"/>
    </row>
    <row r="42" spans="1:12" s="66" customFormat="1" ht="18" customHeight="1" thickBot="1">
      <c r="A42" s="494" t="s">
        <v>1561</v>
      </c>
      <c r="B42" s="493"/>
      <c r="C42" s="493"/>
      <c r="D42" s="493"/>
      <c r="E42" s="493"/>
      <c r="F42" s="492" t="s">
        <v>1560</v>
      </c>
      <c r="G42" s="491"/>
      <c r="H42" s="491"/>
      <c r="I42" s="491"/>
      <c r="J42" s="491"/>
      <c r="K42" s="490"/>
    </row>
    <row r="43" spans="1:12" ht="15" customHeight="1" thickTop="1">
      <c r="A43" s="12"/>
      <c r="B43" s="12"/>
      <c r="C43" s="12"/>
      <c r="D43" s="12"/>
      <c r="E43" s="12"/>
      <c r="F43" s="12"/>
      <c r="G43" s="12"/>
      <c r="H43" s="12"/>
      <c r="I43" s="12"/>
      <c r="J43" s="12"/>
    </row>
    <row r="45" spans="1:12">
      <c r="B45" s="489"/>
    </row>
    <row r="47" spans="1:12">
      <c r="A47" s="488"/>
      <c r="B47" s="488"/>
      <c r="C47" s="488"/>
      <c r="D47" s="488"/>
      <c r="E47" s="488"/>
      <c r="F47" s="488"/>
      <c r="G47" s="488"/>
      <c r="H47" s="488"/>
      <c r="I47" s="488"/>
      <c r="J47" s="488"/>
      <c r="K47" s="488"/>
      <c r="L47" s="488"/>
    </row>
  </sheetData>
  <mergeCells count="5">
    <mergeCell ref="A2:K2"/>
    <mergeCell ref="A37:K37"/>
    <mergeCell ref="A38:K38"/>
    <mergeCell ref="A36:B36"/>
    <mergeCell ref="A1:K1"/>
  </mergeCells>
  <conditionalFormatting sqref="A4:K36">
    <cfRule type="expression" dxfId="2" priority="1">
      <formula>MOD(ROW(),3)=0</formula>
    </cfRule>
  </conditionalFormatting>
  <printOptions horizontalCentered="1"/>
  <pageMargins left="0.62992125984251968" right="0.23622047244094491" top="0.27559055118110237" bottom="0.27559055118110237" header="0.31496062992125984" footer="0.31496062992125984"/>
  <pageSetup paperSize="9" scale="79" orientation="portrait"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
  <sheetViews>
    <sheetView view="pageBreakPreview" zoomScaleSheetLayoutView="100" workbookViewId="0">
      <selection activeCell="M17" sqref="M17"/>
    </sheetView>
  </sheetViews>
  <sheetFormatPr defaultColWidth="9.140625" defaultRowHeight="15"/>
  <cols>
    <col min="1" max="1" width="9.140625" style="175"/>
    <col min="2" max="2" width="22.5703125" style="135" customWidth="1"/>
    <col min="3" max="3" width="15.28515625" style="135" customWidth="1"/>
    <col min="4" max="5" width="10.85546875" style="135" customWidth="1"/>
    <col min="6" max="6" width="12.7109375" style="135" customWidth="1"/>
    <col min="7" max="7" width="12.42578125" style="135" customWidth="1"/>
    <col min="8" max="8" width="12.5703125" style="135" customWidth="1"/>
    <col min="9" max="9" width="13" style="135" customWidth="1"/>
    <col min="10" max="10" width="23.5703125" style="135" customWidth="1"/>
    <col min="11" max="16384" width="9.140625" style="135"/>
  </cols>
  <sheetData>
    <row r="1" spans="1:11" s="137" customFormat="1" ht="26.1" customHeight="1" thickTop="1">
      <c r="A1" s="199"/>
      <c r="B1" s="892" t="s">
        <v>1090</v>
      </c>
      <c r="C1" s="892"/>
      <c r="D1" s="892"/>
      <c r="E1" s="892"/>
      <c r="F1" s="892"/>
      <c r="G1" s="892"/>
      <c r="H1" s="892"/>
      <c r="I1" s="892"/>
      <c r="J1" s="893"/>
    </row>
    <row r="2" spans="1:11" s="137" customFormat="1" ht="26.1" customHeight="1">
      <c r="A2" s="200"/>
      <c r="B2" s="894" t="s">
        <v>1091</v>
      </c>
      <c r="C2" s="894"/>
      <c r="D2" s="894"/>
      <c r="E2" s="894"/>
      <c r="F2" s="894"/>
      <c r="G2" s="894"/>
      <c r="H2" s="894"/>
      <c r="I2" s="894"/>
      <c r="J2" s="895"/>
    </row>
    <row r="3" spans="1:11" s="137" customFormat="1" ht="105">
      <c r="A3" s="258" t="s">
        <v>554</v>
      </c>
      <c r="B3" s="259" t="s">
        <v>399</v>
      </c>
      <c r="C3" s="260" t="s">
        <v>564</v>
      </c>
      <c r="D3" s="261" t="s">
        <v>565</v>
      </c>
      <c r="E3" s="261" t="s">
        <v>566</v>
      </c>
      <c r="F3" s="261" t="s">
        <v>567</v>
      </c>
      <c r="G3" s="261" t="s">
        <v>568</v>
      </c>
      <c r="H3" s="261" t="s">
        <v>569</v>
      </c>
      <c r="I3" s="261" t="s">
        <v>570</v>
      </c>
      <c r="J3" s="610" t="s">
        <v>519</v>
      </c>
      <c r="K3" s="262"/>
    </row>
    <row r="4" spans="1:11" s="137" customFormat="1" ht="26.1" customHeight="1">
      <c r="A4" s="201">
        <v>1</v>
      </c>
      <c r="B4" s="256" t="s">
        <v>307</v>
      </c>
      <c r="C4" s="255">
        <v>974</v>
      </c>
      <c r="D4" s="172">
        <v>350</v>
      </c>
      <c r="E4" s="176">
        <v>555</v>
      </c>
      <c r="F4" s="172">
        <v>155062</v>
      </c>
      <c r="G4" s="172">
        <v>152062</v>
      </c>
      <c r="H4" s="172">
        <v>150669</v>
      </c>
      <c r="I4" s="172">
        <v>517435</v>
      </c>
      <c r="J4" s="611" t="s">
        <v>10</v>
      </c>
    </row>
    <row r="5" spans="1:11" s="137" customFormat="1" ht="26.1" customHeight="1">
      <c r="A5" s="201">
        <f>A4+1</f>
        <v>2</v>
      </c>
      <c r="B5" s="256" t="s">
        <v>313</v>
      </c>
      <c r="C5" s="255">
        <v>104</v>
      </c>
      <c r="D5" s="176">
        <v>32</v>
      </c>
      <c r="E5" s="176">
        <v>60</v>
      </c>
      <c r="F5" s="172">
        <v>2986</v>
      </c>
      <c r="G5" s="172">
        <v>2922</v>
      </c>
      <c r="H5" s="172">
        <v>650</v>
      </c>
      <c r="I5" s="172">
        <v>12651</v>
      </c>
      <c r="J5" s="612" t="s">
        <v>13</v>
      </c>
    </row>
    <row r="6" spans="1:11" s="137" customFormat="1" ht="26.1" customHeight="1">
      <c r="A6" s="201">
        <f t="shared" ref="A6:A16" si="0">A5+1</f>
        <v>3</v>
      </c>
      <c r="B6" s="256" t="s">
        <v>314</v>
      </c>
      <c r="C6" s="255">
        <v>1600</v>
      </c>
      <c r="D6" s="172">
        <v>107</v>
      </c>
      <c r="E6" s="176">
        <v>260</v>
      </c>
      <c r="F6" s="172">
        <v>67610</v>
      </c>
      <c r="G6" s="172">
        <v>64395</v>
      </c>
      <c r="H6" s="172">
        <v>19123</v>
      </c>
      <c r="I6" s="172">
        <v>354992</v>
      </c>
      <c r="J6" s="612" t="s">
        <v>25</v>
      </c>
    </row>
    <row r="7" spans="1:11" s="137" customFormat="1" ht="26.1" customHeight="1">
      <c r="A7" s="201">
        <f t="shared" si="0"/>
        <v>4</v>
      </c>
      <c r="B7" s="256" t="s">
        <v>319</v>
      </c>
      <c r="C7" s="255">
        <v>300</v>
      </c>
      <c r="D7" s="172">
        <v>115</v>
      </c>
      <c r="E7" s="172">
        <v>162</v>
      </c>
      <c r="F7" s="172">
        <v>32479</v>
      </c>
      <c r="G7" s="172">
        <v>30897</v>
      </c>
      <c r="H7" s="172">
        <v>27312</v>
      </c>
      <c r="I7" s="172">
        <v>157989</v>
      </c>
      <c r="J7" s="612" t="s">
        <v>15</v>
      </c>
    </row>
    <row r="8" spans="1:11" s="137" customFormat="1" ht="26.1" customHeight="1">
      <c r="A8" s="201">
        <f t="shared" si="0"/>
        <v>5</v>
      </c>
      <c r="B8" s="256" t="s">
        <v>320</v>
      </c>
      <c r="C8" s="255">
        <v>590</v>
      </c>
      <c r="D8" s="176">
        <v>174</v>
      </c>
      <c r="E8" s="172"/>
      <c r="F8" s="172">
        <v>121637</v>
      </c>
      <c r="G8" s="172">
        <v>116598</v>
      </c>
      <c r="H8" s="172">
        <v>72507</v>
      </c>
      <c r="I8" s="172">
        <v>563903</v>
      </c>
      <c r="J8" s="612" t="s">
        <v>4</v>
      </c>
    </row>
    <row r="9" spans="1:11" s="137" customFormat="1" ht="26.1" customHeight="1">
      <c r="A9" s="201">
        <f t="shared" si="0"/>
        <v>6</v>
      </c>
      <c r="B9" s="256" t="s">
        <v>322</v>
      </c>
      <c r="C9" s="255">
        <v>720</v>
      </c>
      <c r="D9" s="172">
        <v>173</v>
      </c>
      <c r="E9" s="176">
        <v>456</v>
      </c>
      <c r="F9" s="172">
        <v>87717</v>
      </c>
      <c r="G9" s="172">
        <v>80906</v>
      </c>
      <c r="H9" s="172">
        <v>27400</v>
      </c>
      <c r="I9" s="172">
        <v>364899</v>
      </c>
      <c r="J9" s="612" t="s">
        <v>16</v>
      </c>
    </row>
    <row r="10" spans="1:11" s="137" customFormat="1" ht="26.1" customHeight="1">
      <c r="A10" s="201">
        <f t="shared" si="0"/>
        <v>7</v>
      </c>
      <c r="B10" s="256" t="s">
        <v>327</v>
      </c>
      <c r="C10" s="255">
        <v>480</v>
      </c>
      <c r="D10" s="176">
        <v>55</v>
      </c>
      <c r="E10" s="172">
        <v>739</v>
      </c>
      <c r="F10" s="172">
        <v>115228</v>
      </c>
      <c r="G10" s="172">
        <v>92569</v>
      </c>
      <c r="H10" s="172">
        <v>48601</v>
      </c>
      <c r="I10" s="172">
        <v>517623</v>
      </c>
      <c r="J10" s="612" t="s">
        <v>20</v>
      </c>
    </row>
    <row r="11" spans="1:11" s="137" customFormat="1" ht="26.1" customHeight="1">
      <c r="A11" s="201">
        <f t="shared" si="0"/>
        <v>8</v>
      </c>
      <c r="B11" s="256" t="s">
        <v>331</v>
      </c>
      <c r="C11" s="255">
        <v>1076</v>
      </c>
      <c r="D11" s="172">
        <v>301</v>
      </c>
      <c r="E11" s="176">
        <v>608</v>
      </c>
      <c r="F11" s="172">
        <v>201855</v>
      </c>
      <c r="G11" s="172">
        <v>196784</v>
      </c>
      <c r="H11" s="172">
        <v>183683</v>
      </c>
      <c r="I11" s="172">
        <v>795708</v>
      </c>
      <c r="J11" s="612" t="s">
        <v>22</v>
      </c>
    </row>
    <row r="12" spans="1:11" s="137" customFormat="1" ht="26.1" customHeight="1">
      <c r="A12" s="201">
        <f t="shared" si="0"/>
        <v>9</v>
      </c>
      <c r="B12" s="256" t="s">
        <v>483</v>
      </c>
      <c r="C12" s="255">
        <v>158</v>
      </c>
      <c r="D12" s="176">
        <v>49</v>
      </c>
      <c r="E12" s="172">
        <v>171</v>
      </c>
      <c r="F12" s="172">
        <v>81067</v>
      </c>
      <c r="G12" s="172">
        <v>56447</v>
      </c>
      <c r="H12" s="172">
        <v>55301</v>
      </c>
      <c r="I12" s="172">
        <v>368816</v>
      </c>
      <c r="J12" s="612" t="s">
        <v>479</v>
      </c>
    </row>
    <row r="13" spans="1:11" s="137" customFormat="1" ht="26.1" customHeight="1">
      <c r="A13" s="201">
        <f t="shared" si="0"/>
        <v>10</v>
      </c>
      <c r="B13" s="257" t="s">
        <v>484</v>
      </c>
      <c r="C13" s="255">
        <v>1912</v>
      </c>
      <c r="D13" s="172">
        <v>51</v>
      </c>
      <c r="E13" s="172">
        <v>169</v>
      </c>
      <c r="F13" s="172">
        <v>5944</v>
      </c>
      <c r="G13" s="172">
        <v>4486</v>
      </c>
      <c r="H13" s="172">
        <v>1486</v>
      </c>
      <c r="I13" s="172">
        <v>26521</v>
      </c>
      <c r="J13" s="612" t="s">
        <v>480</v>
      </c>
    </row>
    <row r="14" spans="1:11" s="137" customFormat="1" ht="26.1" customHeight="1">
      <c r="A14" s="201">
        <f t="shared" si="0"/>
        <v>11</v>
      </c>
      <c r="B14" s="256" t="s">
        <v>339</v>
      </c>
      <c r="C14" s="255">
        <v>27</v>
      </c>
      <c r="D14" s="176">
        <v>8</v>
      </c>
      <c r="E14" s="172">
        <v>12</v>
      </c>
      <c r="F14" s="172">
        <v>3163</v>
      </c>
      <c r="G14" s="172">
        <v>3094</v>
      </c>
      <c r="H14" s="172">
        <v>20</v>
      </c>
      <c r="I14" s="172">
        <v>15836</v>
      </c>
      <c r="J14" s="612" t="s">
        <v>36</v>
      </c>
    </row>
    <row r="15" spans="1:11" s="137" customFormat="1" ht="26.1" customHeight="1">
      <c r="A15" s="201">
        <f t="shared" si="0"/>
        <v>12</v>
      </c>
      <c r="B15" s="256" t="s">
        <v>341</v>
      </c>
      <c r="C15" s="255">
        <v>45</v>
      </c>
      <c r="D15" s="176">
        <v>22</v>
      </c>
      <c r="E15" s="172">
        <v>39</v>
      </c>
      <c r="F15" s="172">
        <v>14347</v>
      </c>
      <c r="G15" s="172">
        <v>14328</v>
      </c>
      <c r="H15" s="172">
        <v>12968</v>
      </c>
      <c r="I15" s="172">
        <v>50270</v>
      </c>
      <c r="J15" s="612" t="s">
        <v>31</v>
      </c>
    </row>
    <row r="16" spans="1:11" s="137" customFormat="1" ht="26.1" customHeight="1">
      <c r="A16" s="201">
        <f t="shared" si="0"/>
        <v>13</v>
      </c>
      <c r="B16" s="256" t="s">
        <v>485</v>
      </c>
      <c r="C16" s="255">
        <v>132</v>
      </c>
      <c r="D16" s="172">
        <v>20</v>
      </c>
      <c r="E16" s="172">
        <v>10</v>
      </c>
      <c r="F16" s="172">
        <v>4163</v>
      </c>
      <c r="G16" s="172">
        <v>3003</v>
      </c>
      <c r="H16" s="172">
        <v>1170</v>
      </c>
      <c r="I16" s="172">
        <v>27934</v>
      </c>
      <c r="J16" s="612" t="s">
        <v>30</v>
      </c>
    </row>
    <row r="17" spans="1:10" s="137" customFormat="1" ht="21.95" customHeight="1">
      <c r="A17" s="890" t="s">
        <v>348</v>
      </c>
      <c r="B17" s="891"/>
      <c r="C17" s="173">
        <v>8118</v>
      </c>
      <c r="D17" s="173">
        <f>SUM(D4:D16)</f>
        <v>1457</v>
      </c>
      <c r="E17" s="173">
        <f>SUM(E4:E16)</f>
        <v>3241</v>
      </c>
      <c r="F17" s="173">
        <v>893258</v>
      </c>
      <c r="G17" s="173">
        <v>818491</v>
      </c>
      <c r="H17" s="173">
        <v>600890</v>
      </c>
      <c r="I17" s="173">
        <v>3774577</v>
      </c>
      <c r="J17" s="202" t="s">
        <v>9</v>
      </c>
    </row>
    <row r="18" spans="1:10" s="137" customFormat="1" ht="20.25" customHeight="1">
      <c r="A18" s="203" t="s">
        <v>537</v>
      </c>
      <c r="B18" s="613"/>
      <c r="C18" s="613"/>
      <c r="D18" s="613"/>
      <c r="E18" s="613"/>
      <c r="F18" s="613"/>
      <c r="G18" s="613"/>
      <c r="H18" s="613"/>
      <c r="I18" s="613"/>
      <c r="J18" s="204"/>
    </row>
    <row r="19" spans="1:10" s="137" customFormat="1" ht="14.45" customHeight="1">
      <c r="A19" s="203" t="s">
        <v>536</v>
      </c>
      <c r="B19" s="613"/>
      <c r="C19" s="613"/>
      <c r="D19" s="613"/>
      <c r="E19" s="613"/>
      <c r="F19" s="613"/>
      <c r="G19" s="613"/>
      <c r="H19" s="613"/>
      <c r="I19" s="613"/>
      <c r="J19" s="204"/>
    </row>
    <row r="20" spans="1:10" s="137" customFormat="1" ht="15.95" customHeight="1">
      <c r="A20" s="205" t="s">
        <v>481</v>
      </c>
      <c r="B20" s="614"/>
      <c r="C20" s="614"/>
      <c r="D20" s="614"/>
      <c r="E20" s="614"/>
      <c r="F20" s="614"/>
      <c r="G20" s="614"/>
      <c r="H20" s="614"/>
      <c r="I20" s="614"/>
      <c r="J20" s="204"/>
    </row>
    <row r="21" spans="1:10" s="137" customFormat="1" ht="17.45" customHeight="1" thickBot="1">
      <c r="A21" s="206" t="s">
        <v>482</v>
      </c>
      <c r="B21" s="207"/>
      <c r="C21" s="207"/>
      <c r="D21" s="207"/>
      <c r="E21" s="207"/>
      <c r="F21" s="207"/>
      <c r="G21" s="207"/>
      <c r="H21" s="207"/>
      <c r="I21" s="207"/>
      <c r="J21" s="208"/>
    </row>
    <row r="22" spans="1:10" hidden="1">
      <c r="B22" s="138"/>
      <c r="C22" s="139"/>
      <c r="D22" s="139"/>
      <c r="E22" s="139"/>
      <c r="F22" s="139"/>
      <c r="G22" s="139"/>
      <c r="H22" s="139"/>
      <c r="I22" s="139"/>
    </row>
    <row r="23" spans="1:10" hidden="1">
      <c r="C23" s="139"/>
      <c r="D23" s="139"/>
      <c r="E23" s="139"/>
      <c r="F23" s="139"/>
      <c r="G23" s="139"/>
      <c r="H23" s="139"/>
      <c r="I23" s="139"/>
    </row>
    <row r="24" spans="1:10" ht="18" hidden="1">
      <c r="F24" s="140"/>
    </row>
    <row r="25" spans="1:10" hidden="1"/>
    <row r="26" spans="1:10" hidden="1"/>
    <row r="27" spans="1:10" hidden="1">
      <c r="B27" s="896"/>
      <c r="C27" s="896"/>
      <c r="D27" s="896"/>
      <c r="E27" s="896"/>
      <c r="F27" s="896"/>
    </row>
    <row r="28" spans="1:10" ht="15.75" thickTop="1"/>
    <row r="29" spans="1:10">
      <c r="B29" s="141"/>
      <c r="C29" s="142"/>
      <c r="D29" s="142"/>
      <c r="E29" s="142"/>
      <c r="F29" s="142"/>
    </row>
    <row r="43" spans="2:6">
      <c r="B43" s="143"/>
      <c r="C43" s="143"/>
      <c r="D43" s="143"/>
      <c r="E43" s="143"/>
      <c r="F43" s="143"/>
    </row>
  </sheetData>
  <mergeCells count="4">
    <mergeCell ref="A17:B17"/>
    <mergeCell ref="B1:J1"/>
    <mergeCell ref="B2:J2"/>
    <mergeCell ref="B27:F27"/>
  </mergeCells>
  <conditionalFormatting sqref="A4:A17 B4:B16 C4:J17">
    <cfRule type="expression" dxfId="36" priority="6">
      <formula>MOD(ROW(),3)=1</formula>
    </cfRule>
  </conditionalFormatting>
  <printOptions horizontalCentered="1" verticalCentered="1"/>
  <pageMargins left="0.70866141732283472" right="0.70866141732283472" top="0.62992125984251968" bottom="0.74803149606299213" header="0.31496062992125984" footer="0.31496062992125984"/>
  <pageSetup paperSize="9" scale="86" fitToHeight="0" orientation="landscape" r:id="rId1"/>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2545B-B127-48EA-8446-6FF8C1E2A196}">
  <sheetPr>
    <pageSetUpPr fitToPage="1"/>
  </sheetPr>
  <dimension ref="A1:BQ39"/>
  <sheetViews>
    <sheetView showZeros="0" view="pageBreakPreview" topLeftCell="AM1" zoomScaleSheetLayoutView="100" workbookViewId="0">
      <selection activeCell="M17" sqref="M17"/>
    </sheetView>
  </sheetViews>
  <sheetFormatPr defaultColWidth="9.140625" defaultRowHeight="15"/>
  <cols>
    <col min="1" max="1" width="6.28515625" hidden="1" customWidth="1"/>
    <col min="2" max="2" width="20.5703125" hidden="1" customWidth="1"/>
    <col min="3" max="9" width="6.28515625" hidden="1" customWidth="1"/>
    <col min="10" max="10" width="7.42578125" hidden="1" customWidth="1"/>
    <col min="11" max="22" width="7.5703125" hidden="1" customWidth="1"/>
    <col min="23" max="23" width="20.42578125" hidden="1" customWidth="1"/>
    <col min="24" max="24" width="6.28515625" hidden="1" customWidth="1"/>
    <col min="25" max="25" width="19.28515625" hidden="1" customWidth="1"/>
    <col min="26" max="37" width="8" hidden="1" customWidth="1"/>
    <col min="38" max="38" width="18.7109375" hidden="1" customWidth="1"/>
    <col min="39" max="39" width="6.28515625" customWidth="1"/>
    <col min="40" max="40" width="17.7109375" customWidth="1"/>
    <col min="41" max="41" width="7.28515625" hidden="1" customWidth="1"/>
    <col min="42" max="42" width="7.42578125" hidden="1" customWidth="1"/>
    <col min="43" max="43" width="6.5703125" hidden="1" customWidth="1"/>
    <col min="44" max="44" width="7.42578125" hidden="1" customWidth="1"/>
    <col min="45" max="45" width="7.28515625" hidden="1" customWidth="1"/>
    <col min="46" max="46" width="6.85546875" hidden="1" customWidth="1"/>
    <col min="47" max="47" width="6.7109375" hidden="1" customWidth="1"/>
    <col min="48" max="48" width="7.42578125" hidden="1" customWidth="1"/>
    <col min="49" max="49" width="7.7109375" hidden="1" customWidth="1"/>
    <col min="50" max="50" width="6.85546875" hidden="1" customWidth="1"/>
    <col min="51" max="51" width="6.7109375" hidden="1" customWidth="1"/>
    <col min="52" max="52" width="7.28515625" hidden="1" customWidth="1"/>
    <col min="53" max="53" width="7.85546875" customWidth="1"/>
    <col min="54" max="54" width="7.7109375" customWidth="1"/>
    <col min="55" max="55" width="6.7109375" customWidth="1"/>
    <col min="56" max="68" width="7" customWidth="1"/>
    <col min="69" max="69" width="17.7109375" customWidth="1"/>
  </cols>
  <sheetData>
    <row r="1" spans="1:69" ht="15.75" thickBot="1"/>
    <row r="2" spans="1:69" s="403" customFormat="1" ht="23.25" customHeight="1" thickTop="1">
      <c r="A2" s="1262" t="s">
        <v>1619</v>
      </c>
      <c r="B2" s="1263"/>
      <c r="C2" s="1263"/>
      <c r="D2" s="1263"/>
      <c r="E2" s="1263"/>
      <c r="F2" s="1263"/>
      <c r="G2" s="1263"/>
      <c r="H2" s="1263"/>
      <c r="I2" s="1263"/>
      <c r="J2" s="1263"/>
      <c r="K2" s="1263"/>
      <c r="L2" s="1263"/>
      <c r="M2" s="1263"/>
      <c r="N2" s="1263"/>
      <c r="O2" s="1263"/>
      <c r="P2" s="1264"/>
      <c r="Q2" s="550"/>
      <c r="R2" s="550"/>
      <c r="S2" s="550"/>
      <c r="T2" s="550"/>
      <c r="U2" s="550"/>
      <c r="V2" s="550"/>
      <c r="W2" s="550"/>
      <c r="X2" s="549"/>
      <c r="Y2" s="549"/>
      <c r="Z2" s="549"/>
      <c r="AA2" s="549"/>
      <c r="AB2" s="549"/>
      <c r="AC2" s="549"/>
      <c r="AD2" s="549"/>
      <c r="AE2" s="549"/>
      <c r="AF2" s="549"/>
      <c r="AG2" s="549"/>
      <c r="AH2" s="549"/>
      <c r="AI2" s="549"/>
      <c r="AJ2" s="549"/>
      <c r="AK2" s="549"/>
      <c r="AL2" s="549"/>
      <c r="AM2" s="914" t="s">
        <v>1618</v>
      </c>
      <c r="AN2" s="915"/>
      <c r="AO2" s="915"/>
      <c r="AP2" s="915"/>
      <c r="AQ2" s="915"/>
      <c r="AR2" s="915"/>
      <c r="AS2" s="915"/>
      <c r="AT2" s="915"/>
      <c r="AU2" s="915"/>
      <c r="AV2" s="915"/>
      <c r="AW2" s="915"/>
      <c r="AX2" s="915"/>
      <c r="AY2" s="915"/>
      <c r="AZ2" s="915"/>
      <c r="BA2" s="915"/>
      <c r="BB2" s="915"/>
      <c r="BC2" s="915"/>
      <c r="BD2" s="915"/>
      <c r="BE2" s="915"/>
      <c r="BF2" s="915"/>
      <c r="BG2" s="915"/>
      <c r="BH2" s="915"/>
      <c r="BI2" s="915"/>
      <c r="BJ2" s="915"/>
      <c r="BK2" s="915"/>
      <c r="BL2" s="915"/>
      <c r="BM2" s="915"/>
      <c r="BN2" s="915"/>
      <c r="BO2" s="915"/>
      <c r="BP2" s="915"/>
      <c r="BQ2" s="916"/>
    </row>
    <row r="3" spans="1:69" s="113" customFormat="1" ht="15.75">
      <c r="A3" s="1280" t="s">
        <v>1617</v>
      </c>
      <c r="B3" s="1281"/>
      <c r="C3" s="1281"/>
      <c r="D3" s="1281"/>
      <c r="E3" s="1281"/>
      <c r="F3" s="1281"/>
      <c r="G3" s="1281"/>
      <c r="H3" s="1281"/>
      <c r="I3" s="1281"/>
      <c r="J3" s="1281"/>
      <c r="K3" s="1281"/>
      <c r="L3" s="1281"/>
      <c r="M3" s="1281"/>
      <c r="N3" s="1281"/>
      <c r="O3" s="1281"/>
      <c r="P3" s="1282"/>
      <c r="Q3" s="1281"/>
      <c r="R3" s="1281"/>
      <c r="S3" s="1281"/>
      <c r="T3" s="1281"/>
      <c r="U3" s="1281"/>
      <c r="V3" s="1281"/>
      <c r="W3" s="1281"/>
      <c r="X3" s="918" t="s">
        <v>1616</v>
      </c>
      <c r="Y3" s="918"/>
      <c r="Z3" s="918"/>
      <c r="AA3" s="918"/>
      <c r="AB3" s="918"/>
      <c r="AC3" s="918"/>
      <c r="AD3" s="918"/>
      <c r="AE3" s="918"/>
      <c r="AF3" s="918"/>
      <c r="AG3" s="918"/>
      <c r="AH3" s="918"/>
      <c r="AI3" s="918"/>
      <c r="AJ3" s="918"/>
      <c r="AK3" s="918"/>
      <c r="AL3" s="918"/>
      <c r="AM3" s="1261" t="s">
        <v>1615</v>
      </c>
      <c r="AN3" s="1227"/>
      <c r="AO3" s="1227"/>
      <c r="AP3" s="1227"/>
      <c r="AQ3" s="1227"/>
      <c r="AR3" s="1227"/>
      <c r="AS3" s="1227"/>
      <c r="AT3" s="1227"/>
      <c r="AU3" s="1227"/>
      <c r="AV3" s="1227"/>
      <c r="AW3" s="1227"/>
      <c r="AX3" s="1227"/>
      <c r="AY3" s="1227"/>
      <c r="AZ3" s="1227"/>
      <c r="BA3" s="1227"/>
      <c r="BB3" s="1227"/>
      <c r="BC3" s="1227"/>
      <c r="BD3" s="1227"/>
      <c r="BE3" s="1227"/>
      <c r="BF3" s="1227"/>
      <c r="BG3" s="1227"/>
      <c r="BH3" s="1227"/>
      <c r="BI3" s="1227"/>
      <c r="BJ3" s="1227"/>
      <c r="BK3" s="1227"/>
      <c r="BL3" s="1227"/>
      <c r="BM3" s="1227"/>
      <c r="BN3" s="1227"/>
      <c r="BO3" s="1227"/>
      <c r="BP3" s="1227"/>
      <c r="BQ3" s="1228"/>
    </row>
    <row r="4" spans="1:69" s="117" customFormat="1" ht="15" customHeight="1">
      <c r="A4" s="1265" t="s">
        <v>1614</v>
      </c>
      <c r="B4" s="1268" t="s">
        <v>1556</v>
      </c>
      <c r="C4" s="548">
        <v>2008</v>
      </c>
      <c r="D4" s="320"/>
      <c r="E4" s="320"/>
      <c r="F4" s="320"/>
      <c r="G4" s="547">
        <v>2009</v>
      </c>
      <c r="H4" s="320"/>
      <c r="I4" s="320"/>
      <c r="J4" s="320"/>
      <c r="K4" s="958">
        <v>2010</v>
      </c>
      <c r="L4" s="1259"/>
      <c r="M4" s="1259"/>
      <c r="N4" s="1260"/>
      <c r="O4" s="958">
        <v>2011</v>
      </c>
      <c r="P4" s="1258"/>
      <c r="Q4" s="1259"/>
      <c r="R4" s="1260"/>
      <c r="S4" s="958">
        <v>2012</v>
      </c>
      <c r="T4" s="1259"/>
      <c r="U4" s="1259"/>
      <c r="V4" s="1260"/>
      <c r="W4" s="952" t="s">
        <v>1557</v>
      </c>
      <c r="X4" s="952" t="s">
        <v>1614</v>
      </c>
      <c r="Y4" s="1278" t="s">
        <v>1556</v>
      </c>
      <c r="Z4" s="887">
        <v>2013</v>
      </c>
      <c r="AA4" s="887"/>
      <c r="AB4" s="887"/>
      <c r="AC4" s="1234"/>
      <c r="AD4" s="1116">
        <v>2014</v>
      </c>
      <c r="AE4" s="924"/>
      <c r="AF4" s="924"/>
      <c r="AG4" s="924"/>
      <c r="AH4" s="1116">
        <v>2015</v>
      </c>
      <c r="AI4" s="924"/>
      <c r="AJ4" s="924"/>
      <c r="AK4" s="924"/>
      <c r="AL4" s="1271" t="s">
        <v>1557</v>
      </c>
      <c r="AM4" s="1265" t="s">
        <v>1451</v>
      </c>
      <c r="AN4" s="924" t="s">
        <v>172</v>
      </c>
      <c r="AO4" s="1260">
        <v>2016</v>
      </c>
      <c r="AP4" s="924"/>
      <c r="AQ4" s="924"/>
      <c r="AR4" s="924"/>
      <c r="AS4" s="1116">
        <v>2017</v>
      </c>
      <c r="AT4" s="924"/>
      <c r="AU4" s="924"/>
      <c r="AV4" s="924"/>
      <c r="AW4" s="952">
        <v>2018</v>
      </c>
      <c r="AX4" s="1267"/>
      <c r="AY4" s="1267"/>
      <c r="AZ4" s="1267"/>
      <c r="BA4" s="952">
        <v>2019</v>
      </c>
      <c r="BB4" s="1267"/>
      <c r="BC4" s="1267"/>
      <c r="BD4" s="1267"/>
      <c r="BE4" s="952">
        <v>2020</v>
      </c>
      <c r="BF4" s="1267"/>
      <c r="BG4" s="1267"/>
      <c r="BH4" s="1267"/>
      <c r="BI4" s="952">
        <v>2021</v>
      </c>
      <c r="BJ4" s="1267"/>
      <c r="BK4" s="1267"/>
      <c r="BL4" s="1267"/>
      <c r="BM4" s="952" t="s">
        <v>1527</v>
      </c>
      <c r="BN4" s="1267"/>
      <c r="BO4" s="1267"/>
      <c r="BP4" s="1267"/>
      <c r="BQ4" s="1235" t="s">
        <v>1613</v>
      </c>
    </row>
    <row r="5" spans="1:69" s="538" customFormat="1" ht="65.25" customHeight="1">
      <c r="A5" s="1277"/>
      <c r="B5" s="1269"/>
      <c r="C5" s="546" t="s">
        <v>1612</v>
      </c>
      <c r="D5" s="545" t="s">
        <v>1610</v>
      </c>
      <c r="E5" s="545" t="s">
        <v>1611</v>
      </c>
      <c r="F5" s="545" t="s">
        <v>1610</v>
      </c>
      <c r="G5" s="545" t="s">
        <v>1612</v>
      </c>
      <c r="H5" s="545" t="s">
        <v>1610</v>
      </c>
      <c r="I5" s="545" t="s">
        <v>1611</v>
      </c>
      <c r="J5" s="544" t="s">
        <v>1610</v>
      </c>
      <c r="K5" s="541" t="s">
        <v>1612</v>
      </c>
      <c r="L5" s="251" t="s">
        <v>1610</v>
      </c>
      <c r="M5" s="251" t="s">
        <v>1611</v>
      </c>
      <c r="N5" s="540" t="s">
        <v>1610</v>
      </c>
      <c r="O5" s="251" t="s">
        <v>1612</v>
      </c>
      <c r="P5" s="543" t="s">
        <v>1610</v>
      </c>
      <c r="Q5" s="542" t="s">
        <v>1611</v>
      </c>
      <c r="R5" s="540" t="s">
        <v>1610</v>
      </c>
      <c r="S5" s="541" t="s">
        <v>1612</v>
      </c>
      <c r="T5" s="251" t="s">
        <v>1610</v>
      </c>
      <c r="U5" s="540" t="s">
        <v>1611</v>
      </c>
      <c r="V5" s="251" t="s">
        <v>1610</v>
      </c>
      <c r="W5" s="953"/>
      <c r="X5" s="953"/>
      <c r="Y5" s="1279"/>
      <c r="Z5" s="540" t="s">
        <v>1612</v>
      </c>
      <c r="AA5" s="251" t="s">
        <v>1610</v>
      </c>
      <c r="AB5" s="540" t="s">
        <v>1611</v>
      </c>
      <c r="AC5" s="541" t="s">
        <v>1610</v>
      </c>
      <c r="AD5" s="541" t="s">
        <v>1612</v>
      </c>
      <c r="AE5" s="251" t="s">
        <v>1610</v>
      </c>
      <c r="AF5" s="540" t="s">
        <v>1611</v>
      </c>
      <c r="AG5" s="251" t="s">
        <v>1610</v>
      </c>
      <c r="AH5" s="540" t="s">
        <v>1612</v>
      </c>
      <c r="AI5" s="251" t="s">
        <v>1610</v>
      </c>
      <c r="AJ5" s="540" t="s">
        <v>1611</v>
      </c>
      <c r="AK5" s="251" t="s">
        <v>1610</v>
      </c>
      <c r="AL5" s="1272"/>
      <c r="AM5" s="1266"/>
      <c r="AN5" s="924"/>
      <c r="AO5" s="601" t="s">
        <v>1612</v>
      </c>
      <c r="AP5" s="594" t="s">
        <v>1610</v>
      </c>
      <c r="AQ5" s="601" t="s">
        <v>1611</v>
      </c>
      <c r="AR5" s="594" t="s">
        <v>1610</v>
      </c>
      <c r="AS5" s="601" t="s">
        <v>1612</v>
      </c>
      <c r="AT5" s="594" t="s">
        <v>1610</v>
      </c>
      <c r="AU5" s="601" t="s">
        <v>1611</v>
      </c>
      <c r="AV5" s="594" t="s">
        <v>1610</v>
      </c>
      <c r="AW5" s="539" t="s">
        <v>1609</v>
      </c>
      <c r="AX5" s="593" t="s">
        <v>1606</v>
      </c>
      <c r="AY5" s="539" t="s">
        <v>1607</v>
      </c>
      <c r="AZ5" s="593" t="s">
        <v>1606</v>
      </c>
      <c r="BA5" s="539" t="s">
        <v>1609</v>
      </c>
      <c r="BB5" s="593" t="s">
        <v>1606</v>
      </c>
      <c r="BC5" s="539" t="s">
        <v>1607</v>
      </c>
      <c r="BD5" s="593" t="s">
        <v>1606</v>
      </c>
      <c r="BE5" s="539" t="s">
        <v>1609</v>
      </c>
      <c r="BF5" s="593" t="s">
        <v>1606</v>
      </c>
      <c r="BG5" s="539" t="s">
        <v>1607</v>
      </c>
      <c r="BH5" s="593" t="s">
        <v>1606</v>
      </c>
      <c r="BI5" s="539" t="s">
        <v>1608</v>
      </c>
      <c r="BJ5" s="593" t="s">
        <v>1606</v>
      </c>
      <c r="BK5" s="539" t="s">
        <v>1607</v>
      </c>
      <c r="BL5" s="593" t="s">
        <v>1606</v>
      </c>
      <c r="BM5" s="539" t="s">
        <v>1608</v>
      </c>
      <c r="BN5" s="593" t="s">
        <v>1606</v>
      </c>
      <c r="BO5" s="539" t="s">
        <v>1607</v>
      </c>
      <c r="BP5" s="593" t="s">
        <v>1606</v>
      </c>
      <c r="BQ5" s="1236"/>
    </row>
    <row r="6" spans="1:69" ht="15.75" customHeight="1">
      <c r="A6" s="503">
        <v>1</v>
      </c>
      <c r="B6" s="502" t="s">
        <v>10</v>
      </c>
      <c r="C6" s="526">
        <v>22</v>
      </c>
      <c r="D6" s="526">
        <v>0</v>
      </c>
      <c r="E6" s="526">
        <v>16</v>
      </c>
      <c r="F6" s="526">
        <v>0</v>
      </c>
      <c r="G6" s="526">
        <v>49</v>
      </c>
      <c r="H6" s="526">
        <v>0</v>
      </c>
      <c r="I6" s="526">
        <v>35</v>
      </c>
      <c r="J6" s="526">
        <v>0</v>
      </c>
      <c r="K6" s="537">
        <v>139</v>
      </c>
      <c r="L6" s="537">
        <v>7</v>
      </c>
      <c r="M6" s="537">
        <v>7</v>
      </c>
      <c r="N6" s="537">
        <v>5</v>
      </c>
      <c r="O6" s="533">
        <v>73</v>
      </c>
      <c r="P6" s="536">
        <v>1</v>
      </c>
      <c r="Q6" s="535">
        <v>4</v>
      </c>
      <c r="R6" s="533">
        <v>1</v>
      </c>
      <c r="S6" s="533">
        <v>64</v>
      </c>
      <c r="T6" s="533">
        <v>0</v>
      </c>
      <c r="U6" s="533">
        <v>3</v>
      </c>
      <c r="V6" s="533">
        <v>0</v>
      </c>
      <c r="W6" s="502" t="s">
        <v>307</v>
      </c>
      <c r="X6" s="534">
        <v>1</v>
      </c>
      <c r="Y6" s="502" t="s">
        <v>10</v>
      </c>
      <c r="Z6" s="533">
        <v>345</v>
      </c>
      <c r="AA6" s="357">
        <v>3</v>
      </c>
      <c r="AB6" s="533">
        <v>7</v>
      </c>
      <c r="AC6" s="533">
        <v>3</v>
      </c>
      <c r="AD6" s="357">
        <v>31</v>
      </c>
      <c r="AE6" s="357">
        <v>0</v>
      </c>
      <c r="AF6" s="357">
        <v>0</v>
      </c>
      <c r="AG6" s="357">
        <v>0</v>
      </c>
      <c r="AH6" s="357">
        <v>50</v>
      </c>
      <c r="AI6" s="357">
        <v>0</v>
      </c>
      <c r="AJ6" s="357">
        <v>0</v>
      </c>
      <c r="AK6" s="357">
        <v>0</v>
      </c>
      <c r="AL6" s="515" t="s">
        <v>307</v>
      </c>
      <c r="AM6" s="503">
        <v>1</v>
      </c>
      <c r="AN6" s="15" t="s">
        <v>1414</v>
      </c>
      <c r="AO6" s="415">
        <v>4</v>
      </c>
      <c r="AP6" s="414">
        <v>0</v>
      </c>
      <c r="AQ6" s="414">
        <v>0</v>
      </c>
      <c r="AR6" s="414">
        <v>0</v>
      </c>
      <c r="AS6" s="414">
        <v>37</v>
      </c>
      <c r="AT6" s="414">
        <v>0</v>
      </c>
      <c r="AU6" s="414">
        <v>1</v>
      </c>
      <c r="AV6" s="414">
        <v>0</v>
      </c>
      <c r="AW6" s="414">
        <v>16</v>
      </c>
      <c r="AX6" s="414">
        <v>0</v>
      </c>
      <c r="AY6" s="414">
        <v>0</v>
      </c>
      <c r="AZ6" s="414">
        <v>0</v>
      </c>
      <c r="BA6" s="420">
        <v>2</v>
      </c>
      <c r="BB6" s="420" t="s">
        <v>26</v>
      </c>
      <c r="BC6" s="420">
        <v>0</v>
      </c>
      <c r="BD6" s="420">
        <v>0</v>
      </c>
      <c r="BE6" s="420">
        <v>43</v>
      </c>
      <c r="BF6" s="420">
        <v>0</v>
      </c>
      <c r="BG6" s="420">
        <v>0</v>
      </c>
      <c r="BH6" s="420">
        <v>0</v>
      </c>
      <c r="BI6" s="420">
        <v>11</v>
      </c>
      <c r="BJ6" s="420">
        <v>0</v>
      </c>
      <c r="BK6" s="420">
        <v>0</v>
      </c>
      <c r="BL6" s="420">
        <v>0</v>
      </c>
      <c r="BM6" s="420"/>
      <c r="BN6" s="420"/>
      <c r="BO6" s="420"/>
      <c r="BP6" s="420"/>
      <c r="BQ6" s="665" t="s">
        <v>10</v>
      </c>
    </row>
    <row r="7" spans="1:69" ht="17.25" customHeight="1">
      <c r="A7" s="500">
        <f t="shared" ref="A7:A29" si="0">A6+1</f>
        <v>2</v>
      </c>
      <c r="B7" s="15" t="s">
        <v>11</v>
      </c>
      <c r="C7" s="526">
        <v>0</v>
      </c>
      <c r="D7" s="526">
        <v>0</v>
      </c>
      <c r="E7" s="526">
        <v>0</v>
      </c>
      <c r="F7" s="526">
        <v>0</v>
      </c>
      <c r="G7" s="526">
        <v>0</v>
      </c>
      <c r="H7" s="526">
        <v>0</v>
      </c>
      <c r="I7" s="526">
        <v>0</v>
      </c>
      <c r="J7" s="526">
        <v>0</v>
      </c>
      <c r="K7" s="525">
        <v>0</v>
      </c>
      <c r="L7" s="525">
        <v>0</v>
      </c>
      <c r="M7" s="525">
        <v>0</v>
      </c>
      <c r="N7" s="525">
        <v>0</v>
      </c>
      <c r="O7" s="525">
        <v>0</v>
      </c>
      <c r="P7" s="528">
        <v>0</v>
      </c>
      <c r="Q7" s="527">
        <v>0</v>
      </c>
      <c r="R7" s="525">
        <v>0</v>
      </c>
      <c r="S7" s="525">
        <v>0</v>
      </c>
      <c r="T7" s="525">
        <v>0</v>
      </c>
      <c r="U7" s="525">
        <v>0</v>
      </c>
      <c r="V7" s="525">
        <v>0</v>
      </c>
      <c r="W7" s="15" t="s">
        <v>308</v>
      </c>
      <c r="X7" s="311">
        <f t="shared" ref="X7:X29" si="1">X6+1</f>
        <v>2</v>
      </c>
      <c r="Y7" s="15" t="s">
        <v>11</v>
      </c>
      <c r="Z7" s="516">
        <v>0</v>
      </c>
      <c r="AA7" s="348"/>
      <c r="AB7" s="525">
        <v>0</v>
      </c>
      <c r="AC7" s="525">
        <v>0</v>
      </c>
      <c r="AD7" s="525">
        <v>102</v>
      </c>
      <c r="AE7" s="525">
        <v>11</v>
      </c>
      <c r="AF7" s="525">
        <v>32</v>
      </c>
      <c r="AG7" s="525">
        <v>3</v>
      </c>
      <c r="AH7" s="348">
        <v>73</v>
      </c>
      <c r="AI7" s="348">
        <v>2</v>
      </c>
      <c r="AJ7" s="348">
        <v>32</v>
      </c>
      <c r="AK7" s="348">
        <v>2</v>
      </c>
      <c r="AL7" s="515" t="s">
        <v>308</v>
      </c>
      <c r="AM7" s="500">
        <f t="shared" ref="AM7:AM29" si="2">AM6+1</f>
        <v>2</v>
      </c>
      <c r="AN7" s="15" t="s">
        <v>1413</v>
      </c>
      <c r="AO7" s="411">
        <v>1</v>
      </c>
      <c r="AP7" s="408">
        <v>0</v>
      </c>
      <c r="AQ7" s="408">
        <v>0</v>
      </c>
      <c r="AR7" s="408">
        <v>0</v>
      </c>
      <c r="AS7" s="408">
        <v>5</v>
      </c>
      <c r="AT7" s="408">
        <v>0</v>
      </c>
      <c r="AU7" s="408">
        <v>5</v>
      </c>
      <c r="AV7" s="408">
        <v>0</v>
      </c>
      <c r="AW7" s="414">
        <v>0</v>
      </c>
      <c r="AX7" s="414">
        <v>0</v>
      </c>
      <c r="AY7" s="414">
        <v>0</v>
      </c>
      <c r="AZ7" s="414">
        <v>0</v>
      </c>
      <c r="BA7" s="420">
        <v>68</v>
      </c>
      <c r="BB7" s="420">
        <v>2</v>
      </c>
      <c r="BC7" s="420">
        <v>68</v>
      </c>
      <c r="BD7" s="420">
        <v>2</v>
      </c>
      <c r="BE7" s="420">
        <v>1</v>
      </c>
      <c r="BF7" s="420">
        <v>0</v>
      </c>
      <c r="BG7" s="420">
        <v>0</v>
      </c>
      <c r="BH7" s="420">
        <v>0</v>
      </c>
      <c r="BI7" s="420">
        <v>0</v>
      </c>
      <c r="BJ7" s="420">
        <v>0</v>
      </c>
      <c r="BK7" s="420">
        <v>0</v>
      </c>
      <c r="BL7" s="420">
        <v>0</v>
      </c>
      <c r="BM7" s="420">
        <v>5</v>
      </c>
      <c r="BN7" s="420">
        <v>2</v>
      </c>
      <c r="BO7" s="420">
        <v>5</v>
      </c>
      <c r="BP7" s="420">
        <v>2</v>
      </c>
      <c r="BQ7" s="659" t="s">
        <v>11</v>
      </c>
    </row>
    <row r="8" spans="1:69" ht="15.75" customHeight="1">
      <c r="A8" s="500">
        <f t="shared" si="0"/>
        <v>3</v>
      </c>
      <c r="B8" s="15" t="s">
        <v>0</v>
      </c>
      <c r="C8" s="526">
        <v>319</v>
      </c>
      <c r="D8" s="526">
        <v>99</v>
      </c>
      <c r="E8" s="526">
        <v>157</v>
      </c>
      <c r="F8" s="526">
        <v>33</v>
      </c>
      <c r="G8" s="526">
        <v>462</v>
      </c>
      <c r="H8" s="526">
        <v>92</v>
      </c>
      <c r="I8" s="526">
        <v>218</v>
      </c>
      <c r="J8" s="526">
        <v>46</v>
      </c>
      <c r="K8" s="525">
        <v>469</v>
      </c>
      <c r="L8" s="525">
        <v>117</v>
      </c>
      <c r="M8" s="525">
        <v>142</v>
      </c>
      <c r="N8" s="525">
        <v>40</v>
      </c>
      <c r="O8" s="516">
        <v>1319</v>
      </c>
      <c r="P8" s="524">
        <v>250</v>
      </c>
      <c r="Q8" s="517">
        <v>489</v>
      </c>
      <c r="R8" s="516">
        <v>113</v>
      </c>
      <c r="S8" s="516">
        <v>1343</v>
      </c>
      <c r="T8" s="516">
        <v>229</v>
      </c>
      <c r="U8" s="516">
        <v>463</v>
      </c>
      <c r="V8" s="516">
        <v>100</v>
      </c>
      <c r="W8" s="15" t="s">
        <v>309</v>
      </c>
      <c r="X8" s="311">
        <f t="shared" si="1"/>
        <v>3</v>
      </c>
      <c r="Y8" s="15" t="s">
        <v>0</v>
      </c>
      <c r="Z8" s="348">
        <v>1388</v>
      </c>
      <c r="AA8" s="348">
        <v>272</v>
      </c>
      <c r="AB8" s="516">
        <v>495</v>
      </c>
      <c r="AC8" s="516">
        <v>134</v>
      </c>
      <c r="AD8" s="516">
        <v>2194</v>
      </c>
      <c r="AE8" s="516">
        <v>360</v>
      </c>
      <c r="AF8" s="516">
        <v>761</v>
      </c>
      <c r="AG8" s="516">
        <v>165</v>
      </c>
      <c r="AH8" s="516">
        <v>1409</v>
      </c>
      <c r="AI8" s="516">
        <v>260</v>
      </c>
      <c r="AJ8" s="516">
        <v>614</v>
      </c>
      <c r="AK8" s="516">
        <v>135</v>
      </c>
      <c r="AL8" s="515" t="s">
        <v>309</v>
      </c>
      <c r="AM8" s="500">
        <f t="shared" si="2"/>
        <v>3</v>
      </c>
      <c r="AN8" s="15" t="s">
        <v>1412</v>
      </c>
      <c r="AO8" s="421">
        <v>1713</v>
      </c>
      <c r="AP8" s="420">
        <v>187</v>
      </c>
      <c r="AQ8" s="420">
        <v>427</v>
      </c>
      <c r="AR8" s="420">
        <v>92</v>
      </c>
      <c r="AS8" s="420">
        <v>2077</v>
      </c>
      <c r="AT8" s="420">
        <v>178</v>
      </c>
      <c r="AU8" s="420">
        <v>604</v>
      </c>
      <c r="AV8" s="420">
        <v>87</v>
      </c>
      <c r="AW8" s="414">
        <v>1492</v>
      </c>
      <c r="AX8" s="414">
        <v>183</v>
      </c>
      <c r="AY8" s="414">
        <v>509</v>
      </c>
      <c r="AZ8" s="414">
        <v>94</v>
      </c>
      <c r="BA8" s="420">
        <v>2652</v>
      </c>
      <c r="BB8" s="420">
        <v>353</v>
      </c>
      <c r="BC8" s="420">
        <v>642</v>
      </c>
      <c r="BD8" s="420">
        <v>161</v>
      </c>
      <c r="BE8" s="420">
        <v>595</v>
      </c>
      <c r="BF8" s="420">
        <v>96</v>
      </c>
      <c r="BG8" s="420">
        <v>320</v>
      </c>
      <c r="BH8" s="420">
        <v>51</v>
      </c>
      <c r="BI8" s="420">
        <v>488</v>
      </c>
      <c r="BJ8" s="420">
        <v>91</v>
      </c>
      <c r="BK8" s="420">
        <v>218</v>
      </c>
      <c r="BL8" s="420">
        <v>40</v>
      </c>
      <c r="BM8" s="420">
        <v>993</v>
      </c>
      <c r="BN8" s="420">
        <v>160</v>
      </c>
      <c r="BO8" s="420">
        <v>450</v>
      </c>
      <c r="BP8" s="420">
        <v>96</v>
      </c>
      <c r="BQ8" s="659" t="s">
        <v>0</v>
      </c>
    </row>
    <row r="9" spans="1:69" ht="15.75" customHeight="1">
      <c r="A9" s="500">
        <f t="shared" si="0"/>
        <v>4</v>
      </c>
      <c r="B9" s="15" t="s">
        <v>1</v>
      </c>
      <c r="C9" s="526">
        <v>203</v>
      </c>
      <c r="D9" s="526">
        <v>45</v>
      </c>
      <c r="E9" s="526">
        <v>0</v>
      </c>
      <c r="F9" s="526">
        <v>0</v>
      </c>
      <c r="G9" s="526">
        <v>325</v>
      </c>
      <c r="H9" s="526">
        <v>95</v>
      </c>
      <c r="I9" s="526">
        <v>0</v>
      </c>
      <c r="J9" s="526">
        <v>0</v>
      </c>
      <c r="K9" s="525">
        <v>50</v>
      </c>
      <c r="L9" s="525">
        <v>7</v>
      </c>
      <c r="M9" s="525">
        <v>0</v>
      </c>
      <c r="N9" s="525">
        <v>0</v>
      </c>
      <c r="O9" s="516">
        <v>821</v>
      </c>
      <c r="P9" s="524">
        <v>197</v>
      </c>
      <c r="Q9" s="517">
        <v>145</v>
      </c>
      <c r="R9" s="516">
        <v>18</v>
      </c>
      <c r="S9" s="516">
        <v>745</v>
      </c>
      <c r="T9" s="516">
        <v>275</v>
      </c>
      <c r="U9" s="516">
        <v>8</v>
      </c>
      <c r="V9" s="516">
        <v>0</v>
      </c>
      <c r="W9" s="15" t="s">
        <v>310</v>
      </c>
      <c r="X9" s="311">
        <f t="shared" si="1"/>
        <v>4</v>
      </c>
      <c r="Y9" s="15" t="s">
        <v>1</v>
      </c>
      <c r="Z9" s="348">
        <v>417</v>
      </c>
      <c r="AA9" s="348">
        <v>143</v>
      </c>
      <c r="AB9" s="516">
        <v>14</v>
      </c>
      <c r="AC9" s="516">
        <v>0</v>
      </c>
      <c r="AD9" s="516">
        <v>1358</v>
      </c>
      <c r="AE9" s="516">
        <v>355</v>
      </c>
      <c r="AF9" s="516">
        <v>20</v>
      </c>
      <c r="AG9" s="516">
        <v>2</v>
      </c>
      <c r="AH9" s="516">
        <v>285</v>
      </c>
      <c r="AI9" s="516">
        <v>90</v>
      </c>
      <c r="AJ9" s="516">
        <v>66</v>
      </c>
      <c r="AK9" s="516">
        <v>12</v>
      </c>
      <c r="AL9" s="515" t="s">
        <v>310</v>
      </c>
      <c r="AM9" s="500">
        <f t="shared" si="2"/>
        <v>4</v>
      </c>
      <c r="AN9" s="15" t="s">
        <v>1411</v>
      </c>
      <c r="AO9" s="421">
        <v>324</v>
      </c>
      <c r="AP9" s="420">
        <v>102</v>
      </c>
      <c r="AQ9" s="420">
        <v>100</v>
      </c>
      <c r="AR9" s="420">
        <v>25</v>
      </c>
      <c r="AS9" s="408">
        <v>189</v>
      </c>
      <c r="AT9" s="408">
        <v>54</v>
      </c>
      <c r="AU9" s="408">
        <v>74</v>
      </c>
      <c r="AV9" s="408">
        <v>11</v>
      </c>
      <c r="AW9" s="414">
        <v>124</v>
      </c>
      <c r="AX9" s="414">
        <v>33</v>
      </c>
      <c r="AY9" s="414">
        <v>74</v>
      </c>
      <c r="AZ9" s="414">
        <v>11</v>
      </c>
      <c r="BA9" s="420">
        <v>292</v>
      </c>
      <c r="BB9" s="420">
        <v>82</v>
      </c>
      <c r="BC9" s="420">
        <v>135</v>
      </c>
      <c r="BD9" s="420">
        <v>27</v>
      </c>
      <c r="BE9" s="420">
        <v>172</v>
      </c>
      <c r="BF9" s="420">
        <v>23</v>
      </c>
      <c r="BG9" s="420">
        <v>29</v>
      </c>
      <c r="BH9" s="420">
        <v>2</v>
      </c>
      <c r="BI9" s="420">
        <v>157</v>
      </c>
      <c r="BJ9" s="420">
        <v>28</v>
      </c>
      <c r="BK9" s="420">
        <v>38</v>
      </c>
      <c r="BL9" s="420">
        <v>7</v>
      </c>
      <c r="BM9" s="420">
        <v>25</v>
      </c>
      <c r="BN9" s="420">
        <v>5</v>
      </c>
      <c r="BO9" s="420">
        <v>20</v>
      </c>
      <c r="BP9" s="420">
        <v>5</v>
      </c>
      <c r="BQ9" s="659" t="s">
        <v>1</v>
      </c>
    </row>
    <row r="10" spans="1:69" ht="15.75" customHeight="1">
      <c r="A10" s="500">
        <f t="shared" si="0"/>
        <v>5</v>
      </c>
      <c r="B10" s="529" t="s">
        <v>34</v>
      </c>
      <c r="C10" s="526"/>
      <c r="D10" s="526"/>
      <c r="E10" s="526"/>
      <c r="F10" s="526"/>
      <c r="G10" s="526"/>
      <c r="H10" s="526"/>
      <c r="I10" s="526"/>
      <c r="J10" s="526"/>
      <c r="K10" s="525"/>
      <c r="L10" s="525"/>
      <c r="M10" s="525"/>
      <c r="N10" s="525"/>
      <c r="O10" s="516"/>
      <c r="P10" s="524"/>
      <c r="Q10" s="517"/>
      <c r="R10" s="516"/>
      <c r="S10" s="516"/>
      <c r="T10" s="516"/>
      <c r="U10" s="516"/>
      <c r="V10" s="516"/>
      <c r="W10" s="530" t="s">
        <v>311</v>
      </c>
      <c r="X10" s="311">
        <f t="shared" si="1"/>
        <v>5</v>
      </c>
      <c r="Y10" s="529" t="s">
        <v>34</v>
      </c>
      <c r="Z10" s="525"/>
      <c r="AA10" s="525"/>
      <c r="AB10" s="525"/>
      <c r="AC10" s="525"/>
      <c r="AD10" s="525"/>
      <c r="AE10" s="525"/>
      <c r="AF10" s="525"/>
      <c r="AG10" s="525"/>
      <c r="AH10" s="525"/>
      <c r="AI10" s="525"/>
      <c r="AJ10" s="525"/>
      <c r="AK10" s="525"/>
      <c r="AL10" s="531" t="s">
        <v>1410</v>
      </c>
      <c r="AM10" s="500">
        <f t="shared" si="2"/>
        <v>5</v>
      </c>
      <c r="AN10" s="530" t="s">
        <v>1410</v>
      </c>
      <c r="AO10" s="421"/>
      <c r="AP10" s="420"/>
      <c r="AQ10" s="420"/>
      <c r="AR10" s="420"/>
      <c r="AS10" s="420"/>
      <c r="AT10" s="532"/>
      <c r="AU10" s="408"/>
      <c r="AV10" s="408"/>
      <c r="AW10" s="414"/>
      <c r="AX10" s="414"/>
      <c r="AY10" s="414"/>
      <c r="AZ10" s="414"/>
      <c r="BA10" s="420">
        <v>273</v>
      </c>
      <c r="BB10" s="420">
        <v>5</v>
      </c>
      <c r="BC10" s="420">
        <v>53</v>
      </c>
      <c r="BD10" s="420">
        <v>5</v>
      </c>
      <c r="BE10" s="420">
        <v>58</v>
      </c>
      <c r="BF10" s="420">
        <v>4</v>
      </c>
      <c r="BG10" s="420">
        <v>12</v>
      </c>
      <c r="BH10" s="420">
        <v>4</v>
      </c>
      <c r="BI10" s="420">
        <v>41</v>
      </c>
      <c r="BJ10" s="420">
        <v>0</v>
      </c>
      <c r="BK10" s="420">
        <v>5</v>
      </c>
      <c r="BL10" s="420">
        <v>0</v>
      </c>
      <c r="BM10" s="420">
        <v>66</v>
      </c>
      <c r="BN10" s="420">
        <v>0</v>
      </c>
      <c r="BO10" s="420">
        <v>13</v>
      </c>
      <c r="BP10" s="420">
        <v>0</v>
      </c>
      <c r="BQ10" s="762" t="s">
        <v>34</v>
      </c>
    </row>
    <row r="11" spans="1:69" s="8" customFormat="1" ht="15.75" customHeight="1">
      <c r="A11" s="500">
        <f t="shared" si="0"/>
        <v>6</v>
      </c>
      <c r="B11" s="15" t="s">
        <v>12</v>
      </c>
      <c r="C11" s="526">
        <v>0</v>
      </c>
      <c r="D11" s="526">
        <v>0</v>
      </c>
      <c r="E11" s="526">
        <v>0</v>
      </c>
      <c r="F11" s="526">
        <v>0</v>
      </c>
      <c r="G11" s="526">
        <v>0</v>
      </c>
      <c r="H11" s="526">
        <v>0</v>
      </c>
      <c r="I11" s="526">
        <v>0</v>
      </c>
      <c r="J11" s="526">
        <v>0</v>
      </c>
      <c r="K11" s="525">
        <v>0</v>
      </c>
      <c r="L11" s="525">
        <v>0</v>
      </c>
      <c r="M11" s="525">
        <v>0</v>
      </c>
      <c r="N11" s="525">
        <v>0</v>
      </c>
      <c r="O11" s="516">
        <v>9</v>
      </c>
      <c r="P11" s="524">
        <v>0</v>
      </c>
      <c r="Q11" s="517">
        <v>9</v>
      </c>
      <c r="R11" s="516">
        <v>0</v>
      </c>
      <c r="S11" s="516">
        <v>0</v>
      </c>
      <c r="T11" s="516">
        <v>0</v>
      </c>
      <c r="U11" s="516">
        <v>0</v>
      </c>
      <c r="V11" s="516">
        <v>0</v>
      </c>
      <c r="W11" s="15" t="s">
        <v>312</v>
      </c>
      <c r="X11" s="311">
        <f t="shared" si="1"/>
        <v>6</v>
      </c>
      <c r="Y11" s="15" t="s">
        <v>12</v>
      </c>
      <c r="Z11" s="516">
        <v>0</v>
      </c>
      <c r="AA11" s="516">
        <v>0</v>
      </c>
      <c r="AB11" s="516">
        <v>0</v>
      </c>
      <c r="AC11" s="516">
        <v>0</v>
      </c>
      <c r="AD11" s="516">
        <v>0</v>
      </c>
      <c r="AE11" s="516">
        <v>0</v>
      </c>
      <c r="AF11" s="516">
        <v>0</v>
      </c>
      <c r="AG11" s="516">
        <v>0</v>
      </c>
      <c r="AH11" s="516">
        <v>0</v>
      </c>
      <c r="AI11" s="516">
        <v>0</v>
      </c>
      <c r="AJ11" s="516">
        <v>0</v>
      </c>
      <c r="AK11" s="516">
        <v>0</v>
      </c>
      <c r="AL11" s="515" t="s">
        <v>312</v>
      </c>
      <c r="AM11" s="500">
        <f t="shared" si="2"/>
        <v>6</v>
      </c>
      <c r="AN11" s="15" t="s">
        <v>1409</v>
      </c>
      <c r="AO11" s="421">
        <v>0</v>
      </c>
      <c r="AP11" s="420">
        <v>0</v>
      </c>
      <c r="AQ11" s="420">
        <v>0</v>
      </c>
      <c r="AR11" s="420">
        <v>0</v>
      </c>
      <c r="AS11" s="420">
        <v>0</v>
      </c>
      <c r="AT11" s="420">
        <v>0</v>
      </c>
      <c r="AU11" s="420">
        <v>0</v>
      </c>
      <c r="AV11" s="420">
        <v>0</v>
      </c>
      <c r="AW11" s="420">
        <v>0</v>
      </c>
      <c r="AX11" s="420">
        <v>0</v>
      </c>
      <c r="AY11" s="420">
        <v>0</v>
      </c>
      <c r="AZ11" s="420">
        <v>0</v>
      </c>
      <c r="BA11" s="420">
        <v>0</v>
      </c>
      <c r="BB11" s="420">
        <v>0</v>
      </c>
      <c r="BC11" s="420">
        <v>0</v>
      </c>
      <c r="BD11" s="420">
        <v>0</v>
      </c>
      <c r="BE11" s="420">
        <v>0</v>
      </c>
      <c r="BF11" s="420">
        <v>0</v>
      </c>
      <c r="BG11" s="420">
        <v>0</v>
      </c>
      <c r="BH11" s="420">
        <v>0</v>
      </c>
      <c r="BI11" s="420">
        <v>0</v>
      </c>
      <c r="BJ11" s="420">
        <v>0</v>
      </c>
      <c r="BK11" s="420">
        <v>0</v>
      </c>
      <c r="BL11" s="420">
        <v>0</v>
      </c>
      <c r="BM11" s="420">
        <v>0</v>
      </c>
      <c r="BN11" s="420">
        <v>0</v>
      </c>
      <c r="BO11" s="420">
        <v>0</v>
      </c>
      <c r="BP11" s="420">
        <v>0</v>
      </c>
      <c r="BQ11" s="659" t="s">
        <v>12</v>
      </c>
    </row>
    <row r="12" spans="1:69" ht="15.75" customHeight="1">
      <c r="A12" s="500">
        <f t="shared" si="0"/>
        <v>7</v>
      </c>
      <c r="B12" s="15" t="s">
        <v>13</v>
      </c>
      <c r="C12" s="526">
        <v>39</v>
      </c>
      <c r="D12" s="526">
        <v>0</v>
      </c>
      <c r="E12" s="526">
        <v>3</v>
      </c>
      <c r="F12" s="526">
        <v>0</v>
      </c>
      <c r="G12" s="526">
        <v>66</v>
      </c>
      <c r="H12" s="526">
        <v>3</v>
      </c>
      <c r="I12" s="526">
        <v>1</v>
      </c>
      <c r="J12" s="526">
        <v>0</v>
      </c>
      <c r="K12" s="525">
        <v>80</v>
      </c>
      <c r="L12" s="525">
        <v>0</v>
      </c>
      <c r="M12" s="525">
        <v>9</v>
      </c>
      <c r="N12" s="525">
        <v>0</v>
      </c>
      <c r="O12" s="516">
        <v>91</v>
      </c>
      <c r="P12" s="524">
        <v>1</v>
      </c>
      <c r="Q12" s="517">
        <v>1</v>
      </c>
      <c r="R12" s="516">
        <v>0</v>
      </c>
      <c r="S12" s="516">
        <v>84</v>
      </c>
      <c r="T12" s="516">
        <v>0</v>
      </c>
      <c r="U12" s="516">
        <v>9</v>
      </c>
      <c r="V12" s="516">
        <v>0</v>
      </c>
      <c r="W12" s="15" t="s">
        <v>313</v>
      </c>
      <c r="X12" s="311">
        <f t="shared" si="1"/>
        <v>7</v>
      </c>
      <c r="Y12" s="15" t="s">
        <v>13</v>
      </c>
      <c r="Z12" s="348">
        <v>48</v>
      </c>
      <c r="AA12" s="348">
        <v>1</v>
      </c>
      <c r="AB12" s="516">
        <v>3</v>
      </c>
      <c r="AC12" s="516">
        <v>1</v>
      </c>
      <c r="AD12" s="516">
        <v>17</v>
      </c>
      <c r="AE12" s="516">
        <v>0</v>
      </c>
      <c r="AF12" s="516">
        <v>0</v>
      </c>
      <c r="AG12" s="516">
        <v>0</v>
      </c>
      <c r="AH12" s="348">
        <v>0</v>
      </c>
      <c r="AI12" s="348">
        <v>0</v>
      </c>
      <c r="AJ12" s="348">
        <v>0</v>
      </c>
      <c r="AK12" s="348">
        <v>0</v>
      </c>
      <c r="AL12" s="515" t="s">
        <v>313</v>
      </c>
      <c r="AM12" s="500">
        <f t="shared" si="2"/>
        <v>7</v>
      </c>
      <c r="AN12" s="15" t="s">
        <v>1407</v>
      </c>
      <c r="AO12" s="411">
        <v>12</v>
      </c>
      <c r="AP12" s="408">
        <v>0</v>
      </c>
      <c r="AQ12" s="408">
        <v>1</v>
      </c>
      <c r="AR12" s="408">
        <v>0</v>
      </c>
      <c r="AS12" s="408">
        <v>1</v>
      </c>
      <c r="AT12" s="408">
        <v>0</v>
      </c>
      <c r="AU12" s="408">
        <v>0</v>
      </c>
      <c r="AV12" s="408">
        <v>0</v>
      </c>
      <c r="AW12" s="414">
        <v>18</v>
      </c>
      <c r="AX12" s="414">
        <v>0</v>
      </c>
      <c r="AY12" s="414">
        <v>3</v>
      </c>
      <c r="AZ12" s="414">
        <v>0</v>
      </c>
      <c r="BA12" s="420">
        <v>71</v>
      </c>
      <c r="BB12" s="420">
        <v>0</v>
      </c>
      <c r="BC12" s="420">
        <v>1</v>
      </c>
      <c r="BD12" s="420">
        <v>0</v>
      </c>
      <c r="BE12" s="420">
        <v>4</v>
      </c>
      <c r="BF12" s="420">
        <v>0</v>
      </c>
      <c r="BG12" s="420">
        <v>0</v>
      </c>
      <c r="BH12" s="420">
        <v>0</v>
      </c>
      <c r="BI12" s="420">
        <v>2</v>
      </c>
      <c r="BJ12" s="420">
        <v>0</v>
      </c>
      <c r="BK12" s="420">
        <v>0</v>
      </c>
      <c r="BL12" s="420">
        <v>0</v>
      </c>
      <c r="BM12" s="420">
        <v>29</v>
      </c>
      <c r="BN12" s="420">
        <v>0</v>
      </c>
      <c r="BO12" s="420">
        <v>1</v>
      </c>
      <c r="BP12" s="420">
        <v>0</v>
      </c>
      <c r="BQ12" s="659" t="s">
        <v>13</v>
      </c>
    </row>
    <row r="13" spans="1:69" ht="15.75" customHeight="1">
      <c r="A13" s="500">
        <f t="shared" si="0"/>
        <v>8</v>
      </c>
      <c r="B13" s="15" t="s">
        <v>14</v>
      </c>
      <c r="C13" s="526">
        <v>13</v>
      </c>
      <c r="D13" s="526">
        <v>3</v>
      </c>
      <c r="E13" s="526">
        <v>0</v>
      </c>
      <c r="F13" s="526">
        <v>0</v>
      </c>
      <c r="G13" s="526">
        <v>12</v>
      </c>
      <c r="H13" s="526">
        <v>10</v>
      </c>
      <c r="I13" s="526">
        <v>1</v>
      </c>
      <c r="J13" s="526">
        <v>0</v>
      </c>
      <c r="K13" s="525">
        <v>1</v>
      </c>
      <c r="L13" s="525">
        <v>1</v>
      </c>
      <c r="M13" s="525">
        <v>1</v>
      </c>
      <c r="N13" s="525">
        <v>0</v>
      </c>
      <c r="O13" s="516">
        <v>90</v>
      </c>
      <c r="P13" s="524">
        <v>14</v>
      </c>
      <c r="Q13" s="517">
        <v>12</v>
      </c>
      <c r="R13" s="516">
        <v>3</v>
      </c>
      <c r="S13" s="516">
        <v>5</v>
      </c>
      <c r="T13" s="516">
        <v>0</v>
      </c>
      <c r="U13" s="516">
        <v>3</v>
      </c>
      <c r="V13" s="516">
        <v>0</v>
      </c>
      <c r="W13" s="15" t="s">
        <v>315</v>
      </c>
      <c r="X13" s="311">
        <f t="shared" si="1"/>
        <v>8</v>
      </c>
      <c r="Y13" s="15" t="s">
        <v>14</v>
      </c>
      <c r="Z13" s="348">
        <v>2</v>
      </c>
      <c r="AA13" s="348">
        <v>0</v>
      </c>
      <c r="AB13" s="516">
        <v>2</v>
      </c>
      <c r="AC13" s="516">
        <v>0</v>
      </c>
      <c r="AD13" s="516">
        <v>6</v>
      </c>
      <c r="AE13" s="516">
        <v>1</v>
      </c>
      <c r="AF13" s="348">
        <v>5</v>
      </c>
      <c r="AG13" s="348">
        <v>1</v>
      </c>
      <c r="AH13" s="348">
        <v>2</v>
      </c>
      <c r="AI13" s="348">
        <v>0</v>
      </c>
      <c r="AJ13" s="348">
        <v>2</v>
      </c>
      <c r="AK13" s="348">
        <v>0</v>
      </c>
      <c r="AL13" s="515" t="s">
        <v>315</v>
      </c>
      <c r="AM13" s="500">
        <f t="shared" si="2"/>
        <v>8</v>
      </c>
      <c r="AN13" s="15" t="s">
        <v>1404</v>
      </c>
      <c r="AO13" s="411">
        <v>2</v>
      </c>
      <c r="AP13" s="408">
        <v>0</v>
      </c>
      <c r="AQ13" s="408">
        <v>2</v>
      </c>
      <c r="AR13" s="408">
        <v>0</v>
      </c>
      <c r="AS13" s="408">
        <v>4</v>
      </c>
      <c r="AT13" s="408">
        <v>1</v>
      </c>
      <c r="AU13" s="408">
        <v>4</v>
      </c>
      <c r="AV13" s="408">
        <v>1</v>
      </c>
      <c r="AW13" s="414">
        <v>0</v>
      </c>
      <c r="AX13" s="414">
        <v>0</v>
      </c>
      <c r="AY13" s="414">
        <v>0</v>
      </c>
      <c r="AZ13" s="414">
        <v>0</v>
      </c>
      <c r="BA13" s="420">
        <v>0</v>
      </c>
      <c r="BB13" s="420">
        <v>0</v>
      </c>
      <c r="BC13" s="420">
        <v>0</v>
      </c>
      <c r="BD13" s="420">
        <v>0</v>
      </c>
      <c r="BE13" s="420">
        <v>0</v>
      </c>
      <c r="BF13" s="420">
        <v>0</v>
      </c>
      <c r="BG13" s="420">
        <v>0</v>
      </c>
      <c r="BH13" s="420">
        <v>0</v>
      </c>
      <c r="BI13" s="420">
        <v>1</v>
      </c>
      <c r="BJ13" s="420">
        <v>0</v>
      </c>
      <c r="BK13" s="420">
        <v>1</v>
      </c>
      <c r="BL13" s="420">
        <v>0</v>
      </c>
      <c r="BM13" s="420">
        <v>1</v>
      </c>
      <c r="BN13" s="420">
        <v>0</v>
      </c>
      <c r="BO13" s="420">
        <v>1</v>
      </c>
      <c r="BP13" s="420">
        <v>0</v>
      </c>
      <c r="BQ13" s="659" t="s">
        <v>14</v>
      </c>
    </row>
    <row r="14" spans="1:69" ht="15.75" customHeight="1">
      <c r="A14" s="500">
        <f t="shared" si="0"/>
        <v>9</v>
      </c>
      <c r="B14" s="15" t="s">
        <v>3</v>
      </c>
      <c r="C14" s="526">
        <v>0</v>
      </c>
      <c r="D14" s="526">
        <v>0</v>
      </c>
      <c r="E14" s="526">
        <v>0</v>
      </c>
      <c r="F14" s="526">
        <v>0</v>
      </c>
      <c r="G14" s="526">
        <v>0</v>
      </c>
      <c r="H14" s="526">
        <v>0</v>
      </c>
      <c r="I14" s="526">
        <v>0</v>
      </c>
      <c r="J14" s="526">
        <v>0</v>
      </c>
      <c r="K14" s="525">
        <v>18</v>
      </c>
      <c r="L14" s="525">
        <v>2</v>
      </c>
      <c r="M14" s="525">
        <v>2</v>
      </c>
      <c r="N14" s="525">
        <v>2</v>
      </c>
      <c r="O14" s="516">
        <v>303</v>
      </c>
      <c r="P14" s="524">
        <v>19</v>
      </c>
      <c r="Q14" s="517">
        <v>101</v>
      </c>
      <c r="R14" s="516">
        <v>5</v>
      </c>
      <c r="S14" s="516">
        <v>16</v>
      </c>
      <c r="T14" s="516">
        <v>0</v>
      </c>
      <c r="U14" s="516">
        <v>1</v>
      </c>
      <c r="V14" s="516">
        <v>0</v>
      </c>
      <c r="W14" s="15" t="s">
        <v>318</v>
      </c>
      <c r="X14" s="311">
        <f t="shared" si="1"/>
        <v>9</v>
      </c>
      <c r="Y14" s="15" t="s">
        <v>3</v>
      </c>
      <c r="Z14" s="348">
        <v>270</v>
      </c>
      <c r="AA14" s="348">
        <v>5</v>
      </c>
      <c r="AB14" s="516">
        <v>89</v>
      </c>
      <c r="AC14" s="516">
        <v>5</v>
      </c>
      <c r="AD14" s="516">
        <v>288</v>
      </c>
      <c r="AE14" s="516">
        <v>2</v>
      </c>
      <c r="AF14" s="348">
        <v>90</v>
      </c>
      <c r="AG14" s="348">
        <v>2</v>
      </c>
      <c r="AH14" s="516">
        <v>217</v>
      </c>
      <c r="AI14" s="516">
        <v>8</v>
      </c>
      <c r="AJ14" s="516">
        <v>116</v>
      </c>
      <c r="AK14" s="516">
        <v>8</v>
      </c>
      <c r="AL14" s="515" t="s">
        <v>318</v>
      </c>
      <c r="AM14" s="500">
        <f t="shared" si="2"/>
        <v>9</v>
      </c>
      <c r="AN14" s="15" t="s">
        <v>1397</v>
      </c>
      <c r="AO14" s="411">
        <v>296</v>
      </c>
      <c r="AP14" s="408">
        <v>5</v>
      </c>
      <c r="AQ14" s="408">
        <v>47</v>
      </c>
      <c r="AR14" s="408">
        <v>5</v>
      </c>
      <c r="AS14" s="408">
        <v>272</v>
      </c>
      <c r="AT14" s="408">
        <v>1</v>
      </c>
      <c r="AU14" s="408">
        <v>29</v>
      </c>
      <c r="AV14" s="408">
        <v>1</v>
      </c>
      <c r="AW14" s="414">
        <v>544</v>
      </c>
      <c r="AX14" s="414">
        <v>0</v>
      </c>
      <c r="AY14" s="414">
        <v>66</v>
      </c>
      <c r="AZ14" s="414">
        <v>0</v>
      </c>
      <c r="BA14" s="420">
        <v>912</v>
      </c>
      <c r="BB14" s="420">
        <v>3</v>
      </c>
      <c r="BC14" s="420">
        <v>112</v>
      </c>
      <c r="BD14" s="420">
        <v>3</v>
      </c>
      <c r="BE14" s="420">
        <v>485</v>
      </c>
      <c r="BF14" s="420">
        <v>0</v>
      </c>
      <c r="BG14" s="420">
        <v>44</v>
      </c>
      <c r="BH14" s="420">
        <v>0</v>
      </c>
      <c r="BI14" s="420">
        <v>998</v>
      </c>
      <c r="BJ14" s="420">
        <v>2</v>
      </c>
      <c r="BK14" s="420">
        <v>180</v>
      </c>
      <c r="BL14" s="420">
        <v>2</v>
      </c>
      <c r="BM14" s="420">
        <v>809</v>
      </c>
      <c r="BN14" s="420">
        <v>0</v>
      </c>
      <c r="BO14" s="420">
        <v>73</v>
      </c>
      <c r="BP14" s="420">
        <v>0</v>
      </c>
      <c r="BQ14" s="659" t="s">
        <v>3</v>
      </c>
    </row>
    <row r="15" spans="1:69" ht="15.75" customHeight="1">
      <c r="A15" s="500">
        <f t="shared" si="0"/>
        <v>10</v>
      </c>
      <c r="B15" s="15" t="s">
        <v>15</v>
      </c>
      <c r="C15" s="526">
        <v>3</v>
      </c>
      <c r="D15" s="526">
        <v>0</v>
      </c>
      <c r="E15" s="526">
        <v>0</v>
      </c>
      <c r="F15" s="526">
        <v>0</v>
      </c>
      <c r="G15" s="526">
        <v>246</v>
      </c>
      <c r="H15" s="526">
        <v>8</v>
      </c>
      <c r="I15" s="526">
        <v>7</v>
      </c>
      <c r="J15" s="526">
        <v>0</v>
      </c>
      <c r="K15" s="525">
        <v>143</v>
      </c>
      <c r="L15" s="525">
        <v>1</v>
      </c>
      <c r="M15" s="525">
        <v>3</v>
      </c>
      <c r="N15" s="525">
        <v>0</v>
      </c>
      <c r="O15" s="516">
        <v>397</v>
      </c>
      <c r="P15" s="524">
        <v>0</v>
      </c>
      <c r="Q15" s="517">
        <v>23</v>
      </c>
      <c r="R15" s="516">
        <v>0</v>
      </c>
      <c r="S15" s="516">
        <v>189</v>
      </c>
      <c r="T15" s="516">
        <v>1</v>
      </c>
      <c r="U15" s="516">
        <v>1</v>
      </c>
      <c r="V15" s="516">
        <v>0</v>
      </c>
      <c r="W15" s="15" t="s">
        <v>319</v>
      </c>
      <c r="X15" s="311">
        <f t="shared" si="1"/>
        <v>10</v>
      </c>
      <c r="Y15" s="15" t="s">
        <v>15</v>
      </c>
      <c r="Z15" s="348">
        <v>162</v>
      </c>
      <c r="AA15" s="348">
        <v>0</v>
      </c>
      <c r="AB15" s="516">
        <v>2</v>
      </c>
      <c r="AC15" s="516">
        <v>0</v>
      </c>
      <c r="AD15" s="516">
        <v>75</v>
      </c>
      <c r="AE15" s="516">
        <v>0</v>
      </c>
      <c r="AF15" s="516">
        <v>13</v>
      </c>
      <c r="AG15" s="516">
        <v>0</v>
      </c>
      <c r="AH15" s="348">
        <v>335</v>
      </c>
      <c r="AI15" s="348">
        <v>1</v>
      </c>
      <c r="AJ15" s="348">
        <v>27</v>
      </c>
      <c r="AK15" s="348">
        <v>1</v>
      </c>
      <c r="AL15" s="515" t="s">
        <v>319</v>
      </c>
      <c r="AM15" s="500">
        <f t="shared" si="2"/>
        <v>10</v>
      </c>
      <c r="AN15" s="15" t="s">
        <v>1396</v>
      </c>
      <c r="AO15" s="411">
        <v>406</v>
      </c>
      <c r="AP15" s="408">
        <v>0</v>
      </c>
      <c r="AQ15" s="408">
        <v>11</v>
      </c>
      <c r="AR15" s="408">
        <v>0</v>
      </c>
      <c r="AS15" s="408">
        <v>332</v>
      </c>
      <c r="AT15" s="408">
        <v>2</v>
      </c>
      <c r="AU15" s="408">
        <v>26</v>
      </c>
      <c r="AV15" s="408">
        <v>2</v>
      </c>
      <c r="AW15" s="414">
        <v>380</v>
      </c>
      <c r="AX15" s="414">
        <v>5</v>
      </c>
      <c r="AY15" s="414">
        <v>35</v>
      </c>
      <c r="AZ15" s="414">
        <v>5</v>
      </c>
      <c r="BA15" s="420">
        <v>397</v>
      </c>
      <c r="BB15" s="420">
        <v>4</v>
      </c>
      <c r="BC15" s="420">
        <v>33</v>
      </c>
      <c r="BD15" s="420">
        <v>4</v>
      </c>
      <c r="BE15" s="420">
        <v>310</v>
      </c>
      <c r="BF15" s="420">
        <v>0</v>
      </c>
      <c r="BG15" s="420">
        <v>17</v>
      </c>
      <c r="BH15" s="420">
        <v>0</v>
      </c>
      <c r="BI15" s="420">
        <v>326</v>
      </c>
      <c r="BJ15" s="420">
        <v>1</v>
      </c>
      <c r="BK15" s="420">
        <v>20</v>
      </c>
      <c r="BL15" s="420">
        <v>1</v>
      </c>
      <c r="BM15" s="420">
        <v>340</v>
      </c>
      <c r="BN15" s="420">
        <v>0</v>
      </c>
      <c r="BO15" s="420">
        <v>21</v>
      </c>
      <c r="BP15" s="420">
        <v>0</v>
      </c>
      <c r="BQ15" s="659" t="s">
        <v>15</v>
      </c>
    </row>
    <row r="16" spans="1:69" ht="15.75" customHeight="1">
      <c r="A16" s="500">
        <f t="shared" si="0"/>
        <v>11</v>
      </c>
      <c r="B16" s="15" t="s">
        <v>4</v>
      </c>
      <c r="C16" s="526">
        <v>2</v>
      </c>
      <c r="D16" s="526">
        <v>0</v>
      </c>
      <c r="E16" s="526">
        <v>0</v>
      </c>
      <c r="F16" s="526">
        <v>0</v>
      </c>
      <c r="G16" s="526">
        <v>3</v>
      </c>
      <c r="H16" s="526">
        <v>0</v>
      </c>
      <c r="I16" s="526">
        <v>0</v>
      </c>
      <c r="J16" s="526">
        <v>0</v>
      </c>
      <c r="K16" s="525">
        <v>19</v>
      </c>
      <c r="L16" s="525">
        <v>5</v>
      </c>
      <c r="M16" s="525">
        <v>0</v>
      </c>
      <c r="N16" s="525">
        <v>0</v>
      </c>
      <c r="O16" s="516">
        <v>88</v>
      </c>
      <c r="P16" s="524">
        <v>6</v>
      </c>
      <c r="Q16" s="517">
        <v>37</v>
      </c>
      <c r="R16" s="516">
        <v>3</v>
      </c>
      <c r="S16" s="516">
        <v>29</v>
      </c>
      <c r="T16" s="516">
        <v>6</v>
      </c>
      <c r="U16" s="516">
        <v>2</v>
      </c>
      <c r="V16" s="516">
        <v>0</v>
      </c>
      <c r="W16" s="15" t="s">
        <v>320</v>
      </c>
      <c r="X16" s="311">
        <f t="shared" si="1"/>
        <v>11</v>
      </c>
      <c r="Y16" s="15" t="s">
        <v>4</v>
      </c>
      <c r="Z16" s="348">
        <v>53</v>
      </c>
      <c r="AA16" s="348">
        <v>6</v>
      </c>
      <c r="AB16" s="516">
        <v>2</v>
      </c>
      <c r="AC16" s="516">
        <v>0</v>
      </c>
      <c r="AD16" s="516">
        <v>6</v>
      </c>
      <c r="AE16" s="516">
        <v>2</v>
      </c>
      <c r="AF16" s="516">
        <v>3</v>
      </c>
      <c r="AG16" s="516">
        <v>2</v>
      </c>
      <c r="AH16" s="348">
        <v>29</v>
      </c>
      <c r="AI16" s="348">
        <v>3</v>
      </c>
      <c r="AJ16" s="348">
        <v>2</v>
      </c>
      <c r="AK16" s="348">
        <v>1</v>
      </c>
      <c r="AL16" s="515" t="s">
        <v>320</v>
      </c>
      <c r="AM16" s="500">
        <f t="shared" si="2"/>
        <v>11</v>
      </c>
      <c r="AN16" s="15" t="s">
        <v>1395</v>
      </c>
      <c r="AO16" s="411">
        <v>18</v>
      </c>
      <c r="AP16" s="408">
        <v>5</v>
      </c>
      <c r="AQ16" s="408">
        <v>2</v>
      </c>
      <c r="AR16" s="408">
        <v>0</v>
      </c>
      <c r="AS16" s="408">
        <v>7</v>
      </c>
      <c r="AT16" s="408">
        <v>4</v>
      </c>
      <c r="AU16" s="408">
        <v>1</v>
      </c>
      <c r="AV16" s="408">
        <v>0</v>
      </c>
      <c r="AW16" s="414">
        <v>26</v>
      </c>
      <c r="AX16" s="414">
        <v>14</v>
      </c>
      <c r="AY16" s="414">
        <v>5</v>
      </c>
      <c r="AZ16" s="414">
        <v>2</v>
      </c>
      <c r="BA16" s="420">
        <v>66</v>
      </c>
      <c r="BB16" s="420">
        <v>7</v>
      </c>
      <c r="BC16" s="420">
        <v>11</v>
      </c>
      <c r="BD16" s="420">
        <v>2</v>
      </c>
      <c r="BE16" s="420">
        <v>13</v>
      </c>
      <c r="BF16" s="420">
        <v>1</v>
      </c>
      <c r="BG16" s="420">
        <v>0</v>
      </c>
      <c r="BH16" s="420">
        <v>0</v>
      </c>
      <c r="BI16" s="420">
        <v>36</v>
      </c>
      <c r="BJ16" s="420">
        <v>1</v>
      </c>
      <c r="BK16" s="420">
        <v>0</v>
      </c>
      <c r="BL16" s="420">
        <v>0</v>
      </c>
      <c r="BM16" s="420"/>
      <c r="BN16" s="420"/>
      <c r="BO16" s="420"/>
      <c r="BP16" s="420"/>
      <c r="BQ16" s="659" t="s">
        <v>4</v>
      </c>
    </row>
    <row r="17" spans="1:69" ht="15.75" customHeight="1">
      <c r="A17" s="500">
        <f t="shared" si="0"/>
        <v>12</v>
      </c>
      <c r="B17" s="529" t="s">
        <v>5</v>
      </c>
      <c r="C17" s="526"/>
      <c r="D17" s="526"/>
      <c r="E17" s="526"/>
      <c r="F17" s="526"/>
      <c r="G17" s="526"/>
      <c r="H17" s="526"/>
      <c r="I17" s="526"/>
      <c r="J17" s="526"/>
      <c r="K17" s="525"/>
      <c r="L17" s="525"/>
      <c r="M17" s="525"/>
      <c r="N17" s="525"/>
      <c r="O17" s="516"/>
      <c r="P17" s="524"/>
      <c r="Q17" s="517"/>
      <c r="R17" s="516"/>
      <c r="S17" s="516"/>
      <c r="T17" s="516"/>
      <c r="U17" s="516"/>
      <c r="V17" s="516"/>
      <c r="W17" s="530" t="s">
        <v>321</v>
      </c>
      <c r="X17" s="311">
        <f t="shared" si="1"/>
        <v>12</v>
      </c>
      <c r="Y17" s="529" t="s">
        <v>5</v>
      </c>
      <c r="Z17" s="348"/>
      <c r="AA17" s="348"/>
      <c r="AB17" s="516"/>
      <c r="AC17" s="516"/>
      <c r="AD17" s="516"/>
      <c r="AE17" s="516"/>
      <c r="AF17" s="516"/>
      <c r="AG17" s="516"/>
      <c r="AH17" s="348"/>
      <c r="AI17" s="348"/>
      <c r="AJ17" s="348"/>
      <c r="AK17" s="348"/>
      <c r="AL17" s="531" t="s">
        <v>1394</v>
      </c>
      <c r="AM17" s="500">
        <f t="shared" si="2"/>
        <v>12</v>
      </c>
      <c r="AN17" s="530" t="s">
        <v>1394</v>
      </c>
      <c r="AO17" s="411"/>
      <c r="AP17" s="408"/>
      <c r="AQ17" s="408"/>
      <c r="AR17" s="408"/>
      <c r="AS17" s="408"/>
      <c r="AT17" s="408"/>
      <c r="AU17" s="408"/>
      <c r="AV17" s="408"/>
      <c r="AW17" s="414"/>
      <c r="AX17" s="414"/>
      <c r="AY17" s="414"/>
      <c r="AZ17" s="414"/>
      <c r="BA17" s="420">
        <v>865</v>
      </c>
      <c r="BB17" s="420">
        <v>1</v>
      </c>
      <c r="BC17" s="420">
        <v>42</v>
      </c>
      <c r="BD17" s="420">
        <v>1</v>
      </c>
      <c r="BE17" s="420">
        <v>11</v>
      </c>
      <c r="BF17" s="420">
        <v>3</v>
      </c>
      <c r="BG17" s="420">
        <v>11</v>
      </c>
      <c r="BH17" s="420">
        <v>3</v>
      </c>
      <c r="BI17" s="420">
        <v>400</v>
      </c>
      <c r="BJ17" s="420">
        <v>4</v>
      </c>
      <c r="BK17" s="420">
        <v>29</v>
      </c>
      <c r="BL17" s="420">
        <v>4</v>
      </c>
      <c r="BM17" s="420">
        <v>0</v>
      </c>
      <c r="BN17" s="420">
        <v>0</v>
      </c>
      <c r="BO17" s="420">
        <v>0</v>
      </c>
      <c r="BP17" s="420">
        <v>0</v>
      </c>
      <c r="BQ17" s="762" t="s">
        <v>5</v>
      </c>
    </row>
    <row r="18" spans="1:69" ht="15.75" customHeight="1">
      <c r="A18" s="500">
        <f t="shared" si="0"/>
        <v>13</v>
      </c>
      <c r="B18" s="15" t="s">
        <v>16</v>
      </c>
      <c r="C18" s="526">
        <v>24</v>
      </c>
      <c r="D18" s="526">
        <v>0</v>
      </c>
      <c r="E18" s="526">
        <v>0</v>
      </c>
      <c r="F18" s="526">
        <v>0</v>
      </c>
      <c r="G18" s="526">
        <v>5</v>
      </c>
      <c r="H18" s="526">
        <v>0</v>
      </c>
      <c r="I18" s="526">
        <v>4</v>
      </c>
      <c r="J18" s="526">
        <v>0</v>
      </c>
      <c r="K18" s="525">
        <v>34</v>
      </c>
      <c r="L18" s="525">
        <v>17</v>
      </c>
      <c r="M18" s="525">
        <v>0</v>
      </c>
      <c r="N18" s="525">
        <v>0</v>
      </c>
      <c r="O18" s="516">
        <v>35</v>
      </c>
      <c r="P18" s="524">
        <v>9</v>
      </c>
      <c r="Q18" s="517">
        <v>6</v>
      </c>
      <c r="R18" s="516">
        <v>0</v>
      </c>
      <c r="S18" s="516">
        <v>37</v>
      </c>
      <c r="T18" s="516">
        <v>20</v>
      </c>
      <c r="U18" s="516">
        <v>3</v>
      </c>
      <c r="V18" s="516">
        <v>0</v>
      </c>
      <c r="W18" s="15" t="s">
        <v>322</v>
      </c>
      <c r="X18" s="311">
        <f t="shared" si="1"/>
        <v>13</v>
      </c>
      <c r="Y18" s="15" t="s">
        <v>16</v>
      </c>
      <c r="Z18" s="348">
        <v>0</v>
      </c>
      <c r="AA18" s="348">
        <v>0</v>
      </c>
      <c r="AB18" s="516">
        <v>0</v>
      </c>
      <c r="AC18" s="516">
        <v>0</v>
      </c>
      <c r="AD18" s="516">
        <v>0</v>
      </c>
      <c r="AE18" s="516">
        <v>0</v>
      </c>
      <c r="AF18" s="348">
        <v>0</v>
      </c>
      <c r="AG18" s="348">
        <v>0</v>
      </c>
      <c r="AH18" s="516">
        <v>51</v>
      </c>
      <c r="AI18" s="516">
        <v>0</v>
      </c>
      <c r="AJ18" s="348">
        <v>7</v>
      </c>
      <c r="AK18" s="348">
        <v>0</v>
      </c>
      <c r="AL18" s="515" t="s">
        <v>322</v>
      </c>
      <c r="AM18" s="500">
        <f t="shared" si="2"/>
        <v>13</v>
      </c>
      <c r="AN18" s="15" t="s">
        <v>1393</v>
      </c>
      <c r="AO18" s="411">
        <v>70</v>
      </c>
      <c r="AP18" s="408">
        <v>1</v>
      </c>
      <c r="AQ18" s="408">
        <v>12</v>
      </c>
      <c r="AR18" s="408">
        <v>1</v>
      </c>
      <c r="AS18" s="408">
        <v>143</v>
      </c>
      <c r="AT18" s="408">
        <v>0</v>
      </c>
      <c r="AU18" s="408">
        <v>27</v>
      </c>
      <c r="AV18" s="408">
        <v>0</v>
      </c>
      <c r="AW18" s="414">
        <v>48</v>
      </c>
      <c r="AX18" s="414">
        <v>1</v>
      </c>
      <c r="AY18" s="414">
        <v>6</v>
      </c>
      <c r="AZ18" s="414">
        <v>1</v>
      </c>
      <c r="BA18" s="420">
        <v>167</v>
      </c>
      <c r="BB18" s="420">
        <v>11</v>
      </c>
      <c r="BC18" s="420">
        <v>35</v>
      </c>
      <c r="BD18" s="420">
        <v>10</v>
      </c>
      <c r="BE18" s="420">
        <v>46</v>
      </c>
      <c r="BF18" s="420">
        <v>1</v>
      </c>
      <c r="BG18" s="420">
        <v>2</v>
      </c>
      <c r="BH18" s="420">
        <v>1</v>
      </c>
      <c r="BI18" s="420">
        <v>0</v>
      </c>
      <c r="BJ18" s="420">
        <v>0</v>
      </c>
      <c r="BK18" s="420">
        <v>0</v>
      </c>
      <c r="BL18" s="420">
        <v>0</v>
      </c>
      <c r="BM18" s="420">
        <v>19</v>
      </c>
      <c r="BN18" s="420">
        <v>0</v>
      </c>
      <c r="BO18" s="420">
        <v>1</v>
      </c>
      <c r="BP18" s="420">
        <v>0</v>
      </c>
      <c r="BQ18" s="659" t="s">
        <v>16</v>
      </c>
    </row>
    <row r="19" spans="1:69" ht="15.75" customHeight="1">
      <c r="A19" s="500">
        <f t="shared" si="0"/>
        <v>14</v>
      </c>
      <c r="B19" s="15" t="s">
        <v>17</v>
      </c>
      <c r="C19" s="526">
        <v>4</v>
      </c>
      <c r="D19" s="526">
        <v>0</v>
      </c>
      <c r="E19" s="526">
        <v>0</v>
      </c>
      <c r="F19" s="526">
        <v>0</v>
      </c>
      <c r="G19" s="526">
        <v>6</v>
      </c>
      <c r="H19" s="526">
        <v>0</v>
      </c>
      <c r="I19" s="526">
        <v>1</v>
      </c>
      <c r="J19" s="526">
        <v>0</v>
      </c>
      <c r="K19" s="525">
        <v>118</v>
      </c>
      <c r="L19" s="525">
        <v>15</v>
      </c>
      <c r="M19" s="525">
        <v>45</v>
      </c>
      <c r="N19" s="525">
        <v>5</v>
      </c>
      <c r="O19" s="516">
        <v>11</v>
      </c>
      <c r="P19" s="524">
        <v>0</v>
      </c>
      <c r="Q19" s="517">
        <v>9</v>
      </c>
      <c r="R19" s="516">
        <v>0</v>
      </c>
      <c r="S19" s="516">
        <v>2</v>
      </c>
      <c r="T19" s="516">
        <v>0</v>
      </c>
      <c r="U19" s="516">
        <v>0</v>
      </c>
      <c r="V19" s="516">
        <v>0</v>
      </c>
      <c r="W19" s="15" t="s">
        <v>323</v>
      </c>
      <c r="X19" s="311">
        <f t="shared" si="1"/>
        <v>14</v>
      </c>
      <c r="Y19" s="15" t="s">
        <v>17</v>
      </c>
      <c r="Z19" s="348">
        <v>1</v>
      </c>
      <c r="AA19" s="348">
        <v>0</v>
      </c>
      <c r="AB19" s="516">
        <v>0</v>
      </c>
      <c r="AC19" s="516">
        <v>0</v>
      </c>
      <c r="AD19" s="516">
        <v>16</v>
      </c>
      <c r="AE19" s="516">
        <v>0</v>
      </c>
      <c r="AF19" s="516">
        <v>1</v>
      </c>
      <c r="AG19" s="516">
        <v>0</v>
      </c>
      <c r="AH19" s="516">
        <v>34</v>
      </c>
      <c r="AI19" s="516">
        <v>0</v>
      </c>
      <c r="AJ19" s="516">
        <v>6</v>
      </c>
      <c r="AK19" s="516">
        <v>0</v>
      </c>
      <c r="AL19" s="515" t="s">
        <v>323</v>
      </c>
      <c r="AM19" s="500">
        <f t="shared" si="2"/>
        <v>14</v>
      </c>
      <c r="AN19" s="15" t="s">
        <v>1392</v>
      </c>
      <c r="AO19" s="411">
        <v>475</v>
      </c>
      <c r="AP19" s="408">
        <v>1</v>
      </c>
      <c r="AQ19" s="408">
        <v>47</v>
      </c>
      <c r="AR19" s="408">
        <v>1</v>
      </c>
      <c r="AS19" s="408">
        <v>1125</v>
      </c>
      <c r="AT19" s="408">
        <v>10</v>
      </c>
      <c r="AU19" s="408">
        <v>186</v>
      </c>
      <c r="AV19" s="408">
        <v>10</v>
      </c>
      <c r="AW19" s="414">
        <v>283</v>
      </c>
      <c r="AX19" s="414">
        <v>3</v>
      </c>
      <c r="AY19" s="414">
        <v>57</v>
      </c>
      <c r="AZ19" s="414">
        <v>3</v>
      </c>
      <c r="BA19" s="420">
        <v>1177</v>
      </c>
      <c r="BB19" s="420">
        <v>6</v>
      </c>
      <c r="BC19" s="420">
        <v>343</v>
      </c>
      <c r="BD19" s="420">
        <v>6</v>
      </c>
      <c r="BE19" s="420">
        <v>29</v>
      </c>
      <c r="BF19" s="420">
        <v>4</v>
      </c>
      <c r="BG19" s="420">
        <v>29</v>
      </c>
      <c r="BH19" s="420">
        <v>4</v>
      </c>
      <c r="BI19" s="420">
        <v>210</v>
      </c>
      <c r="BJ19" s="420">
        <v>2</v>
      </c>
      <c r="BK19" s="420">
        <v>13</v>
      </c>
      <c r="BL19" s="420">
        <v>2</v>
      </c>
      <c r="BM19" s="420">
        <v>286</v>
      </c>
      <c r="BN19" s="420">
        <v>6</v>
      </c>
      <c r="BO19" s="420">
        <v>58</v>
      </c>
      <c r="BP19" s="420">
        <v>6</v>
      </c>
      <c r="BQ19" s="659" t="s">
        <v>17</v>
      </c>
    </row>
    <row r="20" spans="1:69" ht="15.75" customHeight="1">
      <c r="A20" s="500">
        <f t="shared" si="0"/>
        <v>15</v>
      </c>
      <c r="B20" s="15" t="s">
        <v>18</v>
      </c>
      <c r="C20" s="526"/>
      <c r="D20" s="526"/>
      <c r="E20" s="526"/>
      <c r="F20" s="526"/>
      <c r="G20" s="526"/>
      <c r="H20" s="526"/>
      <c r="I20" s="526"/>
      <c r="J20" s="526"/>
      <c r="K20" s="525">
        <v>0</v>
      </c>
      <c r="L20" s="525">
        <v>0</v>
      </c>
      <c r="M20" s="525">
        <v>0</v>
      </c>
      <c r="N20" s="525">
        <v>0</v>
      </c>
      <c r="O20" s="525">
        <v>0</v>
      </c>
      <c r="P20" s="528">
        <v>0</v>
      </c>
      <c r="Q20" s="527">
        <v>0</v>
      </c>
      <c r="R20" s="525">
        <v>0</v>
      </c>
      <c r="S20" s="525">
        <v>0</v>
      </c>
      <c r="T20" s="525">
        <v>0</v>
      </c>
      <c r="U20" s="525">
        <v>0</v>
      </c>
      <c r="V20" s="525">
        <v>0</v>
      </c>
      <c r="W20" s="15" t="s">
        <v>324</v>
      </c>
      <c r="X20" s="311">
        <f t="shared" si="1"/>
        <v>15</v>
      </c>
      <c r="Y20" s="15" t="s">
        <v>18</v>
      </c>
      <c r="Z20" s="348">
        <v>0</v>
      </c>
      <c r="AA20" s="348">
        <v>0</v>
      </c>
      <c r="AB20" s="516">
        <v>0</v>
      </c>
      <c r="AC20" s="516">
        <v>0</v>
      </c>
      <c r="AD20" s="516">
        <v>212</v>
      </c>
      <c r="AE20" s="516">
        <v>3</v>
      </c>
      <c r="AF20" s="516">
        <v>72</v>
      </c>
      <c r="AG20" s="516">
        <v>3</v>
      </c>
      <c r="AH20" s="348">
        <v>174</v>
      </c>
      <c r="AI20" s="348">
        <v>8</v>
      </c>
      <c r="AJ20" s="348">
        <v>41</v>
      </c>
      <c r="AK20" s="348">
        <v>8</v>
      </c>
      <c r="AL20" s="515" t="s">
        <v>324</v>
      </c>
      <c r="AM20" s="500">
        <f t="shared" si="2"/>
        <v>15</v>
      </c>
      <c r="AN20" s="15" t="s">
        <v>1391</v>
      </c>
      <c r="AO20" s="411">
        <v>164</v>
      </c>
      <c r="AP20" s="408">
        <v>4</v>
      </c>
      <c r="AQ20" s="408">
        <v>47</v>
      </c>
      <c r="AR20" s="408">
        <v>4</v>
      </c>
      <c r="AS20" s="408">
        <v>160</v>
      </c>
      <c r="AT20" s="408">
        <v>4</v>
      </c>
      <c r="AU20" s="408">
        <v>48</v>
      </c>
      <c r="AV20" s="408">
        <v>4</v>
      </c>
      <c r="AW20" s="414">
        <v>243</v>
      </c>
      <c r="AX20" s="414">
        <v>6</v>
      </c>
      <c r="AY20" s="414">
        <v>90</v>
      </c>
      <c r="AZ20" s="414">
        <v>6</v>
      </c>
      <c r="BA20" s="420">
        <v>711</v>
      </c>
      <c r="BB20" s="420">
        <v>9</v>
      </c>
      <c r="BC20" s="420">
        <v>191</v>
      </c>
      <c r="BD20" s="420">
        <v>9</v>
      </c>
      <c r="BE20" s="420">
        <v>230</v>
      </c>
      <c r="BF20" s="420">
        <v>1</v>
      </c>
      <c r="BG20" s="420">
        <v>38</v>
      </c>
      <c r="BH20" s="420">
        <v>1</v>
      </c>
      <c r="BI20" s="420">
        <v>38</v>
      </c>
      <c r="BJ20" s="420">
        <v>1</v>
      </c>
      <c r="BK20" s="420">
        <v>2</v>
      </c>
      <c r="BL20" s="420">
        <v>1</v>
      </c>
      <c r="BM20" s="420">
        <v>254</v>
      </c>
      <c r="BN20" s="420">
        <v>1</v>
      </c>
      <c r="BO20" s="420">
        <v>67</v>
      </c>
      <c r="BP20" s="420">
        <v>1</v>
      </c>
      <c r="BQ20" s="659" t="s">
        <v>18</v>
      </c>
    </row>
    <row r="21" spans="1:69" ht="15.75" customHeight="1">
      <c r="A21" s="500">
        <f t="shared" si="0"/>
        <v>16</v>
      </c>
      <c r="B21" s="15" t="s">
        <v>19</v>
      </c>
      <c r="C21" s="526">
        <v>0</v>
      </c>
      <c r="D21" s="526">
        <v>0</v>
      </c>
      <c r="E21" s="526">
        <v>0</v>
      </c>
      <c r="F21" s="526">
        <v>0</v>
      </c>
      <c r="G21" s="526">
        <v>9</v>
      </c>
      <c r="H21" s="526">
        <v>2</v>
      </c>
      <c r="I21" s="526">
        <v>9</v>
      </c>
      <c r="J21" s="526">
        <v>2</v>
      </c>
      <c r="K21" s="525">
        <v>11</v>
      </c>
      <c r="L21" s="525">
        <v>6</v>
      </c>
      <c r="M21" s="525">
        <v>2</v>
      </c>
      <c r="N21" s="525">
        <v>0</v>
      </c>
      <c r="O21" s="516">
        <v>44</v>
      </c>
      <c r="P21" s="524">
        <v>6</v>
      </c>
      <c r="Q21" s="517">
        <v>29</v>
      </c>
      <c r="R21" s="516">
        <v>5</v>
      </c>
      <c r="S21" s="516">
        <v>21</v>
      </c>
      <c r="T21" s="516">
        <v>2</v>
      </c>
      <c r="U21" s="516">
        <v>0</v>
      </c>
      <c r="V21" s="516">
        <v>0</v>
      </c>
      <c r="W21" s="15" t="s">
        <v>326</v>
      </c>
      <c r="X21" s="311">
        <f t="shared" si="1"/>
        <v>16</v>
      </c>
      <c r="Y21" s="15" t="s">
        <v>19</v>
      </c>
      <c r="Z21" s="348">
        <v>20</v>
      </c>
      <c r="AA21" s="348">
        <v>0</v>
      </c>
      <c r="AB21" s="516">
        <v>4</v>
      </c>
      <c r="AC21" s="516">
        <v>0</v>
      </c>
      <c r="AD21" s="516">
        <v>20</v>
      </c>
      <c r="AE21" s="516">
        <v>1</v>
      </c>
      <c r="AF21" s="348">
        <v>6</v>
      </c>
      <c r="AG21" s="348">
        <v>0</v>
      </c>
      <c r="AH21" s="348">
        <v>10</v>
      </c>
      <c r="AI21" s="348">
        <v>1</v>
      </c>
      <c r="AJ21" s="348">
        <v>0</v>
      </c>
      <c r="AK21" s="348">
        <v>0</v>
      </c>
      <c r="AL21" s="515" t="s">
        <v>326</v>
      </c>
      <c r="AM21" s="500">
        <f t="shared" si="2"/>
        <v>16</v>
      </c>
      <c r="AN21" s="15" t="s">
        <v>1389</v>
      </c>
      <c r="AO21" s="411">
        <v>0</v>
      </c>
      <c r="AP21" s="408">
        <v>0</v>
      </c>
      <c r="AQ21" s="408">
        <v>0</v>
      </c>
      <c r="AR21" s="408">
        <v>0</v>
      </c>
      <c r="AS21" s="408">
        <v>36</v>
      </c>
      <c r="AT21" s="408">
        <v>2</v>
      </c>
      <c r="AU21" s="408">
        <v>10</v>
      </c>
      <c r="AV21" s="408">
        <v>2</v>
      </c>
      <c r="AW21" s="414">
        <v>27</v>
      </c>
      <c r="AX21" s="414">
        <v>0</v>
      </c>
      <c r="AY21" s="414">
        <v>1</v>
      </c>
      <c r="AZ21" s="414">
        <v>0</v>
      </c>
      <c r="BA21" s="420">
        <v>97</v>
      </c>
      <c r="BB21" s="420">
        <v>0</v>
      </c>
      <c r="BC21" s="420">
        <v>10</v>
      </c>
      <c r="BD21" s="420">
        <v>0</v>
      </c>
      <c r="BE21" s="420">
        <v>5</v>
      </c>
      <c r="BF21" s="420">
        <v>0</v>
      </c>
      <c r="BG21" s="420">
        <v>0</v>
      </c>
      <c r="BH21" s="420">
        <v>0</v>
      </c>
      <c r="BI21" s="420">
        <v>10</v>
      </c>
      <c r="BJ21" s="420">
        <v>0</v>
      </c>
      <c r="BK21" s="420">
        <v>0</v>
      </c>
      <c r="BL21" s="420">
        <v>0</v>
      </c>
      <c r="BM21" s="420">
        <v>11</v>
      </c>
      <c r="BN21" s="420">
        <v>2</v>
      </c>
      <c r="BO21" s="420">
        <v>11</v>
      </c>
      <c r="BP21" s="420">
        <v>1</v>
      </c>
      <c r="BQ21" s="659" t="s">
        <v>19</v>
      </c>
    </row>
    <row r="22" spans="1:69" ht="15.75" customHeight="1">
      <c r="A22" s="500">
        <f t="shared" si="0"/>
        <v>17</v>
      </c>
      <c r="B22" s="15" t="s">
        <v>20</v>
      </c>
      <c r="C22" s="526"/>
      <c r="D22" s="526"/>
      <c r="E22" s="526"/>
      <c r="F22" s="526"/>
      <c r="G22" s="526"/>
      <c r="H22" s="526"/>
      <c r="I22" s="526"/>
      <c r="J22" s="526"/>
      <c r="K22" s="525">
        <v>0</v>
      </c>
      <c r="L22" s="525">
        <v>0</v>
      </c>
      <c r="M22" s="525">
        <v>0</v>
      </c>
      <c r="N22" s="525">
        <v>0</v>
      </c>
      <c r="O22" s="525">
        <v>0</v>
      </c>
      <c r="P22" s="528">
        <v>0</v>
      </c>
      <c r="Q22" s="527">
        <v>0</v>
      </c>
      <c r="R22" s="525">
        <v>0</v>
      </c>
      <c r="S22" s="525">
        <v>0</v>
      </c>
      <c r="T22" s="525">
        <v>0</v>
      </c>
      <c r="U22" s="525">
        <v>0</v>
      </c>
      <c r="V22" s="525">
        <v>0</v>
      </c>
      <c r="W22" s="15" t="s">
        <v>327</v>
      </c>
      <c r="X22" s="311">
        <f t="shared" si="1"/>
        <v>17</v>
      </c>
      <c r="Y22" s="15" t="s">
        <v>20</v>
      </c>
      <c r="Z22" s="525">
        <v>0</v>
      </c>
      <c r="AA22" s="525">
        <v>0</v>
      </c>
      <c r="AB22" s="525">
        <v>0</v>
      </c>
      <c r="AC22" s="525">
        <v>0</v>
      </c>
      <c r="AD22" s="348">
        <v>0</v>
      </c>
      <c r="AE22" s="348">
        <v>0</v>
      </c>
      <c r="AF22" s="348">
        <v>0</v>
      </c>
      <c r="AG22" s="348">
        <v>0</v>
      </c>
      <c r="AH22" s="348">
        <v>660</v>
      </c>
      <c r="AI22" s="348">
        <v>2</v>
      </c>
      <c r="AJ22" s="348">
        <v>33</v>
      </c>
      <c r="AK22" s="348">
        <v>2</v>
      </c>
      <c r="AL22" s="515" t="s">
        <v>327</v>
      </c>
      <c r="AM22" s="500">
        <f t="shared" si="2"/>
        <v>17</v>
      </c>
      <c r="AN22" s="15" t="s">
        <v>1388</v>
      </c>
      <c r="AO22" s="411">
        <v>1096</v>
      </c>
      <c r="AP22" s="408">
        <v>115</v>
      </c>
      <c r="AQ22" s="408">
        <v>242</v>
      </c>
      <c r="AR22" s="408">
        <v>42</v>
      </c>
      <c r="AS22" s="408">
        <v>1228</v>
      </c>
      <c r="AT22" s="408">
        <v>15</v>
      </c>
      <c r="AU22" s="408">
        <v>79</v>
      </c>
      <c r="AV22" s="408">
        <v>0</v>
      </c>
      <c r="AW22" s="414">
        <v>1720</v>
      </c>
      <c r="AX22" s="414">
        <v>10</v>
      </c>
      <c r="AY22" s="414">
        <v>143</v>
      </c>
      <c r="AZ22" s="414">
        <v>0</v>
      </c>
      <c r="BA22" s="420">
        <v>1962</v>
      </c>
      <c r="BB22" s="420">
        <v>8</v>
      </c>
      <c r="BC22" s="420">
        <v>195</v>
      </c>
      <c r="BD22" s="420">
        <v>1</v>
      </c>
      <c r="BE22" s="420">
        <v>373</v>
      </c>
      <c r="BF22" s="420">
        <v>3</v>
      </c>
      <c r="BG22" s="420">
        <v>14</v>
      </c>
      <c r="BH22" s="420">
        <v>0</v>
      </c>
      <c r="BI22" s="420">
        <v>261</v>
      </c>
      <c r="BJ22" s="420">
        <v>1</v>
      </c>
      <c r="BK22" s="420">
        <v>18</v>
      </c>
      <c r="BL22" s="420">
        <v>0</v>
      </c>
      <c r="BM22" s="420">
        <v>257</v>
      </c>
      <c r="BN22" s="420">
        <v>6</v>
      </c>
      <c r="BO22" s="420">
        <v>26</v>
      </c>
      <c r="BP22" s="420">
        <v>0</v>
      </c>
      <c r="BQ22" s="659" t="s">
        <v>20</v>
      </c>
    </row>
    <row r="23" spans="1:69" ht="15.75" customHeight="1">
      <c r="A23" s="500">
        <f t="shared" si="0"/>
        <v>18</v>
      </c>
      <c r="B23" s="15" t="s">
        <v>21</v>
      </c>
      <c r="C23" s="526">
        <v>0</v>
      </c>
      <c r="D23" s="526">
        <v>0</v>
      </c>
      <c r="E23" s="526">
        <v>0</v>
      </c>
      <c r="F23" s="526">
        <v>0</v>
      </c>
      <c r="G23" s="526">
        <v>0</v>
      </c>
      <c r="H23" s="526">
        <v>0</v>
      </c>
      <c r="I23" s="526">
        <v>0</v>
      </c>
      <c r="J23" s="526">
        <v>0</v>
      </c>
      <c r="K23" s="525">
        <v>2</v>
      </c>
      <c r="L23" s="525">
        <v>0</v>
      </c>
      <c r="M23" s="525">
        <v>0</v>
      </c>
      <c r="N23" s="525">
        <v>0</v>
      </c>
      <c r="O23" s="516">
        <v>0</v>
      </c>
      <c r="P23" s="524">
        <v>0</v>
      </c>
      <c r="Q23" s="517">
        <v>0</v>
      </c>
      <c r="R23" s="516">
        <v>0</v>
      </c>
      <c r="S23" s="516">
        <v>0</v>
      </c>
      <c r="T23" s="516">
        <v>0</v>
      </c>
      <c r="U23" s="516">
        <v>0</v>
      </c>
      <c r="V23" s="516">
        <v>0</v>
      </c>
      <c r="W23" s="15" t="s">
        <v>328</v>
      </c>
      <c r="X23" s="311">
        <f t="shared" si="1"/>
        <v>18</v>
      </c>
      <c r="Y23" s="15" t="s">
        <v>21</v>
      </c>
      <c r="Z23" s="348">
        <v>0</v>
      </c>
      <c r="AA23" s="348">
        <v>0</v>
      </c>
      <c r="AB23" s="348">
        <v>0</v>
      </c>
      <c r="AC23" s="348">
        <v>0</v>
      </c>
      <c r="AD23" s="516">
        <v>2</v>
      </c>
      <c r="AE23" s="516">
        <v>0</v>
      </c>
      <c r="AF23" s="516">
        <v>0</v>
      </c>
      <c r="AG23" s="516">
        <v>0</v>
      </c>
      <c r="AH23" s="516">
        <v>1</v>
      </c>
      <c r="AI23" s="516">
        <v>0</v>
      </c>
      <c r="AJ23" s="516">
        <v>0</v>
      </c>
      <c r="AK23" s="516">
        <v>0</v>
      </c>
      <c r="AL23" s="515" t="s">
        <v>328</v>
      </c>
      <c r="AM23" s="500">
        <f t="shared" si="2"/>
        <v>18</v>
      </c>
      <c r="AN23" s="15" t="s">
        <v>1386</v>
      </c>
      <c r="AO23" s="411">
        <v>1</v>
      </c>
      <c r="AP23" s="408">
        <v>0</v>
      </c>
      <c r="AQ23" s="408">
        <v>1</v>
      </c>
      <c r="AR23" s="408">
        <v>0</v>
      </c>
      <c r="AS23" s="408">
        <v>1</v>
      </c>
      <c r="AT23" s="408">
        <v>1</v>
      </c>
      <c r="AU23" s="408">
        <v>1</v>
      </c>
      <c r="AV23" s="408">
        <v>1</v>
      </c>
      <c r="AW23" s="414">
        <v>0</v>
      </c>
      <c r="AX23" s="414">
        <v>0</v>
      </c>
      <c r="AY23" s="414">
        <v>0</v>
      </c>
      <c r="AZ23" s="414">
        <v>0</v>
      </c>
      <c r="BA23" s="420">
        <v>1</v>
      </c>
      <c r="BB23" s="420">
        <v>0</v>
      </c>
      <c r="BC23" s="420">
        <v>1</v>
      </c>
      <c r="BD23" s="420">
        <v>0</v>
      </c>
      <c r="BE23" s="420">
        <v>0</v>
      </c>
      <c r="BF23" s="420">
        <v>0</v>
      </c>
      <c r="BG23" s="420">
        <v>0</v>
      </c>
      <c r="BH23" s="420">
        <v>0</v>
      </c>
      <c r="BI23" s="420">
        <v>0</v>
      </c>
      <c r="BJ23" s="420">
        <v>0</v>
      </c>
      <c r="BK23" s="420">
        <v>0</v>
      </c>
      <c r="BL23" s="420">
        <v>0</v>
      </c>
      <c r="BM23" s="420">
        <v>0</v>
      </c>
      <c r="BN23" s="420">
        <v>0</v>
      </c>
      <c r="BO23" s="420">
        <v>0</v>
      </c>
      <c r="BP23" s="420">
        <v>0</v>
      </c>
      <c r="BQ23" s="659" t="s">
        <v>21</v>
      </c>
    </row>
    <row r="24" spans="1:69" ht="15.75" customHeight="1">
      <c r="A24" s="500">
        <f t="shared" si="0"/>
        <v>19</v>
      </c>
      <c r="B24" s="15" t="s">
        <v>22</v>
      </c>
      <c r="C24" s="526">
        <v>144</v>
      </c>
      <c r="D24" s="526">
        <v>0</v>
      </c>
      <c r="E24" s="526">
        <v>7</v>
      </c>
      <c r="F24" s="526">
        <v>0</v>
      </c>
      <c r="G24" s="526">
        <v>265</v>
      </c>
      <c r="H24" s="526">
        <v>8</v>
      </c>
      <c r="I24" s="526">
        <v>18</v>
      </c>
      <c r="J24" s="526">
        <v>0</v>
      </c>
      <c r="K24" s="525">
        <v>466</v>
      </c>
      <c r="L24" s="525">
        <v>7</v>
      </c>
      <c r="M24" s="525">
        <v>11</v>
      </c>
      <c r="N24" s="525">
        <v>1</v>
      </c>
      <c r="O24" s="516">
        <v>762</v>
      </c>
      <c r="P24" s="524">
        <v>29</v>
      </c>
      <c r="Q24" s="517">
        <v>24</v>
      </c>
      <c r="R24" s="516">
        <v>3</v>
      </c>
      <c r="S24" s="516">
        <v>935</v>
      </c>
      <c r="T24" s="516">
        <v>64</v>
      </c>
      <c r="U24" s="516">
        <v>25</v>
      </c>
      <c r="V24" s="516">
        <v>4</v>
      </c>
      <c r="W24" s="15" t="s">
        <v>331</v>
      </c>
      <c r="X24" s="311">
        <f t="shared" si="1"/>
        <v>19</v>
      </c>
      <c r="Y24" s="15" t="s">
        <v>22</v>
      </c>
      <c r="Z24" s="348">
        <v>77</v>
      </c>
      <c r="AA24" s="348">
        <v>8</v>
      </c>
      <c r="AB24" s="516">
        <v>33</v>
      </c>
      <c r="AC24" s="516">
        <v>0</v>
      </c>
      <c r="AD24" s="516">
        <v>346</v>
      </c>
      <c r="AE24" s="516">
        <v>4</v>
      </c>
      <c r="AF24" s="516">
        <v>36</v>
      </c>
      <c r="AG24" s="516">
        <v>3</v>
      </c>
      <c r="AH24" s="516">
        <v>847</v>
      </c>
      <c r="AI24" s="516">
        <v>0</v>
      </c>
      <c r="AJ24" s="516">
        <v>53</v>
      </c>
      <c r="AK24" s="516">
        <v>0</v>
      </c>
      <c r="AL24" s="515" t="s">
        <v>331</v>
      </c>
      <c r="AM24" s="500">
        <f t="shared" si="2"/>
        <v>19</v>
      </c>
      <c r="AN24" s="15" t="s">
        <v>1383</v>
      </c>
      <c r="AO24" s="411">
        <v>859</v>
      </c>
      <c r="AP24" s="408">
        <v>3</v>
      </c>
      <c r="AQ24" s="408">
        <v>51</v>
      </c>
      <c r="AR24" s="408">
        <v>0</v>
      </c>
      <c r="AS24" s="408">
        <v>1358</v>
      </c>
      <c r="AT24" s="408">
        <v>2</v>
      </c>
      <c r="AU24" s="408">
        <v>127</v>
      </c>
      <c r="AV24" s="408">
        <v>2</v>
      </c>
      <c r="AW24" s="414">
        <v>1287</v>
      </c>
      <c r="AX24" s="414">
        <v>5</v>
      </c>
      <c r="AY24" s="414">
        <v>147</v>
      </c>
      <c r="AZ24" s="414">
        <v>0</v>
      </c>
      <c r="BA24" s="420">
        <v>1007</v>
      </c>
      <c r="BB24" s="420">
        <v>2</v>
      </c>
      <c r="BC24" s="420">
        <v>231</v>
      </c>
      <c r="BD24" s="420">
        <v>1</v>
      </c>
      <c r="BE24" s="420">
        <v>333</v>
      </c>
      <c r="BF24" s="420">
        <v>4</v>
      </c>
      <c r="BG24" s="420">
        <v>47</v>
      </c>
      <c r="BH24" s="420">
        <v>1</v>
      </c>
      <c r="BI24" s="420">
        <v>294</v>
      </c>
      <c r="BJ24" s="420">
        <v>3</v>
      </c>
      <c r="BK24" s="420">
        <v>37</v>
      </c>
      <c r="BL24" s="420">
        <v>2</v>
      </c>
      <c r="BM24" s="420">
        <v>366</v>
      </c>
      <c r="BN24" s="420">
        <v>0</v>
      </c>
      <c r="BO24" s="420">
        <v>22</v>
      </c>
      <c r="BP24" s="420">
        <v>0</v>
      </c>
      <c r="BQ24" s="659" t="s">
        <v>22</v>
      </c>
    </row>
    <row r="25" spans="1:69" ht="15.75" customHeight="1">
      <c r="A25" s="500">
        <f t="shared" si="0"/>
        <v>20</v>
      </c>
      <c r="B25" s="15" t="s">
        <v>28</v>
      </c>
      <c r="C25" s="526"/>
      <c r="D25" s="526"/>
      <c r="E25" s="526"/>
      <c r="F25" s="526"/>
      <c r="G25" s="526"/>
      <c r="H25" s="526"/>
      <c r="I25" s="526"/>
      <c r="J25" s="526"/>
      <c r="K25" s="525">
        <v>0</v>
      </c>
      <c r="L25" s="525">
        <v>0</v>
      </c>
      <c r="M25" s="525">
        <v>0</v>
      </c>
      <c r="N25" s="525">
        <v>0</v>
      </c>
      <c r="O25" s="525">
        <v>0</v>
      </c>
      <c r="P25" s="528">
        <v>0</v>
      </c>
      <c r="Q25" s="527">
        <v>0</v>
      </c>
      <c r="R25" s="525">
        <v>0</v>
      </c>
      <c r="S25" s="525">
        <v>0</v>
      </c>
      <c r="T25" s="525">
        <v>0</v>
      </c>
      <c r="U25" s="525">
        <v>0</v>
      </c>
      <c r="V25" s="525">
        <v>0</v>
      </c>
      <c r="W25" s="15" t="s">
        <v>345</v>
      </c>
      <c r="X25" s="311">
        <f t="shared" si="1"/>
        <v>20</v>
      </c>
      <c r="Y25" s="15" t="s">
        <v>721</v>
      </c>
      <c r="Z25" s="525">
        <v>0</v>
      </c>
      <c r="AA25" s="525">
        <v>0</v>
      </c>
      <c r="AB25" s="525">
        <v>0</v>
      </c>
      <c r="AC25" s="525">
        <v>0</v>
      </c>
      <c r="AD25" s="516">
        <v>155</v>
      </c>
      <c r="AE25" s="516">
        <v>5</v>
      </c>
      <c r="AF25" s="516">
        <v>0</v>
      </c>
      <c r="AG25" s="516">
        <v>0</v>
      </c>
      <c r="AH25" s="348">
        <v>157</v>
      </c>
      <c r="AI25" s="348">
        <v>1</v>
      </c>
      <c r="AJ25" s="348">
        <v>8</v>
      </c>
      <c r="AK25" s="348">
        <v>1</v>
      </c>
      <c r="AL25" s="515" t="s">
        <v>345</v>
      </c>
      <c r="AM25" s="500">
        <f t="shared" si="2"/>
        <v>20</v>
      </c>
      <c r="AN25" s="15" t="s">
        <v>1382</v>
      </c>
      <c r="AO25" s="411">
        <v>72</v>
      </c>
      <c r="AP25" s="408">
        <v>0</v>
      </c>
      <c r="AQ25" s="408">
        <v>4</v>
      </c>
      <c r="AR25" s="408">
        <v>0</v>
      </c>
      <c r="AS25" s="408">
        <v>136</v>
      </c>
      <c r="AT25" s="408">
        <v>0</v>
      </c>
      <c r="AU25" s="408">
        <v>11</v>
      </c>
      <c r="AV25" s="408">
        <v>0</v>
      </c>
      <c r="AW25" s="414">
        <v>27</v>
      </c>
      <c r="AX25" s="414">
        <v>0</v>
      </c>
      <c r="AY25" s="414">
        <v>20</v>
      </c>
      <c r="AZ25" s="414">
        <v>0</v>
      </c>
      <c r="BA25" s="420">
        <v>129</v>
      </c>
      <c r="BB25" s="420">
        <v>0</v>
      </c>
      <c r="BC25" s="420">
        <v>55</v>
      </c>
      <c r="BD25" s="420">
        <v>0</v>
      </c>
      <c r="BE25" s="420">
        <v>5</v>
      </c>
      <c r="BF25" s="420">
        <v>0</v>
      </c>
      <c r="BG25" s="420">
        <v>2</v>
      </c>
      <c r="BH25" s="420">
        <v>0</v>
      </c>
      <c r="BI25" s="420">
        <v>0</v>
      </c>
      <c r="BJ25" s="420">
        <v>0</v>
      </c>
      <c r="BK25" s="420">
        <v>0</v>
      </c>
      <c r="BL25" s="420">
        <v>0</v>
      </c>
      <c r="BM25" s="420">
        <v>1</v>
      </c>
      <c r="BN25" s="420">
        <v>0</v>
      </c>
      <c r="BO25" s="420">
        <v>1</v>
      </c>
      <c r="BP25" s="420">
        <v>0</v>
      </c>
      <c r="BQ25" s="659" t="s">
        <v>721</v>
      </c>
    </row>
    <row r="26" spans="1:69" ht="15.75" customHeight="1">
      <c r="A26" s="500">
        <f t="shared" si="0"/>
        <v>21</v>
      </c>
      <c r="B26" s="15" t="s">
        <v>23</v>
      </c>
      <c r="C26" s="526"/>
      <c r="D26" s="526"/>
      <c r="E26" s="526"/>
      <c r="F26" s="526"/>
      <c r="G26" s="526"/>
      <c r="H26" s="526"/>
      <c r="I26" s="526"/>
      <c r="J26" s="526"/>
      <c r="K26" s="525">
        <v>0</v>
      </c>
      <c r="L26" s="525">
        <v>0</v>
      </c>
      <c r="M26" s="525">
        <v>0</v>
      </c>
      <c r="N26" s="525">
        <v>0</v>
      </c>
      <c r="O26" s="525">
        <v>0</v>
      </c>
      <c r="P26" s="528">
        <v>0</v>
      </c>
      <c r="Q26" s="527">
        <v>0</v>
      </c>
      <c r="R26" s="525">
        <v>0</v>
      </c>
      <c r="S26" s="525">
        <v>0</v>
      </c>
      <c r="T26" s="525">
        <v>0</v>
      </c>
      <c r="U26" s="525">
        <v>0</v>
      </c>
      <c r="V26" s="525">
        <v>0</v>
      </c>
      <c r="W26" s="15" t="s">
        <v>332</v>
      </c>
      <c r="X26" s="311">
        <f t="shared" si="1"/>
        <v>21</v>
      </c>
      <c r="Y26" s="15" t="s">
        <v>23</v>
      </c>
      <c r="Z26" s="525">
        <v>211</v>
      </c>
      <c r="AA26" s="525">
        <v>0</v>
      </c>
      <c r="AB26" s="525">
        <v>14</v>
      </c>
      <c r="AC26" s="525">
        <v>0</v>
      </c>
      <c r="AD26" s="516">
        <v>323</v>
      </c>
      <c r="AE26" s="516">
        <v>0</v>
      </c>
      <c r="AF26" s="516">
        <v>14</v>
      </c>
      <c r="AG26" s="348">
        <v>0</v>
      </c>
      <c r="AH26" s="516">
        <v>459</v>
      </c>
      <c r="AI26" s="516">
        <v>4</v>
      </c>
      <c r="AJ26" s="516">
        <v>28</v>
      </c>
      <c r="AK26" s="516">
        <v>4</v>
      </c>
      <c r="AL26" s="515" t="s">
        <v>332</v>
      </c>
      <c r="AM26" s="500">
        <f t="shared" si="2"/>
        <v>21</v>
      </c>
      <c r="AN26" s="15" t="s">
        <v>1381</v>
      </c>
      <c r="AO26" s="411">
        <v>380</v>
      </c>
      <c r="AP26" s="408">
        <v>1</v>
      </c>
      <c r="AQ26" s="408">
        <v>98</v>
      </c>
      <c r="AR26" s="408">
        <v>1</v>
      </c>
      <c r="AS26" s="408">
        <v>323</v>
      </c>
      <c r="AT26" s="408">
        <v>0</v>
      </c>
      <c r="AU26" s="408">
        <v>90</v>
      </c>
      <c r="AV26" s="408">
        <v>0</v>
      </c>
      <c r="AW26" s="414">
        <v>311</v>
      </c>
      <c r="AX26" s="414">
        <v>0</v>
      </c>
      <c r="AY26" s="414">
        <v>59</v>
      </c>
      <c r="AZ26" s="414">
        <v>0</v>
      </c>
      <c r="BA26" s="420">
        <v>325</v>
      </c>
      <c r="BB26" s="420">
        <v>2</v>
      </c>
      <c r="BC26" s="420">
        <v>61</v>
      </c>
      <c r="BD26" s="420">
        <v>2</v>
      </c>
      <c r="BE26" s="420">
        <v>244</v>
      </c>
      <c r="BF26" s="420">
        <v>0</v>
      </c>
      <c r="BG26" s="420">
        <v>19</v>
      </c>
      <c r="BH26" s="420">
        <v>0</v>
      </c>
      <c r="BI26" s="420">
        <v>162</v>
      </c>
      <c r="BJ26" s="420">
        <v>0</v>
      </c>
      <c r="BK26" s="420">
        <v>25</v>
      </c>
      <c r="BL26" s="420">
        <v>0</v>
      </c>
      <c r="BM26" s="420">
        <v>154</v>
      </c>
      <c r="BN26" s="420">
        <v>0</v>
      </c>
      <c r="BO26" s="420">
        <v>14</v>
      </c>
      <c r="BP26" s="420">
        <v>0</v>
      </c>
      <c r="BQ26" s="659" t="s">
        <v>23</v>
      </c>
    </row>
    <row r="27" spans="1:69" ht="15.75" customHeight="1">
      <c r="A27" s="500">
        <f t="shared" si="0"/>
        <v>22</v>
      </c>
      <c r="B27" s="15" t="s">
        <v>7</v>
      </c>
      <c r="C27" s="526">
        <v>12</v>
      </c>
      <c r="D27" s="526">
        <v>0</v>
      </c>
      <c r="E27" s="526">
        <v>10</v>
      </c>
      <c r="F27" s="526">
        <v>0</v>
      </c>
      <c r="G27" s="526">
        <v>0</v>
      </c>
      <c r="H27" s="526">
        <v>0</v>
      </c>
      <c r="I27" s="526">
        <v>0</v>
      </c>
      <c r="J27" s="526">
        <v>0</v>
      </c>
      <c r="K27" s="525">
        <v>3540</v>
      </c>
      <c r="L27" s="525">
        <v>494</v>
      </c>
      <c r="M27" s="525">
        <v>325</v>
      </c>
      <c r="N27" s="525">
        <v>59</v>
      </c>
      <c r="O27" s="516">
        <v>3492</v>
      </c>
      <c r="P27" s="524">
        <v>579</v>
      </c>
      <c r="Q27" s="517">
        <v>224</v>
      </c>
      <c r="R27" s="516">
        <v>27</v>
      </c>
      <c r="S27" s="516">
        <v>3484</v>
      </c>
      <c r="T27" s="516">
        <v>557</v>
      </c>
      <c r="U27" s="516">
        <v>139</v>
      </c>
      <c r="V27" s="516">
        <v>23</v>
      </c>
      <c r="W27" s="15" t="s">
        <v>333</v>
      </c>
      <c r="X27" s="311">
        <f t="shared" si="1"/>
        <v>22</v>
      </c>
      <c r="Y27" s="15" t="s">
        <v>7</v>
      </c>
      <c r="Z27" s="348">
        <v>3096</v>
      </c>
      <c r="AA27" s="348">
        <v>609</v>
      </c>
      <c r="AB27" s="516">
        <v>281</v>
      </c>
      <c r="AC27" s="516">
        <v>47</v>
      </c>
      <c r="AD27" s="516">
        <v>3329</v>
      </c>
      <c r="AE27" s="516">
        <v>627</v>
      </c>
      <c r="AF27" s="516">
        <v>191</v>
      </c>
      <c r="AG27" s="516">
        <v>34</v>
      </c>
      <c r="AH27" s="516">
        <v>2894</v>
      </c>
      <c r="AI27" s="516">
        <v>479</v>
      </c>
      <c r="AJ27" s="516">
        <v>351</v>
      </c>
      <c r="AK27" s="516">
        <v>42</v>
      </c>
      <c r="AL27" s="515" t="s">
        <v>333</v>
      </c>
      <c r="AM27" s="500">
        <f t="shared" si="2"/>
        <v>22</v>
      </c>
      <c r="AN27" s="15" t="s">
        <v>1380</v>
      </c>
      <c r="AO27" s="411">
        <v>3919</v>
      </c>
      <c r="AP27" s="408">
        <v>621</v>
      </c>
      <c r="AQ27" s="408">
        <v>410</v>
      </c>
      <c r="AR27" s="408">
        <v>73</v>
      </c>
      <c r="AS27" s="408">
        <v>4724</v>
      </c>
      <c r="AT27" s="408">
        <v>654</v>
      </c>
      <c r="AU27" s="408">
        <v>693</v>
      </c>
      <c r="AV27" s="408">
        <v>93</v>
      </c>
      <c r="AW27" s="414">
        <v>3080</v>
      </c>
      <c r="AX27" s="414">
        <v>230</v>
      </c>
      <c r="AY27" s="414">
        <v>323</v>
      </c>
      <c r="AZ27" s="414">
        <v>25</v>
      </c>
      <c r="BA27" s="420">
        <v>2185</v>
      </c>
      <c r="BB27" s="420">
        <v>126</v>
      </c>
      <c r="BC27" s="420">
        <v>235</v>
      </c>
      <c r="BD27" s="420">
        <v>21</v>
      </c>
      <c r="BE27" s="420">
        <v>1646</v>
      </c>
      <c r="BF27" s="420">
        <v>83</v>
      </c>
      <c r="BG27" s="420">
        <v>100</v>
      </c>
      <c r="BH27" s="420">
        <v>9</v>
      </c>
      <c r="BI27" s="420">
        <v>1701</v>
      </c>
      <c r="BJ27" s="420">
        <v>59</v>
      </c>
      <c r="BK27" s="420">
        <v>153</v>
      </c>
      <c r="BL27" s="420">
        <v>5</v>
      </c>
      <c r="BM27" s="420">
        <v>1092</v>
      </c>
      <c r="BN27" s="420">
        <v>24</v>
      </c>
      <c r="BO27" s="420">
        <v>112</v>
      </c>
      <c r="BP27" s="420">
        <v>3</v>
      </c>
      <c r="BQ27" s="659" t="s">
        <v>7</v>
      </c>
    </row>
    <row r="28" spans="1:69" ht="15.75" customHeight="1">
      <c r="A28" s="500">
        <f t="shared" si="0"/>
        <v>23</v>
      </c>
      <c r="B28" s="15" t="s">
        <v>24</v>
      </c>
      <c r="C28" s="526">
        <v>3012</v>
      </c>
      <c r="D28" s="526">
        <v>537</v>
      </c>
      <c r="E28" s="526">
        <v>193</v>
      </c>
      <c r="F28" s="526">
        <v>36</v>
      </c>
      <c r="G28" s="526">
        <v>3073</v>
      </c>
      <c r="H28" s="526">
        <v>556</v>
      </c>
      <c r="I28" s="526">
        <v>302</v>
      </c>
      <c r="J28" s="526">
        <v>50</v>
      </c>
      <c r="K28" s="525">
        <v>7</v>
      </c>
      <c r="L28" s="525">
        <v>0</v>
      </c>
      <c r="M28" s="525">
        <v>7</v>
      </c>
      <c r="N28" s="525">
        <v>0</v>
      </c>
      <c r="O28" s="516">
        <v>0</v>
      </c>
      <c r="P28" s="524">
        <v>0</v>
      </c>
      <c r="Q28" s="517">
        <v>0</v>
      </c>
      <c r="R28" s="516">
        <v>0</v>
      </c>
      <c r="S28" s="516">
        <v>174</v>
      </c>
      <c r="T28" s="516">
        <v>2</v>
      </c>
      <c r="U28" s="516">
        <v>1</v>
      </c>
      <c r="V28" s="516">
        <v>0</v>
      </c>
      <c r="W28" s="15" t="s">
        <v>334</v>
      </c>
      <c r="X28" s="311">
        <f t="shared" si="1"/>
        <v>23</v>
      </c>
      <c r="Y28" s="15" t="s">
        <v>24</v>
      </c>
      <c r="Z28" s="516">
        <v>0</v>
      </c>
      <c r="AA28" s="516">
        <v>0</v>
      </c>
      <c r="AB28" s="516">
        <v>0</v>
      </c>
      <c r="AC28" s="516">
        <v>0</v>
      </c>
      <c r="AD28" s="516">
        <v>2</v>
      </c>
      <c r="AE28" s="516">
        <v>0</v>
      </c>
      <c r="AF28" s="516">
        <v>2</v>
      </c>
      <c r="AG28" s="516">
        <v>0</v>
      </c>
      <c r="AH28" s="348">
        <v>2</v>
      </c>
      <c r="AI28" s="348">
        <v>0</v>
      </c>
      <c r="AJ28" s="348">
        <v>2</v>
      </c>
      <c r="AK28" s="348">
        <v>0</v>
      </c>
      <c r="AL28" s="515" t="s">
        <v>334</v>
      </c>
      <c r="AM28" s="500">
        <f t="shared" si="2"/>
        <v>23</v>
      </c>
      <c r="AN28" s="15" t="s">
        <v>1498</v>
      </c>
      <c r="AO28" s="411">
        <v>0</v>
      </c>
      <c r="AP28" s="408">
        <v>0</v>
      </c>
      <c r="AQ28" s="408">
        <v>0</v>
      </c>
      <c r="AR28" s="408">
        <v>0</v>
      </c>
      <c r="AS28" s="408">
        <v>0</v>
      </c>
      <c r="AT28" s="408">
        <v>0</v>
      </c>
      <c r="AU28" s="408">
        <v>0</v>
      </c>
      <c r="AV28" s="408">
        <v>0</v>
      </c>
      <c r="AW28" s="414">
        <v>0</v>
      </c>
      <c r="AX28" s="414">
        <v>0</v>
      </c>
      <c r="AY28" s="414">
        <v>0</v>
      </c>
      <c r="AZ28" s="414">
        <v>0</v>
      </c>
      <c r="BA28" s="420">
        <v>18</v>
      </c>
      <c r="BB28" s="420">
        <v>0</v>
      </c>
      <c r="BC28" s="420">
        <v>9</v>
      </c>
      <c r="BD28" s="420">
        <v>0</v>
      </c>
      <c r="BE28" s="420">
        <v>28</v>
      </c>
      <c r="BF28" s="420">
        <v>2</v>
      </c>
      <c r="BG28" s="420">
        <v>4</v>
      </c>
      <c r="BH28" s="420">
        <v>2</v>
      </c>
      <c r="BI28" s="420">
        <v>1</v>
      </c>
      <c r="BJ28" s="420">
        <v>0</v>
      </c>
      <c r="BK28" s="420">
        <v>1</v>
      </c>
      <c r="BL28" s="420">
        <v>0</v>
      </c>
      <c r="BM28" s="420">
        <v>7</v>
      </c>
      <c r="BN28" s="420">
        <v>2</v>
      </c>
      <c r="BO28" s="420">
        <v>7</v>
      </c>
      <c r="BP28" s="420">
        <v>0</v>
      </c>
      <c r="BQ28" s="659" t="s">
        <v>24</v>
      </c>
    </row>
    <row r="29" spans="1:69" ht="15.75" customHeight="1" thickBot="1">
      <c r="A29" s="523">
        <f t="shared" si="0"/>
        <v>24</v>
      </c>
      <c r="B29" s="522" t="s">
        <v>8</v>
      </c>
      <c r="C29" s="521">
        <v>58</v>
      </c>
      <c r="D29" s="521">
        <v>0</v>
      </c>
      <c r="E29" s="521">
        <v>41</v>
      </c>
      <c r="F29" s="521">
        <v>1</v>
      </c>
      <c r="G29" s="521">
        <v>454</v>
      </c>
      <c r="H29" s="521">
        <v>5</v>
      </c>
      <c r="I29" s="521">
        <v>57</v>
      </c>
      <c r="J29" s="521">
        <v>5</v>
      </c>
      <c r="K29" s="520">
        <v>70</v>
      </c>
      <c r="L29" s="520">
        <v>0</v>
      </c>
      <c r="M29" s="520">
        <v>1</v>
      </c>
      <c r="N29" s="520">
        <v>0</v>
      </c>
      <c r="O29" s="519">
        <v>714</v>
      </c>
      <c r="P29" s="518">
        <v>58</v>
      </c>
      <c r="Q29" s="517">
        <v>101</v>
      </c>
      <c r="R29" s="516">
        <v>3</v>
      </c>
      <c r="S29" s="516">
        <v>1216</v>
      </c>
      <c r="T29" s="516">
        <v>100</v>
      </c>
      <c r="U29" s="516">
        <v>87</v>
      </c>
      <c r="V29" s="516">
        <v>13</v>
      </c>
      <c r="W29" s="15" t="s">
        <v>335</v>
      </c>
      <c r="X29" s="311">
        <f t="shared" si="1"/>
        <v>24</v>
      </c>
      <c r="Y29" s="15" t="s">
        <v>8</v>
      </c>
      <c r="Z29" s="348">
        <v>1735</v>
      </c>
      <c r="AA29" s="348">
        <v>226</v>
      </c>
      <c r="AB29" s="516">
        <v>140</v>
      </c>
      <c r="AC29" s="516">
        <v>12</v>
      </c>
      <c r="AD29" s="516">
        <v>2385</v>
      </c>
      <c r="AE29" s="516">
        <v>348</v>
      </c>
      <c r="AF29" s="516">
        <v>415</v>
      </c>
      <c r="AG29" s="516">
        <v>78</v>
      </c>
      <c r="AH29" s="516">
        <v>2165</v>
      </c>
      <c r="AI29" s="516">
        <v>351</v>
      </c>
      <c r="AJ29" s="516">
        <v>342</v>
      </c>
      <c r="AK29" s="516">
        <v>75</v>
      </c>
      <c r="AL29" s="515" t="s">
        <v>335</v>
      </c>
      <c r="AM29" s="500">
        <f t="shared" si="2"/>
        <v>24</v>
      </c>
      <c r="AN29" s="15" t="s">
        <v>1376</v>
      </c>
      <c r="AO29" s="411">
        <v>1839</v>
      </c>
      <c r="AP29" s="408">
        <v>256</v>
      </c>
      <c r="AQ29" s="408">
        <v>174</v>
      </c>
      <c r="AR29" s="408">
        <v>39</v>
      </c>
      <c r="AS29" s="408">
        <v>1514</v>
      </c>
      <c r="AT29" s="408">
        <v>169</v>
      </c>
      <c r="AU29" s="408">
        <v>165</v>
      </c>
      <c r="AV29" s="408">
        <v>40</v>
      </c>
      <c r="AW29" s="414">
        <v>1762</v>
      </c>
      <c r="AX29" s="414">
        <v>146</v>
      </c>
      <c r="AY29" s="414">
        <v>140</v>
      </c>
      <c r="AZ29" s="414">
        <v>35</v>
      </c>
      <c r="BA29" s="420">
        <v>1618</v>
      </c>
      <c r="BB29" s="420">
        <v>89</v>
      </c>
      <c r="BC29" s="420">
        <v>82</v>
      </c>
      <c r="BD29" s="420">
        <v>11</v>
      </c>
      <c r="BE29" s="420">
        <v>867</v>
      </c>
      <c r="BF29" s="420">
        <v>26</v>
      </c>
      <c r="BG29" s="420">
        <v>41</v>
      </c>
      <c r="BH29" s="420">
        <v>4</v>
      </c>
      <c r="BI29" s="420">
        <v>1240</v>
      </c>
      <c r="BJ29" s="420">
        <v>28</v>
      </c>
      <c r="BK29" s="420">
        <v>47</v>
      </c>
      <c r="BL29" s="420">
        <v>6</v>
      </c>
      <c r="BM29" s="420">
        <v>1287</v>
      </c>
      <c r="BN29" s="420">
        <v>24</v>
      </c>
      <c r="BO29" s="420">
        <v>39</v>
      </c>
      <c r="BP29" s="420">
        <v>3</v>
      </c>
      <c r="BQ29" s="659" t="s">
        <v>8</v>
      </c>
    </row>
    <row r="30" spans="1:69" ht="15.75" customHeight="1" thickTop="1">
      <c r="A30" s="1275" t="s">
        <v>9</v>
      </c>
      <c r="B30" s="1276"/>
      <c r="C30" s="514">
        <v>3855</v>
      </c>
      <c r="D30" s="514">
        <v>684</v>
      </c>
      <c r="E30" s="514">
        <v>427</v>
      </c>
      <c r="F30" s="514">
        <v>70</v>
      </c>
      <c r="G30" s="514">
        <v>4975</v>
      </c>
      <c r="H30" s="514">
        <v>779</v>
      </c>
      <c r="I30" s="514">
        <v>653</v>
      </c>
      <c r="J30" s="514">
        <v>103</v>
      </c>
      <c r="K30" s="513">
        <f t="shared" ref="K30:V30" si="3">SUM(K6:K29)</f>
        <v>5167</v>
      </c>
      <c r="L30" s="513">
        <f t="shared" si="3"/>
        <v>679</v>
      </c>
      <c r="M30" s="513">
        <f t="shared" si="3"/>
        <v>555</v>
      </c>
      <c r="N30" s="513">
        <f t="shared" si="3"/>
        <v>112</v>
      </c>
      <c r="O30" s="513">
        <f t="shared" si="3"/>
        <v>8249</v>
      </c>
      <c r="P30" s="513">
        <f t="shared" si="3"/>
        <v>1169</v>
      </c>
      <c r="Q30" s="510">
        <f t="shared" si="3"/>
        <v>1214</v>
      </c>
      <c r="R30" s="510">
        <f t="shared" si="3"/>
        <v>181</v>
      </c>
      <c r="S30" s="510">
        <f t="shared" si="3"/>
        <v>8344</v>
      </c>
      <c r="T30" s="510">
        <f t="shared" si="3"/>
        <v>1256</v>
      </c>
      <c r="U30" s="510">
        <f t="shared" si="3"/>
        <v>745</v>
      </c>
      <c r="V30" s="510">
        <f t="shared" si="3"/>
        <v>140</v>
      </c>
      <c r="W30" s="512" t="s">
        <v>348</v>
      </c>
      <c r="X30" s="311"/>
      <c r="Y30" s="511" t="s">
        <v>9</v>
      </c>
      <c r="Z30" s="510">
        <f t="shared" ref="Z30:AK30" si="4">SUM(Z6:Z29)</f>
        <v>7825</v>
      </c>
      <c r="AA30" s="510">
        <f t="shared" si="4"/>
        <v>1273</v>
      </c>
      <c r="AB30" s="510">
        <f t="shared" si="4"/>
        <v>1086</v>
      </c>
      <c r="AC30" s="510">
        <f t="shared" si="4"/>
        <v>202</v>
      </c>
      <c r="AD30" s="510">
        <f t="shared" si="4"/>
        <v>10867</v>
      </c>
      <c r="AE30" s="510">
        <f t="shared" si="4"/>
        <v>1719</v>
      </c>
      <c r="AF30" s="510">
        <f t="shared" si="4"/>
        <v>1661</v>
      </c>
      <c r="AG30" s="510">
        <f t="shared" si="4"/>
        <v>293</v>
      </c>
      <c r="AH30" s="510">
        <f t="shared" si="4"/>
        <v>9854</v>
      </c>
      <c r="AI30" s="510">
        <f t="shared" si="4"/>
        <v>1210</v>
      </c>
      <c r="AJ30" s="510">
        <f t="shared" si="4"/>
        <v>1730</v>
      </c>
      <c r="AK30" s="510">
        <f t="shared" si="4"/>
        <v>291</v>
      </c>
      <c r="AL30" s="509" t="s">
        <v>348</v>
      </c>
      <c r="AM30" s="1253" t="s">
        <v>615</v>
      </c>
      <c r="AN30" s="1254"/>
      <c r="AO30" s="497">
        <f t="shared" ref="AO30:AV30" si="5">SUM(AO6:AO29)</f>
        <v>11651</v>
      </c>
      <c r="AP30" s="497">
        <f t="shared" si="5"/>
        <v>1301</v>
      </c>
      <c r="AQ30" s="497">
        <f t="shared" si="5"/>
        <v>1676</v>
      </c>
      <c r="AR30" s="497">
        <f t="shared" si="5"/>
        <v>283</v>
      </c>
      <c r="AS30" s="497">
        <f t="shared" si="5"/>
        <v>13672</v>
      </c>
      <c r="AT30" s="497">
        <f t="shared" si="5"/>
        <v>1097</v>
      </c>
      <c r="AU30" s="497">
        <f t="shared" si="5"/>
        <v>2181</v>
      </c>
      <c r="AV30" s="497">
        <f t="shared" si="5"/>
        <v>254</v>
      </c>
      <c r="AW30" s="410">
        <v>11388</v>
      </c>
      <c r="AX30" s="410">
        <v>636</v>
      </c>
      <c r="AY30" s="410">
        <v>1678</v>
      </c>
      <c r="AZ30" s="410">
        <v>182</v>
      </c>
      <c r="BA30" s="508">
        <f>SUM(BA6:BA29)</f>
        <v>14995</v>
      </c>
      <c r="BB30" s="508">
        <f>SUM(BB6:BB29)</f>
        <v>710</v>
      </c>
      <c r="BC30" s="508">
        <f>SUM(BC6:BC29)</f>
        <v>2545</v>
      </c>
      <c r="BD30" s="508">
        <f>SUM(BD6:BD29)</f>
        <v>266</v>
      </c>
      <c r="BE30" s="508">
        <v>5498</v>
      </c>
      <c r="BF30" s="508">
        <v>251</v>
      </c>
      <c r="BG30" s="508">
        <v>729</v>
      </c>
      <c r="BH30" s="508">
        <v>82</v>
      </c>
      <c r="BI30" s="508">
        <v>6377</v>
      </c>
      <c r="BJ30" s="508">
        <v>221</v>
      </c>
      <c r="BK30" s="508">
        <v>787</v>
      </c>
      <c r="BL30" s="508">
        <v>70</v>
      </c>
      <c r="BM30" s="508">
        <v>6002</v>
      </c>
      <c r="BN30" s="508">
        <v>232</v>
      </c>
      <c r="BO30" s="508">
        <v>942</v>
      </c>
      <c r="BP30" s="508">
        <v>117</v>
      </c>
      <c r="BQ30" s="495" t="s">
        <v>9</v>
      </c>
    </row>
    <row r="31" spans="1:69" s="5" customFormat="1" ht="15" customHeight="1">
      <c r="A31" s="1273" t="s">
        <v>1605</v>
      </c>
      <c r="B31" s="1273"/>
      <c r="C31" s="1273"/>
      <c r="D31" s="1273"/>
      <c r="E31" s="1273"/>
      <c r="F31" s="1273"/>
      <c r="G31" s="1273"/>
      <c r="H31" s="1273"/>
      <c r="I31" s="1273"/>
      <c r="J31" s="1273"/>
      <c r="K31" s="1273"/>
      <c r="L31" s="1273"/>
      <c r="M31" s="1273"/>
      <c r="N31" s="1273"/>
      <c r="O31" s="1273"/>
      <c r="P31" s="1273"/>
      <c r="Q31" s="1273"/>
      <c r="R31" s="1273"/>
      <c r="S31" s="1273"/>
      <c r="T31" s="1273"/>
      <c r="U31" s="1273"/>
      <c r="V31" s="1273"/>
      <c r="W31" s="1273"/>
      <c r="X31" s="5" t="s">
        <v>1515</v>
      </c>
      <c r="AM31" s="1154" t="s">
        <v>1604</v>
      </c>
      <c r="AN31" s="1155"/>
      <c r="AO31" s="1155"/>
      <c r="AP31" s="1155"/>
      <c r="AQ31" s="1155"/>
      <c r="AR31" s="1155"/>
      <c r="AS31" s="1155"/>
      <c r="AT31" s="1155"/>
      <c r="AU31" s="1155"/>
      <c r="AV31" s="1155"/>
      <c r="AW31" s="1155"/>
      <c r="AX31" s="1155"/>
      <c r="AY31" s="1155"/>
      <c r="AZ31" s="1155"/>
      <c r="BA31" s="1155"/>
      <c r="BB31" s="1155"/>
      <c r="BC31" s="1155"/>
      <c r="BD31" s="1155"/>
      <c r="BE31" s="1155"/>
      <c r="BF31" s="1155"/>
      <c r="BG31" s="1155"/>
      <c r="BH31" s="1155"/>
      <c r="BI31" s="1155"/>
      <c r="BJ31" s="1155"/>
      <c r="BK31" s="1155"/>
      <c r="BL31" s="1155"/>
      <c r="BM31" s="185"/>
      <c r="BN31" s="185"/>
      <c r="BO31" s="185"/>
      <c r="BP31" s="185"/>
      <c r="BQ31" s="507"/>
    </row>
    <row r="32" spans="1:69" s="5" customFormat="1" ht="17.25" customHeight="1">
      <c r="A32" s="1274" t="s">
        <v>1566</v>
      </c>
      <c r="B32" s="862"/>
      <c r="C32" s="862"/>
      <c r="D32" s="862"/>
      <c r="E32" s="862"/>
      <c r="F32" s="862"/>
      <c r="G32" s="862"/>
      <c r="H32" s="862"/>
      <c r="I32" s="862"/>
      <c r="J32" s="862"/>
      <c r="K32" s="862"/>
      <c r="L32" s="862"/>
      <c r="M32" s="862"/>
      <c r="N32" s="862"/>
      <c r="O32" s="862"/>
      <c r="P32" s="862"/>
      <c r="Q32" s="862"/>
      <c r="R32" s="862"/>
      <c r="S32" s="862"/>
      <c r="T32" s="862"/>
      <c r="U32" s="862"/>
      <c r="V32" s="862"/>
      <c r="W32" s="862"/>
      <c r="X32" s="1274" t="s">
        <v>1566</v>
      </c>
      <c r="Y32" s="862"/>
      <c r="Z32" s="862"/>
      <c r="AA32" s="862"/>
      <c r="AB32" s="862"/>
      <c r="AC32" s="862"/>
      <c r="AD32" s="862"/>
      <c r="AE32" s="862"/>
      <c r="AF32" s="862"/>
      <c r="AG32" s="862"/>
      <c r="AH32" s="862"/>
      <c r="AI32" s="862"/>
      <c r="AJ32" s="862"/>
      <c r="AK32" s="862"/>
      <c r="AL32" s="862"/>
      <c r="AM32" s="1231" t="s">
        <v>1515</v>
      </c>
      <c r="AN32" s="1232"/>
      <c r="AO32" s="1232"/>
      <c r="AP32" s="1232"/>
      <c r="AQ32" s="1232"/>
      <c r="AR32" s="1232"/>
      <c r="AS32" s="1232"/>
      <c r="AT32" s="1232"/>
      <c r="AU32" s="1232"/>
      <c r="AV32" s="1232"/>
      <c r="AW32" s="1232"/>
      <c r="AX32" s="1232"/>
      <c r="AY32" s="1232"/>
      <c r="AZ32" s="1232"/>
      <c r="BA32" s="1232"/>
      <c r="BB32" s="1232"/>
      <c r="BC32" s="1232"/>
      <c r="BD32" s="1232"/>
      <c r="BE32" s="1232"/>
      <c r="BF32" s="1232"/>
      <c r="BG32" s="1232"/>
      <c r="BH32" s="1232"/>
      <c r="BI32" s="1232"/>
      <c r="BJ32" s="1232"/>
      <c r="BK32" s="1232"/>
      <c r="BL32" s="1232"/>
      <c r="BM32" s="1232"/>
      <c r="BN32" s="1232"/>
      <c r="BO32" s="1232"/>
      <c r="BP32" s="1232"/>
      <c r="BQ32" s="1233"/>
    </row>
    <row r="33" spans="1:69" s="5" customFormat="1" ht="15" customHeight="1">
      <c r="A33" s="5" t="s">
        <v>1602</v>
      </c>
      <c r="Q33" s="5" t="s">
        <v>1601</v>
      </c>
      <c r="V33" s="1270" t="s">
        <v>1603</v>
      </c>
      <c r="W33" s="1270"/>
      <c r="X33" s="5" t="s">
        <v>1602</v>
      </c>
      <c r="AF33" s="5" t="s">
        <v>1601</v>
      </c>
      <c r="AK33" s="5" t="s">
        <v>1603</v>
      </c>
      <c r="AM33" s="195" t="s">
        <v>1602</v>
      </c>
      <c r="AQ33"/>
      <c r="AR33"/>
      <c r="AS33"/>
      <c r="AT33"/>
      <c r="AV33" s="5" t="s">
        <v>1601</v>
      </c>
      <c r="AZ33"/>
      <c r="BA33"/>
      <c r="BB33"/>
      <c r="BC33"/>
      <c r="BD33"/>
      <c r="BE33"/>
      <c r="BF33"/>
      <c r="BG33"/>
      <c r="BH33"/>
      <c r="BI33"/>
      <c r="BJ33"/>
      <c r="BK33"/>
      <c r="BL33"/>
      <c r="BM33"/>
      <c r="BN33"/>
      <c r="BO33"/>
      <c r="BP33"/>
      <c r="BQ33" s="367"/>
    </row>
    <row r="34" spans="1:69" ht="15.75" thickBot="1">
      <c r="AM34" s="218" t="s">
        <v>1600</v>
      </c>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20"/>
    </row>
    <row r="35" spans="1:69" ht="15.75" thickTop="1"/>
    <row r="39" spans="1:69">
      <c r="AP39" t="s">
        <v>1599</v>
      </c>
    </row>
  </sheetData>
  <mergeCells count="35">
    <mergeCell ref="X32:AL32"/>
    <mergeCell ref="A4:A5"/>
    <mergeCell ref="Y4:Y5"/>
    <mergeCell ref="A3:W3"/>
    <mergeCell ref="X3:AL3"/>
    <mergeCell ref="W4:W5"/>
    <mergeCell ref="V33:W33"/>
    <mergeCell ref="AM32:BQ32"/>
    <mergeCell ref="AD4:AG4"/>
    <mergeCell ref="AH4:AK4"/>
    <mergeCell ref="AL4:AL5"/>
    <mergeCell ref="AO4:AR4"/>
    <mergeCell ref="BI4:BL4"/>
    <mergeCell ref="BA4:BD4"/>
    <mergeCell ref="AN4:AN5"/>
    <mergeCell ref="AW4:AZ4"/>
    <mergeCell ref="AM31:BL31"/>
    <mergeCell ref="A31:W31"/>
    <mergeCell ref="A32:W32"/>
    <mergeCell ref="A30:B30"/>
    <mergeCell ref="AM30:AN30"/>
    <mergeCell ref="Z4:AC4"/>
    <mergeCell ref="AM2:BQ2"/>
    <mergeCell ref="O4:R4"/>
    <mergeCell ref="S4:V4"/>
    <mergeCell ref="BQ4:BQ5"/>
    <mergeCell ref="AM3:BQ3"/>
    <mergeCell ref="A2:P2"/>
    <mergeCell ref="AS4:AV4"/>
    <mergeCell ref="AM4:AM5"/>
    <mergeCell ref="BE4:BH4"/>
    <mergeCell ref="BM4:BP4"/>
    <mergeCell ref="B4:B5"/>
    <mergeCell ref="X4:X5"/>
    <mergeCell ref="K4:N4"/>
  </mergeCells>
  <conditionalFormatting sqref="A6:BQ30">
    <cfRule type="expression" dxfId="1" priority="1">
      <formula>MOD(ROW(),3)=2</formula>
    </cfRule>
  </conditionalFormatting>
  <printOptions horizontalCentered="1"/>
  <pageMargins left="0.62992125984251968" right="0.23622047244094491" top="0.27559055118110237" bottom="0.27559055118110237" header="0.31496062992125984" footer="0.31496062992125984"/>
  <pageSetup paperSize="9" scale="89" orientation="landscape" r:id="rId1"/>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D89B2-FE06-4AB6-A9A7-261E51C6E20B}">
  <sheetPr>
    <pageSetUpPr fitToPage="1"/>
  </sheetPr>
  <dimension ref="A1:AN30"/>
  <sheetViews>
    <sheetView showZeros="0" view="pageBreakPreview" zoomScaleSheetLayoutView="100" workbookViewId="0">
      <selection activeCell="M17" sqref="M17"/>
    </sheetView>
  </sheetViews>
  <sheetFormatPr defaultColWidth="9.140625" defaultRowHeight="15"/>
  <cols>
    <col min="1" max="1" width="5.85546875" style="551" customWidth="1"/>
    <col min="2" max="2" width="16.42578125" style="14" customWidth="1"/>
    <col min="3" max="3" width="6.140625" style="8" hidden="1" customWidth="1"/>
    <col min="4" max="4" width="4.7109375" style="8" hidden="1" customWidth="1"/>
    <col min="5" max="5" width="6.5703125" style="8" hidden="1" customWidth="1"/>
    <col min="6" max="6" width="4.42578125" style="8" hidden="1" customWidth="1"/>
    <col min="7" max="7" width="5.85546875" style="8" hidden="1" customWidth="1"/>
    <col min="8" max="8" width="4.7109375" style="8" hidden="1" customWidth="1"/>
    <col min="9" max="9" width="7.7109375" style="8" hidden="1" customWidth="1"/>
    <col min="10" max="10" width="6.28515625" style="8" hidden="1" customWidth="1"/>
    <col min="11" max="11" width="7.140625" style="8" hidden="1" customWidth="1"/>
    <col min="12" max="12" width="6.7109375" style="8" hidden="1" customWidth="1"/>
    <col min="13" max="13" width="7.140625" style="8" hidden="1" customWidth="1"/>
    <col min="14" max="14" width="6.7109375" style="8" hidden="1" customWidth="1"/>
    <col min="15" max="15" width="8.140625" style="8" hidden="1" customWidth="1"/>
    <col min="16" max="18" width="6.7109375" style="8" hidden="1" customWidth="1"/>
    <col min="19" max="36" width="6.7109375" style="8" customWidth="1"/>
    <col min="37" max="38" width="16.7109375" style="8" customWidth="1"/>
    <col min="39" max="16384" width="9.140625" style="8"/>
  </cols>
  <sheetData>
    <row r="1" spans="1:40" ht="20.25" customHeight="1" thickTop="1">
      <c r="A1" s="948" t="s">
        <v>1633</v>
      </c>
      <c r="B1" s="882"/>
      <c r="C1" s="882"/>
      <c r="D1" s="882"/>
      <c r="E1" s="882"/>
      <c r="F1" s="882"/>
      <c r="G1" s="882"/>
      <c r="H1" s="882"/>
      <c r="I1" s="882"/>
      <c r="J1" s="882"/>
      <c r="K1" s="882"/>
      <c r="L1" s="882"/>
      <c r="M1" s="882"/>
      <c r="N1" s="882"/>
      <c r="O1" s="882"/>
      <c r="P1" s="882"/>
      <c r="Q1" s="882"/>
      <c r="R1" s="882"/>
      <c r="S1" s="882"/>
      <c r="T1" s="882"/>
      <c r="U1" s="882"/>
      <c r="V1" s="882"/>
      <c r="W1" s="882"/>
      <c r="X1" s="882"/>
      <c r="Y1" s="882"/>
      <c r="Z1" s="882"/>
      <c r="AA1" s="882"/>
      <c r="AB1" s="882"/>
      <c r="AC1" s="882"/>
      <c r="AD1" s="882"/>
      <c r="AE1" s="882"/>
      <c r="AF1" s="882"/>
      <c r="AG1" s="882"/>
      <c r="AH1" s="882"/>
      <c r="AI1" s="882"/>
      <c r="AJ1" s="882"/>
      <c r="AK1" s="883"/>
      <c r="AL1" s="319"/>
    </row>
    <row r="2" spans="1:40" ht="20.25" customHeight="1">
      <c r="A2" s="1280" t="s">
        <v>1632</v>
      </c>
      <c r="B2" s="1283"/>
      <c r="C2" s="1283"/>
      <c r="D2" s="1283"/>
      <c r="E2" s="1283"/>
      <c r="F2" s="1283"/>
      <c r="G2" s="1283"/>
      <c r="H2" s="1283"/>
      <c r="I2" s="1283"/>
      <c r="J2" s="1283"/>
      <c r="K2" s="1283"/>
      <c r="L2" s="1283"/>
      <c r="M2" s="1283"/>
      <c r="N2" s="1283"/>
      <c r="O2" s="1283"/>
      <c r="P2" s="1283"/>
      <c r="Q2" s="1283"/>
      <c r="R2" s="1283"/>
      <c r="S2" s="1283"/>
      <c r="T2" s="1283"/>
      <c r="U2" s="1283"/>
      <c r="V2" s="1283"/>
      <c r="W2" s="1283"/>
      <c r="X2" s="1283"/>
      <c r="Y2" s="1283"/>
      <c r="Z2" s="1283"/>
      <c r="AA2" s="1283"/>
      <c r="AB2" s="1283"/>
      <c r="AC2" s="1283"/>
      <c r="AD2" s="1283"/>
      <c r="AE2" s="1283"/>
      <c r="AF2" s="1283"/>
      <c r="AG2" s="1283"/>
      <c r="AH2" s="1283"/>
      <c r="AI2" s="1283"/>
      <c r="AJ2" s="1283"/>
      <c r="AK2" s="1284"/>
      <c r="AL2" s="568"/>
      <c r="AM2" s="12"/>
      <c r="AN2" s="12"/>
    </row>
    <row r="3" spans="1:40" s="12" customFormat="1">
      <c r="A3" s="1038" t="s">
        <v>1451</v>
      </c>
      <c r="B3" s="1058" t="s">
        <v>1631</v>
      </c>
      <c r="C3" s="1260">
        <v>2007</v>
      </c>
      <c r="D3" s="1116"/>
      <c r="E3" s="1116">
        <v>2008</v>
      </c>
      <c r="F3" s="1116"/>
      <c r="G3" s="1116">
        <v>2009</v>
      </c>
      <c r="H3" s="1116"/>
      <c r="I3" s="1116">
        <v>2010</v>
      </c>
      <c r="J3" s="1116"/>
      <c r="K3" s="1116">
        <v>2011</v>
      </c>
      <c r="L3" s="1116"/>
      <c r="M3" s="1116">
        <v>2012</v>
      </c>
      <c r="N3" s="1116"/>
      <c r="O3" s="1116">
        <v>2013</v>
      </c>
      <c r="P3" s="1053"/>
      <c r="Q3" s="1260">
        <v>2014</v>
      </c>
      <c r="R3" s="1116"/>
      <c r="S3" s="1116">
        <v>2015</v>
      </c>
      <c r="T3" s="1116"/>
      <c r="U3" s="1116">
        <v>2016</v>
      </c>
      <c r="V3" s="1116"/>
      <c r="W3" s="1116">
        <v>2017</v>
      </c>
      <c r="X3" s="1116"/>
      <c r="Y3" s="1116">
        <v>2018</v>
      </c>
      <c r="Z3" s="1116"/>
      <c r="AA3" s="1116">
        <v>2019</v>
      </c>
      <c r="AB3" s="1116"/>
      <c r="AC3" s="1116">
        <v>2020</v>
      </c>
      <c r="AD3" s="1116"/>
      <c r="AE3" s="1116">
        <v>2021</v>
      </c>
      <c r="AF3" s="1116"/>
      <c r="AG3" s="1116">
        <v>2022</v>
      </c>
      <c r="AH3" s="1116"/>
      <c r="AI3" s="1116">
        <v>2023</v>
      </c>
      <c r="AJ3" s="1116"/>
      <c r="AK3" s="1115" t="s">
        <v>1630</v>
      </c>
    </row>
    <row r="4" spans="1:40" s="12" customFormat="1" ht="50.25" customHeight="1">
      <c r="A4" s="1038"/>
      <c r="B4" s="1058"/>
      <c r="C4" s="405" t="s">
        <v>1629</v>
      </c>
      <c r="D4" s="423" t="s">
        <v>1417</v>
      </c>
      <c r="E4" s="404" t="s">
        <v>1629</v>
      </c>
      <c r="F4" s="423" t="s">
        <v>1417</v>
      </c>
      <c r="G4" s="404" t="s">
        <v>1629</v>
      </c>
      <c r="H4" s="423" t="s">
        <v>1417</v>
      </c>
      <c r="I4" s="404" t="s">
        <v>1629</v>
      </c>
      <c r="J4" s="423" t="s">
        <v>1417</v>
      </c>
      <c r="K4" s="404" t="s">
        <v>1629</v>
      </c>
      <c r="L4" s="423" t="s">
        <v>1417</v>
      </c>
      <c r="M4" s="404" t="s">
        <v>1629</v>
      </c>
      <c r="N4" s="423" t="s">
        <v>1417</v>
      </c>
      <c r="O4" s="404" t="s">
        <v>1629</v>
      </c>
      <c r="P4" s="406" t="s">
        <v>1417</v>
      </c>
      <c r="Q4" s="405" t="s">
        <v>1629</v>
      </c>
      <c r="R4" s="423" t="s">
        <v>1417</v>
      </c>
      <c r="S4" s="567" t="s">
        <v>1628</v>
      </c>
      <c r="T4" s="566" t="s">
        <v>1415</v>
      </c>
      <c r="U4" s="567" t="s">
        <v>1628</v>
      </c>
      <c r="V4" s="566" t="s">
        <v>1415</v>
      </c>
      <c r="W4" s="567" t="s">
        <v>1628</v>
      </c>
      <c r="X4" s="566" t="s">
        <v>1415</v>
      </c>
      <c r="Y4" s="567" t="s">
        <v>1628</v>
      </c>
      <c r="Z4" s="566" t="s">
        <v>1415</v>
      </c>
      <c r="AA4" s="567" t="s">
        <v>1628</v>
      </c>
      <c r="AB4" s="566" t="s">
        <v>1415</v>
      </c>
      <c r="AC4" s="567" t="s">
        <v>1628</v>
      </c>
      <c r="AD4" s="566" t="s">
        <v>1415</v>
      </c>
      <c r="AE4" s="567" t="s">
        <v>1628</v>
      </c>
      <c r="AF4" s="566" t="s">
        <v>1415</v>
      </c>
      <c r="AG4" s="567" t="s">
        <v>1628</v>
      </c>
      <c r="AH4" s="566" t="s">
        <v>1415</v>
      </c>
      <c r="AI4" s="567" t="s">
        <v>1628</v>
      </c>
      <c r="AJ4" s="566" t="s">
        <v>1415</v>
      </c>
      <c r="AK4" s="1115"/>
    </row>
    <row r="5" spans="1:40" s="12" customFormat="1" ht="26.1" customHeight="1">
      <c r="A5" s="500">
        <v>1</v>
      </c>
      <c r="B5" s="53" t="s">
        <v>1412</v>
      </c>
      <c r="C5" s="564">
        <v>0</v>
      </c>
      <c r="D5" s="526">
        <v>0</v>
      </c>
      <c r="E5" s="526">
        <v>98</v>
      </c>
      <c r="F5" s="526">
        <v>0</v>
      </c>
      <c r="G5" s="526">
        <v>26</v>
      </c>
      <c r="H5" s="526">
        <v>0</v>
      </c>
      <c r="I5" s="526">
        <v>12</v>
      </c>
      <c r="J5" s="526">
        <v>0</v>
      </c>
      <c r="K5" s="422">
        <v>5</v>
      </c>
      <c r="L5" s="422">
        <v>0</v>
      </c>
      <c r="M5" s="422">
        <v>6</v>
      </c>
      <c r="N5" s="422">
        <v>0</v>
      </c>
      <c r="O5" s="420">
        <v>4</v>
      </c>
      <c r="P5" s="563">
        <v>0</v>
      </c>
      <c r="Q5" s="421">
        <v>1</v>
      </c>
      <c r="R5" s="420">
        <v>0</v>
      </c>
      <c r="S5" s="420">
        <v>1</v>
      </c>
      <c r="T5" s="420">
        <v>0</v>
      </c>
      <c r="U5" s="420">
        <v>0</v>
      </c>
      <c r="V5" s="420">
        <v>0</v>
      </c>
      <c r="W5" s="420">
        <v>0</v>
      </c>
      <c r="X5" s="420">
        <v>0</v>
      </c>
      <c r="Y5" s="420">
        <v>0</v>
      </c>
      <c r="Z5" s="420">
        <v>0</v>
      </c>
      <c r="AA5" s="420"/>
      <c r="AB5" s="420"/>
      <c r="AC5" s="420"/>
      <c r="AD5" s="420"/>
      <c r="AE5" s="420"/>
      <c r="AF5" s="420"/>
      <c r="AG5" s="420"/>
      <c r="AH5" s="420"/>
      <c r="AI5" s="420"/>
      <c r="AJ5" s="420"/>
      <c r="AK5" s="659" t="s">
        <v>0</v>
      </c>
    </row>
    <row r="6" spans="1:40" s="12" customFormat="1" ht="26.1" customHeight="1">
      <c r="A6" s="500">
        <v>2</v>
      </c>
      <c r="B6" s="53" t="s">
        <v>1411</v>
      </c>
      <c r="C6" s="564">
        <v>37819</v>
      </c>
      <c r="D6" s="526">
        <v>172</v>
      </c>
      <c r="E6" s="526">
        <v>28489</v>
      </c>
      <c r="F6" s="526">
        <v>142</v>
      </c>
      <c r="G6" s="526">
        <v>20519</v>
      </c>
      <c r="H6" s="526">
        <v>80</v>
      </c>
      <c r="I6" s="526">
        <v>23084</v>
      </c>
      <c r="J6" s="526">
        <v>95</v>
      </c>
      <c r="K6" s="422">
        <v>25222</v>
      </c>
      <c r="L6" s="422">
        <v>76</v>
      </c>
      <c r="M6" s="422">
        <v>16036</v>
      </c>
      <c r="N6" s="422">
        <v>27</v>
      </c>
      <c r="O6" s="420">
        <v>10730</v>
      </c>
      <c r="P6" s="563">
        <v>17</v>
      </c>
      <c r="Q6" s="421">
        <v>7615</v>
      </c>
      <c r="R6" s="420">
        <v>10</v>
      </c>
      <c r="S6" s="420">
        <v>6517</v>
      </c>
      <c r="T6" s="420">
        <v>5</v>
      </c>
      <c r="U6" s="420">
        <v>4773</v>
      </c>
      <c r="V6" s="420">
        <v>0</v>
      </c>
      <c r="W6" s="420">
        <v>4127</v>
      </c>
      <c r="X6" s="420">
        <v>0</v>
      </c>
      <c r="Y6" s="420">
        <v>3423</v>
      </c>
      <c r="Z6" s="420">
        <v>0</v>
      </c>
      <c r="AA6" s="420">
        <v>2416</v>
      </c>
      <c r="AB6" s="420">
        <v>0</v>
      </c>
      <c r="AC6" s="420">
        <v>1427</v>
      </c>
      <c r="AD6" s="420">
        <v>0</v>
      </c>
      <c r="AE6" s="420">
        <v>893</v>
      </c>
      <c r="AF6" s="420">
        <v>20</v>
      </c>
      <c r="AG6" s="420">
        <v>547</v>
      </c>
      <c r="AH6" s="420">
        <v>26</v>
      </c>
      <c r="AI6" s="420">
        <v>16</v>
      </c>
      <c r="AJ6" s="420">
        <v>0</v>
      </c>
      <c r="AK6" s="659" t="s">
        <v>1</v>
      </c>
    </row>
    <row r="7" spans="1:40" s="12" customFormat="1" ht="26.1" customHeight="1">
      <c r="A7" s="500">
        <v>3</v>
      </c>
      <c r="B7" s="53" t="s">
        <v>1627</v>
      </c>
      <c r="C7" s="564">
        <v>19</v>
      </c>
      <c r="D7" s="526">
        <v>0</v>
      </c>
      <c r="E7" s="526">
        <v>34</v>
      </c>
      <c r="F7" s="526">
        <v>0</v>
      </c>
      <c r="G7" s="526">
        <v>12</v>
      </c>
      <c r="H7" s="526">
        <v>0</v>
      </c>
      <c r="I7" s="526">
        <v>92</v>
      </c>
      <c r="J7" s="526">
        <v>0</v>
      </c>
      <c r="K7" s="422">
        <v>19</v>
      </c>
      <c r="L7" s="422">
        <v>0</v>
      </c>
      <c r="M7" s="422">
        <v>11</v>
      </c>
      <c r="N7" s="422">
        <v>0</v>
      </c>
      <c r="O7" s="420">
        <v>6</v>
      </c>
      <c r="P7" s="563">
        <v>0</v>
      </c>
      <c r="Q7" s="421">
        <v>0</v>
      </c>
      <c r="R7" s="420">
        <v>0</v>
      </c>
      <c r="S7" s="420">
        <v>0</v>
      </c>
      <c r="T7" s="420">
        <v>0</v>
      </c>
      <c r="U7" s="420">
        <v>0</v>
      </c>
      <c r="V7" s="420">
        <v>0</v>
      </c>
      <c r="W7" s="420">
        <v>0</v>
      </c>
      <c r="X7" s="420">
        <v>0</v>
      </c>
      <c r="Y7" s="420">
        <v>0</v>
      </c>
      <c r="Z7" s="420">
        <v>0</v>
      </c>
      <c r="AA7" s="420"/>
      <c r="AB7" s="420"/>
      <c r="AC7" s="420"/>
      <c r="AD7" s="420"/>
      <c r="AE7" s="420"/>
      <c r="AF7" s="420"/>
      <c r="AG7" s="420"/>
      <c r="AH7" s="420"/>
      <c r="AI7" s="420"/>
      <c r="AJ7" s="420"/>
      <c r="AK7" s="659" t="s">
        <v>1626</v>
      </c>
    </row>
    <row r="8" spans="1:40" s="12" customFormat="1" ht="26.1" customHeight="1">
      <c r="A8" s="500">
        <v>4</v>
      </c>
      <c r="B8" s="53" t="s">
        <v>1406</v>
      </c>
      <c r="C8" s="564">
        <v>4</v>
      </c>
      <c r="D8" s="526">
        <v>1</v>
      </c>
      <c r="E8" s="526">
        <v>0</v>
      </c>
      <c r="F8" s="526">
        <v>0</v>
      </c>
      <c r="G8" s="526">
        <v>0</v>
      </c>
      <c r="H8" s="526">
        <v>0</v>
      </c>
      <c r="I8" s="526">
        <v>0</v>
      </c>
      <c r="J8" s="526">
        <v>0</v>
      </c>
      <c r="K8" s="422">
        <v>0</v>
      </c>
      <c r="L8" s="422">
        <v>0</v>
      </c>
      <c r="M8" s="422">
        <v>0</v>
      </c>
      <c r="N8" s="422">
        <v>0</v>
      </c>
      <c r="O8" s="420">
        <v>0</v>
      </c>
      <c r="P8" s="563">
        <v>0</v>
      </c>
      <c r="Q8" s="421">
        <v>0</v>
      </c>
      <c r="R8" s="420">
        <v>0</v>
      </c>
      <c r="S8" s="420">
        <v>0</v>
      </c>
      <c r="T8" s="420">
        <v>0</v>
      </c>
      <c r="U8" s="420">
        <v>0</v>
      </c>
      <c r="V8" s="420">
        <v>0</v>
      </c>
      <c r="W8" s="420">
        <v>0</v>
      </c>
      <c r="X8" s="420">
        <v>0</v>
      </c>
      <c r="Y8" s="420">
        <v>0</v>
      </c>
      <c r="Z8" s="420">
        <v>0</v>
      </c>
      <c r="AA8" s="420">
        <v>0</v>
      </c>
      <c r="AB8" s="420">
        <v>0</v>
      </c>
      <c r="AC8" s="420">
        <v>0</v>
      </c>
      <c r="AD8" s="420">
        <v>0</v>
      </c>
      <c r="AE8" s="420">
        <v>0</v>
      </c>
      <c r="AF8" s="420">
        <v>0</v>
      </c>
      <c r="AG8" s="420">
        <v>0</v>
      </c>
      <c r="AH8" s="420">
        <v>0</v>
      </c>
      <c r="AI8" s="420">
        <v>0</v>
      </c>
      <c r="AJ8" s="420">
        <v>0</v>
      </c>
      <c r="AK8" s="659" t="s">
        <v>25</v>
      </c>
    </row>
    <row r="9" spans="1:40" s="12" customFormat="1" ht="26.1" customHeight="1">
      <c r="A9" s="500">
        <v>5</v>
      </c>
      <c r="B9" s="53" t="s">
        <v>1402</v>
      </c>
      <c r="C9" s="564">
        <v>0</v>
      </c>
      <c r="D9" s="526">
        <v>0</v>
      </c>
      <c r="E9" s="526">
        <v>0</v>
      </c>
      <c r="F9" s="526">
        <v>0</v>
      </c>
      <c r="G9" s="526">
        <v>0</v>
      </c>
      <c r="H9" s="526">
        <v>0</v>
      </c>
      <c r="I9" s="526">
        <v>6</v>
      </c>
      <c r="J9" s="526">
        <v>1</v>
      </c>
      <c r="K9" s="422">
        <v>1</v>
      </c>
      <c r="L9" s="422">
        <v>0</v>
      </c>
      <c r="M9" s="422">
        <v>0</v>
      </c>
      <c r="N9" s="422">
        <v>0</v>
      </c>
      <c r="O9" s="420">
        <v>0</v>
      </c>
      <c r="P9" s="563">
        <v>0</v>
      </c>
      <c r="Q9" s="421">
        <v>0</v>
      </c>
      <c r="R9" s="420">
        <v>0</v>
      </c>
      <c r="S9" s="420">
        <v>0</v>
      </c>
      <c r="T9" s="420">
        <v>0</v>
      </c>
      <c r="U9" s="420">
        <v>0</v>
      </c>
      <c r="V9" s="420">
        <v>0</v>
      </c>
      <c r="W9" s="420">
        <v>0</v>
      </c>
      <c r="X9" s="420">
        <v>0</v>
      </c>
      <c r="Y9" s="420">
        <v>0</v>
      </c>
      <c r="Z9" s="420">
        <v>0</v>
      </c>
      <c r="AA9" s="420">
        <v>0</v>
      </c>
      <c r="AB9" s="420">
        <v>0</v>
      </c>
      <c r="AC9" s="420">
        <v>0</v>
      </c>
      <c r="AD9" s="420">
        <v>0</v>
      </c>
      <c r="AE9" s="420">
        <v>0</v>
      </c>
      <c r="AF9" s="420">
        <v>0</v>
      </c>
      <c r="AG9" s="420">
        <v>0</v>
      </c>
      <c r="AH9" s="420">
        <v>0</v>
      </c>
      <c r="AI9" s="420">
        <v>0</v>
      </c>
      <c r="AJ9" s="420">
        <v>0</v>
      </c>
      <c r="AK9" s="659" t="s">
        <v>2</v>
      </c>
    </row>
    <row r="10" spans="1:40" s="12" customFormat="1" ht="26.1" customHeight="1">
      <c r="A10" s="500">
        <v>6</v>
      </c>
      <c r="B10" s="53" t="s">
        <v>1397</v>
      </c>
      <c r="C10" s="564">
        <v>4803</v>
      </c>
      <c r="D10" s="526">
        <v>20</v>
      </c>
      <c r="E10" s="526">
        <v>3690</v>
      </c>
      <c r="F10" s="526">
        <v>5</v>
      </c>
      <c r="G10" s="526">
        <v>2875</v>
      </c>
      <c r="H10" s="526">
        <v>12</v>
      </c>
      <c r="I10" s="526">
        <v>4305</v>
      </c>
      <c r="J10" s="526">
        <v>5</v>
      </c>
      <c r="K10" s="422">
        <v>5960</v>
      </c>
      <c r="L10" s="422">
        <v>3</v>
      </c>
      <c r="M10" s="422">
        <v>3535</v>
      </c>
      <c r="N10" s="422">
        <v>1</v>
      </c>
      <c r="O10" s="420">
        <v>2515</v>
      </c>
      <c r="P10" s="563">
        <v>0</v>
      </c>
      <c r="Q10" s="421">
        <v>937</v>
      </c>
      <c r="R10" s="420">
        <v>0</v>
      </c>
      <c r="S10" s="420">
        <v>1262</v>
      </c>
      <c r="T10" s="420">
        <v>0</v>
      </c>
      <c r="U10" s="420">
        <v>1185</v>
      </c>
      <c r="V10" s="420">
        <v>0</v>
      </c>
      <c r="W10" s="420">
        <v>1358</v>
      </c>
      <c r="X10" s="420">
        <v>0</v>
      </c>
      <c r="Y10" s="420">
        <v>752</v>
      </c>
      <c r="Z10" s="420">
        <v>0</v>
      </c>
      <c r="AA10" s="420">
        <v>541</v>
      </c>
      <c r="AB10" s="420">
        <v>0</v>
      </c>
      <c r="AC10" s="420">
        <v>424</v>
      </c>
      <c r="AD10" s="420">
        <v>0</v>
      </c>
      <c r="AE10" s="420">
        <v>275</v>
      </c>
      <c r="AF10" s="420">
        <v>5</v>
      </c>
      <c r="AG10" s="420">
        <v>187</v>
      </c>
      <c r="AH10" s="420">
        <v>8</v>
      </c>
      <c r="AI10" s="420">
        <v>5</v>
      </c>
      <c r="AJ10" s="420">
        <v>0</v>
      </c>
      <c r="AK10" s="659" t="s">
        <v>3</v>
      </c>
    </row>
    <row r="11" spans="1:40" s="12" customFormat="1" ht="26.1" customHeight="1">
      <c r="A11" s="500">
        <v>7</v>
      </c>
      <c r="B11" s="53" t="s">
        <v>1395</v>
      </c>
      <c r="C11" s="564">
        <v>0</v>
      </c>
      <c r="D11" s="526">
        <v>0</v>
      </c>
      <c r="E11" s="526">
        <v>0</v>
      </c>
      <c r="F11" s="526">
        <v>0</v>
      </c>
      <c r="G11" s="526">
        <v>0</v>
      </c>
      <c r="H11" s="526">
        <v>0</v>
      </c>
      <c r="I11" s="526">
        <v>0</v>
      </c>
      <c r="J11" s="526">
        <v>0</v>
      </c>
      <c r="K11" s="422">
        <v>0</v>
      </c>
      <c r="L11" s="422">
        <v>0</v>
      </c>
      <c r="M11" s="422">
        <v>0</v>
      </c>
      <c r="N11" s="422">
        <v>0</v>
      </c>
      <c r="O11" s="422">
        <v>0</v>
      </c>
      <c r="P11" s="565">
        <v>0</v>
      </c>
      <c r="Q11" s="465">
        <v>0</v>
      </c>
      <c r="R11" s="422">
        <v>0</v>
      </c>
      <c r="S11" s="422">
        <v>4</v>
      </c>
      <c r="T11" s="422">
        <v>0</v>
      </c>
      <c r="U11" s="422">
        <v>2</v>
      </c>
      <c r="V11" s="422">
        <v>0</v>
      </c>
      <c r="W11" s="420">
        <v>0</v>
      </c>
      <c r="X11" s="420">
        <v>0</v>
      </c>
      <c r="Y11" s="420">
        <v>0</v>
      </c>
      <c r="Z11" s="420">
        <v>0</v>
      </c>
      <c r="AA11" s="420" t="s">
        <v>1625</v>
      </c>
      <c r="AB11" s="420" t="s">
        <v>1554</v>
      </c>
      <c r="AC11" s="420">
        <v>1</v>
      </c>
      <c r="AD11" s="420">
        <v>0</v>
      </c>
      <c r="AE11" s="420"/>
      <c r="AF11" s="420"/>
      <c r="AG11" s="420">
        <v>3</v>
      </c>
      <c r="AH11" s="420">
        <v>0</v>
      </c>
      <c r="AI11" s="420"/>
      <c r="AJ11" s="420"/>
      <c r="AK11" s="659" t="s">
        <v>4</v>
      </c>
    </row>
    <row r="12" spans="1:40" s="12" customFormat="1" ht="26.1" customHeight="1">
      <c r="A12" s="500">
        <v>8</v>
      </c>
      <c r="B12" s="53" t="s">
        <v>1394</v>
      </c>
      <c r="C12" s="564">
        <v>0</v>
      </c>
      <c r="D12" s="526">
        <v>0</v>
      </c>
      <c r="E12" s="526">
        <v>1</v>
      </c>
      <c r="F12" s="526">
        <v>0</v>
      </c>
      <c r="G12" s="526">
        <v>0</v>
      </c>
      <c r="H12" s="526">
        <v>0</v>
      </c>
      <c r="I12" s="526">
        <v>0</v>
      </c>
      <c r="J12" s="526">
        <v>0</v>
      </c>
      <c r="K12" s="422">
        <v>0</v>
      </c>
      <c r="L12" s="422">
        <v>0</v>
      </c>
      <c r="M12" s="422">
        <v>0</v>
      </c>
      <c r="N12" s="422">
        <v>0</v>
      </c>
      <c r="O12" s="420">
        <v>0</v>
      </c>
      <c r="P12" s="563">
        <v>0</v>
      </c>
      <c r="Q12" s="421">
        <v>0</v>
      </c>
      <c r="R12" s="420">
        <v>0</v>
      </c>
      <c r="S12" s="420">
        <v>0</v>
      </c>
      <c r="T12" s="420">
        <v>0</v>
      </c>
      <c r="U12" s="420">
        <v>0</v>
      </c>
      <c r="V12" s="420">
        <v>0</v>
      </c>
      <c r="W12" s="420"/>
      <c r="X12" s="420">
        <v>0</v>
      </c>
      <c r="Y12" s="420">
        <v>0</v>
      </c>
      <c r="Z12" s="420">
        <v>0</v>
      </c>
      <c r="AA12" s="420">
        <v>0</v>
      </c>
      <c r="AB12" s="420">
        <v>0</v>
      </c>
      <c r="AC12" s="420">
        <v>0</v>
      </c>
      <c r="AD12" s="420">
        <v>0</v>
      </c>
      <c r="AE12" s="420">
        <v>0</v>
      </c>
      <c r="AF12" s="420">
        <v>0</v>
      </c>
      <c r="AG12" s="420">
        <v>0</v>
      </c>
      <c r="AH12" s="420">
        <v>0</v>
      </c>
      <c r="AI12" s="420">
        <v>0</v>
      </c>
      <c r="AJ12" s="420">
        <v>0</v>
      </c>
      <c r="AK12" s="659" t="s">
        <v>5</v>
      </c>
    </row>
    <row r="13" spans="1:40" s="12" customFormat="1" ht="26.1" customHeight="1">
      <c r="A13" s="500">
        <v>9</v>
      </c>
      <c r="B13" s="53" t="s">
        <v>1624</v>
      </c>
      <c r="C13" s="564">
        <v>0</v>
      </c>
      <c r="D13" s="526">
        <v>0</v>
      </c>
      <c r="E13" s="526">
        <v>0</v>
      </c>
      <c r="F13" s="526">
        <v>0</v>
      </c>
      <c r="G13" s="526">
        <v>0</v>
      </c>
      <c r="H13" s="526">
        <v>0</v>
      </c>
      <c r="I13" s="526">
        <v>1</v>
      </c>
      <c r="J13" s="526">
        <v>0</v>
      </c>
      <c r="K13" s="422">
        <v>0</v>
      </c>
      <c r="L13" s="422">
        <v>0</v>
      </c>
      <c r="M13" s="422">
        <v>0</v>
      </c>
      <c r="N13" s="422">
        <v>0</v>
      </c>
      <c r="O13" s="420">
        <v>0</v>
      </c>
      <c r="P13" s="563">
        <v>0</v>
      </c>
      <c r="Q13" s="421">
        <v>0</v>
      </c>
      <c r="R13" s="420">
        <v>0</v>
      </c>
      <c r="S13" s="420">
        <v>1</v>
      </c>
      <c r="T13" s="420">
        <v>0</v>
      </c>
      <c r="U13" s="420">
        <v>0</v>
      </c>
      <c r="V13" s="420">
        <v>0</v>
      </c>
      <c r="W13" s="420">
        <v>0</v>
      </c>
      <c r="X13" s="420">
        <v>0</v>
      </c>
      <c r="Y13" s="420">
        <v>0</v>
      </c>
      <c r="Z13" s="420">
        <v>0</v>
      </c>
      <c r="AA13" s="420">
        <v>0</v>
      </c>
      <c r="AB13" s="420">
        <v>0</v>
      </c>
      <c r="AC13" s="420">
        <v>0</v>
      </c>
      <c r="AD13" s="420">
        <v>0</v>
      </c>
      <c r="AE13" s="420">
        <v>0</v>
      </c>
      <c r="AF13" s="420">
        <v>0</v>
      </c>
      <c r="AG13" s="420">
        <v>0</v>
      </c>
      <c r="AH13" s="420">
        <v>0</v>
      </c>
      <c r="AI13" s="420">
        <v>0</v>
      </c>
      <c r="AJ13" s="420">
        <v>0</v>
      </c>
      <c r="AK13" s="659" t="s">
        <v>1623</v>
      </c>
    </row>
    <row r="14" spans="1:40" s="12" customFormat="1" ht="26.1" customHeight="1">
      <c r="A14" s="500">
        <v>10</v>
      </c>
      <c r="B14" s="53" t="s">
        <v>1384</v>
      </c>
      <c r="C14" s="564">
        <v>0</v>
      </c>
      <c r="D14" s="526">
        <v>0</v>
      </c>
      <c r="E14" s="526">
        <v>4</v>
      </c>
      <c r="F14" s="526">
        <v>1</v>
      </c>
      <c r="G14" s="526">
        <v>5</v>
      </c>
      <c r="H14" s="526">
        <v>0</v>
      </c>
      <c r="I14" s="526">
        <v>3</v>
      </c>
      <c r="J14" s="526">
        <v>0</v>
      </c>
      <c r="K14" s="422">
        <v>7</v>
      </c>
      <c r="L14" s="422">
        <v>0</v>
      </c>
      <c r="M14" s="422">
        <v>5</v>
      </c>
      <c r="N14" s="422">
        <v>0</v>
      </c>
      <c r="O14" s="420">
        <v>8</v>
      </c>
      <c r="P14" s="563">
        <v>0</v>
      </c>
      <c r="Q14" s="421">
        <v>5</v>
      </c>
      <c r="R14" s="420">
        <v>0</v>
      </c>
      <c r="S14" s="420">
        <v>5</v>
      </c>
      <c r="T14" s="420">
        <v>0</v>
      </c>
      <c r="U14" s="420">
        <v>1</v>
      </c>
      <c r="V14" s="420">
        <v>0</v>
      </c>
      <c r="W14" s="420">
        <v>0</v>
      </c>
      <c r="X14" s="420">
        <v>0</v>
      </c>
      <c r="Y14" s="420">
        <v>0</v>
      </c>
      <c r="Z14" s="420">
        <v>0</v>
      </c>
      <c r="AA14" s="420"/>
      <c r="AB14" s="420"/>
      <c r="AC14" s="420" t="s">
        <v>1622</v>
      </c>
      <c r="AD14" s="420">
        <v>0</v>
      </c>
      <c r="AE14" s="420">
        <v>1</v>
      </c>
      <c r="AF14" s="420">
        <v>0</v>
      </c>
      <c r="AG14" s="420">
        <v>1</v>
      </c>
      <c r="AH14" s="420">
        <v>0</v>
      </c>
      <c r="AI14" s="420">
        <v>1</v>
      </c>
      <c r="AJ14" s="420">
        <v>0</v>
      </c>
      <c r="AK14" s="659" t="s">
        <v>6</v>
      </c>
    </row>
    <row r="15" spans="1:40" s="12" customFormat="1" ht="26.1" customHeight="1">
      <c r="A15" s="500">
        <v>11</v>
      </c>
      <c r="B15" s="53" t="s">
        <v>1380</v>
      </c>
      <c r="C15" s="564">
        <v>69</v>
      </c>
      <c r="D15" s="526">
        <v>1</v>
      </c>
      <c r="E15" s="526">
        <v>26</v>
      </c>
      <c r="F15" s="526">
        <v>0</v>
      </c>
      <c r="G15" s="526">
        <v>17</v>
      </c>
      <c r="H15" s="526">
        <v>1</v>
      </c>
      <c r="I15" s="526">
        <v>14</v>
      </c>
      <c r="J15" s="526">
        <v>0</v>
      </c>
      <c r="K15" s="422">
        <v>11</v>
      </c>
      <c r="L15" s="422">
        <v>1</v>
      </c>
      <c r="M15" s="422">
        <v>5</v>
      </c>
      <c r="N15" s="422">
        <v>0</v>
      </c>
      <c r="O15" s="420">
        <v>11</v>
      </c>
      <c r="P15" s="563">
        <v>1</v>
      </c>
      <c r="Q15" s="421">
        <v>11</v>
      </c>
      <c r="R15" s="420">
        <v>0</v>
      </c>
      <c r="S15" s="420">
        <v>131</v>
      </c>
      <c r="T15" s="420">
        <v>0</v>
      </c>
      <c r="U15" s="420">
        <v>107</v>
      </c>
      <c r="V15" s="420">
        <v>0</v>
      </c>
      <c r="W15" s="420">
        <v>115</v>
      </c>
      <c r="X15" s="420">
        <v>0</v>
      </c>
      <c r="Y15" s="420">
        <v>110</v>
      </c>
      <c r="Z15" s="420">
        <v>0</v>
      </c>
      <c r="AA15" s="420">
        <v>97</v>
      </c>
      <c r="AB15" s="420">
        <v>0</v>
      </c>
      <c r="AC15" s="420">
        <v>55</v>
      </c>
      <c r="AD15" s="420">
        <v>3</v>
      </c>
      <c r="AE15" s="420"/>
      <c r="AF15" s="420"/>
      <c r="AG15" s="420"/>
      <c r="AH15" s="420"/>
      <c r="AI15" s="420"/>
      <c r="AJ15" s="420"/>
      <c r="AK15" s="659" t="s">
        <v>7</v>
      </c>
    </row>
    <row r="16" spans="1:40" s="12" customFormat="1" ht="26.1" customHeight="1">
      <c r="A16" s="500">
        <v>12</v>
      </c>
      <c r="B16" s="53" t="s">
        <v>1378</v>
      </c>
      <c r="C16" s="564">
        <v>2</v>
      </c>
      <c r="D16" s="526">
        <v>0</v>
      </c>
      <c r="E16" s="526">
        <v>0</v>
      </c>
      <c r="F16" s="526">
        <v>0</v>
      </c>
      <c r="G16" s="526">
        <v>2</v>
      </c>
      <c r="H16" s="526">
        <v>0</v>
      </c>
      <c r="I16" s="526">
        <v>1</v>
      </c>
      <c r="J16" s="526">
        <v>0</v>
      </c>
      <c r="K16" s="422">
        <v>0</v>
      </c>
      <c r="L16" s="422">
        <v>0</v>
      </c>
      <c r="M16" s="422">
        <v>7</v>
      </c>
      <c r="N16" s="422">
        <v>1</v>
      </c>
      <c r="O16" s="420">
        <v>0</v>
      </c>
      <c r="P16" s="563">
        <v>0</v>
      </c>
      <c r="Q16" s="421">
        <v>4</v>
      </c>
      <c r="R16" s="420">
        <v>0</v>
      </c>
      <c r="S16" s="420">
        <v>3</v>
      </c>
      <c r="T16" s="420">
        <v>0</v>
      </c>
      <c r="U16" s="420">
        <v>2</v>
      </c>
      <c r="V16" s="420">
        <v>0</v>
      </c>
      <c r="W16" s="420">
        <v>2</v>
      </c>
      <c r="X16" s="420">
        <v>0</v>
      </c>
      <c r="Y16" s="420">
        <v>0</v>
      </c>
      <c r="Z16" s="420">
        <v>0</v>
      </c>
      <c r="AA16" s="420"/>
      <c r="AB16" s="420"/>
      <c r="AC16" s="420"/>
      <c r="AD16" s="420"/>
      <c r="AE16" s="420">
        <v>49</v>
      </c>
      <c r="AF16" s="420">
        <v>1</v>
      </c>
      <c r="AG16" s="420">
        <v>22</v>
      </c>
      <c r="AH16" s="420">
        <v>1</v>
      </c>
      <c r="AI16" s="420">
        <v>1</v>
      </c>
      <c r="AJ16" s="420">
        <v>0</v>
      </c>
      <c r="AK16" s="659" t="s">
        <v>24</v>
      </c>
    </row>
    <row r="17" spans="1:38" s="12" customFormat="1" ht="26.1" customHeight="1">
      <c r="A17" s="500">
        <v>13</v>
      </c>
      <c r="B17" s="53" t="s">
        <v>1376</v>
      </c>
      <c r="C17" s="564">
        <v>1817</v>
      </c>
      <c r="D17" s="526">
        <v>9</v>
      </c>
      <c r="E17" s="526">
        <v>1256</v>
      </c>
      <c r="F17" s="526">
        <v>3</v>
      </c>
      <c r="G17" s="526">
        <v>756</v>
      </c>
      <c r="H17" s="526">
        <v>0</v>
      </c>
      <c r="I17" s="526">
        <v>1482</v>
      </c>
      <c r="J17" s="526">
        <v>4</v>
      </c>
      <c r="K17" s="422">
        <v>1962</v>
      </c>
      <c r="L17" s="422">
        <v>0</v>
      </c>
      <c r="M17" s="422">
        <v>995</v>
      </c>
      <c r="N17" s="422">
        <v>0</v>
      </c>
      <c r="O17" s="420">
        <v>595</v>
      </c>
      <c r="P17" s="563">
        <v>2</v>
      </c>
      <c r="Q17" s="421">
        <v>668</v>
      </c>
      <c r="R17" s="420">
        <v>1</v>
      </c>
      <c r="S17" s="420">
        <v>576</v>
      </c>
      <c r="T17" s="420">
        <v>0</v>
      </c>
      <c r="U17" s="420">
        <v>179</v>
      </c>
      <c r="V17" s="420">
        <v>0</v>
      </c>
      <c r="W17" s="420">
        <v>156</v>
      </c>
      <c r="X17" s="420">
        <v>0</v>
      </c>
      <c r="Y17" s="420">
        <v>95</v>
      </c>
      <c r="Z17" s="420">
        <v>0</v>
      </c>
      <c r="AA17" s="420">
        <v>87</v>
      </c>
      <c r="AB17" s="420">
        <v>0</v>
      </c>
      <c r="AC17" s="420">
        <v>57</v>
      </c>
      <c r="AD17" s="420">
        <v>3</v>
      </c>
      <c r="AE17" s="420">
        <v>58</v>
      </c>
      <c r="AF17" s="420">
        <v>2</v>
      </c>
      <c r="AG17" s="420">
        <v>49</v>
      </c>
      <c r="AH17" s="420">
        <v>4</v>
      </c>
      <c r="AI17" s="420"/>
      <c r="AJ17" s="420"/>
      <c r="AK17" s="659" t="s">
        <v>8</v>
      </c>
    </row>
    <row r="18" spans="1:38" s="12" customFormat="1" ht="26.1" customHeight="1">
      <c r="A18" s="1253" t="s">
        <v>346</v>
      </c>
      <c r="B18" s="1254"/>
      <c r="C18" s="562">
        <v>44533</v>
      </c>
      <c r="D18" s="562">
        <v>203</v>
      </c>
      <c r="E18" s="562">
        <v>33598</v>
      </c>
      <c r="F18" s="562">
        <v>151</v>
      </c>
      <c r="G18" s="562">
        <v>24212</v>
      </c>
      <c r="H18" s="562">
        <v>93</v>
      </c>
      <c r="I18" s="562">
        <f t="shared" ref="I18:X18" si="0">SUM(I5:I17)</f>
        <v>29000</v>
      </c>
      <c r="J18" s="562">
        <f t="shared" si="0"/>
        <v>105</v>
      </c>
      <c r="K18" s="497">
        <f t="shared" si="0"/>
        <v>33187</v>
      </c>
      <c r="L18" s="497">
        <f t="shared" si="0"/>
        <v>80</v>
      </c>
      <c r="M18" s="497">
        <f t="shared" si="0"/>
        <v>20600</v>
      </c>
      <c r="N18" s="497">
        <f t="shared" si="0"/>
        <v>29</v>
      </c>
      <c r="O18" s="508">
        <f t="shared" si="0"/>
        <v>13869</v>
      </c>
      <c r="P18" s="561">
        <f t="shared" si="0"/>
        <v>20</v>
      </c>
      <c r="Q18" s="560">
        <f t="shared" si="0"/>
        <v>9241</v>
      </c>
      <c r="R18" s="508">
        <f t="shared" si="0"/>
        <v>11</v>
      </c>
      <c r="S18" s="508">
        <f t="shared" si="0"/>
        <v>8500</v>
      </c>
      <c r="T18" s="508">
        <f t="shared" si="0"/>
        <v>5</v>
      </c>
      <c r="U18" s="508">
        <f t="shared" si="0"/>
        <v>6249</v>
      </c>
      <c r="V18" s="508">
        <f t="shared" si="0"/>
        <v>0</v>
      </c>
      <c r="W18" s="508">
        <f t="shared" si="0"/>
        <v>5758</v>
      </c>
      <c r="X18" s="508">
        <f t="shared" si="0"/>
        <v>0</v>
      </c>
      <c r="Y18" s="508">
        <v>4380</v>
      </c>
      <c r="Z18" s="508">
        <v>0</v>
      </c>
      <c r="AA18" s="508">
        <v>3145</v>
      </c>
      <c r="AB18" s="508">
        <v>0</v>
      </c>
      <c r="AC18" s="420">
        <f>SUM(AC5:AC17)</f>
        <v>1964</v>
      </c>
      <c r="AD18" s="420">
        <f>SUM(AD5:AD17)</f>
        <v>6</v>
      </c>
      <c r="AE18" s="420">
        <v>1276</v>
      </c>
      <c r="AF18" s="420">
        <v>28</v>
      </c>
      <c r="AG18" s="420">
        <v>810</v>
      </c>
      <c r="AH18" s="420">
        <v>39</v>
      </c>
      <c r="AI18" s="420">
        <v>23</v>
      </c>
      <c r="AJ18" s="420">
        <v>0</v>
      </c>
      <c r="AK18" s="559" t="s">
        <v>616</v>
      </c>
      <c r="AL18" s="558"/>
    </row>
    <row r="19" spans="1:38" s="12" customFormat="1" ht="24.75" customHeight="1">
      <c r="A19" s="1154" t="s">
        <v>1604</v>
      </c>
      <c r="B19" s="1155"/>
      <c r="C19" s="1155"/>
      <c r="D19" s="1155"/>
      <c r="E19" s="1155"/>
      <c r="F19" s="1155"/>
      <c r="G19" s="1155"/>
      <c r="H19" s="1155"/>
      <c r="I19" s="1155"/>
      <c r="J19" s="1155"/>
      <c r="K19" s="1155"/>
      <c r="L19" s="1155"/>
      <c r="M19" s="1155"/>
      <c r="N19" s="1155"/>
      <c r="O19" s="1155"/>
      <c r="P19" s="1156"/>
      <c r="Q19" s="1155"/>
      <c r="R19" s="1155"/>
      <c r="S19" s="1155"/>
      <c r="T19" s="1155"/>
      <c r="U19" s="1155"/>
      <c r="V19" s="1155"/>
      <c r="W19" s="1155"/>
      <c r="X19" s="1155"/>
      <c r="Y19" s="1155"/>
      <c r="Z19" s="1155"/>
      <c r="AA19" s="1155"/>
      <c r="AB19" s="1155"/>
      <c r="AC19" s="1155"/>
      <c r="AD19" s="1155"/>
      <c r="AE19" s="1155"/>
      <c r="AF19" s="1155"/>
      <c r="AG19" s="1155"/>
      <c r="AH19" s="1155"/>
      <c r="AI19" s="1155"/>
      <c r="AJ19" s="1155"/>
      <c r="AK19" s="1156"/>
      <c r="AL19" s="185"/>
    </row>
    <row r="20" spans="1:38" s="12" customFormat="1">
      <c r="A20" s="557" t="s">
        <v>1515</v>
      </c>
      <c r="B20" s="122"/>
      <c r="C20" s="122"/>
      <c r="D20" s="122"/>
      <c r="E20" s="122"/>
      <c r="F20" s="122"/>
      <c r="G20" s="122"/>
      <c r="H20" s="122"/>
      <c r="I20" s="122"/>
      <c r="J20" s="122"/>
      <c r="K20" s="122"/>
      <c r="L20" s="122"/>
      <c r="M20" s="122"/>
      <c r="N20" s="122"/>
      <c r="O20" s="122"/>
      <c r="P20" s="556"/>
      <c r="Q20" s="122"/>
      <c r="R20" s="2"/>
      <c r="S20" s="2"/>
      <c r="T20" s="2"/>
      <c r="U20" s="122"/>
      <c r="V20" s="122"/>
      <c r="W20" s="122"/>
      <c r="X20" s="122"/>
      <c r="Y20" s="122"/>
      <c r="Z20" s="122"/>
      <c r="AA20" s="122"/>
      <c r="AB20" s="122"/>
      <c r="AC20" s="122"/>
      <c r="AD20" s="122"/>
      <c r="AE20" s="122"/>
      <c r="AF20" s="122"/>
      <c r="AG20" s="122"/>
      <c r="AH20" s="122"/>
      <c r="AI20" s="122"/>
      <c r="AJ20" s="122"/>
      <c r="AK20" s="556"/>
      <c r="AL20" s="122"/>
    </row>
    <row r="21" spans="1:38" s="12" customFormat="1" ht="14.45" customHeight="1" thickBot="1">
      <c r="A21" s="763" t="s">
        <v>1711</v>
      </c>
      <c r="B21" s="245"/>
      <c r="C21" s="245"/>
      <c r="D21" s="245"/>
      <c r="E21" s="245"/>
      <c r="F21" s="245"/>
      <c r="G21" s="245"/>
      <c r="H21" s="245"/>
      <c r="I21" s="245"/>
      <c r="J21" s="245"/>
      <c r="K21" s="245"/>
      <c r="L21" s="245"/>
      <c r="M21" s="245"/>
      <c r="N21" s="245"/>
      <c r="O21" s="245"/>
      <c r="P21" s="700"/>
      <c r="Q21" s="245"/>
      <c r="R21" s="245"/>
      <c r="S21" s="245"/>
      <c r="T21" s="245"/>
      <c r="U21" s="224"/>
      <c r="V21" s="224"/>
      <c r="W21" s="224"/>
      <c r="X21" s="555"/>
      <c r="Y21" s="555"/>
      <c r="Z21" s="555"/>
      <c r="AA21" s="555"/>
      <c r="AB21" s="555" t="s">
        <v>1621</v>
      </c>
      <c r="AC21" s="555"/>
      <c r="AD21" s="224"/>
      <c r="AE21" s="224"/>
      <c r="AF21" s="224"/>
      <c r="AG21" s="224"/>
      <c r="AH21" s="224"/>
      <c r="AI21" s="224"/>
      <c r="AJ21" s="224"/>
      <c r="AK21" s="554"/>
      <c r="AL21" s="553"/>
    </row>
    <row r="22" spans="1:38" ht="15" customHeight="1" thickTop="1"/>
    <row r="30" spans="1:38">
      <c r="L30" s="552" t="s">
        <v>1620</v>
      </c>
    </row>
  </sheetData>
  <mergeCells count="24">
    <mergeCell ref="A1:AK1"/>
    <mergeCell ref="A18:B18"/>
    <mergeCell ref="A19:AK19"/>
    <mergeCell ref="Q3:R3"/>
    <mergeCell ref="S3:T3"/>
    <mergeCell ref="U3:V3"/>
    <mergeCell ref="W3:X3"/>
    <mergeCell ref="AE3:AF3"/>
    <mergeCell ref="AA3:AB3"/>
    <mergeCell ref="A2:AK2"/>
    <mergeCell ref="AG3:AH3"/>
    <mergeCell ref="AI3:AJ3"/>
    <mergeCell ref="K3:L3"/>
    <mergeCell ref="M3:N3"/>
    <mergeCell ref="B3:B4"/>
    <mergeCell ref="O3:P3"/>
    <mergeCell ref="A3:A4"/>
    <mergeCell ref="AK3:AK4"/>
    <mergeCell ref="C3:D3"/>
    <mergeCell ref="E3:F3"/>
    <mergeCell ref="G3:H3"/>
    <mergeCell ref="I3:J3"/>
    <mergeCell ref="AC3:AD3"/>
    <mergeCell ref="Y3:Z3"/>
  </mergeCells>
  <conditionalFormatting sqref="A5:AK18 AL18">
    <cfRule type="expression" dxfId="0" priority="1">
      <formula>MOD(ROW(),3)=1</formula>
    </cfRule>
  </conditionalFormatting>
  <hyperlinks>
    <hyperlink ref="L30" r:id="rId1" xr:uid="{00000000-0004-0000-0D00-000000000000}"/>
  </hyperlinks>
  <printOptions horizontalCentered="1"/>
  <pageMargins left="0.62992125984251968" right="0.23622047244094491" top="0.27559055118110237" bottom="0.27559055118110237" header="0.31496062992125984" footer="0.31496062992125984"/>
  <pageSetup paperSize="9" scale="86" orientation="landscape" r:id="rId2"/>
  <legacyDrawingHF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2:AE101"/>
  <sheetViews>
    <sheetView topLeftCell="A116" zoomScale="80" zoomScaleNormal="80" workbookViewId="0">
      <selection sqref="A1:XFD1048576"/>
    </sheetView>
  </sheetViews>
  <sheetFormatPr defaultColWidth="9.140625" defaultRowHeight="12.75"/>
  <cols>
    <col min="1" max="1" width="20.140625" style="105" customWidth="1"/>
    <col min="2" max="2" width="7.140625" style="105" customWidth="1"/>
    <col min="3" max="3" width="7.5703125" style="105" customWidth="1"/>
    <col min="4" max="4" width="7.140625" style="105" customWidth="1"/>
    <col min="5" max="5" width="8.85546875" style="105" customWidth="1"/>
    <col min="6" max="7" width="8.28515625" style="105" customWidth="1"/>
    <col min="8" max="8" width="8.7109375" style="105" customWidth="1"/>
    <col min="9" max="10" width="7.140625" style="105" customWidth="1"/>
    <col min="11" max="14" width="11.140625" style="105" customWidth="1"/>
    <col min="15" max="16" width="7.85546875" style="105" customWidth="1"/>
    <col min="17" max="19" width="10.5703125" style="105" customWidth="1"/>
    <col min="20" max="20" width="8.85546875" style="105" customWidth="1"/>
    <col min="21" max="24" width="7.140625" style="105" customWidth="1"/>
    <col min="25" max="25" width="8" style="105" customWidth="1"/>
    <col min="26" max="26" width="27.42578125" style="95" customWidth="1"/>
    <col min="27" max="16384" width="9.140625" style="95"/>
  </cols>
  <sheetData>
    <row r="2" spans="1:30" ht="15" customHeight="1">
      <c r="A2" s="1294" t="s">
        <v>465</v>
      </c>
      <c r="B2" s="1294"/>
      <c r="C2" s="1294"/>
      <c r="D2" s="1294"/>
      <c r="E2" s="1294"/>
      <c r="F2" s="1294"/>
      <c r="G2" s="1294"/>
      <c r="H2" s="1294"/>
      <c r="I2" s="1294"/>
      <c r="J2" s="1294"/>
      <c r="K2" s="1294"/>
      <c r="L2" s="1294"/>
      <c r="M2" s="1294"/>
      <c r="N2" s="1294"/>
      <c r="O2" s="1294"/>
      <c r="P2" s="1294"/>
      <c r="Q2" s="1294"/>
      <c r="R2" s="1294"/>
      <c r="S2" s="1294"/>
      <c r="T2" s="1294"/>
      <c r="U2" s="1294"/>
      <c r="V2" s="1294"/>
      <c r="W2" s="1294"/>
      <c r="X2" s="1294"/>
      <c r="Y2" s="1294"/>
      <c r="Z2" s="1294"/>
    </row>
    <row r="3" spans="1:30" ht="15" customHeight="1">
      <c r="A3" s="1295" t="s">
        <v>466</v>
      </c>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96"/>
    </row>
    <row r="4" spans="1:30" s="99" customFormat="1">
      <c r="A4" s="97"/>
      <c r="B4" s="97"/>
      <c r="C4" s="97"/>
      <c r="D4" s="97"/>
      <c r="E4" s="97"/>
      <c r="F4" s="97"/>
      <c r="G4" s="97"/>
      <c r="H4" s="97"/>
      <c r="I4" s="97"/>
      <c r="J4" s="97"/>
      <c r="K4" s="97"/>
      <c r="L4" s="97"/>
      <c r="M4" s="97"/>
      <c r="N4" s="97"/>
      <c r="O4" s="97"/>
      <c r="P4" s="97"/>
      <c r="Q4" s="97"/>
      <c r="R4" s="97"/>
      <c r="S4" s="97"/>
      <c r="T4" s="97"/>
      <c r="U4" s="97"/>
      <c r="V4" s="97"/>
      <c r="W4" s="97"/>
      <c r="X4" s="97"/>
      <c r="Y4" s="97"/>
      <c r="Z4" s="98" t="s">
        <v>461</v>
      </c>
      <c r="AA4" s="98"/>
    </row>
    <row r="5" spans="1:30" s="99" customFormat="1">
      <c r="A5" s="1293" t="s">
        <v>145</v>
      </c>
      <c r="B5" s="1293" t="s">
        <v>460</v>
      </c>
      <c r="C5" s="1293"/>
      <c r="D5" s="1293"/>
      <c r="E5" s="1293"/>
      <c r="F5" s="1293"/>
      <c r="G5" s="1293"/>
      <c r="H5" s="1293"/>
      <c r="I5" s="1293"/>
      <c r="J5" s="1293"/>
      <c r="K5" s="1293"/>
      <c r="L5" s="1293"/>
      <c r="M5" s="1293"/>
      <c r="N5" s="1293"/>
      <c r="O5" s="1293"/>
      <c r="P5" s="1293"/>
      <c r="Q5" s="1293"/>
      <c r="R5" s="1293"/>
      <c r="S5" s="1293"/>
      <c r="T5" s="1293"/>
      <c r="U5" s="1293"/>
      <c r="V5" s="1293"/>
      <c r="W5" s="1293"/>
      <c r="X5" s="1293"/>
      <c r="Y5" s="1293"/>
      <c r="Z5" s="1296" t="s">
        <v>172</v>
      </c>
      <c r="AA5" s="100"/>
    </row>
    <row r="6" spans="1:30" s="99" customFormat="1" ht="27" customHeight="1">
      <c r="A6" s="1293"/>
      <c r="B6" s="1293" t="s">
        <v>459</v>
      </c>
      <c r="C6" s="1293" t="s">
        <v>458</v>
      </c>
      <c r="D6" s="1293" t="s">
        <v>457</v>
      </c>
      <c r="E6" s="1293" t="s">
        <v>456</v>
      </c>
      <c r="F6" s="1293" t="s">
        <v>455</v>
      </c>
      <c r="G6" s="1289" t="s">
        <v>155</v>
      </c>
      <c r="H6" s="1293" t="s">
        <v>454</v>
      </c>
      <c r="I6" s="1293" t="s">
        <v>453</v>
      </c>
      <c r="J6" s="1289" t="s">
        <v>156</v>
      </c>
      <c r="K6" s="1293" t="s">
        <v>452</v>
      </c>
      <c r="L6" s="1293"/>
      <c r="M6" s="1289" t="s">
        <v>468</v>
      </c>
      <c r="N6" s="1289" t="s">
        <v>470</v>
      </c>
      <c r="O6" s="1293" t="s">
        <v>451</v>
      </c>
      <c r="P6" s="1293"/>
      <c r="Q6" s="1293" t="s">
        <v>450</v>
      </c>
      <c r="R6" s="1293"/>
      <c r="S6" s="1289" t="s">
        <v>472</v>
      </c>
      <c r="T6" s="1293" t="s">
        <v>449</v>
      </c>
      <c r="U6" s="1293" t="s">
        <v>448</v>
      </c>
      <c r="V6" s="1293"/>
      <c r="W6" s="1293"/>
      <c r="X6" s="1289" t="s">
        <v>471</v>
      </c>
      <c r="Y6" s="1293" t="s">
        <v>447</v>
      </c>
      <c r="Z6" s="1296"/>
      <c r="AA6" s="100"/>
    </row>
    <row r="7" spans="1:30" s="99" customFormat="1" ht="83.25" customHeight="1">
      <c r="A7" s="1293"/>
      <c r="B7" s="1293"/>
      <c r="C7" s="1293"/>
      <c r="D7" s="1293"/>
      <c r="E7" s="1293"/>
      <c r="F7" s="1293"/>
      <c r="G7" s="1290"/>
      <c r="H7" s="1293"/>
      <c r="I7" s="1293"/>
      <c r="J7" s="1290"/>
      <c r="K7" s="101" t="s">
        <v>446</v>
      </c>
      <c r="L7" s="101" t="s">
        <v>442</v>
      </c>
      <c r="M7" s="1290"/>
      <c r="N7" s="1290"/>
      <c r="O7" s="101" t="s">
        <v>445</v>
      </c>
      <c r="P7" s="101" t="s">
        <v>444</v>
      </c>
      <c r="Q7" s="101" t="s">
        <v>443</v>
      </c>
      <c r="R7" s="101" t="s">
        <v>442</v>
      </c>
      <c r="S7" s="1290"/>
      <c r="T7" s="1293"/>
      <c r="U7" s="101" t="s">
        <v>441</v>
      </c>
      <c r="V7" s="101" t="s">
        <v>440</v>
      </c>
      <c r="W7" s="101" t="s">
        <v>439</v>
      </c>
      <c r="X7" s="1290"/>
      <c r="Y7" s="1293"/>
      <c r="Z7" s="1296"/>
      <c r="AA7" s="100"/>
      <c r="AD7" s="102"/>
    </row>
    <row r="8" spans="1:30">
      <c r="A8" s="82" t="s">
        <v>10</v>
      </c>
      <c r="B8" s="82">
        <v>30.5</v>
      </c>
      <c r="C8" s="82">
        <v>5</v>
      </c>
      <c r="D8" s="82">
        <v>14.3</v>
      </c>
      <c r="E8" s="82">
        <v>1.8</v>
      </c>
      <c r="F8" s="82">
        <v>26.5</v>
      </c>
      <c r="G8" s="82">
        <f t="shared" ref="G8:G46" si="0">SUM(C8:F8)</f>
        <v>47.6</v>
      </c>
      <c r="H8" s="82">
        <v>6.6</v>
      </c>
      <c r="I8" s="82">
        <v>9.6999999999999993</v>
      </c>
      <c r="J8" s="82">
        <f t="shared" ref="J8:J46" si="1">H8+I8</f>
        <v>16.299999999999997</v>
      </c>
      <c r="K8" s="82">
        <v>1.1000000000000001</v>
      </c>
      <c r="L8" s="82">
        <v>2.7</v>
      </c>
      <c r="M8" s="82">
        <v>0</v>
      </c>
      <c r="N8" s="82">
        <f t="shared" ref="N8:N46" si="2">SUM(U8:W8)</f>
        <v>1.1000000000000001</v>
      </c>
      <c r="O8" s="82">
        <v>0.1</v>
      </c>
      <c r="P8" s="82">
        <v>0.7</v>
      </c>
      <c r="Q8" s="82">
        <v>0</v>
      </c>
      <c r="R8" s="82">
        <v>0</v>
      </c>
      <c r="S8" s="82">
        <f t="shared" ref="S8:S46" si="3">Q8+R8</f>
        <v>0</v>
      </c>
      <c r="T8" s="82">
        <v>0</v>
      </c>
      <c r="U8" s="82">
        <v>0.2</v>
      </c>
      <c r="V8" s="82">
        <v>0.9</v>
      </c>
      <c r="W8" s="82">
        <v>0</v>
      </c>
      <c r="X8" s="106">
        <f t="shared" ref="X8:X16" si="4">Y8-B8-G8-J8-K8-L8-M8-N8-S8</f>
        <v>0.70000000000000151</v>
      </c>
      <c r="Y8" s="82">
        <v>100</v>
      </c>
      <c r="Z8" s="87" t="s">
        <v>307</v>
      </c>
    </row>
    <row r="9" spans="1:30">
      <c r="A9" s="82" t="s">
        <v>11</v>
      </c>
      <c r="B9" s="82">
        <v>0</v>
      </c>
      <c r="C9" s="82">
        <v>26</v>
      </c>
      <c r="D9" s="82">
        <v>33.1</v>
      </c>
      <c r="E9" s="82">
        <v>2.6</v>
      </c>
      <c r="F9" s="82">
        <v>5</v>
      </c>
      <c r="G9" s="82">
        <f t="shared" si="0"/>
        <v>66.7</v>
      </c>
      <c r="H9" s="82">
        <v>17.8</v>
      </c>
      <c r="I9" s="82">
        <v>5.8</v>
      </c>
      <c r="J9" s="82">
        <f t="shared" si="1"/>
        <v>23.6</v>
      </c>
      <c r="K9" s="82">
        <v>8.4</v>
      </c>
      <c r="L9" s="82">
        <v>0</v>
      </c>
      <c r="M9" s="82">
        <v>0</v>
      </c>
      <c r="N9" s="82">
        <f t="shared" si="2"/>
        <v>0.9</v>
      </c>
      <c r="O9" s="82">
        <v>0.2</v>
      </c>
      <c r="P9" s="82">
        <v>0</v>
      </c>
      <c r="Q9" s="82">
        <v>0</v>
      </c>
      <c r="R9" s="82">
        <v>0.2</v>
      </c>
      <c r="S9" s="82">
        <f t="shared" si="3"/>
        <v>0.2</v>
      </c>
      <c r="T9" s="82">
        <v>0</v>
      </c>
      <c r="U9" s="82">
        <v>0</v>
      </c>
      <c r="V9" s="82">
        <v>0.9</v>
      </c>
      <c r="W9" s="82">
        <v>0</v>
      </c>
      <c r="X9" s="106">
        <f t="shared" si="4"/>
        <v>0.19999999999999535</v>
      </c>
      <c r="Y9" s="82">
        <v>100</v>
      </c>
      <c r="Z9" s="88" t="s">
        <v>308</v>
      </c>
    </row>
    <row r="10" spans="1:30">
      <c r="A10" s="82" t="s">
        <v>0</v>
      </c>
      <c r="B10" s="82">
        <v>0</v>
      </c>
      <c r="C10" s="82">
        <v>2.5</v>
      </c>
      <c r="D10" s="82">
        <v>3.5</v>
      </c>
      <c r="E10" s="82">
        <v>0.3</v>
      </c>
      <c r="F10" s="82">
        <v>1.8</v>
      </c>
      <c r="G10" s="82">
        <f t="shared" si="0"/>
        <v>8.1</v>
      </c>
      <c r="H10" s="82">
        <v>32.200000000000003</v>
      </c>
      <c r="I10" s="82">
        <v>42.4</v>
      </c>
      <c r="J10" s="82">
        <f t="shared" si="1"/>
        <v>74.599999999999994</v>
      </c>
      <c r="K10" s="82">
        <v>7.3</v>
      </c>
      <c r="L10" s="82">
        <v>5.2</v>
      </c>
      <c r="M10" s="82">
        <v>0.1</v>
      </c>
      <c r="N10" s="82">
        <f t="shared" si="2"/>
        <v>4.0999999999999996</v>
      </c>
      <c r="O10" s="82">
        <v>0</v>
      </c>
      <c r="P10" s="82">
        <v>0</v>
      </c>
      <c r="Q10" s="82">
        <v>0.2</v>
      </c>
      <c r="R10" s="82">
        <v>0.4</v>
      </c>
      <c r="S10" s="82">
        <f t="shared" si="3"/>
        <v>0.60000000000000009</v>
      </c>
      <c r="T10" s="82">
        <v>0.1</v>
      </c>
      <c r="U10" s="82">
        <v>2.9</v>
      </c>
      <c r="V10" s="82">
        <v>1.2</v>
      </c>
      <c r="W10" s="82">
        <v>0</v>
      </c>
      <c r="X10" s="106">
        <f t="shared" si="4"/>
        <v>1.1102230246251565E-14</v>
      </c>
      <c r="Y10" s="82">
        <v>100</v>
      </c>
      <c r="Z10" s="88" t="s">
        <v>309</v>
      </c>
    </row>
    <row r="11" spans="1:30">
      <c r="A11" s="82" t="s">
        <v>1</v>
      </c>
      <c r="B11" s="82">
        <v>0.8</v>
      </c>
      <c r="C11" s="82">
        <v>1.1000000000000001</v>
      </c>
      <c r="D11" s="82">
        <v>0.4</v>
      </c>
      <c r="E11" s="82">
        <v>0.1</v>
      </c>
      <c r="F11" s="82">
        <v>0.1</v>
      </c>
      <c r="G11" s="82">
        <f t="shared" si="0"/>
        <v>1.7000000000000002</v>
      </c>
      <c r="H11" s="82">
        <v>2.9</v>
      </c>
      <c r="I11" s="82">
        <v>94.3</v>
      </c>
      <c r="J11" s="82">
        <f t="shared" si="1"/>
        <v>97.2</v>
      </c>
      <c r="K11" s="82">
        <v>0.1</v>
      </c>
      <c r="L11" s="82">
        <v>0.2</v>
      </c>
      <c r="M11" s="82">
        <v>0</v>
      </c>
      <c r="N11" s="82">
        <f t="shared" si="2"/>
        <v>0</v>
      </c>
      <c r="O11" s="82">
        <v>0</v>
      </c>
      <c r="P11" s="82">
        <v>0</v>
      </c>
      <c r="Q11" s="82">
        <v>0</v>
      </c>
      <c r="R11" s="82">
        <v>0</v>
      </c>
      <c r="S11" s="82">
        <f t="shared" si="3"/>
        <v>0</v>
      </c>
      <c r="T11" s="82">
        <v>0</v>
      </c>
      <c r="U11" s="82">
        <v>0</v>
      </c>
      <c r="V11" s="82">
        <v>0</v>
      </c>
      <c r="W11" s="82">
        <v>0</v>
      </c>
      <c r="X11" s="106">
        <f t="shared" si="4"/>
        <v>-2.8588242884097781E-15</v>
      </c>
      <c r="Y11" s="82">
        <v>100</v>
      </c>
      <c r="Z11" s="88" t="s">
        <v>310</v>
      </c>
    </row>
    <row r="12" spans="1:30">
      <c r="A12" s="82" t="s">
        <v>34</v>
      </c>
      <c r="B12" s="82">
        <v>0</v>
      </c>
      <c r="C12" s="82">
        <v>6.4</v>
      </c>
      <c r="D12" s="82">
        <v>10.9</v>
      </c>
      <c r="E12" s="82">
        <v>0.3</v>
      </c>
      <c r="F12" s="82">
        <v>6</v>
      </c>
      <c r="G12" s="82">
        <f t="shared" si="0"/>
        <v>23.6</v>
      </c>
      <c r="H12" s="82">
        <v>21.3</v>
      </c>
      <c r="I12" s="82">
        <v>44.6</v>
      </c>
      <c r="J12" s="82">
        <f t="shared" si="1"/>
        <v>65.900000000000006</v>
      </c>
      <c r="K12" s="82">
        <v>4.5</v>
      </c>
      <c r="L12" s="82">
        <v>4.2</v>
      </c>
      <c r="M12" s="82">
        <v>0</v>
      </c>
      <c r="N12" s="82">
        <f t="shared" si="2"/>
        <v>1.6</v>
      </c>
      <c r="O12" s="82">
        <v>0</v>
      </c>
      <c r="P12" s="82">
        <v>0</v>
      </c>
      <c r="Q12" s="82">
        <v>0</v>
      </c>
      <c r="R12" s="82">
        <v>0</v>
      </c>
      <c r="S12" s="82">
        <f t="shared" si="3"/>
        <v>0</v>
      </c>
      <c r="T12" s="82">
        <v>0</v>
      </c>
      <c r="U12" s="82">
        <v>0</v>
      </c>
      <c r="V12" s="82">
        <v>0.4</v>
      </c>
      <c r="W12" s="82">
        <v>1.2</v>
      </c>
      <c r="X12" s="106">
        <f t="shared" si="4"/>
        <v>0.19999999999999973</v>
      </c>
      <c r="Y12" s="82">
        <v>100</v>
      </c>
      <c r="Z12" s="88" t="s">
        <v>311</v>
      </c>
    </row>
    <row r="13" spans="1:30">
      <c r="A13" s="82" t="s">
        <v>12</v>
      </c>
      <c r="B13" s="82">
        <v>33.4</v>
      </c>
      <c r="C13" s="82">
        <v>47.5</v>
      </c>
      <c r="D13" s="82">
        <v>7.2</v>
      </c>
      <c r="E13" s="82">
        <v>0</v>
      </c>
      <c r="F13" s="82">
        <v>0.1</v>
      </c>
      <c r="G13" s="82">
        <f t="shared" si="0"/>
        <v>54.800000000000004</v>
      </c>
      <c r="H13" s="82">
        <v>7.9</v>
      </c>
      <c r="I13" s="82">
        <v>0</v>
      </c>
      <c r="J13" s="82">
        <f t="shared" si="1"/>
        <v>7.9</v>
      </c>
      <c r="K13" s="82">
        <v>0</v>
      </c>
      <c r="L13" s="82">
        <v>0</v>
      </c>
      <c r="M13" s="82">
        <v>0</v>
      </c>
      <c r="N13" s="82">
        <f t="shared" si="2"/>
        <v>0</v>
      </c>
      <c r="O13" s="82">
        <v>3.8</v>
      </c>
      <c r="P13" s="82">
        <v>0</v>
      </c>
      <c r="Q13" s="82">
        <v>0</v>
      </c>
      <c r="R13" s="82">
        <v>0</v>
      </c>
      <c r="S13" s="82">
        <f t="shared" si="3"/>
        <v>0</v>
      </c>
      <c r="T13" s="82">
        <v>0</v>
      </c>
      <c r="U13" s="82">
        <v>0</v>
      </c>
      <c r="V13" s="82">
        <v>0</v>
      </c>
      <c r="W13" s="82">
        <v>0</v>
      </c>
      <c r="X13" s="106">
        <f t="shared" si="4"/>
        <v>3.8999999999999897</v>
      </c>
      <c r="Y13" s="82">
        <v>100</v>
      </c>
      <c r="Z13" s="88" t="s">
        <v>312</v>
      </c>
    </row>
    <row r="14" spans="1:30">
      <c r="A14" s="82" t="s">
        <v>13</v>
      </c>
      <c r="B14" s="82">
        <v>0</v>
      </c>
      <c r="C14" s="82">
        <v>58.2</v>
      </c>
      <c r="D14" s="82">
        <v>34</v>
      </c>
      <c r="E14" s="82">
        <v>3.8</v>
      </c>
      <c r="F14" s="82">
        <v>0</v>
      </c>
      <c r="G14" s="82">
        <f t="shared" si="0"/>
        <v>96</v>
      </c>
      <c r="H14" s="82">
        <v>1.6</v>
      </c>
      <c r="I14" s="82">
        <v>0</v>
      </c>
      <c r="J14" s="82">
        <f t="shared" si="1"/>
        <v>1.6</v>
      </c>
      <c r="K14" s="82">
        <v>1.9</v>
      </c>
      <c r="L14" s="82">
        <v>0</v>
      </c>
      <c r="M14" s="82">
        <v>0</v>
      </c>
      <c r="N14" s="82">
        <f t="shared" si="2"/>
        <v>0.5</v>
      </c>
      <c r="O14" s="82">
        <v>0</v>
      </c>
      <c r="P14" s="82">
        <v>0</v>
      </c>
      <c r="Q14" s="82">
        <v>0</v>
      </c>
      <c r="R14" s="82">
        <v>0</v>
      </c>
      <c r="S14" s="82">
        <f t="shared" si="3"/>
        <v>0</v>
      </c>
      <c r="T14" s="82">
        <v>0</v>
      </c>
      <c r="U14" s="82">
        <v>0</v>
      </c>
      <c r="V14" s="82">
        <v>0.5</v>
      </c>
      <c r="W14" s="82">
        <v>0</v>
      </c>
      <c r="X14" s="106">
        <f t="shared" si="4"/>
        <v>0</v>
      </c>
      <c r="Y14" s="82">
        <v>100</v>
      </c>
      <c r="Z14" s="88" t="s">
        <v>313</v>
      </c>
    </row>
    <row r="15" spans="1:30">
      <c r="A15" s="82" t="s">
        <v>25</v>
      </c>
      <c r="B15" s="82">
        <v>4.0999999999999996</v>
      </c>
      <c r="C15" s="82">
        <v>37.4</v>
      </c>
      <c r="D15" s="82">
        <v>26.3</v>
      </c>
      <c r="E15" s="82">
        <v>1.3</v>
      </c>
      <c r="F15" s="82">
        <v>4.4000000000000004</v>
      </c>
      <c r="G15" s="82">
        <f t="shared" si="0"/>
        <v>69.400000000000006</v>
      </c>
      <c r="H15" s="82">
        <v>8.6</v>
      </c>
      <c r="I15" s="82">
        <v>13.1</v>
      </c>
      <c r="J15" s="82">
        <f t="shared" si="1"/>
        <v>21.7</v>
      </c>
      <c r="K15" s="82">
        <v>3</v>
      </c>
      <c r="L15" s="82">
        <v>1</v>
      </c>
      <c r="M15" s="82">
        <v>0</v>
      </c>
      <c r="N15" s="82">
        <f t="shared" si="2"/>
        <v>0.5</v>
      </c>
      <c r="O15" s="82">
        <v>0.3</v>
      </c>
      <c r="P15" s="82">
        <v>0</v>
      </c>
      <c r="Q15" s="82">
        <v>0</v>
      </c>
      <c r="R15" s="82">
        <v>0</v>
      </c>
      <c r="S15" s="82">
        <f t="shared" si="3"/>
        <v>0</v>
      </c>
      <c r="T15" s="82">
        <v>0</v>
      </c>
      <c r="U15" s="82">
        <v>0.3</v>
      </c>
      <c r="V15" s="82">
        <v>0.2</v>
      </c>
      <c r="W15" s="82">
        <v>0</v>
      </c>
      <c r="X15" s="106">
        <f t="shared" si="4"/>
        <v>0.30000000000000071</v>
      </c>
      <c r="Y15" s="82">
        <v>100</v>
      </c>
      <c r="Z15" s="88" t="s">
        <v>314</v>
      </c>
    </row>
    <row r="16" spans="1:30">
      <c r="A16" s="82" t="s">
        <v>14</v>
      </c>
      <c r="B16" s="82">
        <v>3.2</v>
      </c>
      <c r="C16" s="82">
        <v>34.9</v>
      </c>
      <c r="D16" s="82">
        <v>21.5</v>
      </c>
      <c r="E16" s="82">
        <v>1.6</v>
      </c>
      <c r="F16" s="82">
        <v>2.2000000000000002</v>
      </c>
      <c r="G16" s="82">
        <f t="shared" si="0"/>
        <v>60.2</v>
      </c>
      <c r="H16" s="82">
        <v>17.7</v>
      </c>
      <c r="I16" s="82">
        <v>18.8</v>
      </c>
      <c r="J16" s="82">
        <f t="shared" si="1"/>
        <v>36.5</v>
      </c>
      <c r="K16" s="82">
        <v>0</v>
      </c>
      <c r="L16" s="82">
        <v>0.1</v>
      </c>
      <c r="M16" s="82">
        <v>0</v>
      </c>
      <c r="N16" s="82">
        <f t="shared" si="2"/>
        <v>0</v>
      </c>
      <c r="O16" s="82">
        <v>0</v>
      </c>
      <c r="P16" s="82">
        <v>0</v>
      </c>
      <c r="Q16" s="82">
        <v>0</v>
      </c>
      <c r="R16" s="82">
        <v>0</v>
      </c>
      <c r="S16" s="82">
        <f t="shared" si="3"/>
        <v>0</v>
      </c>
      <c r="T16" s="82">
        <v>0</v>
      </c>
      <c r="U16" s="82">
        <v>0</v>
      </c>
      <c r="V16" s="82">
        <v>0</v>
      </c>
      <c r="W16" s="82">
        <v>0</v>
      </c>
      <c r="X16" s="106">
        <f t="shared" si="4"/>
        <v>-5.6898930012039273E-15</v>
      </c>
      <c r="Y16" s="82">
        <v>100</v>
      </c>
      <c r="Z16" s="88" t="s">
        <v>315</v>
      </c>
    </row>
    <row r="17" spans="1:27">
      <c r="A17" s="82" t="s">
        <v>2</v>
      </c>
      <c r="B17" s="82">
        <v>0</v>
      </c>
      <c r="C17" s="82">
        <v>36.9</v>
      </c>
      <c r="D17" s="82">
        <v>30</v>
      </c>
      <c r="E17" s="82">
        <v>1.5</v>
      </c>
      <c r="F17" s="82">
        <v>15.8</v>
      </c>
      <c r="G17" s="82">
        <f t="shared" si="0"/>
        <v>84.2</v>
      </c>
      <c r="H17" s="82">
        <v>1.3</v>
      </c>
      <c r="I17" s="82">
        <v>9</v>
      </c>
      <c r="J17" s="82">
        <f t="shared" si="1"/>
        <v>10.3</v>
      </c>
      <c r="K17" s="82">
        <v>0.9</v>
      </c>
      <c r="L17" s="82">
        <v>1.2</v>
      </c>
      <c r="M17" s="82">
        <v>0</v>
      </c>
      <c r="N17" s="82">
        <f t="shared" si="2"/>
        <v>0.5</v>
      </c>
      <c r="O17" s="82">
        <v>0</v>
      </c>
      <c r="P17" s="82">
        <v>0</v>
      </c>
      <c r="Q17" s="82">
        <v>2.8</v>
      </c>
      <c r="R17" s="82">
        <v>0.2</v>
      </c>
      <c r="S17" s="82">
        <f t="shared" si="3"/>
        <v>3</v>
      </c>
      <c r="T17" s="82">
        <v>0</v>
      </c>
      <c r="U17" s="82">
        <v>0</v>
      </c>
      <c r="V17" s="82">
        <v>0.5</v>
      </c>
      <c r="W17" s="82">
        <v>0</v>
      </c>
      <c r="X17" s="106">
        <v>0</v>
      </c>
      <c r="Y17" s="82">
        <v>100</v>
      </c>
      <c r="Z17" s="88" t="s">
        <v>316</v>
      </c>
      <c r="AA17" s="95">
        <f>SUM(B17,G17,J17,K17,L17,M17,N17,S17)</f>
        <v>100.10000000000001</v>
      </c>
    </row>
    <row r="18" spans="1:27">
      <c r="A18" s="82" t="s">
        <v>32</v>
      </c>
      <c r="B18" s="82">
        <v>0</v>
      </c>
      <c r="C18" s="82">
        <v>52.2</v>
      </c>
      <c r="D18" s="82">
        <v>16.8</v>
      </c>
      <c r="E18" s="82">
        <v>1.8</v>
      </c>
      <c r="F18" s="82">
        <v>4</v>
      </c>
      <c r="G18" s="82">
        <f t="shared" si="0"/>
        <v>74.8</v>
      </c>
      <c r="H18" s="82">
        <v>1.7</v>
      </c>
      <c r="I18" s="82">
        <v>9.4</v>
      </c>
      <c r="J18" s="82">
        <f t="shared" si="1"/>
        <v>11.1</v>
      </c>
      <c r="K18" s="82">
        <v>0.3</v>
      </c>
      <c r="L18" s="82">
        <v>0.1</v>
      </c>
      <c r="M18" s="82">
        <v>0</v>
      </c>
      <c r="N18" s="82">
        <f t="shared" si="2"/>
        <v>1</v>
      </c>
      <c r="O18" s="82">
        <v>0</v>
      </c>
      <c r="P18" s="82">
        <v>0</v>
      </c>
      <c r="Q18" s="82">
        <v>1.8</v>
      </c>
      <c r="R18" s="82">
        <v>10.8</v>
      </c>
      <c r="S18" s="82">
        <f t="shared" si="3"/>
        <v>12.600000000000001</v>
      </c>
      <c r="T18" s="82">
        <v>0</v>
      </c>
      <c r="U18" s="82">
        <v>0.4</v>
      </c>
      <c r="V18" s="82">
        <v>0.6</v>
      </c>
      <c r="W18" s="82">
        <v>0</v>
      </c>
      <c r="X18" s="106">
        <f t="shared" ref="X18:X28" si="5">Y18-B18-G18-J18-K18-L18-M18-N18-S18</f>
        <v>0.10000000000000142</v>
      </c>
      <c r="Y18" s="82">
        <v>100</v>
      </c>
      <c r="Z18" s="88" t="s">
        <v>317</v>
      </c>
    </row>
    <row r="19" spans="1:27">
      <c r="A19" s="82" t="s">
        <v>3</v>
      </c>
      <c r="B19" s="82">
        <v>0.2</v>
      </c>
      <c r="C19" s="82">
        <v>0.3</v>
      </c>
      <c r="D19" s="82">
        <v>0.6</v>
      </c>
      <c r="E19" s="82">
        <v>0</v>
      </c>
      <c r="F19" s="82">
        <v>0.8</v>
      </c>
      <c r="G19" s="82">
        <f t="shared" si="0"/>
        <v>1.7</v>
      </c>
      <c r="H19" s="82">
        <v>7.9</v>
      </c>
      <c r="I19" s="82">
        <v>64.3</v>
      </c>
      <c r="J19" s="82">
        <f t="shared" si="1"/>
        <v>72.2</v>
      </c>
      <c r="K19" s="82">
        <v>12</v>
      </c>
      <c r="L19" s="82">
        <v>13.2</v>
      </c>
      <c r="M19" s="82">
        <v>0</v>
      </c>
      <c r="N19" s="82">
        <f t="shared" si="2"/>
        <v>0.7</v>
      </c>
      <c r="O19" s="82">
        <v>0</v>
      </c>
      <c r="P19" s="82">
        <v>0</v>
      </c>
      <c r="Q19" s="82">
        <v>0</v>
      </c>
      <c r="R19" s="82">
        <v>0</v>
      </c>
      <c r="S19" s="82">
        <f t="shared" si="3"/>
        <v>0</v>
      </c>
      <c r="T19" s="82">
        <v>0</v>
      </c>
      <c r="U19" s="82">
        <v>0</v>
      </c>
      <c r="V19" s="82">
        <v>0.7</v>
      </c>
      <c r="W19" s="82">
        <v>0</v>
      </c>
      <c r="X19" s="106">
        <f t="shared" si="5"/>
        <v>-7.7715611723760958E-15</v>
      </c>
      <c r="Y19" s="82">
        <v>100</v>
      </c>
      <c r="Z19" s="88" t="s">
        <v>318</v>
      </c>
    </row>
    <row r="20" spans="1:27">
      <c r="A20" s="82" t="s">
        <v>15</v>
      </c>
      <c r="B20" s="82">
        <v>16.100000000000001</v>
      </c>
      <c r="C20" s="82">
        <v>21.5</v>
      </c>
      <c r="D20" s="82">
        <v>22.5</v>
      </c>
      <c r="E20" s="82">
        <v>4</v>
      </c>
      <c r="F20" s="82">
        <v>18.8</v>
      </c>
      <c r="G20" s="82">
        <f t="shared" si="0"/>
        <v>66.8</v>
      </c>
      <c r="H20" s="82">
        <v>6.3</v>
      </c>
      <c r="I20" s="82">
        <v>2.4</v>
      </c>
      <c r="J20" s="82">
        <f t="shared" si="1"/>
        <v>8.6999999999999993</v>
      </c>
      <c r="K20" s="82">
        <v>2.8</v>
      </c>
      <c r="L20" s="82">
        <v>4.8</v>
      </c>
      <c r="M20" s="82">
        <v>0</v>
      </c>
      <c r="N20" s="82">
        <f t="shared" si="2"/>
        <v>0.79999999999999993</v>
      </c>
      <c r="O20" s="82">
        <v>0</v>
      </c>
      <c r="P20" s="82">
        <v>0</v>
      </c>
      <c r="Q20" s="82">
        <v>0</v>
      </c>
      <c r="R20" s="82">
        <v>0</v>
      </c>
      <c r="S20" s="82">
        <f t="shared" si="3"/>
        <v>0</v>
      </c>
      <c r="T20" s="82">
        <v>0</v>
      </c>
      <c r="U20" s="82">
        <v>0.1</v>
      </c>
      <c r="V20" s="82">
        <v>0.7</v>
      </c>
      <c r="W20" s="82">
        <v>0</v>
      </c>
      <c r="X20" s="106">
        <f t="shared" si="5"/>
        <v>9.6589403142388619E-15</v>
      </c>
      <c r="Y20" s="82">
        <v>100</v>
      </c>
      <c r="Z20" s="88" t="s">
        <v>319</v>
      </c>
    </row>
    <row r="21" spans="1:27">
      <c r="A21" s="82" t="s">
        <v>4</v>
      </c>
      <c r="B21" s="82">
        <v>0.1</v>
      </c>
      <c r="C21" s="82">
        <v>9.4</v>
      </c>
      <c r="D21" s="82">
        <v>2.6</v>
      </c>
      <c r="E21" s="82">
        <v>0.3</v>
      </c>
      <c r="F21" s="82">
        <v>3</v>
      </c>
      <c r="G21" s="82">
        <f t="shared" si="0"/>
        <v>15.3</v>
      </c>
      <c r="H21" s="82">
        <v>6.8</v>
      </c>
      <c r="I21" s="82">
        <v>0</v>
      </c>
      <c r="J21" s="82">
        <f t="shared" si="1"/>
        <v>6.8</v>
      </c>
      <c r="K21" s="82">
        <v>32.5</v>
      </c>
      <c r="L21" s="82">
        <v>44.1</v>
      </c>
      <c r="M21" s="82">
        <v>0.1</v>
      </c>
      <c r="N21" s="82">
        <f t="shared" si="2"/>
        <v>0.2</v>
      </c>
      <c r="O21" s="82">
        <v>0</v>
      </c>
      <c r="P21" s="82">
        <v>0.5</v>
      </c>
      <c r="Q21" s="82">
        <v>0</v>
      </c>
      <c r="R21" s="82">
        <v>0.5</v>
      </c>
      <c r="S21" s="82">
        <f t="shared" si="3"/>
        <v>0.5</v>
      </c>
      <c r="T21" s="82">
        <v>0.1</v>
      </c>
      <c r="U21" s="82">
        <v>0.1</v>
      </c>
      <c r="V21" s="82">
        <v>0.1</v>
      </c>
      <c r="W21" s="82">
        <v>0</v>
      </c>
      <c r="X21" s="106">
        <f t="shared" si="5"/>
        <v>0.4000000000000099</v>
      </c>
      <c r="Y21" s="82">
        <v>100</v>
      </c>
      <c r="Z21" s="88" t="s">
        <v>320</v>
      </c>
    </row>
    <row r="22" spans="1:27">
      <c r="A22" s="82" t="s">
        <v>5</v>
      </c>
      <c r="B22" s="82">
        <v>0</v>
      </c>
      <c r="C22" s="82">
        <v>10.9</v>
      </c>
      <c r="D22" s="82">
        <v>4.5999999999999996</v>
      </c>
      <c r="E22" s="82">
        <v>1</v>
      </c>
      <c r="F22" s="82">
        <v>2.5</v>
      </c>
      <c r="G22" s="82">
        <f t="shared" si="0"/>
        <v>19</v>
      </c>
      <c r="H22" s="82">
        <v>12.7</v>
      </c>
      <c r="I22" s="82">
        <v>52.4</v>
      </c>
      <c r="J22" s="82">
        <f t="shared" si="1"/>
        <v>65.099999999999994</v>
      </c>
      <c r="K22" s="82">
        <v>4.2</v>
      </c>
      <c r="L22" s="82">
        <v>11.3</v>
      </c>
      <c r="M22" s="82">
        <v>0</v>
      </c>
      <c r="N22" s="82">
        <f t="shared" si="2"/>
        <v>0.2</v>
      </c>
      <c r="O22" s="82">
        <v>0</v>
      </c>
      <c r="P22" s="82">
        <v>0.3</v>
      </c>
      <c r="Q22" s="82">
        <v>0</v>
      </c>
      <c r="R22" s="82">
        <v>0.1</v>
      </c>
      <c r="S22" s="82">
        <f t="shared" si="3"/>
        <v>0.1</v>
      </c>
      <c r="T22" s="82">
        <v>0</v>
      </c>
      <c r="U22" s="82">
        <v>0</v>
      </c>
      <c r="V22" s="82">
        <v>0.2</v>
      </c>
      <c r="W22" s="82">
        <v>0</v>
      </c>
      <c r="X22" s="106">
        <f t="shared" si="5"/>
        <v>0.10000000000000567</v>
      </c>
      <c r="Y22" s="82">
        <v>100</v>
      </c>
      <c r="Z22" s="88" t="s">
        <v>321</v>
      </c>
    </row>
    <row r="23" spans="1:27">
      <c r="A23" s="82" t="s">
        <v>16</v>
      </c>
      <c r="B23" s="82">
        <v>2.2999999999999998</v>
      </c>
      <c r="C23" s="82">
        <v>28</v>
      </c>
      <c r="D23" s="82">
        <v>28.9</v>
      </c>
      <c r="E23" s="82">
        <v>2.5</v>
      </c>
      <c r="F23" s="82">
        <v>9.3000000000000007</v>
      </c>
      <c r="G23" s="82">
        <f t="shared" si="0"/>
        <v>68.7</v>
      </c>
      <c r="H23" s="82">
        <v>8.6</v>
      </c>
      <c r="I23" s="82">
        <v>8.9</v>
      </c>
      <c r="J23" s="82">
        <f t="shared" si="1"/>
        <v>17.5</v>
      </c>
      <c r="K23" s="82">
        <v>4.3</v>
      </c>
      <c r="L23" s="82">
        <v>5.9</v>
      </c>
      <c r="M23" s="82">
        <v>0</v>
      </c>
      <c r="N23" s="82">
        <f t="shared" si="2"/>
        <v>0.7</v>
      </c>
      <c r="O23" s="82">
        <v>0.1</v>
      </c>
      <c r="P23" s="82">
        <v>0.5</v>
      </c>
      <c r="Q23" s="82">
        <v>0</v>
      </c>
      <c r="R23" s="82">
        <v>0</v>
      </c>
      <c r="S23" s="82">
        <f t="shared" si="3"/>
        <v>0</v>
      </c>
      <c r="T23" s="82">
        <v>0</v>
      </c>
      <c r="U23" s="82">
        <v>0.2</v>
      </c>
      <c r="V23" s="82">
        <v>0.5</v>
      </c>
      <c r="W23" s="82">
        <v>0</v>
      </c>
      <c r="X23" s="106">
        <f t="shared" si="5"/>
        <v>0.59999999999999987</v>
      </c>
      <c r="Y23" s="82">
        <v>100</v>
      </c>
      <c r="Z23" s="88" t="s">
        <v>322</v>
      </c>
    </row>
    <row r="24" spans="1:27">
      <c r="A24" s="82" t="s">
        <v>17</v>
      </c>
      <c r="B24" s="82">
        <v>1.2</v>
      </c>
      <c r="C24" s="82">
        <v>4.5</v>
      </c>
      <c r="D24" s="82">
        <v>25.1</v>
      </c>
      <c r="E24" s="82">
        <v>1.4</v>
      </c>
      <c r="F24" s="82">
        <v>10.4</v>
      </c>
      <c r="G24" s="82">
        <f t="shared" si="0"/>
        <v>41.4</v>
      </c>
      <c r="H24" s="82">
        <v>1.8</v>
      </c>
      <c r="I24" s="82">
        <v>3.6</v>
      </c>
      <c r="J24" s="82">
        <f t="shared" si="1"/>
        <v>5.4</v>
      </c>
      <c r="K24" s="82">
        <v>1</v>
      </c>
      <c r="L24" s="82">
        <v>0</v>
      </c>
      <c r="M24" s="82">
        <v>0</v>
      </c>
      <c r="N24" s="82">
        <f t="shared" si="2"/>
        <v>27.200000000000003</v>
      </c>
      <c r="O24" s="82">
        <v>0.1</v>
      </c>
      <c r="P24" s="82">
        <v>8.4</v>
      </c>
      <c r="Q24" s="82">
        <v>14.5</v>
      </c>
      <c r="R24" s="82">
        <v>0.9</v>
      </c>
      <c r="S24" s="82">
        <f t="shared" si="3"/>
        <v>15.4</v>
      </c>
      <c r="T24" s="82">
        <v>0</v>
      </c>
      <c r="U24" s="82">
        <v>4.5999999999999996</v>
      </c>
      <c r="V24" s="82">
        <v>6.7</v>
      </c>
      <c r="W24" s="82">
        <v>15.9</v>
      </c>
      <c r="X24" s="106">
        <f t="shared" si="5"/>
        <v>8.3999999999999968</v>
      </c>
      <c r="Y24" s="82">
        <v>100</v>
      </c>
      <c r="Z24" s="88" t="s">
        <v>323</v>
      </c>
    </row>
    <row r="25" spans="1:27">
      <c r="A25" s="82" t="s">
        <v>18</v>
      </c>
      <c r="B25" s="82">
        <v>0</v>
      </c>
      <c r="C25" s="82">
        <v>6.8</v>
      </c>
      <c r="D25" s="82">
        <v>6.5</v>
      </c>
      <c r="E25" s="82">
        <v>1</v>
      </c>
      <c r="F25" s="82">
        <v>24</v>
      </c>
      <c r="G25" s="82">
        <f t="shared" si="0"/>
        <v>38.299999999999997</v>
      </c>
      <c r="H25" s="82">
        <v>3.9</v>
      </c>
      <c r="I25" s="82">
        <v>2.9</v>
      </c>
      <c r="J25" s="82">
        <f t="shared" si="1"/>
        <v>6.8</v>
      </c>
      <c r="K25" s="82">
        <v>16.2</v>
      </c>
      <c r="L25" s="82">
        <v>1.5</v>
      </c>
      <c r="M25" s="82">
        <v>0</v>
      </c>
      <c r="N25" s="82">
        <f t="shared" si="2"/>
        <v>4.5</v>
      </c>
      <c r="O25" s="82">
        <v>0</v>
      </c>
      <c r="P25" s="82">
        <v>0</v>
      </c>
      <c r="Q25" s="82">
        <v>27.3</v>
      </c>
      <c r="R25" s="82">
        <v>5.4</v>
      </c>
      <c r="S25" s="82">
        <f t="shared" si="3"/>
        <v>32.700000000000003</v>
      </c>
      <c r="T25" s="82">
        <v>0</v>
      </c>
      <c r="U25" s="82">
        <v>2.9</v>
      </c>
      <c r="V25" s="82">
        <v>1.6</v>
      </c>
      <c r="W25" s="82">
        <v>0</v>
      </c>
      <c r="X25" s="106">
        <f t="shared" si="5"/>
        <v>0</v>
      </c>
      <c r="Y25" s="82">
        <v>100</v>
      </c>
      <c r="Z25" s="88" t="s">
        <v>324</v>
      </c>
    </row>
    <row r="26" spans="1:27">
      <c r="A26" s="82" t="s">
        <v>35</v>
      </c>
      <c r="B26" s="82">
        <v>0</v>
      </c>
      <c r="C26" s="82">
        <v>30.7</v>
      </c>
      <c r="D26" s="82">
        <v>1.6</v>
      </c>
      <c r="E26" s="82">
        <v>0.1</v>
      </c>
      <c r="F26" s="82">
        <v>51.8</v>
      </c>
      <c r="G26" s="82">
        <f t="shared" si="0"/>
        <v>84.199999999999989</v>
      </c>
      <c r="H26" s="82">
        <v>0</v>
      </c>
      <c r="I26" s="82">
        <v>0</v>
      </c>
      <c r="J26" s="82">
        <f t="shared" si="1"/>
        <v>0</v>
      </c>
      <c r="K26" s="82">
        <v>0</v>
      </c>
      <c r="L26" s="82">
        <v>0</v>
      </c>
      <c r="M26" s="82">
        <v>2.8</v>
      </c>
      <c r="N26" s="82">
        <f t="shared" si="2"/>
        <v>2</v>
      </c>
      <c r="O26" s="82">
        <v>0</v>
      </c>
      <c r="P26" s="82">
        <v>0.3</v>
      </c>
      <c r="Q26" s="82">
        <v>6.1</v>
      </c>
      <c r="R26" s="82">
        <v>4.5999999999999996</v>
      </c>
      <c r="S26" s="82">
        <f t="shared" si="3"/>
        <v>10.7</v>
      </c>
      <c r="T26" s="82">
        <v>2.8</v>
      </c>
      <c r="U26" s="82">
        <v>0.8</v>
      </c>
      <c r="V26" s="82">
        <v>1.1000000000000001</v>
      </c>
      <c r="W26" s="82">
        <v>0.1</v>
      </c>
      <c r="X26" s="106">
        <f t="shared" si="5"/>
        <v>0.30000000000001137</v>
      </c>
      <c r="Y26" s="82">
        <v>100</v>
      </c>
      <c r="Z26" s="88" t="s">
        <v>325</v>
      </c>
    </row>
    <row r="27" spans="1:27">
      <c r="A27" s="82" t="s">
        <v>19</v>
      </c>
      <c r="B27" s="82">
        <v>0</v>
      </c>
      <c r="C27" s="82">
        <v>15.6</v>
      </c>
      <c r="D27" s="82">
        <v>9.1999999999999993</v>
      </c>
      <c r="E27" s="82">
        <v>1.8</v>
      </c>
      <c r="F27" s="82">
        <v>12.7</v>
      </c>
      <c r="G27" s="82">
        <f t="shared" si="0"/>
        <v>39.299999999999997</v>
      </c>
      <c r="H27" s="82">
        <v>2.5</v>
      </c>
      <c r="I27" s="82">
        <v>2.7</v>
      </c>
      <c r="J27" s="82">
        <f t="shared" si="1"/>
        <v>5.2</v>
      </c>
      <c r="K27" s="82">
        <v>12.1</v>
      </c>
      <c r="L27" s="82">
        <v>1.6</v>
      </c>
      <c r="M27" s="82">
        <v>5.7</v>
      </c>
      <c r="N27" s="82">
        <f t="shared" si="2"/>
        <v>17.099999999999998</v>
      </c>
      <c r="O27" s="82">
        <v>0</v>
      </c>
      <c r="P27" s="82">
        <v>0</v>
      </c>
      <c r="Q27" s="82">
        <v>17.2</v>
      </c>
      <c r="R27" s="82">
        <v>1.7</v>
      </c>
      <c r="S27" s="82">
        <f t="shared" si="3"/>
        <v>18.899999999999999</v>
      </c>
      <c r="T27" s="82">
        <v>5.7</v>
      </c>
      <c r="U27" s="82">
        <v>16.7</v>
      </c>
      <c r="V27" s="82">
        <v>0.4</v>
      </c>
      <c r="W27" s="82">
        <v>0</v>
      </c>
      <c r="X27" s="106">
        <f t="shared" si="5"/>
        <v>9.9999999999997868E-2</v>
      </c>
      <c r="Y27" s="82">
        <v>100</v>
      </c>
      <c r="Z27" s="88" t="s">
        <v>326</v>
      </c>
    </row>
    <row r="28" spans="1:27">
      <c r="A28" s="82" t="s">
        <v>20</v>
      </c>
      <c r="B28" s="82">
        <v>0</v>
      </c>
      <c r="C28" s="82">
        <v>2.7</v>
      </c>
      <c r="D28" s="82">
        <v>2.2999999999999998</v>
      </c>
      <c r="E28" s="82">
        <v>0.2</v>
      </c>
      <c r="F28" s="82">
        <v>10.199999999999999</v>
      </c>
      <c r="G28" s="82">
        <f t="shared" si="0"/>
        <v>15.399999999999999</v>
      </c>
      <c r="H28" s="82">
        <v>8.3000000000000007</v>
      </c>
      <c r="I28" s="82">
        <v>63.7</v>
      </c>
      <c r="J28" s="82">
        <f t="shared" si="1"/>
        <v>72</v>
      </c>
      <c r="K28" s="82">
        <v>1.7</v>
      </c>
      <c r="L28" s="82">
        <v>8.9</v>
      </c>
      <c r="M28" s="82">
        <v>0</v>
      </c>
      <c r="N28" s="82">
        <f t="shared" si="2"/>
        <v>0.4</v>
      </c>
      <c r="O28" s="82">
        <v>0.5</v>
      </c>
      <c r="P28" s="82">
        <v>0</v>
      </c>
      <c r="Q28" s="82">
        <v>0</v>
      </c>
      <c r="R28" s="82">
        <v>1</v>
      </c>
      <c r="S28" s="82">
        <f t="shared" si="3"/>
        <v>1</v>
      </c>
      <c r="T28" s="82">
        <v>0</v>
      </c>
      <c r="U28" s="82">
        <v>0</v>
      </c>
      <c r="V28" s="82">
        <v>0.4</v>
      </c>
      <c r="W28" s="82">
        <v>0</v>
      </c>
      <c r="X28" s="106">
        <f t="shared" si="5"/>
        <v>0.59999999999999476</v>
      </c>
      <c r="Y28" s="82">
        <v>100</v>
      </c>
      <c r="Z28" s="88" t="s">
        <v>327</v>
      </c>
    </row>
    <row r="29" spans="1:27">
      <c r="A29" s="82" t="s">
        <v>21</v>
      </c>
      <c r="B29" s="82">
        <v>0.1</v>
      </c>
      <c r="C29" s="82">
        <v>39.4</v>
      </c>
      <c r="D29" s="82">
        <v>8.4</v>
      </c>
      <c r="E29" s="82">
        <v>1</v>
      </c>
      <c r="F29" s="82">
        <v>1.1000000000000001</v>
      </c>
      <c r="G29" s="82">
        <f t="shared" si="0"/>
        <v>49.9</v>
      </c>
      <c r="H29" s="82">
        <v>43</v>
      </c>
      <c r="I29" s="82">
        <v>6.9</v>
      </c>
      <c r="J29" s="82">
        <f t="shared" si="1"/>
        <v>49.9</v>
      </c>
      <c r="K29" s="82">
        <v>0</v>
      </c>
      <c r="L29" s="82">
        <v>0</v>
      </c>
      <c r="M29" s="82">
        <v>0</v>
      </c>
      <c r="N29" s="82">
        <f t="shared" si="2"/>
        <v>0.2</v>
      </c>
      <c r="O29" s="82">
        <v>0</v>
      </c>
      <c r="P29" s="82">
        <v>0</v>
      </c>
      <c r="Q29" s="82">
        <v>0</v>
      </c>
      <c r="R29" s="82">
        <v>0</v>
      </c>
      <c r="S29" s="82">
        <f t="shared" si="3"/>
        <v>0</v>
      </c>
      <c r="T29" s="82">
        <v>0</v>
      </c>
      <c r="U29" s="82">
        <v>0</v>
      </c>
      <c r="V29" s="82">
        <v>0.2</v>
      </c>
      <c r="W29" s="82">
        <v>0</v>
      </c>
      <c r="X29" s="106">
        <v>0</v>
      </c>
      <c r="Y29" s="82">
        <v>100</v>
      </c>
      <c r="Z29" s="88" t="s">
        <v>328</v>
      </c>
    </row>
    <row r="30" spans="1:27">
      <c r="A30" s="82" t="s">
        <v>27</v>
      </c>
      <c r="B30" s="82">
        <v>0.5</v>
      </c>
      <c r="C30" s="82">
        <v>19.2</v>
      </c>
      <c r="D30" s="82">
        <v>10.199999999999999</v>
      </c>
      <c r="E30" s="82">
        <v>0.7</v>
      </c>
      <c r="F30" s="82">
        <v>12</v>
      </c>
      <c r="G30" s="82">
        <f t="shared" si="0"/>
        <v>42.099999999999994</v>
      </c>
      <c r="H30" s="82">
        <v>21.3</v>
      </c>
      <c r="I30" s="82">
        <v>18.600000000000001</v>
      </c>
      <c r="J30" s="82">
        <f t="shared" si="1"/>
        <v>39.900000000000006</v>
      </c>
      <c r="K30" s="82">
        <v>1.9</v>
      </c>
      <c r="L30" s="82">
        <v>4.3</v>
      </c>
      <c r="M30" s="82">
        <v>3.5</v>
      </c>
      <c r="N30" s="82">
        <f t="shared" si="2"/>
        <v>5.3</v>
      </c>
      <c r="O30" s="82">
        <v>0</v>
      </c>
      <c r="P30" s="82">
        <v>2.6</v>
      </c>
      <c r="Q30" s="82">
        <v>0</v>
      </c>
      <c r="R30" s="82">
        <v>0</v>
      </c>
      <c r="S30" s="82">
        <f t="shared" si="3"/>
        <v>0</v>
      </c>
      <c r="T30" s="82">
        <v>3.5</v>
      </c>
      <c r="U30" s="82">
        <v>3</v>
      </c>
      <c r="V30" s="82">
        <v>0.3</v>
      </c>
      <c r="W30" s="82">
        <v>2</v>
      </c>
      <c r="X30" s="106">
        <f t="shared" ref="X30:X39" si="6">Y30-B30-G30-J30-K30-L30-M30-N30-S30</f>
        <v>2.5000000000000009</v>
      </c>
      <c r="Y30" s="82">
        <v>100</v>
      </c>
      <c r="Z30" s="88" t="s">
        <v>329</v>
      </c>
    </row>
    <row r="31" spans="1:27">
      <c r="A31" s="82" t="s">
        <v>6</v>
      </c>
      <c r="B31" s="82">
        <v>0</v>
      </c>
      <c r="C31" s="82">
        <v>64.900000000000006</v>
      </c>
      <c r="D31" s="82">
        <v>16.899999999999999</v>
      </c>
      <c r="E31" s="82">
        <v>0</v>
      </c>
      <c r="F31" s="82">
        <v>0</v>
      </c>
      <c r="G31" s="82">
        <f t="shared" si="0"/>
        <v>81.800000000000011</v>
      </c>
      <c r="H31" s="82">
        <v>2.2999999999999998</v>
      </c>
      <c r="I31" s="82">
        <v>0</v>
      </c>
      <c r="J31" s="82">
        <f t="shared" si="1"/>
        <v>2.2999999999999998</v>
      </c>
      <c r="K31" s="82">
        <v>0</v>
      </c>
      <c r="L31" s="82">
        <v>0</v>
      </c>
      <c r="M31" s="82">
        <v>0</v>
      </c>
      <c r="N31" s="82">
        <f t="shared" si="2"/>
        <v>0</v>
      </c>
      <c r="O31" s="82">
        <v>0</v>
      </c>
      <c r="P31" s="82">
        <v>0</v>
      </c>
      <c r="Q31" s="82">
        <v>15.9</v>
      </c>
      <c r="R31" s="82">
        <v>0</v>
      </c>
      <c r="S31" s="82">
        <f t="shared" si="3"/>
        <v>15.9</v>
      </c>
      <c r="T31" s="82">
        <v>0</v>
      </c>
      <c r="U31" s="82">
        <v>0</v>
      </c>
      <c r="V31" s="82">
        <v>0</v>
      </c>
      <c r="W31" s="82">
        <v>0</v>
      </c>
      <c r="X31" s="106">
        <f t="shared" si="6"/>
        <v>0</v>
      </c>
      <c r="Y31" s="82">
        <v>100</v>
      </c>
      <c r="Z31" s="88" t="s">
        <v>330</v>
      </c>
    </row>
    <row r="32" spans="1:27">
      <c r="A32" s="82" t="s">
        <v>22</v>
      </c>
      <c r="B32" s="82">
        <v>1.9</v>
      </c>
      <c r="C32" s="82">
        <v>11.2</v>
      </c>
      <c r="D32" s="82">
        <v>23.6</v>
      </c>
      <c r="E32" s="82">
        <v>0.7</v>
      </c>
      <c r="F32" s="82">
        <v>53.8</v>
      </c>
      <c r="G32" s="82">
        <f t="shared" si="0"/>
        <v>89.3</v>
      </c>
      <c r="H32" s="82">
        <v>4.8</v>
      </c>
      <c r="I32" s="82">
        <v>0.9</v>
      </c>
      <c r="J32" s="82">
        <f t="shared" si="1"/>
        <v>5.7</v>
      </c>
      <c r="K32" s="82">
        <v>0.3</v>
      </c>
      <c r="L32" s="82">
        <v>0.3</v>
      </c>
      <c r="M32" s="82">
        <v>0</v>
      </c>
      <c r="N32" s="82">
        <f t="shared" si="2"/>
        <v>0</v>
      </c>
      <c r="O32" s="82">
        <v>0</v>
      </c>
      <c r="P32" s="82">
        <v>2.5</v>
      </c>
      <c r="Q32" s="82">
        <v>0</v>
      </c>
      <c r="R32" s="82">
        <v>0</v>
      </c>
      <c r="S32" s="82">
        <f t="shared" si="3"/>
        <v>0</v>
      </c>
      <c r="T32" s="82">
        <v>0</v>
      </c>
      <c r="U32" s="82">
        <v>0</v>
      </c>
      <c r="V32" s="82">
        <v>0</v>
      </c>
      <c r="W32" s="82">
        <v>0</v>
      </c>
      <c r="X32" s="106">
        <f t="shared" si="6"/>
        <v>2.4999999999999973</v>
      </c>
      <c r="Y32" s="82">
        <v>100</v>
      </c>
      <c r="Z32" s="88" t="s">
        <v>331</v>
      </c>
    </row>
    <row r="33" spans="1:26">
      <c r="A33" s="82" t="s">
        <v>28</v>
      </c>
      <c r="B33" s="82">
        <v>26.3</v>
      </c>
      <c r="C33" s="82">
        <v>4.2</v>
      </c>
      <c r="D33" s="82">
        <v>31.1</v>
      </c>
      <c r="E33" s="82">
        <v>1</v>
      </c>
      <c r="F33" s="82">
        <v>19.8</v>
      </c>
      <c r="G33" s="82">
        <f t="shared" si="0"/>
        <v>56.100000000000009</v>
      </c>
      <c r="H33" s="82">
        <v>6.1</v>
      </c>
      <c r="I33" s="82">
        <v>7.6</v>
      </c>
      <c r="J33" s="82">
        <f t="shared" si="1"/>
        <v>13.7</v>
      </c>
      <c r="K33" s="82">
        <v>2.1</v>
      </c>
      <c r="L33" s="82">
        <v>1.7</v>
      </c>
      <c r="M33" s="82">
        <v>0</v>
      </c>
      <c r="N33" s="82">
        <f t="shared" si="2"/>
        <v>0</v>
      </c>
      <c r="O33" s="82">
        <v>0</v>
      </c>
      <c r="P33" s="82">
        <v>0</v>
      </c>
      <c r="Q33" s="82">
        <v>0</v>
      </c>
      <c r="R33" s="82">
        <v>0</v>
      </c>
      <c r="S33" s="82">
        <f t="shared" si="3"/>
        <v>0</v>
      </c>
      <c r="T33" s="82">
        <v>0</v>
      </c>
      <c r="U33" s="82">
        <v>0</v>
      </c>
      <c r="V33" s="82">
        <v>0</v>
      </c>
      <c r="W33" s="82">
        <v>0</v>
      </c>
      <c r="X33" s="106">
        <f t="shared" si="6"/>
        <v>9.9999999999994982E-2</v>
      </c>
      <c r="Y33" s="82">
        <v>100</v>
      </c>
      <c r="Z33" s="88" t="s">
        <v>345</v>
      </c>
    </row>
    <row r="34" spans="1:26">
      <c r="A34" s="82" t="s">
        <v>23</v>
      </c>
      <c r="B34" s="82">
        <v>0.1</v>
      </c>
      <c r="C34" s="82">
        <v>3.6</v>
      </c>
      <c r="D34" s="82">
        <v>9.9</v>
      </c>
      <c r="E34" s="82">
        <v>1.4</v>
      </c>
      <c r="F34" s="82">
        <v>17.8</v>
      </c>
      <c r="G34" s="82">
        <f t="shared" si="0"/>
        <v>32.700000000000003</v>
      </c>
      <c r="H34" s="82">
        <v>18.2</v>
      </c>
      <c r="I34" s="82">
        <v>28.5</v>
      </c>
      <c r="J34" s="82">
        <f t="shared" si="1"/>
        <v>46.7</v>
      </c>
      <c r="K34" s="82">
        <v>5.0999999999999996</v>
      </c>
      <c r="L34" s="82">
        <v>13.7</v>
      </c>
      <c r="M34" s="82">
        <v>0</v>
      </c>
      <c r="N34" s="82">
        <f t="shared" si="2"/>
        <v>1</v>
      </c>
      <c r="O34" s="82">
        <v>0.1</v>
      </c>
      <c r="P34" s="82">
        <v>0</v>
      </c>
      <c r="Q34" s="82">
        <v>0</v>
      </c>
      <c r="R34" s="82">
        <v>0.7</v>
      </c>
      <c r="S34" s="82">
        <f t="shared" si="3"/>
        <v>0.7</v>
      </c>
      <c r="T34" s="82">
        <v>0</v>
      </c>
      <c r="U34" s="82">
        <v>0.7</v>
      </c>
      <c r="V34" s="82">
        <v>0.3</v>
      </c>
      <c r="W34" s="82">
        <v>0</v>
      </c>
      <c r="X34" s="106">
        <f t="shared" si="6"/>
        <v>1.1102230246251565E-15</v>
      </c>
      <c r="Y34" s="82">
        <v>100</v>
      </c>
      <c r="Z34" s="88" t="s">
        <v>332</v>
      </c>
    </row>
    <row r="35" spans="1:26">
      <c r="A35" s="82" t="s">
        <v>7</v>
      </c>
      <c r="B35" s="82">
        <v>0.7</v>
      </c>
      <c r="C35" s="82">
        <v>2.2999999999999998</v>
      </c>
      <c r="D35" s="82">
        <v>0.5</v>
      </c>
      <c r="E35" s="82">
        <v>0.5</v>
      </c>
      <c r="F35" s="82">
        <v>0.5</v>
      </c>
      <c r="G35" s="82">
        <f t="shared" si="0"/>
        <v>3.8</v>
      </c>
      <c r="H35" s="82">
        <v>6.1</v>
      </c>
      <c r="I35" s="82">
        <v>87.8</v>
      </c>
      <c r="J35" s="82">
        <f t="shared" si="1"/>
        <v>93.899999999999991</v>
      </c>
      <c r="K35" s="82">
        <v>0.6</v>
      </c>
      <c r="L35" s="82">
        <v>0.8</v>
      </c>
      <c r="M35" s="82">
        <v>0</v>
      </c>
      <c r="N35" s="82">
        <f t="shared" si="2"/>
        <v>0.2</v>
      </c>
      <c r="O35" s="82">
        <v>0</v>
      </c>
      <c r="P35" s="82">
        <v>0</v>
      </c>
      <c r="Q35" s="82">
        <v>0</v>
      </c>
      <c r="R35" s="82">
        <v>0</v>
      </c>
      <c r="S35" s="82">
        <f t="shared" si="3"/>
        <v>0</v>
      </c>
      <c r="T35" s="82">
        <v>0</v>
      </c>
      <c r="U35" s="82">
        <v>0</v>
      </c>
      <c r="V35" s="82">
        <v>0.1</v>
      </c>
      <c r="W35" s="82">
        <v>0.1</v>
      </c>
      <c r="X35" s="106">
        <f t="shared" si="6"/>
        <v>8.3821838359199319E-15</v>
      </c>
      <c r="Y35" s="82">
        <v>100</v>
      </c>
      <c r="Z35" s="88" t="s">
        <v>333</v>
      </c>
    </row>
    <row r="36" spans="1:26">
      <c r="A36" s="82" t="s">
        <v>24</v>
      </c>
      <c r="B36" s="82">
        <v>0</v>
      </c>
      <c r="C36" s="82">
        <v>42.5</v>
      </c>
      <c r="D36" s="82">
        <v>13.5</v>
      </c>
      <c r="E36" s="82">
        <v>0.6</v>
      </c>
      <c r="F36" s="82">
        <v>10.4</v>
      </c>
      <c r="G36" s="82">
        <f t="shared" si="0"/>
        <v>67</v>
      </c>
      <c r="H36" s="82">
        <v>7.9</v>
      </c>
      <c r="I36" s="82">
        <v>14.3</v>
      </c>
      <c r="J36" s="82">
        <f t="shared" si="1"/>
        <v>22.200000000000003</v>
      </c>
      <c r="K36" s="82">
        <v>0.5</v>
      </c>
      <c r="L36" s="82">
        <v>0</v>
      </c>
      <c r="M36" s="82">
        <v>0</v>
      </c>
      <c r="N36" s="82">
        <f t="shared" si="2"/>
        <v>0</v>
      </c>
      <c r="O36" s="82">
        <v>0</v>
      </c>
      <c r="P36" s="82">
        <v>0</v>
      </c>
      <c r="Q36" s="82">
        <v>6.3</v>
      </c>
      <c r="R36" s="82">
        <v>4</v>
      </c>
      <c r="S36" s="82">
        <f t="shared" si="3"/>
        <v>10.3</v>
      </c>
      <c r="T36" s="82">
        <v>0</v>
      </c>
      <c r="U36" s="82">
        <v>0</v>
      </c>
      <c r="V36" s="82">
        <v>0</v>
      </c>
      <c r="W36" s="82">
        <v>0</v>
      </c>
      <c r="X36" s="106">
        <f t="shared" si="6"/>
        <v>0</v>
      </c>
      <c r="Y36" s="82">
        <v>100</v>
      </c>
      <c r="Z36" s="88" t="s">
        <v>334</v>
      </c>
    </row>
    <row r="37" spans="1:26">
      <c r="A37" s="82" t="s">
        <v>8</v>
      </c>
      <c r="B37" s="82">
        <v>1.2</v>
      </c>
      <c r="C37" s="82">
        <v>2.1</v>
      </c>
      <c r="D37" s="82">
        <v>3.8</v>
      </c>
      <c r="E37" s="82">
        <v>0.5</v>
      </c>
      <c r="F37" s="82">
        <v>14.8</v>
      </c>
      <c r="G37" s="82">
        <f t="shared" si="0"/>
        <v>21.200000000000003</v>
      </c>
      <c r="H37" s="82">
        <v>20.9</v>
      </c>
      <c r="I37" s="82">
        <v>53.8</v>
      </c>
      <c r="J37" s="82">
        <f t="shared" si="1"/>
        <v>74.699999999999989</v>
      </c>
      <c r="K37" s="82">
        <v>0.5</v>
      </c>
      <c r="L37" s="82">
        <v>1.8</v>
      </c>
      <c r="M37" s="82">
        <v>0</v>
      </c>
      <c r="N37" s="82">
        <f t="shared" si="2"/>
        <v>0.1</v>
      </c>
      <c r="O37" s="82">
        <v>0</v>
      </c>
      <c r="P37" s="82">
        <v>0</v>
      </c>
      <c r="Q37" s="82">
        <v>0.1</v>
      </c>
      <c r="R37" s="82">
        <v>0.3</v>
      </c>
      <c r="S37" s="82">
        <f t="shared" si="3"/>
        <v>0.4</v>
      </c>
      <c r="T37" s="82">
        <v>0</v>
      </c>
      <c r="U37" s="82">
        <v>0</v>
      </c>
      <c r="V37" s="82">
        <v>0.1</v>
      </c>
      <c r="W37" s="82">
        <v>0</v>
      </c>
      <c r="X37" s="106">
        <f t="shared" si="6"/>
        <v>0.10000000000000564</v>
      </c>
      <c r="Y37" s="82">
        <v>100</v>
      </c>
      <c r="Z37" s="88" t="s">
        <v>335</v>
      </c>
    </row>
    <row r="38" spans="1:26" ht="25.5">
      <c r="A38" s="83" t="s">
        <v>410</v>
      </c>
      <c r="B38" s="82">
        <v>1.6</v>
      </c>
      <c r="C38" s="82">
        <v>47.1</v>
      </c>
      <c r="D38" s="82">
        <v>12.7</v>
      </c>
      <c r="E38" s="82">
        <v>0</v>
      </c>
      <c r="F38" s="82">
        <v>28</v>
      </c>
      <c r="G38" s="82">
        <f t="shared" si="0"/>
        <v>87.8</v>
      </c>
      <c r="H38" s="82">
        <v>0</v>
      </c>
      <c r="I38" s="82">
        <v>0</v>
      </c>
      <c r="J38" s="82">
        <f t="shared" si="1"/>
        <v>0</v>
      </c>
      <c r="K38" s="82">
        <v>6.1</v>
      </c>
      <c r="L38" s="82">
        <v>4.5</v>
      </c>
      <c r="M38" s="82">
        <v>0</v>
      </c>
      <c r="N38" s="82">
        <f t="shared" si="2"/>
        <v>0</v>
      </c>
      <c r="O38" s="82">
        <v>0</v>
      </c>
      <c r="P38" s="82">
        <v>0</v>
      </c>
      <c r="Q38" s="82">
        <v>0</v>
      </c>
      <c r="R38" s="82">
        <v>0</v>
      </c>
      <c r="S38" s="82">
        <f t="shared" si="3"/>
        <v>0</v>
      </c>
      <c r="T38" s="82">
        <v>0</v>
      </c>
      <c r="U38" s="82">
        <v>0</v>
      </c>
      <c r="V38" s="82">
        <v>0</v>
      </c>
      <c r="W38" s="82">
        <v>0</v>
      </c>
      <c r="X38" s="106">
        <f t="shared" si="6"/>
        <v>8.8817841970012523E-15</v>
      </c>
      <c r="Y38" s="82">
        <v>100</v>
      </c>
      <c r="Z38" s="89" t="s">
        <v>438</v>
      </c>
    </row>
    <row r="39" spans="1:26">
      <c r="A39" s="82" t="s">
        <v>29</v>
      </c>
      <c r="B39" s="82">
        <v>0</v>
      </c>
      <c r="C39" s="82">
        <v>47.8</v>
      </c>
      <c r="D39" s="82">
        <v>52.2</v>
      </c>
      <c r="E39" s="82">
        <v>0</v>
      </c>
      <c r="F39" s="82">
        <v>0</v>
      </c>
      <c r="G39" s="82">
        <f t="shared" si="0"/>
        <v>100</v>
      </c>
      <c r="H39" s="82">
        <v>0</v>
      </c>
      <c r="I39" s="82">
        <v>0</v>
      </c>
      <c r="J39" s="82">
        <f t="shared" si="1"/>
        <v>0</v>
      </c>
      <c r="K39" s="82">
        <v>0</v>
      </c>
      <c r="L39" s="82">
        <v>0</v>
      </c>
      <c r="M39" s="82">
        <v>0</v>
      </c>
      <c r="N39" s="82">
        <f t="shared" si="2"/>
        <v>0</v>
      </c>
      <c r="O39" s="82">
        <v>0</v>
      </c>
      <c r="P39" s="82">
        <v>0</v>
      </c>
      <c r="Q39" s="82">
        <v>0</v>
      </c>
      <c r="R39" s="82">
        <v>0</v>
      </c>
      <c r="S39" s="82">
        <f t="shared" si="3"/>
        <v>0</v>
      </c>
      <c r="T39" s="82">
        <v>0</v>
      </c>
      <c r="U39" s="82">
        <v>0</v>
      </c>
      <c r="V39" s="82">
        <v>0</v>
      </c>
      <c r="W39" s="82">
        <v>0</v>
      </c>
      <c r="X39" s="106">
        <f t="shared" si="6"/>
        <v>0</v>
      </c>
      <c r="Y39" s="82">
        <v>100</v>
      </c>
      <c r="Z39" s="88" t="s">
        <v>337</v>
      </c>
    </row>
    <row r="40" spans="1:26">
      <c r="A40" s="82" t="s">
        <v>33</v>
      </c>
      <c r="B40" s="82">
        <v>1.3</v>
      </c>
      <c r="C40" s="82">
        <v>8.4</v>
      </c>
      <c r="D40" s="82">
        <v>10.8</v>
      </c>
      <c r="E40" s="82">
        <v>0</v>
      </c>
      <c r="F40" s="82">
        <v>14.8</v>
      </c>
      <c r="G40" s="82">
        <f t="shared" si="0"/>
        <v>34</v>
      </c>
      <c r="H40" s="82">
        <v>18.5</v>
      </c>
      <c r="I40" s="82">
        <v>34.200000000000003</v>
      </c>
      <c r="J40" s="82">
        <f t="shared" si="1"/>
        <v>52.7</v>
      </c>
      <c r="K40" s="82">
        <v>10.9</v>
      </c>
      <c r="L40" s="82">
        <v>1.2</v>
      </c>
      <c r="M40" s="82">
        <v>0</v>
      </c>
      <c r="N40" s="82">
        <f t="shared" si="2"/>
        <v>0</v>
      </c>
      <c r="O40" s="82">
        <v>0</v>
      </c>
      <c r="P40" s="82">
        <v>0</v>
      </c>
      <c r="Q40" s="82">
        <v>0</v>
      </c>
      <c r="R40" s="82">
        <v>0</v>
      </c>
      <c r="S40" s="82">
        <f t="shared" si="3"/>
        <v>0</v>
      </c>
      <c r="T40" s="82">
        <v>0</v>
      </c>
      <c r="U40" s="82">
        <v>0</v>
      </c>
      <c r="V40" s="82">
        <v>0</v>
      </c>
      <c r="W40" s="82">
        <v>0</v>
      </c>
      <c r="X40" s="106">
        <v>0</v>
      </c>
      <c r="Y40" s="82">
        <v>100</v>
      </c>
      <c r="Z40" s="90" t="s">
        <v>338</v>
      </c>
    </row>
    <row r="41" spans="1:26">
      <c r="A41" s="82" t="s">
        <v>36</v>
      </c>
      <c r="B41" s="82">
        <v>27.6</v>
      </c>
      <c r="C41" s="82">
        <v>22</v>
      </c>
      <c r="D41" s="82">
        <v>24.6</v>
      </c>
      <c r="E41" s="82">
        <v>2.6</v>
      </c>
      <c r="F41" s="82">
        <v>23.2</v>
      </c>
      <c r="G41" s="82">
        <f t="shared" si="0"/>
        <v>72.400000000000006</v>
      </c>
      <c r="H41" s="82">
        <v>0</v>
      </c>
      <c r="I41" s="82">
        <v>0</v>
      </c>
      <c r="J41" s="82">
        <f t="shared" si="1"/>
        <v>0</v>
      </c>
      <c r="K41" s="82">
        <v>0</v>
      </c>
      <c r="L41" s="82">
        <v>0</v>
      </c>
      <c r="M41" s="82">
        <v>0</v>
      </c>
      <c r="N41" s="82">
        <f t="shared" si="2"/>
        <v>0</v>
      </c>
      <c r="O41" s="82">
        <v>0</v>
      </c>
      <c r="P41" s="82">
        <v>0</v>
      </c>
      <c r="Q41" s="82">
        <v>0</v>
      </c>
      <c r="R41" s="82">
        <v>0</v>
      </c>
      <c r="S41" s="82">
        <f t="shared" si="3"/>
        <v>0</v>
      </c>
      <c r="T41" s="82">
        <v>0</v>
      </c>
      <c r="U41" s="82">
        <v>0</v>
      </c>
      <c r="V41" s="82">
        <v>0</v>
      </c>
      <c r="W41" s="82">
        <v>0</v>
      </c>
      <c r="X41" s="106">
        <f>Y41-B41-G41-J41-K41-L41-M41-N41-S41</f>
        <v>0</v>
      </c>
      <c r="Y41" s="82">
        <v>100</v>
      </c>
      <c r="Z41" s="88" t="s">
        <v>339</v>
      </c>
    </row>
    <row r="42" spans="1:26">
      <c r="A42" s="82" t="s">
        <v>30</v>
      </c>
      <c r="B42" s="82">
        <v>0</v>
      </c>
      <c r="C42" s="82">
        <v>0</v>
      </c>
      <c r="D42" s="82">
        <v>0</v>
      </c>
      <c r="E42" s="82">
        <v>0</v>
      </c>
      <c r="F42" s="82">
        <v>0</v>
      </c>
      <c r="G42" s="82">
        <f t="shared" si="0"/>
        <v>0</v>
      </c>
      <c r="H42" s="82">
        <v>0</v>
      </c>
      <c r="I42" s="82">
        <v>0</v>
      </c>
      <c r="J42" s="82">
        <f t="shared" si="1"/>
        <v>0</v>
      </c>
      <c r="K42" s="82">
        <v>78.599999999999994</v>
      </c>
      <c r="L42" s="82">
        <v>21.4</v>
      </c>
      <c r="M42" s="82">
        <v>0</v>
      </c>
      <c r="N42" s="82">
        <f t="shared" si="2"/>
        <v>0</v>
      </c>
      <c r="O42" s="82">
        <v>0</v>
      </c>
      <c r="P42" s="82">
        <v>0</v>
      </c>
      <c r="Q42" s="82">
        <v>0</v>
      </c>
      <c r="R42" s="82">
        <v>0</v>
      </c>
      <c r="S42" s="82">
        <f t="shared" si="3"/>
        <v>0</v>
      </c>
      <c r="T42" s="82">
        <v>0</v>
      </c>
      <c r="U42" s="82">
        <v>0</v>
      </c>
      <c r="V42" s="82">
        <v>0</v>
      </c>
      <c r="W42" s="82">
        <v>0</v>
      </c>
      <c r="X42" s="106">
        <f>Y42-B42-G42-J42-K42-L42-M42-N42-S42</f>
        <v>7.1054273576010019E-15</v>
      </c>
      <c r="Y42" s="82">
        <v>100</v>
      </c>
      <c r="Z42" s="88" t="s">
        <v>340</v>
      </c>
    </row>
    <row r="43" spans="1:26">
      <c r="A43" s="82" t="s">
        <v>31</v>
      </c>
      <c r="B43" s="82">
        <v>10.7</v>
      </c>
      <c r="C43" s="82">
        <v>70</v>
      </c>
      <c r="D43" s="82">
        <v>0.9</v>
      </c>
      <c r="E43" s="82">
        <v>0</v>
      </c>
      <c r="F43" s="82">
        <v>5.0999999999999996</v>
      </c>
      <c r="G43" s="82">
        <f t="shared" si="0"/>
        <v>76</v>
      </c>
      <c r="H43" s="82">
        <v>13.2</v>
      </c>
      <c r="I43" s="82">
        <v>0</v>
      </c>
      <c r="J43" s="82">
        <f t="shared" si="1"/>
        <v>13.2</v>
      </c>
      <c r="K43" s="82">
        <v>0</v>
      </c>
      <c r="L43" s="82">
        <v>0</v>
      </c>
      <c r="M43" s="82">
        <v>0</v>
      </c>
      <c r="N43" s="82">
        <f t="shared" si="2"/>
        <v>0</v>
      </c>
      <c r="O43" s="82">
        <v>0</v>
      </c>
      <c r="P43" s="82">
        <v>0</v>
      </c>
      <c r="Q43" s="82">
        <v>0</v>
      </c>
      <c r="R43" s="82">
        <v>0</v>
      </c>
      <c r="S43" s="82">
        <f t="shared" si="3"/>
        <v>0</v>
      </c>
      <c r="T43" s="82">
        <v>0</v>
      </c>
      <c r="U43" s="82">
        <v>0</v>
      </c>
      <c r="V43" s="82">
        <v>0</v>
      </c>
      <c r="W43" s="82">
        <v>0</v>
      </c>
      <c r="X43" s="106">
        <f>Y43-B43-G43-J43-K43-L43-M43-N43-S43</f>
        <v>9.9999999999997868E-2</v>
      </c>
      <c r="Y43" s="82">
        <v>100</v>
      </c>
      <c r="Z43" s="88" t="s">
        <v>341</v>
      </c>
    </row>
    <row r="44" spans="1:26">
      <c r="A44" s="82" t="s">
        <v>437</v>
      </c>
      <c r="B44" s="82">
        <v>0.2</v>
      </c>
      <c r="C44" s="82">
        <v>12.1</v>
      </c>
      <c r="D44" s="82">
        <v>13.7</v>
      </c>
      <c r="E44" s="82">
        <v>1.3</v>
      </c>
      <c r="F44" s="82">
        <v>17</v>
      </c>
      <c r="G44" s="82">
        <f t="shared" si="0"/>
        <v>44.099999999999994</v>
      </c>
      <c r="H44" s="82">
        <v>8.8000000000000007</v>
      </c>
      <c r="I44" s="82">
        <v>10.8</v>
      </c>
      <c r="J44" s="82">
        <f t="shared" si="1"/>
        <v>19.600000000000001</v>
      </c>
      <c r="K44" s="82">
        <v>7.5</v>
      </c>
      <c r="L44" s="82">
        <v>4.7</v>
      </c>
      <c r="M44" s="82">
        <v>0.8</v>
      </c>
      <c r="N44" s="82">
        <f t="shared" si="2"/>
        <v>7.9</v>
      </c>
      <c r="O44" s="82">
        <v>0.1</v>
      </c>
      <c r="P44" s="82">
        <v>1.4</v>
      </c>
      <c r="Q44" s="82">
        <v>11.5</v>
      </c>
      <c r="R44" s="82">
        <v>2</v>
      </c>
      <c r="S44" s="82">
        <f t="shared" si="3"/>
        <v>13.5</v>
      </c>
      <c r="T44" s="82">
        <v>0.8</v>
      </c>
      <c r="U44" s="82">
        <v>3.5</v>
      </c>
      <c r="V44" s="82">
        <v>1.7</v>
      </c>
      <c r="W44" s="82">
        <v>2.7</v>
      </c>
      <c r="X44" s="106">
        <f>Y44-B44-G44-J44-K44-L44-M44-N44-S44</f>
        <v>1.7000000000000011</v>
      </c>
      <c r="Y44" s="82">
        <v>100</v>
      </c>
      <c r="Z44" s="80" t="s">
        <v>436</v>
      </c>
    </row>
    <row r="45" spans="1:26">
      <c r="A45" s="82" t="s">
        <v>435</v>
      </c>
      <c r="B45" s="82">
        <v>7.8</v>
      </c>
      <c r="C45" s="82">
        <v>49.8</v>
      </c>
      <c r="D45" s="82">
        <v>9.3000000000000007</v>
      </c>
      <c r="E45" s="82">
        <v>0.2</v>
      </c>
      <c r="F45" s="82">
        <v>11.5</v>
      </c>
      <c r="G45" s="82">
        <f t="shared" si="0"/>
        <v>70.8</v>
      </c>
      <c r="H45" s="82">
        <v>10.4</v>
      </c>
      <c r="I45" s="82">
        <v>6.6</v>
      </c>
      <c r="J45" s="82">
        <f t="shared" si="1"/>
        <v>17</v>
      </c>
      <c r="K45" s="82">
        <v>3.4</v>
      </c>
      <c r="L45" s="82">
        <v>1.1000000000000001</v>
      </c>
      <c r="M45" s="82">
        <v>0</v>
      </c>
      <c r="N45" s="82">
        <f t="shared" si="2"/>
        <v>0</v>
      </c>
      <c r="O45" s="82">
        <v>0</v>
      </c>
      <c r="P45" s="82">
        <v>0</v>
      </c>
      <c r="Q45" s="82">
        <v>0</v>
      </c>
      <c r="R45" s="82">
        <v>0</v>
      </c>
      <c r="S45" s="82">
        <f t="shared" si="3"/>
        <v>0</v>
      </c>
      <c r="T45" s="82">
        <v>0</v>
      </c>
      <c r="U45" s="82">
        <v>0</v>
      </c>
      <c r="V45" s="82">
        <v>0</v>
      </c>
      <c r="W45" s="82">
        <v>0</v>
      </c>
      <c r="X45" s="106">
        <v>0</v>
      </c>
      <c r="Y45" s="82">
        <v>100</v>
      </c>
      <c r="Z45" s="80" t="s">
        <v>434</v>
      </c>
    </row>
    <row r="46" spans="1:26" s="103" customFormat="1">
      <c r="A46" s="94" t="s">
        <v>166</v>
      </c>
      <c r="B46" s="80">
        <v>4</v>
      </c>
      <c r="C46" s="80">
        <v>11.3</v>
      </c>
      <c r="D46" s="80">
        <v>10.3</v>
      </c>
      <c r="E46" s="80">
        <v>1</v>
      </c>
      <c r="F46" s="80">
        <v>10.3</v>
      </c>
      <c r="G46" s="82">
        <f t="shared" si="0"/>
        <v>32.900000000000006</v>
      </c>
      <c r="H46" s="80">
        <v>10.9</v>
      </c>
      <c r="I46" s="80">
        <v>42.9</v>
      </c>
      <c r="J46" s="82">
        <f t="shared" si="1"/>
        <v>53.8</v>
      </c>
      <c r="K46" s="80">
        <v>2.9</v>
      </c>
      <c r="L46" s="80">
        <v>4.4000000000000004</v>
      </c>
      <c r="M46" s="80">
        <v>0.2</v>
      </c>
      <c r="N46" s="82">
        <f t="shared" si="2"/>
        <v>0.89999999999999991</v>
      </c>
      <c r="O46" s="80">
        <v>0.1</v>
      </c>
      <c r="P46" s="80">
        <v>0.4</v>
      </c>
      <c r="Q46" s="80">
        <v>0.3</v>
      </c>
      <c r="R46" s="80">
        <v>0.3</v>
      </c>
      <c r="S46" s="82">
        <f t="shared" si="3"/>
        <v>0.6</v>
      </c>
      <c r="T46" s="80">
        <v>0.2</v>
      </c>
      <c r="U46" s="80">
        <v>0.4</v>
      </c>
      <c r="V46" s="80">
        <v>0.3</v>
      </c>
      <c r="W46" s="80">
        <v>0.2</v>
      </c>
      <c r="X46" s="106">
        <f>Y46-B46-G46-J46-K46-L46-M46-N46-S46</f>
        <v>0.2999999999999966</v>
      </c>
      <c r="Y46" s="80">
        <v>100</v>
      </c>
      <c r="Z46" s="80" t="s">
        <v>433</v>
      </c>
    </row>
    <row r="47" spans="1:26">
      <c r="A47" s="1292" t="s">
        <v>469</v>
      </c>
      <c r="B47" s="1292"/>
      <c r="C47" s="1292"/>
      <c r="D47" s="1292"/>
      <c r="E47" s="1292"/>
      <c r="F47" s="1292"/>
      <c r="G47" s="1292"/>
      <c r="H47" s="1292"/>
      <c r="I47" s="1292"/>
      <c r="J47" s="1292"/>
      <c r="K47" s="1292"/>
      <c r="L47" s="1292"/>
      <c r="M47" s="1292"/>
      <c r="N47" s="1292"/>
      <c r="O47" s="1292"/>
      <c r="P47" s="1292"/>
      <c r="Q47" s="1292"/>
      <c r="R47" s="1292"/>
      <c r="S47" s="1292"/>
      <c r="T47" s="1292"/>
      <c r="U47" s="1292"/>
      <c r="V47" s="1292"/>
      <c r="W47" s="1292"/>
      <c r="X47" s="1292"/>
      <c r="Y47" s="1292"/>
      <c r="Z47" s="1292"/>
    </row>
    <row r="48" spans="1:26" ht="15" customHeight="1">
      <c r="A48" s="1291" t="s">
        <v>467</v>
      </c>
      <c r="B48" s="1291"/>
      <c r="C48" s="1291"/>
      <c r="D48" s="1291"/>
      <c r="E48" s="1291"/>
      <c r="F48" s="1291"/>
      <c r="G48" s="1291"/>
      <c r="H48" s="1291"/>
      <c r="I48" s="1291"/>
      <c r="J48" s="104"/>
    </row>
    <row r="52" spans="1:31">
      <c r="A52" s="78"/>
      <c r="B52" s="78"/>
      <c r="C52" s="78"/>
      <c r="D52" s="78"/>
      <c r="E52" s="78"/>
      <c r="F52" s="78"/>
      <c r="G52" s="78"/>
      <c r="H52" s="78"/>
      <c r="I52" s="78"/>
      <c r="J52" s="78"/>
      <c r="K52" s="78"/>
      <c r="L52" s="78"/>
      <c r="M52" s="78"/>
      <c r="N52" s="78"/>
      <c r="O52" s="78"/>
      <c r="P52" s="78"/>
      <c r="Q52" s="78"/>
      <c r="R52" s="78"/>
      <c r="S52" s="78"/>
      <c r="T52" s="77"/>
    </row>
    <row r="53" spans="1:31">
      <c r="A53" s="1285" t="s">
        <v>464</v>
      </c>
      <c r="B53" s="1285"/>
      <c r="C53" s="1285"/>
      <c r="D53" s="1285"/>
      <c r="E53" s="1285"/>
      <c r="F53" s="1285"/>
      <c r="G53" s="1285"/>
      <c r="H53" s="1285"/>
      <c r="I53" s="1285"/>
      <c r="J53" s="1285"/>
      <c r="K53" s="1285"/>
      <c r="L53" s="1285"/>
      <c r="M53" s="1285"/>
      <c r="N53" s="1285"/>
      <c r="O53" s="1285"/>
      <c r="P53" s="1285"/>
      <c r="Q53" s="1285"/>
      <c r="R53" s="1285"/>
      <c r="S53" s="1285"/>
      <c r="T53" s="1285"/>
    </row>
    <row r="54" spans="1:31">
      <c r="A54" s="1286" t="s">
        <v>463</v>
      </c>
      <c r="B54" s="1286"/>
      <c r="C54" s="1286"/>
      <c r="D54" s="1286"/>
      <c r="E54" s="1286"/>
      <c r="F54" s="1286"/>
      <c r="G54" s="1286"/>
      <c r="H54" s="1286"/>
      <c r="I54" s="1286"/>
      <c r="J54" s="1286"/>
      <c r="K54" s="1286"/>
      <c r="L54" s="1286"/>
      <c r="M54" s="1286"/>
      <c r="N54" s="1286"/>
      <c r="O54" s="1286"/>
      <c r="P54" s="1286"/>
      <c r="Q54" s="1286"/>
      <c r="R54" s="1286"/>
      <c r="S54" s="1286"/>
      <c r="T54" s="1286"/>
    </row>
    <row r="55" spans="1:31">
      <c r="A55" s="86"/>
      <c r="B55" s="86"/>
      <c r="C55" s="86"/>
      <c r="D55" s="86"/>
      <c r="E55" s="86"/>
      <c r="F55" s="86"/>
      <c r="G55" s="1287"/>
      <c r="H55" s="1287"/>
      <c r="I55" s="1287"/>
      <c r="J55" s="1287"/>
      <c r="K55" s="1287"/>
      <c r="L55" s="1287"/>
      <c r="M55" s="1287"/>
      <c r="N55" s="1287"/>
      <c r="O55" s="86"/>
      <c r="P55" s="86"/>
      <c r="Q55" s="86"/>
      <c r="R55" s="86"/>
      <c r="S55" s="86"/>
      <c r="T55" s="85" t="s">
        <v>462</v>
      </c>
    </row>
    <row r="56" spans="1:31">
      <c r="A56" s="1288" t="s">
        <v>145</v>
      </c>
      <c r="B56" s="1288" t="s">
        <v>460</v>
      </c>
      <c r="C56" s="1288"/>
      <c r="D56" s="1288"/>
      <c r="E56" s="1288"/>
      <c r="F56" s="1288"/>
      <c r="G56" s="1288"/>
      <c r="H56" s="1288"/>
      <c r="I56" s="1288"/>
      <c r="J56" s="1288"/>
      <c r="K56" s="1288"/>
      <c r="L56" s="1288"/>
      <c r="M56" s="1288"/>
      <c r="N56" s="1288"/>
      <c r="O56" s="1288"/>
      <c r="P56" s="1288"/>
      <c r="Q56" s="1288"/>
      <c r="R56" s="1288"/>
      <c r="S56" s="1288"/>
      <c r="T56" s="93" t="s">
        <v>172</v>
      </c>
    </row>
    <row r="57" spans="1:31">
      <c r="A57" s="1288"/>
      <c r="B57" s="1288" t="s">
        <v>459</v>
      </c>
      <c r="C57" s="1288" t="s">
        <v>458</v>
      </c>
      <c r="D57" s="1288" t="s">
        <v>457</v>
      </c>
      <c r="E57" s="1288" t="s">
        <v>456</v>
      </c>
      <c r="F57" s="1288" t="s">
        <v>455</v>
      </c>
      <c r="G57" s="1289" t="s">
        <v>155</v>
      </c>
      <c r="H57" s="1288" t="s">
        <v>454</v>
      </c>
      <c r="I57" s="1288" t="s">
        <v>453</v>
      </c>
      <c r="J57" s="1289" t="s">
        <v>156</v>
      </c>
      <c r="K57" s="1288" t="s">
        <v>452</v>
      </c>
      <c r="L57" s="1288"/>
      <c r="M57" s="1288" t="s">
        <v>449</v>
      </c>
      <c r="N57" s="1289" t="s">
        <v>470</v>
      </c>
      <c r="O57" s="1288" t="s">
        <v>451</v>
      </c>
      <c r="P57" s="1288"/>
      <c r="Q57" s="1288" t="s">
        <v>450</v>
      </c>
      <c r="R57" s="1288"/>
      <c r="S57" s="1289" t="s">
        <v>472</v>
      </c>
      <c r="T57" s="1288" t="s">
        <v>449</v>
      </c>
      <c r="U57" s="1288" t="s">
        <v>448</v>
      </c>
      <c r="V57" s="1288"/>
      <c r="W57" s="1288"/>
      <c r="X57" s="1289" t="s">
        <v>471</v>
      </c>
      <c r="Y57" s="1288" t="s">
        <v>447</v>
      </c>
      <c r="Z57" s="93"/>
      <c r="AA57" s="105"/>
      <c r="AB57" s="105"/>
      <c r="AC57" s="105"/>
      <c r="AD57" s="105"/>
      <c r="AE57" s="105"/>
    </row>
    <row r="58" spans="1:31" ht="60">
      <c r="A58" s="1288"/>
      <c r="B58" s="1288"/>
      <c r="C58" s="1288"/>
      <c r="D58" s="1288"/>
      <c r="E58" s="1288"/>
      <c r="F58" s="1288"/>
      <c r="G58" s="1290"/>
      <c r="H58" s="1288"/>
      <c r="I58" s="1288"/>
      <c r="J58" s="1290"/>
      <c r="K58" s="84" t="s">
        <v>446</v>
      </c>
      <c r="L58" s="84" t="s">
        <v>442</v>
      </c>
      <c r="M58" s="1288"/>
      <c r="N58" s="1290"/>
      <c r="O58" s="84" t="s">
        <v>445</v>
      </c>
      <c r="P58" s="84" t="s">
        <v>444</v>
      </c>
      <c r="Q58" s="84" t="s">
        <v>443</v>
      </c>
      <c r="R58" s="84" t="s">
        <v>442</v>
      </c>
      <c r="S58" s="1290"/>
      <c r="T58" s="1288"/>
      <c r="U58" s="84" t="s">
        <v>441</v>
      </c>
      <c r="V58" s="84" t="s">
        <v>440</v>
      </c>
      <c r="W58" s="84" t="s">
        <v>439</v>
      </c>
      <c r="X58" s="1290"/>
      <c r="Y58" s="1288"/>
      <c r="Z58" s="93"/>
      <c r="AA58" s="105"/>
      <c r="AB58" s="105"/>
      <c r="AC58" s="105"/>
      <c r="AD58" s="105"/>
      <c r="AE58" s="105"/>
    </row>
    <row r="59" spans="1:31">
      <c r="A59" s="82" t="s">
        <v>10</v>
      </c>
      <c r="B59" s="82">
        <v>28.6</v>
      </c>
      <c r="C59" s="82">
        <v>17.3</v>
      </c>
      <c r="D59" s="82">
        <v>27.3</v>
      </c>
      <c r="E59" s="82">
        <v>1.6</v>
      </c>
      <c r="F59" s="82">
        <v>14</v>
      </c>
      <c r="G59" s="82">
        <f>C59+D59+E59+F59</f>
        <v>60.2</v>
      </c>
      <c r="H59" s="82">
        <v>9.1</v>
      </c>
      <c r="I59" s="82">
        <v>1.1000000000000001</v>
      </c>
      <c r="J59" s="82">
        <f>H59+I59</f>
        <v>10.199999999999999</v>
      </c>
      <c r="K59" s="82">
        <v>0</v>
      </c>
      <c r="L59" s="82">
        <v>0</v>
      </c>
      <c r="M59" s="82">
        <v>0</v>
      </c>
      <c r="N59" s="82">
        <f>U59+V59+W59</f>
        <v>0.1</v>
      </c>
      <c r="O59" s="82">
        <v>0.1</v>
      </c>
      <c r="P59" s="82">
        <v>0.9</v>
      </c>
      <c r="Q59" s="82">
        <v>0</v>
      </c>
      <c r="R59" s="82">
        <v>0</v>
      </c>
      <c r="S59" s="82">
        <f>Q59+R59</f>
        <v>0</v>
      </c>
      <c r="T59" s="82">
        <v>0</v>
      </c>
      <c r="U59" s="82">
        <v>0</v>
      </c>
      <c r="V59" s="82">
        <v>0.1</v>
      </c>
      <c r="W59" s="82">
        <v>0</v>
      </c>
      <c r="X59" s="106">
        <f>Y59-B59-G59-J59-K59-L59-M59-N59-S59</f>
        <v>0.90000000000000357</v>
      </c>
      <c r="Y59" s="82">
        <v>100</v>
      </c>
      <c r="Z59" s="82" t="s">
        <v>307</v>
      </c>
      <c r="AA59" s="105"/>
      <c r="AB59" s="105"/>
      <c r="AC59" s="105"/>
      <c r="AD59" s="105"/>
      <c r="AE59" s="105"/>
    </row>
    <row r="60" spans="1:31">
      <c r="A60" s="82" t="s">
        <v>11</v>
      </c>
      <c r="B60" s="82">
        <v>0</v>
      </c>
      <c r="C60" s="82">
        <v>69.599999999999994</v>
      </c>
      <c r="D60" s="82">
        <v>13.3</v>
      </c>
      <c r="E60" s="82">
        <v>0.4</v>
      </c>
      <c r="F60" s="82">
        <v>0.4</v>
      </c>
      <c r="G60" s="82">
        <f t="shared" ref="G60:G97" si="7">C60+D60+E60+F60</f>
        <v>83.7</v>
      </c>
      <c r="H60" s="82">
        <v>14.1</v>
      </c>
      <c r="I60" s="82">
        <v>0.9</v>
      </c>
      <c r="J60" s="82">
        <f t="shared" ref="J60:J97" si="8">H60+I60</f>
        <v>15</v>
      </c>
      <c r="K60" s="82">
        <v>0</v>
      </c>
      <c r="L60" s="82">
        <v>1.1000000000000001</v>
      </c>
      <c r="M60" s="82">
        <v>0</v>
      </c>
      <c r="N60" s="82">
        <f t="shared" ref="N60:N97" si="9">U60+V60+W60</f>
        <v>0.4</v>
      </c>
      <c r="O60" s="82">
        <v>0</v>
      </c>
      <c r="P60" s="82">
        <v>0</v>
      </c>
      <c r="Q60" s="82">
        <v>0</v>
      </c>
      <c r="R60" s="82">
        <v>0</v>
      </c>
      <c r="S60" s="82">
        <f t="shared" ref="S60:S97" si="10">Q60+R60</f>
        <v>0</v>
      </c>
      <c r="T60" s="82">
        <v>0</v>
      </c>
      <c r="U60" s="82">
        <v>0</v>
      </c>
      <c r="V60" s="82">
        <v>0.4</v>
      </c>
      <c r="W60" s="82">
        <v>0</v>
      </c>
      <c r="X60" s="106">
        <f t="shared" ref="X60:X97" si="11">Y60-B60-G60-J60-K60-L60-M60-N60-S60</f>
        <v>-0.20000000000000295</v>
      </c>
      <c r="Y60" s="82">
        <v>100</v>
      </c>
      <c r="Z60" s="82" t="s">
        <v>308</v>
      </c>
      <c r="AA60" s="105"/>
      <c r="AB60" s="105"/>
      <c r="AC60" s="105"/>
      <c r="AD60" s="105"/>
      <c r="AE60" s="105"/>
    </row>
    <row r="61" spans="1:31">
      <c r="A61" s="82" t="s">
        <v>0</v>
      </c>
      <c r="B61" s="82">
        <v>2</v>
      </c>
      <c r="C61" s="82">
        <v>21.1</v>
      </c>
      <c r="D61" s="82">
        <v>9.8000000000000007</v>
      </c>
      <c r="E61" s="82">
        <v>0.4</v>
      </c>
      <c r="F61" s="82">
        <v>1.4</v>
      </c>
      <c r="G61" s="82">
        <f t="shared" si="7"/>
        <v>32.700000000000003</v>
      </c>
      <c r="H61" s="82">
        <v>35.799999999999997</v>
      </c>
      <c r="I61" s="82">
        <v>22.7</v>
      </c>
      <c r="J61" s="82">
        <f t="shared" si="8"/>
        <v>58.5</v>
      </c>
      <c r="K61" s="82">
        <v>4.0999999999999996</v>
      </c>
      <c r="L61" s="82">
        <v>1.5</v>
      </c>
      <c r="M61" s="82">
        <v>0</v>
      </c>
      <c r="N61" s="82">
        <f t="shared" si="9"/>
        <v>0.8</v>
      </c>
      <c r="O61" s="82">
        <v>0</v>
      </c>
      <c r="P61" s="82">
        <v>0.3</v>
      </c>
      <c r="Q61" s="82">
        <v>0</v>
      </c>
      <c r="R61" s="82">
        <v>0</v>
      </c>
      <c r="S61" s="82">
        <f t="shared" si="10"/>
        <v>0</v>
      </c>
      <c r="T61" s="82">
        <v>0</v>
      </c>
      <c r="U61" s="82">
        <v>0.6</v>
      </c>
      <c r="V61" s="82">
        <v>0.2</v>
      </c>
      <c r="W61" s="82">
        <v>0</v>
      </c>
      <c r="X61" s="106">
        <f t="shared" si="11"/>
        <v>0.39999999999999747</v>
      </c>
      <c r="Y61" s="82">
        <v>100</v>
      </c>
      <c r="Z61" s="82" t="s">
        <v>309</v>
      </c>
      <c r="AA61" s="105"/>
      <c r="AB61" s="105"/>
      <c r="AC61" s="105"/>
      <c r="AD61" s="105"/>
      <c r="AE61" s="105"/>
    </row>
    <row r="62" spans="1:31">
      <c r="A62" s="82" t="s">
        <v>1</v>
      </c>
      <c r="B62" s="82">
        <v>4.4000000000000004</v>
      </c>
      <c r="C62" s="82">
        <v>17.2</v>
      </c>
      <c r="D62" s="82">
        <v>1.2</v>
      </c>
      <c r="E62" s="82">
        <v>0</v>
      </c>
      <c r="F62" s="82">
        <v>1.5</v>
      </c>
      <c r="G62" s="82">
        <f t="shared" si="7"/>
        <v>19.899999999999999</v>
      </c>
      <c r="H62" s="82">
        <v>37.299999999999997</v>
      </c>
      <c r="I62" s="82">
        <v>38.5</v>
      </c>
      <c r="J62" s="82">
        <f t="shared" si="8"/>
        <v>75.8</v>
      </c>
      <c r="K62" s="82">
        <v>0</v>
      </c>
      <c r="L62" s="82">
        <v>0</v>
      </c>
      <c r="M62" s="82">
        <v>0</v>
      </c>
      <c r="N62" s="82">
        <f t="shared" si="9"/>
        <v>0</v>
      </c>
      <c r="O62" s="82">
        <v>0</v>
      </c>
      <c r="P62" s="82">
        <v>0</v>
      </c>
      <c r="Q62" s="82">
        <v>0</v>
      </c>
      <c r="R62" s="82">
        <v>0</v>
      </c>
      <c r="S62" s="82">
        <f t="shared" si="10"/>
        <v>0</v>
      </c>
      <c r="T62" s="82">
        <v>0</v>
      </c>
      <c r="U62" s="82">
        <v>0</v>
      </c>
      <c r="V62" s="82">
        <v>0</v>
      </c>
      <c r="W62" s="82">
        <v>0</v>
      </c>
      <c r="X62" s="106">
        <f t="shared" si="11"/>
        <v>-0.10000000000000853</v>
      </c>
      <c r="Y62" s="82">
        <v>100</v>
      </c>
      <c r="Z62" s="82" t="s">
        <v>310</v>
      </c>
      <c r="AA62" s="105"/>
      <c r="AB62" s="105"/>
      <c r="AC62" s="105"/>
      <c r="AD62" s="105"/>
      <c r="AE62" s="105"/>
    </row>
    <row r="63" spans="1:31">
      <c r="A63" s="82" t="s">
        <v>34</v>
      </c>
      <c r="B63" s="82">
        <v>0.1</v>
      </c>
      <c r="C63" s="82">
        <v>30.9</v>
      </c>
      <c r="D63" s="82">
        <v>19</v>
      </c>
      <c r="E63" s="82">
        <v>3.7</v>
      </c>
      <c r="F63" s="82">
        <v>12.3</v>
      </c>
      <c r="G63" s="82">
        <f t="shared" si="7"/>
        <v>65.900000000000006</v>
      </c>
      <c r="H63" s="82">
        <v>22.9</v>
      </c>
      <c r="I63" s="82">
        <v>8.4</v>
      </c>
      <c r="J63" s="82">
        <f t="shared" si="8"/>
        <v>31.299999999999997</v>
      </c>
      <c r="K63" s="82">
        <v>2</v>
      </c>
      <c r="L63" s="82">
        <v>0.6</v>
      </c>
      <c r="M63" s="82">
        <v>0</v>
      </c>
      <c r="N63" s="82">
        <f t="shared" si="9"/>
        <v>0</v>
      </c>
      <c r="O63" s="82">
        <v>0</v>
      </c>
      <c r="P63" s="82">
        <v>0</v>
      </c>
      <c r="Q63" s="82">
        <v>0</v>
      </c>
      <c r="R63" s="82">
        <v>0.1</v>
      </c>
      <c r="S63" s="82">
        <f t="shared" si="10"/>
        <v>0.1</v>
      </c>
      <c r="T63" s="82">
        <v>0</v>
      </c>
      <c r="U63" s="82">
        <v>0</v>
      </c>
      <c r="V63" s="82">
        <v>0</v>
      </c>
      <c r="W63" s="82">
        <v>0</v>
      </c>
      <c r="X63" s="106">
        <f t="shared" si="11"/>
        <v>2.8588242884097781E-15</v>
      </c>
      <c r="Y63" s="82">
        <v>100</v>
      </c>
      <c r="Z63" s="82" t="s">
        <v>311</v>
      </c>
      <c r="AA63" s="105"/>
      <c r="AB63" s="105"/>
      <c r="AC63" s="105"/>
      <c r="AD63" s="105"/>
      <c r="AE63" s="105"/>
    </row>
    <row r="64" spans="1:31">
      <c r="A64" s="82" t="s">
        <v>12</v>
      </c>
      <c r="B64" s="82">
        <v>13.6</v>
      </c>
      <c r="C64" s="82">
        <v>63.3</v>
      </c>
      <c r="D64" s="82">
        <v>8.8000000000000007</v>
      </c>
      <c r="E64" s="82">
        <v>0.5</v>
      </c>
      <c r="F64" s="82">
        <v>4.5999999999999996</v>
      </c>
      <c r="G64" s="82">
        <f t="shared" si="7"/>
        <v>77.199999999999989</v>
      </c>
      <c r="H64" s="82">
        <v>5.4</v>
      </c>
      <c r="I64" s="82">
        <v>0.3</v>
      </c>
      <c r="J64" s="82">
        <f t="shared" si="8"/>
        <v>5.7</v>
      </c>
      <c r="K64" s="82">
        <v>0</v>
      </c>
      <c r="L64" s="82">
        <v>0</v>
      </c>
      <c r="M64" s="82">
        <v>0</v>
      </c>
      <c r="N64" s="82">
        <f t="shared" si="9"/>
        <v>0.2</v>
      </c>
      <c r="O64" s="82">
        <v>2.2000000000000002</v>
      </c>
      <c r="P64" s="82">
        <v>1</v>
      </c>
      <c r="Q64" s="82">
        <v>0</v>
      </c>
      <c r="R64" s="82">
        <v>0</v>
      </c>
      <c r="S64" s="82">
        <f t="shared" si="10"/>
        <v>0</v>
      </c>
      <c r="T64" s="82">
        <v>0</v>
      </c>
      <c r="U64" s="82">
        <v>0</v>
      </c>
      <c r="V64" s="82">
        <v>0</v>
      </c>
      <c r="W64" s="82">
        <v>0.2</v>
      </c>
      <c r="X64" s="106">
        <f t="shared" si="11"/>
        <v>3.3000000000000167</v>
      </c>
      <c r="Y64" s="82">
        <v>100</v>
      </c>
      <c r="Z64" s="82" t="s">
        <v>312</v>
      </c>
      <c r="AA64" s="105"/>
      <c r="AB64" s="105"/>
      <c r="AC64" s="105"/>
      <c r="AD64" s="105"/>
      <c r="AE64" s="105"/>
    </row>
    <row r="65" spans="1:31">
      <c r="A65" s="82" t="s">
        <v>13</v>
      </c>
      <c r="B65" s="82">
        <v>2.9</v>
      </c>
      <c r="C65" s="82">
        <v>83.9</v>
      </c>
      <c r="D65" s="82">
        <v>12.1</v>
      </c>
      <c r="E65" s="82">
        <v>0.7</v>
      </c>
      <c r="F65" s="82">
        <v>0</v>
      </c>
      <c r="G65" s="82">
        <f t="shared" si="7"/>
        <v>96.7</v>
      </c>
      <c r="H65" s="82">
        <v>0</v>
      </c>
      <c r="I65" s="82">
        <v>0</v>
      </c>
      <c r="J65" s="82">
        <f t="shared" si="8"/>
        <v>0</v>
      </c>
      <c r="K65" s="82">
        <v>0.4</v>
      </c>
      <c r="L65" s="82">
        <v>0</v>
      </c>
      <c r="M65" s="82">
        <v>0</v>
      </c>
      <c r="N65" s="82">
        <f t="shared" si="9"/>
        <v>0</v>
      </c>
      <c r="O65" s="82">
        <v>0</v>
      </c>
      <c r="P65" s="82">
        <v>0</v>
      </c>
      <c r="Q65" s="82">
        <v>0</v>
      </c>
      <c r="R65" s="82">
        <v>0</v>
      </c>
      <c r="S65" s="82">
        <f t="shared" si="10"/>
        <v>0</v>
      </c>
      <c r="T65" s="82">
        <v>0</v>
      </c>
      <c r="U65" s="82">
        <v>0</v>
      </c>
      <c r="V65" s="82">
        <v>0</v>
      </c>
      <c r="W65" s="82">
        <v>0</v>
      </c>
      <c r="X65" s="106">
        <f t="shared" si="11"/>
        <v>-8.5487172896137054E-15</v>
      </c>
      <c r="Y65" s="82">
        <v>100</v>
      </c>
      <c r="Z65" s="82" t="s">
        <v>313</v>
      </c>
      <c r="AA65" s="105"/>
      <c r="AB65" s="105"/>
      <c r="AC65" s="105"/>
      <c r="AD65" s="105"/>
      <c r="AE65" s="105"/>
    </row>
    <row r="66" spans="1:31">
      <c r="A66" s="82" t="s">
        <v>25</v>
      </c>
      <c r="B66" s="82">
        <v>13.3</v>
      </c>
      <c r="C66" s="82">
        <v>62.2</v>
      </c>
      <c r="D66" s="82">
        <v>14.2</v>
      </c>
      <c r="E66" s="82">
        <v>0.4</v>
      </c>
      <c r="F66" s="82">
        <v>2</v>
      </c>
      <c r="G66" s="82">
        <f t="shared" si="7"/>
        <v>78.800000000000011</v>
      </c>
      <c r="H66" s="82">
        <v>5.3</v>
      </c>
      <c r="I66" s="82">
        <v>2.2000000000000002</v>
      </c>
      <c r="J66" s="82">
        <f t="shared" si="8"/>
        <v>7.5</v>
      </c>
      <c r="K66" s="82">
        <v>0.1</v>
      </c>
      <c r="L66" s="82">
        <v>0.1</v>
      </c>
      <c r="M66" s="82">
        <v>0</v>
      </c>
      <c r="N66" s="82">
        <f t="shared" si="9"/>
        <v>0.2</v>
      </c>
      <c r="O66" s="82">
        <v>0</v>
      </c>
      <c r="P66" s="82">
        <v>0</v>
      </c>
      <c r="Q66" s="82">
        <v>0</v>
      </c>
      <c r="R66" s="82">
        <v>0</v>
      </c>
      <c r="S66" s="82">
        <f t="shared" si="10"/>
        <v>0</v>
      </c>
      <c r="T66" s="82">
        <v>0</v>
      </c>
      <c r="U66" s="82">
        <v>0</v>
      </c>
      <c r="V66" s="82">
        <v>0.2</v>
      </c>
      <c r="W66" s="82">
        <v>0</v>
      </c>
      <c r="X66" s="106">
        <f t="shared" si="11"/>
        <v>-8.5209617139980764E-15</v>
      </c>
      <c r="Y66" s="82">
        <v>100</v>
      </c>
      <c r="Z66" s="82" t="s">
        <v>314</v>
      </c>
      <c r="AA66" s="105"/>
      <c r="AB66" s="105"/>
      <c r="AC66" s="105"/>
      <c r="AD66" s="105"/>
      <c r="AE66" s="105"/>
    </row>
    <row r="67" spans="1:31">
      <c r="A67" s="82" t="s">
        <v>14</v>
      </c>
      <c r="B67" s="82">
        <v>8.1999999999999993</v>
      </c>
      <c r="C67" s="82">
        <v>59.4</v>
      </c>
      <c r="D67" s="82">
        <v>17.2</v>
      </c>
      <c r="E67" s="82">
        <v>0</v>
      </c>
      <c r="F67" s="82">
        <v>1.8</v>
      </c>
      <c r="G67" s="82">
        <f t="shared" si="7"/>
        <v>78.399999999999991</v>
      </c>
      <c r="H67" s="82">
        <v>10.9</v>
      </c>
      <c r="I67" s="82">
        <v>1.9</v>
      </c>
      <c r="J67" s="82">
        <f t="shared" si="8"/>
        <v>12.8</v>
      </c>
      <c r="K67" s="82">
        <v>0</v>
      </c>
      <c r="L67" s="82">
        <v>0</v>
      </c>
      <c r="M67" s="82">
        <v>0</v>
      </c>
      <c r="N67" s="82">
        <f t="shared" si="9"/>
        <v>0</v>
      </c>
      <c r="O67" s="82">
        <v>0.6</v>
      </c>
      <c r="P67" s="82">
        <v>0</v>
      </c>
      <c r="Q67" s="82">
        <v>0</v>
      </c>
      <c r="R67" s="82">
        <v>0</v>
      </c>
      <c r="S67" s="82">
        <f t="shared" si="10"/>
        <v>0</v>
      </c>
      <c r="T67" s="82">
        <v>0</v>
      </c>
      <c r="U67" s="82">
        <v>0</v>
      </c>
      <c r="V67" s="82">
        <v>0</v>
      </c>
      <c r="W67" s="82">
        <v>0</v>
      </c>
      <c r="X67" s="106">
        <f t="shared" si="11"/>
        <v>0.60000000000000497</v>
      </c>
      <c r="Y67" s="82">
        <v>100</v>
      </c>
      <c r="Z67" s="82" t="s">
        <v>315</v>
      </c>
      <c r="AA67" s="105"/>
      <c r="AB67" s="105"/>
      <c r="AC67" s="105"/>
      <c r="AD67" s="105"/>
      <c r="AE67" s="105"/>
    </row>
    <row r="68" spans="1:31">
      <c r="A68" s="82" t="s">
        <v>2</v>
      </c>
      <c r="B68" s="82">
        <v>0.9</v>
      </c>
      <c r="C68" s="82">
        <v>58.6</v>
      </c>
      <c r="D68" s="82">
        <v>28.7</v>
      </c>
      <c r="E68" s="82">
        <v>1.4</v>
      </c>
      <c r="F68" s="82">
        <v>3.4</v>
      </c>
      <c r="G68" s="82">
        <f t="shared" si="7"/>
        <v>92.100000000000009</v>
      </c>
      <c r="H68" s="82">
        <v>2.4</v>
      </c>
      <c r="I68" s="82">
        <v>1.1000000000000001</v>
      </c>
      <c r="J68" s="82">
        <f t="shared" si="8"/>
        <v>3.5</v>
      </c>
      <c r="K68" s="82">
        <v>0.1</v>
      </c>
      <c r="L68" s="82">
        <v>0</v>
      </c>
      <c r="M68" s="82">
        <v>0</v>
      </c>
      <c r="N68" s="82">
        <f t="shared" si="9"/>
        <v>0.2</v>
      </c>
      <c r="O68" s="82">
        <v>0.7</v>
      </c>
      <c r="P68" s="82">
        <v>0</v>
      </c>
      <c r="Q68" s="82">
        <v>0.6</v>
      </c>
      <c r="R68" s="82">
        <v>1.9</v>
      </c>
      <c r="S68" s="82">
        <f t="shared" si="10"/>
        <v>2.5</v>
      </c>
      <c r="T68" s="82">
        <v>0</v>
      </c>
      <c r="U68" s="82">
        <v>0</v>
      </c>
      <c r="V68" s="82">
        <v>0.2</v>
      </c>
      <c r="W68" s="82">
        <v>0</v>
      </c>
      <c r="X68" s="106">
        <f t="shared" si="11"/>
        <v>0.69999999999998552</v>
      </c>
      <c r="Y68" s="82">
        <v>100</v>
      </c>
      <c r="Z68" s="82" t="s">
        <v>316</v>
      </c>
      <c r="AA68" s="105"/>
      <c r="AB68" s="105"/>
      <c r="AC68" s="105"/>
      <c r="AD68" s="105"/>
      <c r="AE68" s="105"/>
    </row>
    <row r="69" spans="1:31">
      <c r="A69" s="82" t="s">
        <v>32</v>
      </c>
      <c r="B69" s="82">
        <v>0</v>
      </c>
      <c r="C69" s="82">
        <v>69.3</v>
      </c>
      <c r="D69" s="82">
        <v>11.4</v>
      </c>
      <c r="E69" s="82">
        <v>1.1000000000000001</v>
      </c>
      <c r="F69" s="82">
        <v>1.6</v>
      </c>
      <c r="G69" s="82">
        <f t="shared" si="7"/>
        <v>83.399999999999991</v>
      </c>
      <c r="H69" s="82">
        <v>5.2</v>
      </c>
      <c r="I69" s="82">
        <v>7.3</v>
      </c>
      <c r="J69" s="82">
        <f t="shared" si="8"/>
        <v>12.5</v>
      </c>
      <c r="K69" s="82">
        <v>0.7</v>
      </c>
      <c r="L69" s="82">
        <v>0</v>
      </c>
      <c r="M69" s="82">
        <v>0</v>
      </c>
      <c r="N69" s="82">
        <f t="shared" si="9"/>
        <v>0</v>
      </c>
      <c r="O69" s="82">
        <v>0.3</v>
      </c>
      <c r="P69" s="82">
        <v>0</v>
      </c>
      <c r="Q69" s="82">
        <v>2.6</v>
      </c>
      <c r="R69" s="82">
        <v>0.6</v>
      </c>
      <c r="S69" s="82">
        <f t="shared" si="10"/>
        <v>3.2</v>
      </c>
      <c r="T69" s="82">
        <v>0</v>
      </c>
      <c r="U69" s="82">
        <v>0</v>
      </c>
      <c r="V69" s="82">
        <v>0</v>
      </c>
      <c r="W69" s="82">
        <v>0</v>
      </c>
      <c r="X69" s="106">
        <f t="shared" si="11"/>
        <v>0.20000000000000817</v>
      </c>
      <c r="Y69" s="82">
        <v>100</v>
      </c>
      <c r="Z69" s="82" t="s">
        <v>317</v>
      </c>
      <c r="AA69" s="105"/>
      <c r="AB69" s="105"/>
      <c r="AC69" s="105"/>
      <c r="AD69" s="105"/>
      <c r="AE69" s="105"/>
    </row>
    <row r="70" spans="1:31">
      <c r="A70" s="82" t="s">
        <v>3</v>
      </c>
      <c r="B70" s="82">
        <v>3.9</v>
      </c>
      <c r="C70" s="82">
        <v>27.3</v>
      </c>
      <c r="D70" s="82">
        <v>7</v>
      </c>
      <c r="E70" s="82">
        <v>1</v>
      </c>
      <c r="F70" s="82">
        <v>13.9</v>
      </c>
      <c r="G70" s="82">
        <f t="shared" si="7"/>
        <v>49.199999999999996</v>
      </c>
      <c r="H70" s="82">
        <v>21.7</v>
      </c>
      <c r="I70" s="82">
        <v>15.3</v>
      </c>
      <c r="J70" s="82">
        <f t="shared" si="8"/>
        <v>37</v>
      </c>
      <c r="K70" s="82">
        <v>3.9</v>
      </c>
      <c r="L70" s="82">
        <v>6</v>
      </c>
      <c r="M70" s="82">
        <v>0</v>
      </c>
      <c r="N70" s="82">
        <f t="shared" si="9"/>
        <v>0</v>
      </c>
      <c r="O70" s="82">
        <v>0</v>
      </c>
      <c r="P70" s="82">
        <v>0</v>
      </c>
      <c r="Q70" s="82">
        <v>0</v>
      </c>
      <c r="R70" s="82">
        <v>0</v>
      </c>
      <c r="S70" s="82">
        <f t="shared" si="10"/>
        <v>0</v>
      </c>
      <c r="T70" s="82">
        <v>0</v>
      </c>
      <c r="U70" s="82">
        <v>0</v>
      </c>
      <c r="V70" s="82">
        <v>0</v>
      </c>
      <c r="W70" s="82">
        <v>0</v>
      </c>
      <c r="X70" s="106">
        <f t="shared" si="11"/>
        <v>-1.7763568394002505E-15</v>
      </c>
      <c r="Y70" s="82">
        <v>100</v>
      </c>
      <c r="Z70" s="82" t="s">
        <v>318</v>
      </c>
      <c r="AA70" s="105"/>
      <c r="AB70" s="105"/>
      <c r="AC70" s="105"/>
      <c r="AD70" s="105"/>
      <c r="AE70" s="105"/>
    </row>
    <row r="71" spans="1:31">
      <c r="A71" s="82" t="s">
        <v>15</v>
      </c>
      <c r="B71" s="82">
        <v>27.6</v>
      </c>
      <c r="C71" s="82">
        <v>39.1</v>
      </c>
      <c r="D71" s="82">
        <v>16</v>
      </c>
      <c r="E71" s="82">
        <v>1.2</v>
      </c>
      <c r="F71" s="82">
        <v>4.5999999999999996</v>
      </c>
      <c r="G71" s="82">
        <f t="shared" si="7"/>
        <v>60.900000000000006</v>
      </c>
      <c r="H71" s="82">
        <v>6.2</v>
      </c>
      <c r="I71" s="82">
        <v>0.1</v>
      </c>
      <c r="J71" s="82">
        <f t="shared" si="8"/>
        <v>6.3</v>
      </c>
      <c r="K71" s="82">
        <v>1.3</v>
      </c>
      <c r="L71" s="82">
        <v>3.3</v>
      </c>
      <c r="M71" s="82">
        <v>0</v>
      </c>
      <c r="N71" s="82">
        <f t="shared" si="9"/>
        <v>0</v>
      </c>
      <c r="O71" s="82">
        <v>0</v>
      </c>
      <c r="P71" s="82">
        <v>0.7</v>
      </c>
      <c r="Q71" s="82">
        <v>0</v>
      </c>
      <c r="R71" s="82">
        <v>0</v>
      </c>
      <c r="S71" s="82">
        <f t="shared" si="10"/>
        <v>0</v>
      </c>
      <c r="T71" s="82">
        <v>0</v>
      </c>
      <c r="U71" s="82">
        <v>0</v>
      </c>
      <c r="V71" s="82">
        <v>0</v>
      </c>
      <c r="W71" s="82">
        <v>0</v>
      </c>
      <c r="X71" s="106">
        <f t="shared" si="11"/>
        <v>0.60000000000000053</v>
      </c>
      <c r="Y71" s="82">
        <v>100</v>
      </c>
      <c r="Z71" s="82" t="s">
        <v>319</v>
      </c>
      <c r="AA71" s="105"/>
      <c r="AB71" s="105"/>
      <c r="AC71" s="105"/>
      <c r="AD71" s="105"/>
      <c r="AE71" s="105"/>
    </row>
    <row r="72" spans="1:31">
      <c r="A72" s="82" t="s">
        <v>4</v>
      </c>
      <c r="B72" s="82">
        <v>0.9</v>
      </c>
      <c r="C72" s="82">
        <v>18.8</v>
      </c>
      <c r="D72" s="82">
        <v>5.9</v>
      </c>
      <c r="E72" s="82">
        <v>0.8</v>
      </c>
      <c r="F72" s="82">
        <v>2.2999999999999998</v>
      </c>
      <c r="G72" s="82">
        <f t="shared" si="7"/>
        <v>27.800000000000004</v>
      </c>
      <c r="H72" s="82">
        <v>6.2</v>
      </c>
      <c r="I72" s="82">
        <v>0</v>
      </c>
      <c r="J72" s="82">
        <f t="shared" si="8"/>
        <v>6.2</v>
      </c>
      <c r="K72" s="82">
        <v>23.3</v>
      </c>
      <c r="L72" s="82">
        <v>41.8</v>
      </c>
      <c r="M72" s="82">
        <v>0</v>
      </c>
      <c r="N72" s="82">
        <f t="shared" si="9"/>
        <v>0</v>
      </c>
      <c r="O72" s="82">
        <v>0</v>
      </c>
      <c r="P72" s="82">
        <v>0</v>
      </c>
      <c r="Q72" s="82">
        <v>0</v>
      </c>
      <c r="R72" s="82">
        <v>0</v>
      </c>
      <c r="S72" s="82">
        <f t="shared" si="10"/>
        <v>0</v>
      </c>
      <c r="T72" s="82">
        <v>0</v>
      </c>
      <c r="U72" s="82">
        <v>0</v>
      </c>
      <c r="V72" s="82">
        <v>0</v>
      </c>
      <c r="W72" s="82">
        <v>0</v>
      </c>
      <c r="X72" s="106">
        <f t="shared" si="11"/>
        <v>-1.4210854715202004E-14</v>
      </c>
      <c r="Y72" s="82">
        <v>100</v>
      </c>
      <c r="Z72" s="82" t="s">
        <v>320</v>
      </c>
      <c r="AA72" s="105"/>
      <c r="AB72" s="105"/>
      <c r="AC72" s="105"/>
      <c r="AD72" s="105"/>
      <c r="AE72" s="105"/>
    </row>
    <row r="73" spans="1:31">
      <c r="A73" s="82" t="s">
        <v>5</v>
      </c>
      <c r="B73" s="82">
        <v>2</v>
      </c>
      <c r="C73" s="82">
        <v>54.7</v>
      </c>
      <c r="D73" s="82">
        <v>13.6</v>
      </c>
      <c r="E73" s="82">
        <v>1.9</v>
      </c>
      <c r="F73" s="82">
        <v>4.9000000000000004</v>
      </c>
      <c r="G73" s="82">
        <f t="shared" si="7"/>
        <v>75.100000000000009</v>
      </c>
      <c r="H73" s="82">
        <v>13.4</v>
      </c>
      <c r="I73" s="82">
        <v>6.4</v>
      </c>
      <c r="J73" s="82">
        <f t="shared" si="8"/>
        <v>19.8</v>
      </c>
      <c r="K73" s="82">
        <v>0.9</v>
      </c>
      <c r="L73" s="82">
        <v>0.4</v>
      </c>
      <c r="M73" s="82">
        <v>0</v>
      </c>
      <c r="N73" s="82">
        <f t="shared" si="9"/>
        <v>0.2</v>
      </c>
      <c r="O73" s="82">
        <v>1.8</v>
      </c>
      <c r="P73" s="82">
        <v>0</v>
      </c>
      <c r="Q73" s="82">
        <v>0</v>
      </c>
      <c r="R73" s="82">
        <v>0</v>
      </c>
      <c r="S73" s="82">
        <f t="shared" si="10"/>
        <v>0</v>
      </c>
      <c r="T73" s="82">
        <v>0</v>
      </c>
      <c r="U73" s="82">
        <v>0.1</v>
      </c>
      <c r="V73" s="82">
        <v>0.1</v>
      </c>
      <c r="W73" s="82">
        <v>0</v>
      </c>
      <c r="X73" s="106">
        <f t="shared" si="11"/>
        <v>1.599999999999991</v>
      </c>
      <c r="Y73" s="82">
        <v>100</v>
      </c>
      <c r="Z73" s="82" t="s">
        <v>321</v>
      </c>
      <c r="AA73" s="105"/>
      <c r="AB73" s="105"/>
      <c r="AC73" s="105"/>
      <c r="AD73" s="105"/>
      <c r="AE73" s="105"/>
    </row>
    <row r="74" spans="1:31">
      <c r="A74" s="82" t="s">
        <v>16</v>
      </c>
      <c r="B74" s="82">
        <v>2.9</v>
      </c>
      <c r="C74" s="82">
        <v>67</v>
      </c>
      <c r="D74" s="82">
        <v>20.8</v>
      </c>
      <c r="E74" s="82">
        <v>1.6</v>
      </c>
      <c r="F74" s="82">
        <v>2.2999999999999998</v>
      </c>
      <c r="G74" s="82">
        <f t="shared" si="7"/>
        <v>91.699999999999989</v>
      </c>
      <c r="H74" s="82">
        <v>3.5</v>
      </c>
      <c r="I74" s="82">
        <v>0.6</v>
      </c>
      <c r="J74" s="82">
        <f t="shared" si="8"/>
        <v>4.0999999999999996</v>
      </c>
      <c r="K74" s="82">
        <v>0.5</v>
      </c>
      <c r="L74" s="82">
        <v>0.2</v>
      </c>
      <c r="M74" s="82">
        <v>0</v>
      </c>
      <c r="N74" s="82">
        <f t="shared" si="9"/>
        <v>0</v>
      </c>
      <c r="O74" s="82">
        <v>0.5</v>
      </c>
      <c r="P74" s="82">
        <v>0.2</v>
      </c>
      <c r="Q74" s="82">
        <v>0</v>
      </c>
      <c r="R74" s="82">
        <v>0</v>
      </c>
      <c r="S74" s="82">
        <f t="shared" si="10"/>
        <v>0</v>
      </c>
      <c r="T74" s="82">
        <v>0</v>
      </c>
      <c r="U74" s="82">
        <v>0</v>
      </c>
      <c r="V74" s="82">
        <v>0</v>
      </c>
      <c r="W74" s="82">
        <v>0</v>
      </c>
      <c r="X74" s="106">
        <f t="shared" si="11"/>
        <v>0.60000000000000608</v>
      </c>
      <c r="Y74" s="82">
        <v>100</v>
      </c>
      <c r="Z74" s="82" t="s">
        <v>322</v>
      </c>
      <c r="AA74" s="105"/>
      <c r="AB74" s="105"/>
      <c r="AC74" s="105"/>
      <c r="AD74" s="105"/>
      <c r="AE74" s="105"/>
    </row>
    <row r="75" spans="1:31">
      <c r="A75" s="82" t="s">
        <v>17</v>
      </c>
      <c r="B75" s="82">
        <v>2.6</v>
      </c>
      <c r="C75" s="82">
        <v>8.5</v>
      </c>
      <c r="D75" s="82">
        <v>34.1</v>
      </c>
      <c r="E75" s="82">
        <v>3.4</v>
      </c>
      <c r="F75" s="82">
        <v>12</v>
      </c>
      <c r="G75" s="82">
        <f t="shared" si="7"/>
        <v>58</v>
      </c>
      <c r="H75" s="82">
        <v>0.1</v>
      </c>
      <c r="I75" s="82">
        <v>0</v>
      </c>
      <c r="J75" s="82">
        <f t="shared" si="8"/>
        <v>0.1</v>
      </c>
      <c r="K75" s="82">
        <v>5.7</v>
      </c>
      <c r="L75" s="82">
        <v>0</v>
      </c>
      <c r="M75" s="82">
        <v>0</v>
      </c>
      <c r="N75" s="82">
        <f t="shared" si="9"/>
        <v>19.100000000000001</v>
      </c>
      <c r="O75" s="82">
        <v>0.8</v>
      </c>
      <c r="P75" s="82">
        <v>9.9</v>
      </c>
      <c r="Q75" s="82">
        <v>3.8</v>
      </c>
      <c r="R75" s="82">
        <v>0.1</v>
      </c>
      <c r="S75" s="82">
        <f t="shared" si="10"/>
        <v>3.9</v>
      </c>
      <c r="T75" s="82">
        <v>0</v>
      </c>
      <c r="U75" s="82">
        <v>4.5999999999999996</v>
      </c>
      <c r="V75" s="82">
        <v>1.7</v>
      </c>
      <c r="W75" s="82">
        <v>12.8</v>
      </c>
      <c r="X75" s="106">
        <f t="shared" si="11"/>
        <v>10.6</v>
      </c>
      <c r="Y75" s="82">
        <v>100</v>
      </c>
      <c r="Z75" s="82" t="s">
        <v>323</v>
      </c>
      <c r="AA75" s="105"/>
      <c r="AB75" s="105"/>
      <c r="AC75" s="105"/>
      <c r="AD75" s="105"/>
      <c r="AE75" s="105"/>
    </row>
    <row r="76" spans="1:31">
      <c r="A76" s="82" t="s">
        <v>18</v>
      </c>
      <c r="B76" s="82">
        <v>0.2</v>
      </c>
      <c r="C76" s="82">
        <v>43.8</v>
      </c>
      <c r="D76" s="82">
        <v>17.7</v>
      </c>
      <c r="E76" s="82">
        <v>0.4</v>
      </c>
      <c r="F76" s="82">
        <v>10.1</v>
      </c>
      <c r="G76" s="82">
        <f t="shared" si="7"/>
        <v>72</v>
      </c>
      <c r="H76" s="82">
        <v>2.7</v>
      </c>
      <c r="I76" s="82">
        <v>0</v>
      </c>
      <c r="J76" s="82">
        <f t="shared" si="8"/>
        <v>2.7</v>
      </c>
      <c r="K76" s="82">
        <v>6.9</v>
      </c>
      <c r="L76" s="82">
        <v>0</v>
      </c>
      <c r="M76" s="82">
        <v>0</v>
      </c>
      <c r="N76" s="82">
        <f t="shared" si="9"/>
        <v>0.2</v>
      </c>
      <c r="O76" s="82">
        <v>0.4</v>
      </c>
      <c r="P76" s="82">
        <v>7.6</v>
      </c>
      <c r="Q76" s="82">
        <v>10.1</v>
      </c>
      <c r="R76" s="82">
        <v>0</v>
      </c>
      <c r="S76" s="82">
        <f t="shared" si="10"/>
        <v>10.1</v>
      </c>
      <c r="T76" s="82">
        <v>0</v>
      </c>
      <c r="U76" s="82">
        <v>0.2</v>
      </c>
      <c r="V76" s="82">
        <v>0</v>
      </c>
      <c r="W76" s="82">
        <v>0</v>
      </c>
      <c r="X76" s="106">
        <f t="shared" si="11"/>
        <v>7.8999999999999968</v>
      </c>
      <c r="Y76" s="82">
        <v>100</v>
      </c>
      <c r="Z76" s="82" t="s">
        <v>324</v>
      </c>
      <c r="AA76" s="105"/>
      <c r="AB76" s="105"/>
      <c r="AC76" s="105"/>
      <c r="AD76" s="105"/>
      <c r="AE76" s="105"/>
    </row>
    <row r="77" spans="1:31">
      <c r="A77" s="82" t="s">
        <v>35</v>
      </c>
      <c r="B77" s="82">
        <v>0</v>
      </c>
      <c r="C77" s="82">
        <v>94.7</v>
      </c>
      <c r="D77" s="82">
        <v>0.8</v>
      </c>
      <c r="E77" s="82">
        <v>0.1</v>
      </c>
      <c r="F77" s="82">
        <v>3.5</v>
      </c>
      <c r="G77" s="82">
        <f t="shared" si="7"/>
        <v>99.1</v>
      </c>
      <c r="H77" s="82">
        <v>0</v>
      </c>
      <c r="I77" s="82">
        <v>0</v>
      </c>
      <c r="J77" s="82">
        <f t="shared" si="8"/>
        <v>0</v>
      </c>
      <c r="K77" s="82">
        <v>0.1</v>
      </c>
      <c r="L77" s="82">
        <v>0</v>
      </c>
      <c r="M77" s="82">
        <v>0</v>
      </c>
      <c r="N77" s="82">
        <f t="shared" si="9"/>
        <v>0.2</v>
      </c>
      <c r="O77" s="82">
        <v>0</v>
      </c>
      <c r="P77" s="82">
        <v>0</v>
      </c>
      <c r="Q77" s="82">
        <v>0.3</v>
      </c>
      <c r="R77" s="82">
        <v>0.3</v>
      </c>
      <c r="S77" s="82">
        <f t="shared" si="10"/>
        <v>0.6</v>
      </c>
      <c r="T77" s="82">
        <v>0</v>
      </c>
      <c r="U77" s="82">
        <v>0.1</v>
      </c>
      <c r="V77" s="82">
        <v>0.1</v>
      </c>
      <c r="W77" s="82">
        <v>0</v>
      </c>
      <c r="X77" s="106">
        <f t="shared" si="11"/>
        <v>5.6621374255882984E-15</v>
      </c>
      <c r="Y77" s="82">
        <v>100</v>
      </c>
      <c r="Z77" s="82" t="s">
        <v>325</v>
      </c>
      <c r="AA77" s="105"/>
      <c r="AB77" s="105"/>
      <c r="AC77" s="105"/>
      <c r="AD77" s="105"/>
      <c r="AE77" s="105"/>
    </row>
    <row r="78" spans="1:31">
      <c r="A78" s="82" t="s">
        <v>19</v>
      </c>
      <c r="B78" s="82">
        <v>0</v>
      </c>
      <c r="C78" s="82">
        <v>16</v>
      </c>
      <c r="D78" s="82">
        <v>27.8</v>
      </c>
      <c r="E78" s="82">
        <v>0.2</v>
      </c>
      <c r="F78" s="82">
        <v>1.1000000000000001</v>
      </c>
      <c r="G78" s="82">
        <f t="shared" si="7"/>
        <v>45.1</v>
      </c>
      <c r="H78" s="82">
        <v>9.1999999999999993</v>
      </c>
      <c r="I78" s="82">
        <v>3.3</v>
      </c>
      <c r="J78" s="82">
        <f t="shared" si="8"/>
        <v>12.5</v>
      </c>
      <c r="K78" s="82">
        <v>28.9</v>
      </c>
      <c r="L78" s="82">
        <v>1.1000000000000001</v>
      </c>
      <c r="M78" s="82">
        <v>3.6</v>
      </c>
      <c r="N78" s="82">
        <f t="shared" si="9"/>
        <v>3.1</v>
      </c>
      <c r="O78" s="82">
        <v>0</v>
      </c>
      <c r="P78" s="82">
        <v>0</v>
      </c>
      <c r="Q78" s="82">
        <v>5.5</v>
      </c>
      <c r="R78" s="82">
        <v>0.3</v>
      </c>
      <c r="S78" s="82">
        <f t="shared" si="10"/>
        <v>5.8</v>
      </c>
      <c r="T78" s="82">
        <v>3.6</v>
      </c>
      <c r="U78" s="82">
        <v>2.2000000000000002</v>
      </c>
      <c r="V78" s="82">
        <v>0.9</v>
      </c>
      <c r="W78" s="82">
        <v>0</v>
      </c>
      <c r="X78" s="106">
        <f t="shared" si="11"/>
        <v>-9.9999999999998757E-2</v>
      </c>
      <c r="Y78" s="82">
        <v>100</v>
      </c>
      <c r="Z78" s="82" t="s">
        <v>326</v>
      </c>
      <c r="AA78" s="105"/>
      <c r="AB78" s="105"/>
      <c r="AC78" s="105"/>
      <c r="AD78" s="105"/>
      <c r="AE78" s="105"/>
    </row>
    <row r="79" spans="1:31">
      <c r="A79" s="82" t="s">
        <v>20</v>
      </c>
      <c r="B79" s="82">
        <v>0</v>
      </c>
      <c r="C79" s="82">
        <v>29.8</v>
      </c>
      <c r="D79" s="82">
        <v>10.5</v>
      </c>
      <c r="E79" s="82">
        <v>0.6</v>
      </c>
      <c r="F79" s="82">
        <v>9</v>
      </c>
      <c r="G79" s="82">
        <f t="shared" si="7"/>
        <v>49.9</v>
      </c>
      <c r="H79" s="82">
        <v>24.5</v>
      </c>
      <c r="I79" s="82">
        <v>20.8</v>
      </c>
      <c r="J79" s="82">
        <f t="shared" si="8"/>
        <v>45.3</v>
      </c>
      <c r="K79" s="82">
        <v>3</v>
      </c>
      <c r="L79" s="82">
        <v>1.8</v>
      </c>
      <c r="M79" s="82">
        <v>0</v>
      </c>
      <c r="N79" s="82">
        <f t="shared" si="9"/>
        <v>0</v>
      </c>
      <c r="O79" s="82">
        <v>0</v>
      </c>
      <c r="P79" s="82">
        <v>0</v>
      </c>
      <c r="Q79" s="82">
        <v>0</v>
      </c>
      <c r="R79" s="82">
        <v>0</v>
      </c>
      <c r="S79" s="82">
        <f t="shared" si="10"/>
        <v>0</v>
      </c>
      <c r="T79" s="82">
        <v>0</v>
      </c>
      <c r="U79" s="82">
        <v>0</v>
      </c>
      <c r="V79" s="82">
        <v>0</v>
      </c>
      <c r="W79" s="82">
        <v>0</v>
      </c>
      <c r="X79" s="106">
        <f t="shared" si="11"/>
        <v>4.2188474935755949E-15</v>
      </c>
      <c r="Y79" s="82">
        <v>100</v>
      </c>
      <c r="Z79" s="82" t="s">
        <v>327</v>
      </c>
      <c r="AA79" s="105"/>
      <c r="AB79" s="105"/>
      <c r="AC79" s="105"/>
      <c r="AD79" s="105"/>
      <c r="AE79" s="105"/>
    </row>
    <row r="80" spans="1:31">
      <c r="A80" s="82" t="s">
        <v>21</v>
      </c>
      <c r="B80" s="82">
        <v>0</v>
      </c>
      <c r="C80" s="82">
        <v>61.5</v>
      </c>
      <c r="D80" s="82">
        <v>15.1</v>
      </c>
      <c r="E80" s="82">
        <v>0.1</v>
      </c>
      <c r="F80" s="82">
        <v>0.4</v>
      </c>
      <c r="G80" s="82">
        <f t="shared" si="7"/>
        <v>77.099999999999994</v>
      </c>
      <c r="H80" s="82">
        <v>20.9</v>
      </c>
      <c r="I80" s="82">
        <v>2</v>
      </c>
      <c r="J80" s="82">
        <f t="shared" si="8"/>
        <v>22.9</v>
      </c>
      <c r="K80" s="82">
        <v>0</v>
      </c>
      <c r="L80" s="82">
        <v>0</v>
      </c>
      <c r="M80" s="82">
        <v>0</v>
      </c>
      <c r="N80" s="82">
        <f t="shared" si="9"/>
        <v>0</v>
      </c>
      <c r="O80" s="82">
        <v>0</v>
      </c>
      <c r="P80" s="82">
        <v>0</v>
      </c>
      <c r="Q80" s="82">
        <v>0</v>
      </c>
      <c r="R80" s="82">
        <v>0</v>
      </c>
      <c r="S80" s="82">
        <f t="shared" si="10"/>
        <v>0</v>
      </c>
      <c r="T80" s="82">
        <v>0</v>
      </c>
      <c r="U80" s="82">
        <v>0</v>
      </c>
      <c r="V80" s="82">
        <v>0</v>
      </c>
      <c r="W80" s="82">
        <v>0</v>
      </c>
      <c r="X80" s="106">
        <f t="shared" si="11"/>
        <v>7.1054273576010019E-15</v>
      </c>
      <c r="Y80" s="82">
        <v>100</v>
      </c>
      <c r="Z80" s="82" t="s">
        <v>328</v>
      </c>
      <c r="AA80" s="105"/>
      <c r="AB80" s="105"/>
      <c r="AC80" s="105"/>
      <c r="AD80" s="105"/>
      <c r="AE80" s="105"/>
    </row>
    <row r="81" spans="1:31">
      <c r="A81" s="82" t="s">
        <v>27</v>
      </c>
      <c r="B81" s="82">
        <v>3</v>
      </c>
      <c r="C81" s="82">
        <v>61</v>
      </c>
      <c r="D81" s="82">
        <v>22.8</v>
      </c>
      <c r="E81" s="82">
        <v>1.4</v>
      </c>
      <c r="F81" s="82">
        <v>1.8</v>
      </c>
      <c r="G81" s="82">
        <f t="shared" si="7"/>
        <v>87</v>
      </c>
      <c r="H81" s="82">
        <v>4.7</v>
      </c>
      <c r="I81" s="82">
        <v>0.4</v>
      </c>
      <c r="J81" s="82">
        <f t="shared" si="8"/>
        <v>5.1000000000000005</v>
      </c>
      <c r="K81" s="82">
        <v>0.3</v>
      </c>
      <c r="L81" s="82">
        <v>0</v>
      </c>
      <c r="M81" s="82">
        <v>1</v>
      </c>
      <c r="N81" s="82">
        <f t="shared" si="9"/>
        <v>1.7999999999999998</v>
      </c>
      <c r="O81" s="82">
        <v>0</v>
      </c>
      <c r="P81" s="82">
        <v>1.7</v>
      </c>
      <c r="Q81" s="82">
        <v>0</v>
      </c>
      <c r="R81" s="82">
        <v>0</v>
      </c>
      <c r="S81" s="82">
        <f t="shared" si="10"/>
        <v>0</v>
      </c>
      <c r="T81" s="82">
        <v>1</v>
      </c>
      <c r="U81" s="82">
        <v>0.6</v>
      </c>
      <c r="V81" s="82">
        <v>0</v>
      </c>
      <c r="W81" s="82">
        <v>1.2</v>
      </c>
      <c r="X81" s="106">
        <f t="shared" si="11"/>
        <v>1.7999999999999998</v>
      </c>
      <c r="Y81" s="82">
        <v>100</v>
      </c>
      <c r="Z81" s="82" t="s">
        <v>329</v>
      </c>
      <c r="AA81" s="105"/>
      <c r="AB81" s="105"/>
      <c r="AC81" s="105"/>
      <c r="AD81" s="105"/>
      <c r="AE81" s="105"/>
    </row>
    <row r="82" spans="1:31">
      <c r="A82" s="82" t="s">
        <v>6</v>
      </c>
      <c r="B82" s="82">
        <v>0</v>
      </c>
      <c r="C82" s="82">
        <v>82.1</v>
      </c>
      <c r="D82" s="82">
        <v>10.6</v>
      </c>
      <c r="E82" s="82">
        <v>0</v>
      </c>
      <c r="F82" s="82">
        <v>0</v>
      </c>
      <c r="G82" s="82">
        <f t="shared" si="7"/>
        <v>92.699999999999989</v>
      </c>
      <c r="H82" s="82">
        <v>0</v>
      </c>
      <c r="I82" s="82">
        <v>0</v>
      </c>
      <c r="J82" s="82">
        <f t="shared" si="8"/>
        <v>0</v>
      </c>
      <c r="K82" s="82">
        <v>0</v>
      </c>
      <c r="L82" s="82">
        <v>0</v>
      </c>
      <c r="M82" s="82">
        <v>0</v>
      </c>
      <c r="N82" s="82">
        <f t="shared" si="9"/>
        <v>0</v>
      </c>
      <c r="O82" s="82">
        <v>0</v>
      </c>
      <c r="P82" s="82">
        <v>0</v>
      </c>
      <c r="Q82" s="82">
        <v>7.3</v>
      </c>
      <c r="R82" s="82">
        <v>0</v>
      </c>
      <c r="S82" s="82">
        <f t="shared" si="10"/>
        <v>7.3</v>
      </c>
      <c r="T82" s="82">
        <v>0</v>
      </c>
      <c r="U82" s="82">
        <v>0</v>
      </c>
      <c r="V82" s="82">
        <v>0</v>
      </c>
      <c r="W82" s="82">
        <v>0</v>
      </c>
      <c r="X82" s="106">
        <f t="shared" si="11"/>
        <v>1.1546319456101628E-14</v>
      </c>
      <c r="Y82" s="82">
        <v>100</v>
      </c>
      <c r="Z82" s="82" t="s">
        <v>330</v>
      </c>
      <c r="AA82" s="105"/>
      <c r="AB82" s="105"/>
      <c r="AC82" s="105"/>
      <c r="AD82" s="105"/>
      <c r="AE82" s="105"/>
    </row>
    <row r="83" spans="1:31">
      <c r="A83" s="82" t="s">
        <v>22</v>
      </c>
      <c r="B83" s="82">
        <v>23.4</v>
      </c>
      <c r="C83" s="82">
        <v>20.5</v>
      </c>
      <c r="D83" s="82">
        <v>22.1</v>
      </c>
      <c r="E83" s="82">
        <v>0.8</v>
      </c>
      <c r="F83" s="82">
        <v>15.6</v>
      </c>
      <c r="G83" s="82">
        <f t="shared" si="7"/>
        <v>59</v>
      </c>
      <c r="H83" s="82">
        <v>10.4</v>
      </c>
      <c r="I83" s="82">
        <v>0.9</v>
      </c>
      <c r="J83" s="82">
        <f t="shared" si="8"/>
        <v>11.3</v>
      </c>
      <c r="K83" s="82">
        <v>0.7</v>
      </c>
      <c r="L83" s="82">
        <v>0.1</v>
      </c>
      <c r="M83" s="82">
        <v>0</v>
      </c>
      <c r="N83" s="82">
        <f t="shared" si="9"/>
        <v>0</v>
      </c>
      <c r="O83" s="82">
        <v>3.2</v>
      </c>
      <c r="P83" s="82">
        <v>2.2000000000000002</v>
      </c>
      <c r="Q83" s="82">
        <v>0</v>
      </c>
      <c r="R83" s="82">
        <v>0</v>
      </c>
      <c r="S83" s="82">
        <f t="shared" si="10"/>
        <v>0</v>
      </c>
      <c r="T83" s="82">
        <v>0</v>
      </c>
      <c r="U83" s="82">
        <v>0</v>
      </c>
      <c r="V83" s="82">
        <v>0</v>
      </c>
      <c r="W83" s="82">
        <v>0</v>
      </c>
      <c r="X83" s="106">
        <f t="shared" si="11"/>
        <v>5.4999999999999938</v>
      </c>
      <c r="Y83" s="82">
        <v>100</v>
      </c>
      <c r="Z83" s="82" t="s">
        <v>331</v>
      </c>
      <c r="AA83" s="105"/>
      <c r="AB83" s="105"/>
      <c r="AC83" s="105"/>
      <c r="AD83" s="105"/>
      <c r="AE83" s="105"/>
    </row>
    <row r="84" spans="1:31">
      <c r="A84" s="82" t="s">
        <v>28</v>
      </c>
      <c r="B84" s="82">
        <v>31.4</v>
      </c>
      <c r="C84" s="82">
        <v>26.2</v>
      </c>
      <c r="D84" s="82">
        <v>32</v>
      </c>
      <c r="E84" s="82">
        <v>1.6</v>
      </c>
      <c r="F84" s="82">
        <v>2.6</v>
      </c>
      <c r="G84" s="82">
        <f t="shared" si="7"/>
        <v>62.400000000000006</v>
      </c>
      <c r="H84" s="82">
        <v>4.3</v>
      </c>
      <c r="I84" s="82">
        <v>0.3</v>
      </c>
      <c r="J84" s="82">
        <f t="shared" si="8"/>
        <v>4.5999999999999996</v>
      </c>
      <c r="K84" s="82">
        <v>0</v>
      </c>
      <c r="L84" s="82">
        <v>0</v>
      </c>
      <c r="M84" s="82">
        <v>0</v>
      </c>
      <c r="N84" s="82">
        <f t="shared" si="9"/>
        <v>0</v>
      </c>
      <c r="O84" s="82">
        <v>1.6</v>
      </c>
      <c r="P84" s="82">
        <v>0</v>
      </c>
      <c r="Q84" s="82">
        <v>0</v>
      </c>
      <c r="R84" s="82">
        <v>0</v>
      </c>
      <c r="S84" s="82">
        <f t="shared" si="10"/>
        <v>0</v>
      </c>
      <c r="T84" s="82">
        <v>0</v>
      </c>
      <c r="U84" s="82">
        <v>0</v>
      </c>
      <c r="V84" s="82">
        <v>0</v>
      </c>
      <c r="W84" s="82">
        <v>0</v>
      </c>
      <c r="X84" s="106">
        <f t="shared" si="11"/>
        <v>1.599999999999989</v>
      </c>
      <c r="Y84" s="82">
        <v>100</v>
      </c>
      <c r="Z84" s="82" t="s">
        <v>345</v>
      </c>
      <c r="AA84" s="105"/>
      <c r="AB84" s="105"/>
      <c r="AC84" s="105"/>
      <c r="AD84" s="105"/>
      <c r="AE84" s="105"/>
    </row>
    <row r="85" spans="1:31">
      <c r="A85" s="82" t="s">
        <v>23</v>
      </c>
      <c r="B85" s="82">
        <v>0</v>
      </c>
      <c r="C85" s="82">
        <v>15.7</v>
      </c>
      <c r="D85" s="82">
        <v>31.1</v>
      </c>
      <c r="E85" s="82">
        <v>1</v>
      </c>
      <c r="F85" s="82">
        <v>5.0999999999999996</v>
      </c>
      <c r="G85" s="82">
        <f t="shared" si="7"/>
        <v>52.9</v>
      </c>
      <c r="H85" s="82">
        <v>13.1</v>
      </c>
      <c r="I85" s="82">
        <v>30.1</v>
      </c>
      <c r="J85" s="82">
        <f t="shared" si="8"/>
        <v>43.2</v>
      </c>
      <c r="K85" s="82">
        <v>1.8</v>
      </c>
      <c r="L85" s="82">
        <v>1.6</v>
      </c>
      <c r="M85" s="82">
        <v>0</v>
      </c>
      <c r="N85" s="82">
        <f t="shared" si="9"/>
        <v>0.5</v>
      </c>
      <c r="O85" s="82">
        <v>0</v>
      </c>
      <c r="P85" s="82">
        <v>0</v>
      </c>
      <c r="Q85" s="82">
        <v>0</v>
      </c>
      <c r="R85" s="82">
        <v>0</v>
      </c>
      <c r="S85" s="82">
        <f t="shared" si="10"/>
        <v>0</v>
      </c>
      <c r="T85" s="82">
        <v>0</v>
      </c>
      <c r="U85" s="82">
        <v>0</v>
      </c>
      <c r="V85" s="82">
        <v>0.5</v>
      </c>
      <c r="W85" s="82">
        <v>0</v>
      </c>
      <c r="X85" s="106">
        <f t="shared" si="11"/>
        <v>-1.3322676295501878E-15</v>
      </c>
      <c r="Y85" s="82">
        <v>100</v>
      </c>
      <c r="Z85" s="82" t="s">
        <v>332</v>
      </c>
      <c r="AA85" s="105"/>
      <c r="AB85" s="105"/>
      <c r="AC85" s="105"/>
      <c r="AD85" s="105"/>
      <c r="AE85" s="105"/>
    </row>
    <row r="86" spans="1:31">
      <c r="A86" s="82" t="s">
        <v>7</v>
      </c>
      <c r="B86" s="82">
        <v>13</v>
      </c>
      <c r="C86" s="82">
        <v>36.299999999999997</v>
      </c>
      <c r="D86" s="82">
        <v>7.2</v>
      </c>
      <c r="E86" s="82">
        <v>0.5</v>
      </c>
      <c r="F86" s="82">
        <v>2.4</v>
      </c>
      <c r="G86" s="82">
        <f t="shared" si="7"/>
        <v>46.4</v>
      </c>
      <c r="H86" s="82">
        <v>17.399999999999999</v>
      </c>
      <c r="I86" s="82">
        <v>22.7</v>
      </c>
      <c r="J86" s="82">
        <f t="shared" si="8"/>
        <v>40.099999999999994</v>
      </c>
      <c r="K86" s="82">
        <v>0.1</v>
      </c>
      <c r="L86" s="82">
        <v>0.1</v>
      </c>
      <c r="M86" s="82">
        <v>0</v>
      </c>
      <c r="N86" s="82">
        <f t="shared" si="9"/>
        <v>0</v>
      </c>
      <c r="O86" s="82">
        <v>0.4</v>
      </c>
      <c r="P86" s="82">
        <v>0</v>
      </c>
      <c r="Q86" s="82">
        <v>0</v>
      </c>
      <c r="R86" s="82">
        <v>0</v>
      </c>
      <c r="S86" s="82">
        <f t="shared" si="10"/>
        <v>0</v>
      </c>
      <c r="T86" s="82">
        <v>0</v>
      </c>
      <c r="U86" s="82">
        <v>0</v>
      </c>
      <c r="V86" s="82">
        <v>0</v>
      </c>
      <c r="W86" s="82">
        <v>0</v>
      </c>
      <c r="X86" s="106">
        <f t="shared" si="11"/>
        <v>0.30000000000000715</v>
      </c>
      <c r="Y86" s="82">
        <v>100</v>
      </c>
      <c r="Z86" s="82" t="s">
        <v>333</v>
      </c>
      <c r="AA86" s="105"/>
      <c r="AB86" s="105"/>
      <c r="AC86" s="105"/>
      <c r="AD86" s="105"/>
      <c r="AE86" s="105"/>
    </row>
    <row r="87" spans="1:31">
      <c r="A87" s="82" t="s">
        <v>24</v>
      </c>
      <c r="B87" s="82">
        <v>0</v>
      </c>
      <c r="C87" s="82">
        <v>72.599999999999994</v>
      </c>
      <c r="D87" s="82">
        <v>5.9</v>
      </c>
      <c r="E87" s="82">
        <v>0.3</v>
      </c>
      <c r="F87" s="82">
        <v>0</v>
      </c>
      <c r="G87" s="82">
        <f t="shared" si="7"/>
        <v>78.8</v>
      </c>
      <c r="H87" s="82">
        <v>14.1</v>
      </c>
      <c r="I87" s="82">
        <v>6.5</v>
      </c>
      <c r="J87" s="82">
        <f t="shared" si="8"/>
        <v>20.6</v>
      </c>
      <c r="K87" s="82">
        <v>0</v>
      </c>
      <c r="L87" s="82">
        <v>0</v>
      </c>
      <c r="M87" s="82">
        <v>0</v>
      </c>
      <c r="N87" s="82">
        <f t="shared" si="9"/>
        <v>0</v>
      </c>
      <c r="O87" s="82">
        <v>0</v>
      </c>
      <c r="P87" s="82">
        <v>0</v>
      </c>
      <c r="Q87" s="82">
        <v>0.6</v>
      </c>
      <c r="R87" s="82">
        <v>0</v>
      </c>
      <c r="S87" s="82">
        <f t="shared" si="10"/>
        <v>0.6</v>
      </c>
      <c r="T87" s="82">
        <v>0</v>
      </c>
      <c r="U87" s="82">
        <v>0</v>
      </c>
      <c r="V87" s="82">
        <v>0</v>
      </c>
      <c r="W87" s="82">
        <v>0</v>
      </c>
      <c r="X87" s="106">
        <f t="shared" si="11"/>
        <v>1.4432899320127035E-15</v>
      </c>
      <c r="Y87" s="82">
        <v>100</v>
      </c>
      <c r="Z87" s="82" t="s">
        <v>334</v>
      </c>
      <c r="AA87" s="105"/>
      <c r="AB87" s="105"/>
      <c r="AC87" s="105"/>
      <c r="AD87" s="105"/>
      <c r="AE87" s="105"/>
    </row>
    <row r="88" spans="1:31">
      <c r="A88" s="82" t="s">
        <v>8</v>
      </c>
      <c r="B88" s="82">
        <v>8.1</v>
      </c>
      <c r="C88" s="82">
        <v>25.5</v>
      </c>
      <c r="D88" s="82">
        <v>13.2</v>
      </c>
      <c r="E88" s="82">
        <v>0.7</v>
      </c>
      <c r="F88" s="82">
        <v>25.2</v>
      </c>
      <c r="G88" s="82">
        <f t="shared" si="7"/>
        <v>64.600000000000009</v>
      </c>
      <c r="H88" s="82">
        <v>8.3000000000000007</v>
      </c>
      <c r="I88" s="82">
        <v>17</v>
      </c>
      <c r="J88" s="82">
        <f t="shared" si="8"/>
        <v>25.3</v>
      </c>
      <c r="K88" s="82">
        <v>0.4</v>
      </c>
      <c r="L88" s="82">
        <v>0.1</v>
      </c>
      <c r="M88" s="82">
        <v>0</v>
      </c>
      <c r="N88" s="82">
        <f t="shared" si="9"/>
        <v>0.7</v>
      </c>
      <c r="O88" s="82">
        <v>0.6</v>
      </c>
      <c r="P88" s="82">
        <v>0</v>
      </c>
      <c r="Q88" s="82">
        <v>0</v>
      </c>
      <c r="R88" s="82">
        <v>0.1</v>
      </c>
      <c r="S88" s="82">
        <f t="shared" si="10"/>
        <v>0.1</v>
      </c>
      <c r="T88" s="82">
        <v>0</v>
      </c>
      <c r="U88" s="82">
        <v>0</v>
      </c>
      <c r="V88" s="82">
        <v>0.1</v>
      </c>
      <c r="W88" s="82">
        <v>0.6</v>
      </c>
      <c r="X88" s="106">
        <f t="shared" si="11"/>
        <v>0.69999999999999651</v>
      </c>
      <c r="Y88" s="82">
        <v>100</v>
      </c>
      <c r="Z88" s="82" t="s">
        <v>335</v>
      </c>
      <c r="AA88" s="105"/>
      <c r="AB88" s="105"/>
      <c r="AC88" s="105"/>
      <c r="AD88" s="105"/>
      <c r="AE88" s="105"/>
    </row>
    <row r="89" spans="1:31" ht="25.5">
      <c r="A89" s="83" t="s">
        <v>410</v>
      </c>
      <c r="B89" s="82">
        <v>6</v>
      </c>
      <c r="C89" s="82">
        <v>74.900000000000006</v>
      </c>
      <c r="D89" s="82">
        <v>18.8</v>
      </c>
      <c r="E89" s="82">
        <v>0</v>
      </c>
      <c r="F89" s="82">
        <v>0.3</v>
      </c>
      <c r="G89" s="82">
        <f t="shared" si="7"/>
        <v>94</v>
      </c>
      <c r="H89" s="82">
        <v>0</v>
      </c>
      <c r="I89" s="82">
        <v>0</v>
      </c>
      <c r="J89" s="82">
        <f t="shared" si="8"/>
        <v>0</v>
      </c>
      <c r="K89" s="82">
        <v>0</v>
      </c>
      <c r="L89" s="82">
        <v>0</v>
      </c>
      <c r="M89" s="82">
        <v>0</v>
      </c>
      <c r="N89" s="82">
        <f t="shared" si="9"/>
        <v>0</v>
      </c>
      <c r="O89" s="82">
        <v>0</v>
      </c>
      <c r="P89" s="82">
        <v>0</v>
      </c>
      <c r="Q89" s="82">
        <v>0</v>
      </c>
      <c r="R89" s="82">
        <v>0</v>
      </c>
      <c r="S89" s="82">
        <f t="shared" si="10"/>
        <v>0</v>
      </c>
      <c r="T89" s="82">
        <v>0</v>
      </c>
      <c r="U89" s="82">
        <v>0</v>
      </c>
      <c r="V89" s="82">
        <v>0</v>
      </c>
      <c r="W89" s="82">
        <v>0</v>
      </c>
      <c r="X89" s="106">
        <f t="shared" si="11"/>
        <v>0</v>
      </c>
      <c r="Y89" s="82">
        <v>100</v>
      </c>
      <c r="Z89" s="82" t="s">
        <v>438</v>
      </c>
      <c r="AA89" s="105"/>
      <c r="AB89" s="105"/>
      <c r="AC89" s="105"/>
      <c r="AD89" s="105"/>
      <c r="AE89" s="105"/>
    </row>
    <row r="90" spans="1:31">
      <c r="A90" s="82" t="s">
        <v>29</v>
      </c>
      <c r="B90" s="82">
        <v>0</v>
      </c>
      <c r="C90" s="82">
        <v>83.4</v>
      </c>
      <c r="D90" s="82">
        <v>14.1</v>
      </c>
      <c r="E90" s="82">
        <v>2.5</v>
      </c>
      <c r="F90" s="82">
        <v>0.1</v>
      </c>
      <c r="G90" s="82">
        <f t="shared" si="7"/>
        <v>100.1</v>
      </c>
      <c r="H90" s="82">
        <v>0</v>
      </c>
      <c r="I90" s="82">
        <v>0</v>
      </c>
      <c r="J90" s="82">
        <f t="shared" si="8"/>
        <v>0</v>
      </c>
      <c r="K90" s="82">
        <v>0</v>
      </c>
      <c r="L90" s="82">
        <v>0</v>
      </c>
      <c r="M90" s="82">
        <v>0</v>
      </c>
      <c r="N90" s="82">
        <f t="shared" si="9"/>
        <v>0</v>
      </c>
      <c r="O90" s="82">
        <v>0</v>
      </c>
      <c r="P90" s="82">
        <v>0</v>
      </c>
      <c r="Q90" s="82">
        <v>0</v>
      </c>
      <c r="R90" s="82">
        <v>0</v>
      </c>
      <c r="S90" s="82">
        <f t="shared" si="10"/>
        <v>0</v>
      </c>
      <c r="T90" s="82">
        <v>0</v>
      </c>
      <c r="U90" s="82">
        <v>0</v>
      </c>
      <c r="V90" s="82">
        <v>0</v>
      </c>
      <c r="W90" s="82">
        <v>0</v>
      </c>
      <c r="X90" s="106">
        <f t="shared" si="11"/>
        <v>-9.9999999999994316E-2</v>
      </c>
      <c r="Y90" s="82">
        <v>100</v>
      </c>
      <c r="Z90" s="82" t="s">
        <v>337</v>
      </c>
      <c r="AA90" s="105"/>
      <c r="AB90" s="105"/>
      <c r="AC90" s="105"/>
      <c r="AD90" s="105"/>
      <c r="AE90" s="105"/>
    </row>
    <row r="91" spans="1:31">
      <c r="A91" s="82" t="s">
        <v>33</v>
      </c>
      <c r="B91" s="82">
        <v>16.399999999999999</v>
      </c>
      <c r="C91" s="82">
        <v>16.7</v>
      </c>
      <c r="D91" s="82">
        <v>18.2</v>
      </c>
      <c r="E91" s="82">
        <v>1</v>
      </c>
      <c r="F91" s="82">
        <v>23.8</v>
      </c>
      <c r="G91" s="82">
        <f t="shared" si="7"/>
        <v>59.7</v>
      </c>
      <c r="H91" s="82">
        <v>13.5</v>
      </c>
      <c r="I91" s="82">
        <v>10.4</v>
      </c>
      <c r="J91" s="82">
        <f t="shared" si="8"/>
        <v>23.9</v>
      </c>
      <c r="K91" s="82">
        <v>0</v>
      </c>
      <c r="L91" s="82">
        <v>0</v>
      </c>
      <c r="M91" s="82">
        <v>0</v>
      </c>
      <c r="N91" s="82">
        <f t="shared" si="9"/>
        <v>0</v>
      </c>
      <c r="O91" s="82">
        <v>0</v>
      </c>
      <c r="P91" s="82">
        <v>0</v>
      </c>
      <c r="Q91" s="82">
        <v>0</v>
      </c>
      <c r="R91" s="82">
        <v>0</v>
      </c>
      <c r="S91" s="82">
        <f t="shared" si="10"/>
        <v>0</v>
      </c>
      <c r="T91" s="82">
        <v>0</v>
      </c>
      <c r="U91" s="82">
        <v>0</v>
      </c>
      <c r="V91" s="82">
        <v>0</v>
      </c>
      <c r="W91" s="82">
        <v>0</v>
      </c>
      <c r="X91" s="106">
        <f t="shared" si="11"/>
        <v>-7.1054273576010019E-15</v>
      </c>
      <c r="Y91" s="82">
        <v>100</v>
      </c>
      <c r="Z91" s="82" t="s">
        <v>338</v>
      </c>
      <c r="AA91" s="105"/>
      <c r="AB91" s="105"/>
      <c r="AC91" s="105"/>
      <c r="AD91" s="105"/>
      <c r="AE91" s="105"/>
    </row>
    <row r="92" spans="1:31">
      <c r="A92" s="82" t="s">
        <v>36</v>
      </c>
      <c r="B92" s="82">
        <v>40.4</v>
      </c>
      <c r="C92" s="82">
        <v>7.6</v>
      </c>
      <c r="D92" s="82">
        <v>2.4</v>
      </c>
      <c r="E92" s="82">
        <v>2.5</v>
      </c>
      <c r="F92" s="82">
        <v>5.7</v>
      </c>
      <c r="G92" s="82">
        <f t="shared" si="7"/>
        <v>18.2</v>
      </c>
      <c r="H92" s="82">
        <v>41.4</v>
      </c>
      <c r="I92" s="82">
        <v>0</v>
      </c>
      <c r="J92" s="82">
        <f t="shared" si="8"/>
        <v>41.4</v>
      </c>
      <c r="K92" s="82">
        <v>0</v>
      </c>
      <c r="L92" s="82">
        <v>0</v>
      </c>
      <c r="M92" s="82">
        <v>0</v>
      </c>
      <c r="N92" s="82">
        <f t="shared" si="9"/>
        <v>0</v>
      </c>
      <c r="O92" s="82">
        <v>0</v>
      </c>
      <c r="P92" s="82">
        <v>0</v>
      </c>
      <c r="Q92" s="82">
        <v>0</v>
      </c>
      <c r="R92" s="82">
        <v>0</v>
      </c>
      <c r="S92" s="82">
        <f t="shared" si="10"/>
        <v>0</v>
      </c>
      <c r="T92" s="82">
        <v>0</v>
      </c>
      <c r="U92" s="82">
        <v>0</v>
      </c>
      <c r="V92" s="82">
        <v>0</v>
      </c>
      <c r="W92" s="82">
        <v>0</v>
      </c>
      <c r="X92" s="106">
        <f t="shared" si="11"/>
        <v>7.1054273576010019E-15</v>
      </c>
      <c r="Y92" s="82">
        <v>100</v>
      </c>
      <c r="Z92" s="82" t="s">
        <v>339</v>
      </c>
      <c r="AA92" s="105"/>
      <c r="AB92" s="105"/>
      <c r="AC92" s="105"/>
      <c r="AD92" s="105"/>
      <c r="AE92" s="105"/>
    </row>
    <row r="93" spans="1:31">
      <c r="A93" s="82" t="s">
        <v>30</v>
      </c>
      <c r="B93" s="82">
        <v>0</v>
      </c>
      <c r="C93" s="82">
        <v>0</v>
      </c>
      <c r="D93" s="82">
        <v>0</v>
      </c>
      <c r="E93" s="82">
        <v>1.3</v>
      </c>
      <c r="F93" s="82">
        <v>2.1</v>
      </c>
      <c r="G93" s="82">
        <f t="shared" si="7"/>
        <v>3.4000000000000004</v>
      </c>
      <c r="H93" s="82">
        <v>1.2</v>
      </c>
      <c r="I93" s="82">
        <v>0</v>
      </c>
      <c r="J93" s="82">
        <f t="shared" si="8"/>
        <v>1.2</v>
      </c>
      <c r="K93" s="82">
        <v>70.900000000000006</v>
      </c>
      <c r="L93" s="82">
        <v>24.4</v>
      </c>
      <c r="M93" s="82">
        <v>0</v>
      </c>
      <c r="N93" s="82">
        <f t="shared" si="9"/>
        <v>0</v>
      </c>
      <c r="O93" s="82">
        <v>0</v>
      </c>
      <c r="P93" s="82">
        <v>0</v>
      </c>
      <c r="Q93" s="82">
        <v>0</v>
      </c>
      <c r="R93" s="82">
        <v>0</v>
      </c>
      <c r="S93" s="82">
        <f t="shared" si="10"/>
        <v>0</v>
      </c>
      <c r="T93" s="82">
        <v>0</v>
      </c>
      <c r="U93" s="82">
        <v>0</v>
      </c>
      <c r="V93" s="82">
        <v>0</v>
      </c>
      <c r="W93" s="82">
        <v>0</v>
      </c>
      <c r="X93" s="106">
        <f t="shared" si="11"/>
        <v>9.999999999998721E-2</v>
      </c>
      <c r="Y93" s="82">
        <v>100</v>
      </c>
      <c r="Z93" s="82" t="s">
        <v>340</v>
      </c>
      <c r="AA93" s="105"/>
      <c r="AB93" s="105"/>
      <c r="AC93" s="105"/>
      <c r="AD93" s="105"/>
      <c r="AE93" s="105"/>
    </row>
    <row r="94" spans="1:31">
      <c r="A94" s="82" t="s">
        <v>31</v>
      </c>
      <c r="B94" s="82">
        <v>26.5</v>
      </c>
      <c r="C94" s="82">
        <v>60.2</v>
      </c>
      <c r="D94" s="82">
        <v>7.7</v>
      </c>
      <c r="E94" s="82">
        <v>1.5</v>
      </c>
      <c r="F94" s="82">
        <v>3</v>
      </c>
      <c r="G94" s="82">
        <f t="shared" si="7"/>
        <v>72.400000000000006</v>
      </c>
      <c r="H94" s="82">
        <v>0</v>
      </c>
      <c r="I94" s="82">
        <v>0</v>
      </c>
      <c r="J94" s="82">
        <f t="shared" si="8"/>
        <v>0</v>
      </c>
      <c r="K94" s="82">
        <v>0</v>
      </c>
      <c r="L94" s="82">
        <v>1.1000000000000001</v>
      </c>
      <c r="M94" s="82">
        <v>0</v>
      </c>
      <c r="N94" s="82">
        <f t="shared" si="9"/>
        <v>0</v>
      </c>
      <c r="O94" s="82">
        <v>0</v>
      </c>
      <c r="P94" s="82">
        <v>0</v>
      </c>
      <c r="Q94" s="82">
        <v>0</v>
      </c>
      <c r="R94" s="82">
        <v>0</v>
      </c>
      <c r="S94" s="82">
        <f t="shared" si="10"/>
        <v>0</v>
      </c>
      <c r="T94" s="82">
        <v>0</v>
      </c>
      <c r="U94" s="82">
        <v>0</v>
      </c>
      <c r="V94" s="82">
        <v>0</v>
      </c>
      <c r="W94" s="82">
        <v>0</v>
      </c>
      <c r="X94" s="106">
        <f t="shared" si="11"/>
        <v>-5.773159728050814E-15</v>
      </c>
      <c r="Y94" s="82">
        <v>100</v>
      </c>
      <c r="Z94" s="82" t="s">
        <v>341</v>
      </c>
      <c r="AA94" s="105"/>
      <c r="AB94" s="105"/>
      <c r="AC94" s="105"/>
      <c r="AD94" s="105"/>
      <c r="AE94" s="105"/>
    </row>
    <row r="95" spans="1:31">
      <c r="A95" s="82" t="s">
        <v>437</v>
      </c>
      <c r="B95" s="82">
        <v>0.6</v>
      </c>
      <c r="C95" s="82">
        <v>35.9</v>
      </c>
      <c r="D95" s="82">
        <v>23.1</v>
      </c>
      <c r="E95" s="82">
        <v>1.1000000000000001</v>
      </c>
      <c r="F95" s="82">
        <v>5.9</v>
      </c>
      <c r="G95" s="82">
        <f t="shared" si="7"/>
        <v>66</v>
      </c>
      <c r="H95" s="82">
        <v>5.9</v>
      </c>
      <c r="I95" s="82">
        <v>7.9</v>
      </c>
      <c r="J95" s="82">
        <f t="shared" si="8"/>
        <v>13.8</v>
      </c>
      <c r="K95" s="82">
        <v>6.5</v>
      </c>
      <c r="L95" s="82">
        <v>0.6</v>
      </c>
      <c r="M95" s="82">
        <v>0.5</v>
      </c>
      <c r="N95" s="82">
        <f t="shared" si="9"/>
        <v>4.8</v>
      </c>
      <c r="O95" s="82">
        <v>0.2</v>
      </c>
      <c r="P95" s="82">
        <v>3.3</v>
      </c>
      <c r="Q95" s="82">
        <v>3.5</v>
      </c>
      <c r="R95" s="82">
        <v>0.1</v>
      </c>
      <c r="S95" s="82">
        <f t="shared" si="10"/>
        <v>3.6</v>
      </c>
      <c r="T95" s="82">
        <v>0.5</v>
      </c>
      <c r="U95" s="82">
        <v>1.3</v>
      </c>
      <c r="V95" s="82">
        <v>0.7</v>
      </c>
      <c r="W95" s="82">
        <v>2.8</v>
      </c>
      <c r="X95" s="106">
        <f t="shared" si="11"/>
        <v>3.6000000000000054</v>
      </c>
      <c r="Y95" s="82">
        <v>100</v>
      </c>
      <c r="Z95" s="82" t="s">
        <v>436</v>
      </c>
      <c r="AA95" s="105"/>
      <c r="AB95" s="105"/>
      <c r="AC95" s="105"/>
      <c r="AD95" s="105"/>
      <c r="AE95" s="105"/>
    </row>
    <row r="96" spans="1:31">
      <c r="A96" s="82" t="s">
        <v>435</v>
      </c>
      <c r="B96" s="82">
        <v>15.4</v>
      </c>
      <c r="C96" s="82">
        <v>56.1</v>
      </c>
      <c r="D96" s="82">
        <v>11.3</v>
      </c>
      <c r="E96" s="82">
        <v>1.9</v>
      </c>
      <c r="F96" s="82">
        <v>4.5999999999999996</v>
      </c>
      <c r="G96" s="82">
        <f t="shared" si="7"/>
        <v>73.900000000000006</v>
      </c>
      <c r="H96" s="82">
        <v>8</v>
      </c>
      <c r="I96" s="82">
        <v>1.2</v>
      </c>
      <c r="J96" s="82">
        <f t="shared" si="8"/>
        <v>9.1999999999999993</v>
      </c>
      <c r="K96" s="82">
        <v>0.9</v>
      </c>
      <c r="L96" s="82">
        <v>0.6</v>
      </c>
      <c r="M96" s="82">
        <v>0</v>
      </c>
      <c r="N96" s="82">
        <f t="shared" si="9"/>
        <v>0</v>
      </c>
      <c r="O96" s="82">
        <v>0</v>
      </c>
      <c r="P96" s="82">
        <v>0</v>
      </c>
      <c r="Q96" s="82">
        <v>0</v>
      </c>
      <c r="R96" s="82">
        <v>0</v>
      </c>
      <c r="S96" s="82">
        <f t="shared" si="10"/>
        <v>0</v>
      </c>
      <c r="T96" s="82">
        <v>0</v>
      </c>
      <c r="U96" s="82">
        <v>0</v>
      </c>
      <c r="V96" s="82">
        <v>0</v>
      </c>
      <c r="W96" s="82">
        <v>0</v>
      </c>
      <c r="X96" s="106">
        <f t="shared" si="11"/>
        <v>-1.0658141036401503E-14</v>
      </c>
      <c r="Y96" s="82">
        <v>100</v>
      </c>
      <c r="Z96" s="82" t="s">
        <v>434</v>
      </c>
      <c r="AA96" s="105"/>
      <c r="AB96" s="105"/>
      <c r="AC96" s="105"/>
      <c r="AD96" s="105"/>
      <c r="AE96" s="105"/>
    </row>
    <row r="97" spans="1:31">
      <c r="A97" s="81" t="s">
        <v>166</v>
      </c>
      <c r="B97" s="80">
        <v>12.2</v>
      </c>
      <c r="C97" s="80">
        <v>40.9</v>
      </c>
      <c r="D97" s="80">
        <v>16</v>
      </c>
      <c r="E97" s="80">
        <v>1</v>
      </c>
      <c r="F97" s="80">
        <v>7.1</v>
      </c>
      <c r="G97" s="82">
        <f t="shared" si="7"/>
        <v>65</v>
      </c>
      <c r="H97" s="80">
        <v>10.4</v>
      </c>
      <c r="I97" s="80">
        <v>6.7</v>
      </c>
      <c r="J97" s="82">
        <f t="shared" si="8"/>
        <v>17.100000000000001</v>
      </c>
      <c r="K97" s="80">
        <v>1.7</v>
      </c>
      <c r="L97" s="80">
        <v>2.4</v>
      </c>
      <c r="M97" s="80">
        <v>0</v>
      </c>
      <c r="N97" s="82">
        <f t="shared" si="9"/>
        <v>0.2</v>
      </c>
      <c r="O97" s="80">
        <v>0.8</v>
      </c>
      <c r="P97" s="80">
        <v>0.5</v>
      </c>
      <c r="Q97" s="80">
        <v>0.1</v>
      </c>
      <c r="R97" s="80">
        <v>0</v>
      </c>
      <c r="S97" s="82">
        <f t="shared" si="10"/>
        <v>0.1</v>
      </c>
      <c r="T97" s="80">
        <v>0</v>
      </c>
      <c r="U97" s="80">
        <v>0</v>
      </c>
      <c r="V97" s="80">
        <v>0</v>
      </c>
      <c r="W97" s="80">
        <v>0.2</v>
      </c>
      <c r="X97" s="106">
        <f t="shared" si="11"/>
        <v>1.2999999999999956</v>
      </c>
      <c r="Y97" s="80">
        <v>100</v>
      </c>
      <c r="Z97" s="82" t="s">
        <v>433</v>
      </c>
      <c r="AA97" s="105"/>
      <c r="AB97" s="105"/>
      <c r="AC97" s="105"/>
      <c r="AD97" s="105"/>
      <c r="AE97" s="105"/>
    </row>
    <row r="98" spans="1:31">
      <c r="A98" s="91" t="s">
        <v>432</v>
      </c>
      <c r="B98" s="79"/>
      <c r="C98" s="79"/>
      <c r="D98" s="79"/>
      <c r="E98" s="79"/>
      <c r="F98" s="79"/>
      <c r="G98" s="79"/>
      <c r="H98" s="79"/>
      <c r="I98" s="79"/>
      <c r="J98" s="79"/>
      <c r="K98" s="79"/>
      <c r="L98" s="79"/>
      <c r="M98" s="79"/>
      <c r="N98" s="79"/>
      <c r="O98" s="79"/>
      <c r="P98" s="79"/>
      <c r="Q98" s="79"/>
      <c r="R98" s="79"/>
      <c r="S98" s="79"/>
      <c r="T98" s="77"/>
    </row>
    <row r="99" spans="1:31">
      <c r="A99" s="92" t="s">
        <v>467</v>
      </c>
      <c r="B99" s="82"/>
      <c r="C99" s="82"/>
      <c r="D99" s="82"/>
      <c r="E99" s="82"/>
      <c r="F99" s="82"/>
      <c r="G99" s="82"/>
      <c r="H99" s="82"/>
      <c r="I99" s="82"/>
      <c r="J99" s="82"/>
      <c r="K99" s="82"/>
      <c r="L99" s="82"/>
      <c r="M99" s="82"/>
      <c r="N99" s="82"/>
      <c r="O99" s="82"/>
      <c r="P99" s="82"/>
      <c r="Q99" s="82"/>
      <c r="R99" s="82"/>
      <c r="S99" s="82"/>
      <c r="T99" s="82"/>
    </row>
    <row r="100" spans="1:31">
      <c r="A100" s="79"/>
      <c r="B100" s="79"/>
      <c r="C100" s="79"/>
      <c r="D100" s="79"/>
      <c r="E100" s="79"/>
      <c r="F100" s="79"/>
      <c r="G100" s="79"/>
      <c r="H100" s="79"/>
      <c r="I100" s="79"/>
      <c r="J100" s="79"/>
      <c r="K100" s="79"/>
      <c r="L100" s="79"/>
      <c r="M100" s="79"/>
      <c r="N100" s="79"/>
      <c r="O100" s="79"/>
      <c r="P100" s="79"/>
      <c r="Q100" s="79"/>
      <c r="R100" s="79"/>
      <c r="S100" s="79"/>
      <c r="T100" s="77"/>
    </row>
    <row r="101" spans="1:31">
      <c r="A101" s="79"/>
      <c r="B101" s="79"/>
      <c r="C101" s="79"/>
      <c r="D101" s="79"/>
      <c r="E101" s="79"/>
      <c r="F101" s="79"/>
      <c r="G101" s="79"/>
      <c r="H101" s="79"/>
      <c r="I101" s="79"/>
      <c r="J101" s="79"/>
      <c r="K101" s="79"/>
      <c r="L101" s="79"/>
      <c r="M101" s="79"/>
      <c r="N101" s="79"/>
      <c r="O101" s="79"/>
      <c r="P101" s="79"/>
      <c r="Q101" s="79"/>
      <c r="R101" s="79"/>
      <c r="S101" s="79"/>
      <c r="T101" s="77"/>
    </row>
  </sheetData>
  <mergeCells count="50">
    <mergeCell ref="A2:Z2"/>
    <mergeCell ref="A3:Z3"/>
    <mergeCell ref="A5:A7"/>
    <mergeCell ref="B5:Y5"/>
    <mergeCell ref="Z5:Z7"/>
    <mergeCell ref="B6:B7"/>
    <mergeCell ref="C6:C7"/>
    <mergeCell ref="D6:D7"/>
    <mergeCell ref="E6:E7"/>
    <mergeCell ref="F6:F7"/>
    <mergeCell ref="A48:I48"/>
    <mergeCell ref="A47:Z47"/>
    <mergeCell ref="H6:H7"/>
    <mergeCell ref="I6:I7"/>
    <mergeCell ref="K6:L6"/>
    <mergeCell ref="O6:P6"/>
    <mergeCell ref="Q6:R6"/>
    <mergeCell ref="T6:T7"/>
    <mergeCell ref="X6:X7"/>
    <mergeCell ref="S6:S7"/>
    <mergeCell ref="U6:W6"/>
    <mergeCell ref="Y6:Y7"/>
    <mergeCell ref="G6:G7"/>
    <mergeCell ref="J6:J7"/>
    <mergeCell ref="M6:M7"/>
    <mergeCell ref="N6:N7"/>
    <mergeCell ref="Y57:Y58"/>
    <mergeCell ref="F57:F58"/>
    <mergeCell ref="H57:H58"/>
    <mergeCell ref="I57:I58"/>
    <mergeCell ref="K57:L57"/>
    <mergeCell ref="O57:P57"/>
    <mergeCell ref="Q57:R57"/>
    <mergeCell ref="T57:T58"/>
    <mergeCell ref="U57:W57"/>
    <mergeCell ref="G57:G58"/>
    <mergeCell ref="X57:X58"/>
    <mergeCell ref="A53:T53"/>
    <mergeCell ref="A54:T54"/>
    <mergeCell ref="G55:N55"/>
    <mergeCell ref="A56:A58"/>
    <mergeCell ref="B56:S56"/>
    <mergeCell ref="B57:B58"/>
    <mergeCell ref="C57:C58"/>
    <mergeCell ref="D57:D58"/>
    <mergeCell ref="E57:E58"/>
    <mergeCell ref="J57:J58"/>
    <mergeCell ref="M57:M58"/>
    <mergeCell ref="N57:N58"/>
    <mergeCell ref="S57:S5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EDA58-BFF8-4660-AC62-68828AE691B6}">
  <dimension ref="A1:M18"/>
  <sheetViews>
    <sheetView view="pageBreakPreview" topLeftCell="A10" zoomScaleSheetLayoutView="100" workbookViewId="0">
      <selection activeCell="M17" sqref="M17"/>
    </sheetView>
  </sheetViews>
  <sheetFormatPr defaultColWidth="8.5703125" defaultRowHeight="15"/>
  <cols>
    <col min="2" max="2" width="7" customWidth="1"/>
    <col min="3" max="3" width="13.85546875" customWidth="1"/>
    <col min="4" max="11" width="10.7109375" customWidth="1"/>
    <col min="12" max="12" width="6.7109375" customWidth="1"/>
    <col min="13" max="13" width="17" customWidth="1"/>
  </cols>
  <sheetData>
    <row r="1" spans="1:13" ht="26.25" customHeight="1" thickTop="1">
      <c r="A1" s="914" t="s">
        <v>1092</v>
      </c>
      <c r="B1" s="915"/>
      <c r="C1" s="915"/>
      <c r="D1" s="915"/>
      <c r="E1" s="915"/>
      <c r="F1" s="915"/>
      <c r="G1" s="915"/>
      <c r="H1" s="915"/>
      <c r="I1" s="915"/>
      <c r="J1" s="915"/>
      <c r="K1" s="915"/>
      <c r="L1" s="915"/>
      <c r="M1" s="916"/>
    </row>
    <row r="2" spans="1:13" ht="29.25" customHeight="1">
      <c r="A2" s="917" t="s">
        <v>1093</v>
      </c>
      <c r="B2" s="918"/>
      <c r="C2" s="918"/>
      <c r="D2" s="918"/>
      <c r="E2" s="918"/>
      <c r="F2" s="918"/>
      <c r="G2" s="918"/>
      <c r="H2" s="918"/>
      <c r="I2" s="918"/>
      <c r="J2" s="918"/>
      <c r="K2" s="918"/>
      <c r="L2" s="918"/>
      <c r="M2" s="919"/>
    </row>
    <row r="3" spans="1:13" s="119" customFormat="1">
      <c r="A3" s="920" t="s">
        <v>554</v>
      </c>
      <c r="B3" s="921" t="s">
        <v>343</v>
      </c>
      <c r="C3" s="922"/>
      <c r="D3" s="923" t="s">
        <v>261</v>
      </c>
      <c r="E3" s="923"/>
      <c r="F3" s="923"/>
      <c r="G3" s="923"/>
      <c r="H3" s="923" t="s">
        <v>262</v>
      </c>
      <c r="I3" s="923"/>
      <c r="J3" s="923"/>
      <c r="K3" s="923"/>
      <c r="L3" s="924" t="s">
        <v>152</v>
      </c>
      <c r="M3" s="925"/>
    </row>
    <row r="4" spans="1:13" s="119" customFormat="1" ht="23.25" customHeight="1">
      <c r="A4" s="920"/>
      <c r="B4" s="921" t="s">
        <v>224</v>
      </c>
      <c r="C4" s="921"/>
      <c r="D4" s="581" t="s">
        <v>226</v>
      </c>
      <c r="E4" s="581" t="s">
        <v>227</v>
      </c>
      <c r="F4" s="581" t="s">
        <v>228</v>
      </c>
      <c r="G4" s="581" t="s">
        <v>1635</v>
      </c>
      <c r="H4" s="581" t="s">
        <v>229</v>
      </c>
      <c r="I4" s="581" t="s">
        <v>230</v>
      </c>
      <c r="J4" s="581" t="s">
        <v>43</v>
      </c>
      <c r="K4" s="581" t="s">
        <v>1635</v>
      </c>
      <c r="L4" s="924" t="s">
        <v>38</v>
      </c>
      <c r="M4" s="925"/>
    </row>
    <row r="5" spans="1:13" s="119" customFormat="1" ht="50.25" customHeight="1">
      <c r="A5" s="920"/>
      <c r="B5" s="926" t="s">
        <v>500</v>
      </c>
      <c r="C5" s="926"/>
      <c r="D5" s="582" t="s">
        <v>571</v>
      </c>
      <c r="E5" s="582" t="s">
        <v>572</v>
      </c>
      <c r="F5" s="582" t="s">
        <v>573</v>
      </c>
      <c r="G5" s="582" t="s">
        <v>1634</v>
      </c>
      <c r="H5" s="582" t="s">
        <v>571</v>
      </c>
      <c r="I5" s="582" t="s">
        <v>572</v>
      </c>
      <c r="J5" s="582" t="s">
        <v>573</v>
      </c>
      <c r="K5" s="582" t="s">
        <v>1634</v>
      </c>
      <c r="L5" s="927" t="s">
        <v>153</v>
      </c>
      <c r="M5" s="928"/>
    </row>
    <row r="6" spans="1:13" s="5" customFormat="1" ht="33" customHeight="1">
      <c r="A6" s="209">
        <v>1</v>
      </c>
      <c r="B6" s="13" t="s">
        <v>501</v>
      </c>
      <c r="C6" s="13"/>
      <c r="D6" s="585"/>
      <c r="E6" s="585">
        <v>0.1</v>
      </c>
      <c r="F6" s="585">
        <v>2.1</v>
      </c>
      <c r="G6" s="778">
        <v>2.2000000000000002</v>
      </c>
      <c r="H6" s="585"/>
      <c r="I6" s="585">
        <v>0.9</v>
      </c>
      <c r="J6" s="585">
        <v>5.0999999999999996</v>
      </c>
      <c r="K6" s="778">
        <v>7</v>
      </c>
      <c r="L6" s="898" t="s">
        <v>154</v>
      </c>
      <c r="M6" s="899"/>
    </row>
    <row r="7" spans="1:13" s="5" customFormat="1" ht="54.75" customHeight="1">
      <c r="A7" s="209">
        <v>2</v>
      </c>
      <c r="B7" s="898" t="s">
        <v>502</v>
      </c>
      <c r="C7" s="898"/>
      <c r="D7" s="585">
        <v>25</v>
      </c>
      <c r="E7" s="585">
        <v>27.9</v>
      </c>
      <c r="F7" s="585">
        <v>33.700000000000003</v>
      </c>
      <c r="G7" s="778">
        <f>22.6+1.6+13.9</f>
        <v>38.1</v>
      </c>
      <c r="H7" s="585">
        <v>74.5</v>
      </c>
      <c r="I7" s="585">
        <v>71</v>
      </c>
      <c r="J7" s="585">
        <v>69</v>
      </c>
      <c r="K7" s="778">
        <f>53.6+1.7+12.2</f>
        <v>67.5</v>
      </c>
      <c r="L7" s="909" t="s">
        <v>155</v>
      </c>
      <c r="M7" s="910"/>
    </row>
    <row r="8" spans="1:13" s="5" customFormat="1" ht="36.75" customHeight="1">
      <c r="A8" s="209">
        <v>3</v>
      </c>
      <c r="B8" s="13" t="s">
        <v>503</v>
      </c>
      <c r="C8" s="13"/>
      <c r="D8" s="585">
        <v>47.3</v>
      </c>
      <c r="E8" s="585">
        <v>53.2</v>
      </c>
      <c r="F8" s="585">
        <v>50.9</v>
      </c>
      <c r="G8" s="778">
        <v>45.9</v>
      </c>
      <c r="H8" s="585">
        <v>18.100000000000001</v>
      </c>
      <c r="I8" s="585">
        <v>21.3</v>
      </c>
      <c r="J8" s="585">
        <v>17.399999999999999</v>
      </c>
      <c r="K8" s="778">
        <v>16.100000000000001</v>
      </c>
      <c r="L8" s="898" t="s">
        <v>156</v>
      </c>
      <c r="M8" s="899"/>
    </row>
    <row r="9" spans="1:13" s="5" customFormat="1" ht="30" customHeight="1">
      <c r="A9" s="911">
        <v>4</v>
      </c>
      <c r="B9" s="912" t="s">
        <v>504</v>
      </c>
      <c r="C9" s="764" t="s">
        <v>505</v>
      </c>
      <c r="D9" s="913">
        <v>23.5</v>
      </c>
      <c r="E9" s="585">
        <v>2.8</v>
      </c>
      <c r="F9" s="585">
        <v>3.6</v>
      </c>
      <c r="G9" s="778">
        <v>3.5</v>
      </c>
      <c r="H9" s="913">
        <v>6</v>
      </c>
      <c r="I9" s="585">
        <v>1.8</v>
      </c>
      <c r="J9" s="585">
        <v>3.7</v>
      </c>
      <c r="K9" s="778">
        <v>3.3</v>
      </c>
      <c r="L9" s="912" t="s">
        <v>144</v>
      </c>
      <c r="M9" s="615" t="s">
        <v>157</v>
      </c>
    </row>
    <row r="10" spans="1:13" s="5" customFormat="1" ht="30" customHeight="1">
      <c r="A10" s="911"/>
      <c r="B10" s="912"/>
      <c r="C10" s="583" t="s">
        <v>506</v>
      </c>
      <c r="D10" s="913"/>
      <c r="E10" s="585">
        <v>12.4</v>
      </c>
      <c r="F10" s="585">
        <v>6</v>
      </c>
      <c r="G10" s="778">
        <v>3.8</v>
      </c>
      <c r="H10" s="913"/>
      <c r="I10" s="585">
        <v>2.9</v>
      </c>
      <c r="J10" s="585">
        <v>1</v>
      </c>
      <c r="K10" s="778">
        <v>0.6</v>
      </c>
      <c r="L10" s="912"/>
      <c r="M10" s="615" t="s">
        <v>158</v>
      </c>
    </row>
    <row r="11" spans="1:13" s="5" customFormat="1" ht="54" customHeight="1">
      <c r="A11" s="209">
        <v>5</v>
      </c>
      <c r="B11" s="898" t="s">
        <v>507</v>
      </c>
      <c r="C11" s="898"/>
      <c r="D11" s="585"/>
      <c r="E11" s="585">
        <v>0.2</v>
      </c>
      <c r="F11" s="585">
        <v>0.2</v>
      </c>
      <c r="G11" s="778">
        <v>0.3</v>
      </c>
      <c r="H11" s="585"/>
      <c r="I11" s="585">
        <v>0</v>
      </c>
      <c r="J11" s="585">
        <v>0.1</v>
      </c>
      <c r="K11" s="778">
        <v>0.1</v>
      </c>
      <c r="L11" s="898" t="s">
        <v>159</v>
      </c>
      <c r="M11" s="899"/>
    </row>
    <row r="12" spans="1:13" s="5" customFormat="1" ht="64.5" customHeight="1">
      <c r="A12" s="209">
        <v>6</v>
      </c>
      <c r="B12" s="898" t="s">
        <v>508</v>
      </c>
      <c r="C12" s="898"/>
      <c r="D12" s="585">
        <v>3.5</v>
      </c>
      <c r="E12" s="585">
        <v>2.1</v>
      </c>
      <c r="F12" s="585">
        <v>0.8</v>
      </c>
      <c r="G12" s="778">
        <v>0.9</v>
      </c>
      <c r="H12" s="585">
        <v>0.4</v>
      </c>
      <c r="I12" s="585">
        <v>0.8</v>
      </c>
      <c r="J12" s="585">
        <v>0.4</v>
      </c>
      <c r="K12" s="778">
        <v>0.4</v>
      </c>
      <c r="L12" s="898" t="s">
        <v>160</v>
      </c>
      <c r="M12" s="899"/>
    </row>
    <row r="13" spans="1:13" s="5" customFormat="1" ht="32.25" customHeight="1">
      <c r="A13" s="209">
        <v>7</v>
      </c>
      <c r="B13" s="897" t="s">
        <v>509</v>
      </c>
      <c r="C13" s="897"/>
      <c r="D13" s="585"/>
      <c r="E13" s="585">
        <v>1.1000000000000001</v>
      </c>
      <c r="F13" s="585">
        <v>1</v>
      </c>
      <c r="G13" s="778">
        <v>0.8</v>
      </c>
      <c r="H13" s="585"/>
      <c r="I13" s="585">
        <v>0.2</v>
      </c>
      <c r="J13" s="585">
        <v>0.3</v>
      </c>
      <c r="K13" s="778">
        <v>0.3</v>
      </c>
      <c r="L13" s="898" t="s">
        <v>151</v>
      </c>
      <c r="M13" s="899"/>
    </row>
    <row r="14" spans="1:13" s="5" customFormat="1" ht="30.75" customHeight="1">
      <c r="A14" s="209">
        <v>8</v>
      </c>
      <c r="B14" s="897" t="s">
        <v>510</v>
      </c>
      <c r="C14" s="897"/>
      <c r="D14" s="585">
        <v>0.7</v>
      </c>
      <c r="E14" s="585">
        <v>0.1</v>
      </c>
      <c r="F14" s="585" t="s">
        <v>162</v>
      </c>
      <c r="G14" s="778">
        <f>0.4+2.8+1.3</f>
        <v>4.5</v>
      </c>
      <c r="H14" s="585">
        <v>1</v>
      </c>
      <c r="I14" s="585">
        <v>1.1000000000000001</v>
      </c>
      <c r="J14" s="585" t="s">
        <v>163</v>
      </c>
      <c r="K14" s="778">
        <f>0.3+2.7+1.7</f>
        <v>4.7</v>
      </c>
      <c r="L14" s="898" t="s">
        <v>161</v>
      </c>
      <c r="M14" s="899"/>
    </row>
    <row r="15" spans="1:13" s="5" customFormat="1" ht="24.95" customHeight="1">
      <c r="A15" s="900" t="s">
        <v>1636</v>
      </c>
      <c r="B15" s="901"/>
      <c r="C15" s="901"/>
      <c r="D15" s="901"/>
      <c r="E15" s="901"/>
      <c r="F15" s="901"/>
      <c r="G15" s="901"/>
      <c r="H15" s="901"/>
      <c r="I15" s="901"/>
      <c r="J15" s="901"/>
      <c r="K15" s="901"/>
      <c r="L15" s="901"/>
      <c r="M15" s="902"/>
    </row>
    <row r="16" spans="1:13" s="2" customFormat="1" ht="24.95" customHeight="1">
      <c r="A16" s="903" t="s">
        <v>1637</v>
      </c>
      <c r="B16" s="904"/>
      <c r="C16" s="904"/>
      <c r="D16" s="904"/>
      <c r="E16" s="904"/>
      <c r="F16" s="904"/>
      <c r="G16" s="904"/>
      <c r="H16" s="904"/>
      <c r="I16" s="904"/>
      <c r="J16" s="904"/>
      <c r="K16" s="904"/>
      <c r="L16" s="904"/>
      <c r="M16" s="905"/>
    </row>
    <row r="17" spans="1:13" s="2" customFormat="1" ht="24.95" customHeight="1" thickBot="1">
      <c r="A17" s="906" t="s">
        <v>521</v>
      </c>
      <c r="B17" s="907"/>
      <c r="C17" s="907"/>
      <c r="D17" s="907"/>
      <c r="E17" s="907"/>
      <c r="F17" s="907"/>
      <c r="G17" s="907"/>
      <c r="H17" s="907"/>
      <c r="I17" s="907"/>
      <c r="J17" s="907"/>
      <c r="K17" s="907"/>
      <c r="L17" s="907"/>
      <c r="M17" s="908"/>
    </row>
    <row r="18" spans="1:13" ht="15.75" thickTop="1"/>
  </sheetData>
  <mergeCells count="31">
    <mergeCell ref="A1:M1"/>
    <mergeCell ref="A2:M2"/>
    <mergeCell ref="A3:A5"/>
    <mergeCell ref="B3:C3"/>
    <mergeCell ref="D3:G3"/>
    <mergeCell ref="H3:K3"/>
    <mergeCell ref="L3:M3"/>
    <mergeCell ref="B4:C4"/>
    <mergeCell ref="L4:M4"/>
    <mergeCell ref="B5:C5"/>
    <mergeCell ref="L5:M5"/>
    <mergeCell ref="L6:M6"/>
    <mergeCell ref="B7:C7"/>
    <mergeCell ref="L7:M7"/>
    <mergeCell ref="L8:M8"/>
    <mergeCell ref="A9:A10"/>
    <mergeCell ref="B9:B10"/>
    <mergeCell ref="D9:D10"/>
    <mergeCell ref="H9:H10"/>
    <mergeCell ref="L9:L10"/>
    <mergeCell ref="B11:C11"/>
    <mergeCell ref="L11:M11"/>
    <mergeCell ref="B12:C12"/>
    <mergeCell ref="L12:M12"/>
    <mergeCell ref="B13:C13"/>
    <mergeCell ref="L13:M13"/>
    <mergeCell ref="B14:C14"/>
    <mergeCell ref="L14:M14"/>
    <mergeCell ref="A15:M15"/>
    <mergeCell ref="A16:M16"/>
    <mergeCell ref="A17:M17"/>
  </mergeCells>
  <conditionalFormatting sqref="A6:N14">
    <cfRule type="expression" dxfId="35" priority="1">
      <formula>MOD(ROW(),3)=0</formula>
    </cfRule>
  </conditionalFormatting>
  <printOptions horizontalCentered="1" verticalCentered="1"/>
  <pageMargins left="0.23622047244094491" right="0.23622047244094491" top="0.35433070866141736" bottom="0.35433070866141736" header="0.31496062992125984" footer="0.31496062992125984"/>
  <pageSetup paperSize="9" scale="90" fitToWidth="0"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ADC08-286E-4E78-84B3-A14B7EDFE75E}">
  <dimension ref="A1:I129"/>
  <sheetViews>
    <sheetView view="pageBreakPreview" zoomScale="60" zoomScaleNormal="100" workbookViewId="0">
      <selection activeCell="M17" sqref="M17"/>
    </sheetView>
  </sheetViews>
  <sheetFormatPr defaultRowHeight="15"/>
  <cols>
    <col min="1" max="1" width="7.140625" style="803" customWidth="1"/>
    <col min="2" max="2" width="30.7109375" style="803" customWidth="1"/>
    <col min="3" max="3" width="11.140625" style="803" customWidth="1"/>
    <col min="4" max="4" width="10" style="803" customWidth="1"/>
    <col min="5" max="5" width="16" style="803" customWidth="1"/>
    <col min="6" max="6" width="10.140625" style="803" customWidth="1"/>
    <col min="7" max="7" width="10" style="803" customWidth="1"/>
    <col min="8" max="8" width="11.140625" style="805" customWidth="1"/>
    <col min="9" max="9" width="28.140625" style="803" customWidth="1"/>
    <col min="10" max="16384" width="9.140625" style="803"/>
  </cols>
  <sheetData>
    <row r="1" spans="1:9" ht="65.25" customHeight="1" thickTop="1">
      <c r="A1" s="932" t="s">
        <v>1700</v>
      </c>
      <c r="B1" s="933"/>
      <c r="C1" s="933"/>
      <c r="D1" s="933"/>
      <c r="E1" s="933"/>
      <c r="F1" s="933"/>
      <c r="G1" s="933"/>
      <c r="H1" s="933"/>
      <c r="I1" s="934"/>
    </row>
    <row r="2" spans="1:9" ht="44.25" customHeight="1">
      <c r="A2" s="929" t="s">
        <v>1688</v>
      </c>
      <c r="B2" s="930"/>
      <c r="C2" s="930"/>
      <c r="D2" s="930"/>
      <c r="E2" s="930"/>
      <c r="F2" s="930"/>
      <c r="G2" s="930"/>
      <c r="H2" s="930"/>
      <c r="I2" s="931"/>
    </row>
    <row r="3" spans="1:9" ht="15.75">
      <c r="A3" s="823"/>
      <c r="B3" s="824"/>
      <c r="C3" s="824"/>
      <c r="D3" s="824"/>
      <c r="E3" s="824"/>
      <c r="F3" s="824"/>
      <c r="G3" s="824"/>
      <c r="H3" s="825"/>
      <c r="I3" s="826"/>
    </row>
    <row r="4" spans="1:9" ht="47.25" customHeight="1">
      <c r="A4" s="827" t="s">
        <v>1689</v>
      </c>
      <c r="B4" s="814" t="s">
        <v>225</v>
      </c>
      <c r="C4" s="935" t="s">
        <v>1697</v>
      </c>
      <c r="D4" s="936"/>
      <c r="E4" s="936"/>
      <c r="F4" s="936"/>
      <c r="G4" s="936"/>
      <c r="H4" s="937"/>
      <c r="I4" s="828" t="s">
        <v>519</v>
      </c>
    </row>
    <row r="5" spans="1:9" ht="74.25" customHeight="1">
      <c r="A5" s="829"/>
      <c r="B5" s="815"/>
      <c r="C5" s="938" t="s">
        <v>1695</v>
      </c>
      <c r="D5" s="938"/>
      <c r="E5" s="938"/>
      <c r="F5" s="938" t="s">
        <v>1696</v>
      </c>
      <c r="G5" s="938"/>
      <c r="H5" s="938"/>
      <c r="I5" s="830"/>
    </row>
    <row r="6" spans="1:9" ht="45" customHeight="1">
      <c r="A6" s="831"/>
      <c r="B6" s="818"/>
      <c r="C6" s="832" t="s">
        <v>1698</v>
      </c>
      <c r="D6" s="816" t="s">
        <v>306</v>
      </c>
      <c r="E6" s="817" t="s">
        <v>1699</v>
      </c>
      <c r="F6" s="832" t="s">
        <v>1698</v>
      </c>
      <c r="G6" s="816" t="s">
        <v>306</v>
      </c>
      <c r="H6" s="817" t="s">
        <v>1699</v>
      </c>
      <c r="I6" s="833"/>
    </row>
    <row r="7" spans="1:9" ht="27.75" customHeight="1">
      <c r="A7" s="834">
        <v>1</v>
      </c>
      <c r="B7" s="819" t="s">
        <v>664</v>
      </c>
      <c r="C7" s="822">
        <v>23</v>
      </c>
      <c r="D7" s="813">
        <v>48.6</v>
      </c>
      <c r="E7" s="813">
        <v>30.9</v>
      </c>
      <c r="F7" s="813">
        <v>96.8</v>
      </c>
      <c r="G7" s="813">
        <v>99.2</v>
      </c>
      <c r="H7" s="813">
        <v>97.5</v>
      </c>
      <c r="I7" s="835" t="s">
        <v>10</v>
      </c>
    </row>
    <row r="8" spans="1:9" ht="15.75">
      <c r="A8" s="834">
        <v>2</v>
      </c>
      <c r="B8" s="820" t="s">
        <v>415</v>
      </c>
      <c r="C8" s="822">
        <v>60.7</v>
      </c>
      <c r="D8" s="813">
        <v>92</v>
      </c>
      <c r="E8" s="813">
        <v>66.400000000000006</v>
      </c>
      <c r="F8" s="813">
        <v>97.9</v>
      </c>
      <c r="G8" s="813">
        <v>100</v>
      </c>
      <c r="H8" s="813">
        <v>98.3</v>
      </c>
      <c r="I8" s="836" t="s">
        <v>11</v>
      </c>
    </row>
    <row r="9" spans="1:9" ht="15.75">
      <c r="A9" s="834">
        <v>3</v>
      </c>
      <c r="B9" s="820" t="s">
        <v>173</v>
      </c>
      <c r="C9" s="822">
        <v>3.3</v>
      </c>
      <c r="D9" s="813">
        <v>26.5</v>
      </c>
      <c r="E9" s="813">
        <v>5.8</v>
      </c>
      <c r="F9" s="813">
        <v>90.8</v>
      </c>
      <c r="G9" s="813">
        <v>97.8</v>
      </c>
      <c r="H9" s="813">
        <v>91.6</v>
      </c>
      <c r="I9" s="836" t="s">
        <v>0</v>
      </c>
    </row>
    <row r="10" spans="1:9" ht="15.75">
      <c r="A10" s="834">
        <v>4</v>
      </c>
      <c r="B10" s="820" t="s">
        <v>668</v>
      </c>
      <c r="C10" s="822">
        <v>11.7</v>
      </c>
      <c r="D10" s="813">
        <v>28.5</v>
      </c>
      <c r="E10" s="813">
        <v>13.3</v>
      </c>
      <c r="F10" s="813">
        <v>99.2</v>
      </c>
      <c r="G10" s="813">
        <v>99.9</v>
      </c>
      <c r="H10" s="813">
        <v>99.3</v>
      </c>
      <c r="I10" s="836" t="s">
        <v>1</v>
      </c>
    </row>
    <row r="11" spans="1:9" ht="15.75">
      <c r="A11" s="834">
        <v>5</v>
      </c>
      <c r="B11" s="820" t="s">
        <v>174</v>
      </c>
      <c r="C11" s="822">
        <v>14.5</v>
      </c>
      <c r="D11" s="813">
        <v>57.6</v>
      </c>
      <c r="E11" s="813">
        <v>24.6</v>
      </c>
      <c r="F11" s="813">
        <v>94.8</v>
      </c>
      <c r="G11" s="813">
        <v>99.8</v>
      </c>
      <c r="H11" s="813">
        <v>96</v>
      </c>
      <c r="I11" s="836" t="s">
        <v>34</v>
      </c>
    </row>
    <row r="12" spans="1:9" ht="15.75">
      <c r="A12" s="834">
        <v>6</v>
      </c>
      <c r="B12" s="820" t="s">
        <v>672</v>
      </c>
      <c r="C12" s="822">
        <v>70.2</v>
      </c>
      <c r="D12" s="813">
        <v>83</v>
      </c>
      <c r="E12" s="813">
        <v>82.7</v>
      </c>
      <c r="F12" s="813">
        <v>100</v>
      </c>
      <c r="G12" s="813">
        <v>100</v>
      </c>
      <c r="H12" s="813">
        <v>100</v>
      </c>
      <c r="I12" s="836" t="s">
        <v>12</v>
      </c>
    </row>
    <row r="13" spans="1:9" ht="15.75">
      <c r="A13" s="834">
        <v>7</v>
      </c>
      <c r="B13" s="820" t="s">
        <v>175</v>
      </c>
      <c r="C13" s="822">
        <v>80.099999999999994</v>
      </c>
      <c r="D13" s="813">
        <v>99.6</v>
      </c>
      <c r="E13" s="813">
        <v>91.9</v>
      </c>
      <c r="F13" s="813">
        <v>99.6</v>
      </c>
      <c r="G13" s="813">
        <v>100</v>
      </c>
      <c r="H13" s="813">
        <v>99.8</v>
      </c>
      <c r="I13" s="836" t="s">
        <v>13</v>
      </c>
    </row>
    <row r="14" spans="1:9" ht="15.75">
      <c r="A14" s="834">
        <v>8</v>
      </c>
      <c r="B14" s="820" t="s">
        <v>176</v>
      </c>
      <c r="C14" s="822">
        <v>64.900000000000006</v>
      </c>
      <c r="D14" s="813">
        <v>87.9</v>
      </c>
      <c r="E14" s="813">
        <v>74</v>
      </c>
      <c r="F14" s="813">
        <v>96.8</v>
      </c>
      <c r="G14" s="813">
        <v>100</v>
      </c>
      <c r="H14" s="813">
        <v>98</v>
      </c>
      <c r="I14" s="836" t="s">
        <v>25</v>
      </c>
    </row>
    <row r="15" spans="1:9" ht="15.75">
      <c r="A15" s="834">
        <v>9</v>
      </c>
      <c r="B15" s="820" t="s">
        <v>417</v>
      </c>
      <c r="C15" s="822">
        <v>66.099999999999994</v>
      </c>
      <c r="D15" s="813">
        <v>65.400000000000006</v>
      </c>
      <c r="E15" s="813">
        <v>65.900000000000006</v>
      </c>
      <c r="F15" s="813">
        <v>100</v>
      </c>
      <c r="G15" s="813">
        <v>99.8</v>
      </c>
      <c r="H15" s="813">
        <v>99.9</v>
      </c>
      <c r="I15" s="836" t="s">
        <v>14</v>
      </c>
    </row>
    <row r="16" spans="1:9" ht="15.75">
      <c r="A16" s="834">
        <v>10</v>
      </c>
      <c r="B16" s="820" t="s">
        <v>177</v>
      </c>
      <c r="C16" s="822">
        <v>87.2</v>
      </c>
      <c r="D16" s="813">
        <v>96.9</v>
      </c>
      <c r="E16" s="813">
        <v>88.1</v>
      </c>
      <c r="F16" s="813">
        <v>98</v>
      </c>
      <c r="G16" s="813">
        <v>99.8</v>
      </c>
      <c r="H16" s="813">
        <v>98.2</v>
      </c>
      <c r="I16" s="836" t="s">
        <v>2</v>
      </c>
    </row>
    <row r="17" spans="1:9" ht="15.75">
      <c r="A17" s="834">
        <v>11</v>
      </c>
      <c r="B17" s="820" t="s">
        <v>179</v>
      </c>
      <c r="C17" s="822">
        <v>2.8</v>
      </c>
      <c r="D17" s="813">
        <v>32.4</v>
      </c>
      <c r="E17" s="813">
        <v>9.1999999999999993</v>
      </c>
      <c r="F17" s="813">
        <v>86.5</v>
      </c>
      <c r="G17" s="813">
        <v>97.2</v>
      </c>
      <c r="H17" s="813">
        <v>88.8</v>
      </c>
      <c r="I17" s="836" t="s">
        <v>3</v>
      </c>
    </row>
    <row r="18" spans="1:9" ht="15.75">
      <c r="A18" s="834">
        <v>12</v>
      </c>
      <c r="B18" s="820" t="s">
        <v>180</v>
      </c>
      <c r="C18" s="822">
        <v>49.9</v>
      </c>
      <c r="D18" s="813">
        <v>65.3</v>
      </c>
      <c r="E18" s="813">
        <v>55.6</v>
      </c>
      <c r="F18" s="813">
        <v>95.6</v>
      </c>
      <c r="G18" s="813">
        <v>98.3</v>
      </c>
      <c r="H18" s="813">
        <v>96.6</v>
      </c>
      <c r="I18" s="836" t="s">
        <v>15</v>
      </c>
    </row>
    <row r="19" spans="1:9" ht="24.75" customHeight="1">
      <c r="A19" s="834">
        <v>13</v>
      </c>
      <c r="B19" s="820" t="s">
        <v>181</v>
      </c>
      <c r="C19" s="822">
        <v>19.8</v>
      </c>
      <c r="D19" s="813">
        <v>32.9</v>
      </c>
      <c r="E19" s="813">
        <v>26.2</v>
      </c>
      <c r="F19" s="813">
        <v>54.4</v>
      </c>
      <c r="G19" s="813">
        <v>55.9</v>
      </c>
      <c r="H19" s="813">
        <v>55.2</v>
      </c>
      <c r="I19" s="836" t="s">
        <v>4</v>
      </c>
    </row>
    <row r="20" spans="1:9" ht="32.25" customHeight="1">
      <c r="A20" s="834">
        <v>14</v>
      </c>
      <c r="B20" s="820" t="s">
        <v>182</v>
      </c>
      <c r="C20" s="822">
        <v>16.100000000000001</v>
      </c>
      <c r="D20" s="813">
        <v>65.900000000000006</v>
      </c>
      <c r="E20" s="813">
        <v>29.5</v>
      </c>
      <c r="F20" s="813">
        <v>88.4</v>
      </c>
      <c r="G20" s="813">
        <v>99.5</v>
      </c>
      <c r="H20" s="813">
        <v>91.4</v>
      </c>
      <c r="I20" s="836" t="s">
        <v>5</v>
      </c>
    </row>
    <row r="21" spans="1:9" ht="15.75">
      <c r="A21" s="834">
        <v>15</v>
      </c>
      <c r="B21" s="820" t="s">
        <v>183</v>
      </c>
      <c r="C21" s="822">
        <v>58.6</v>
      </c>
      <c r="D21" s="813">
        <v>86.8</v>
      </c>
      <c r="E21" s="813">
        <v>70.099999999999994</v>
      </c>
      <c r="F21" s="813">
        <v>92.7</v>
      </c>
      <c r="G21" s="813">
        <v>99.9</v>
      </c>
      <c r="H21" s="813">
        <v>95.6</v>
      </c>
      <c r="I21" s="836" t="s">
        <v>16</v>
      </c>
    </row>
    <row r="22" spans="1:9" ht="15.75">
      <c r="A22" s="834">
        <v>16</v>
      </c>
      <c r="B22" s="820" t="s">
        <v>233</v>
      </c>
      <c r="C22" s="822">
        <v>33.6</v>
      </c>
      <c r="D22" s="813">
        <v>52</v>
      </c>
      <c r="E22" s="813">
        <v>39.4</v>
      </c>
      <c r="F22" s="813">
        <v>72.400000000000006</v>
      </c>
      <c r="G22" s="813">
        <v>82.5</v>
      </c>
      <c r="H22" s="813">
        <v>75.599999999999994</v>
      </c>
      <c r="I22" s="836" t="s">
        <v>17</v>
      </c>
    </row>
    <row r="23" spans="1:9" ht="15.75">
      <c r="A23" s="834">
        <v>17</v>
      </c>
      <c r="B23" s="820" t="s">
        <v>685</v>
      </c>
      <c r="C23" s="822">
        <v>9.6</v>
      </c>
      <c r="D23" s="813">
        <v>73.8</v>
      </c>
      <c r="E23" s="813">
        <v>19.8</v>
      </c>
      <c r="F23" s="813">
        <v>88.2</v>
      </c>
      <c r="G23" s="813">
        <v>99.4</v>
      </c>
      <c r="H23" s="813">
        <v>90</v>
      </c>
      <c r="I23" s="836" t="s">
        <v>720</v>
      </c>
    </row>
    <row r="24" spans="1:9" ht="15.75">
      <c r="A24" s="834">
        <v>18</v>
      </c>
      <c r="B24" s="820" t="s">
        <v>184</v>
      </c>
      <c r="C24" s="822">
        <v>39.700000000000003</v>
      </c>
      <c r="D24" s="813">
        <v>96.6</v>
      </c>
      <c r="E24" s="813">
        <v>65</v>
      </c>
      <c r="F24" s="813">
        <v>94.5</v>
      </c>
      <c r="G24" s="813">
        <v>99</v>
      </c>
      <c r="H24" s="813">
        <v>96.5</v>
      </c>
      <c r="I24" s="836" t="s">
        <v>35</v>
      </c>
    </row>
    <row r="25" spans="1:9" ht="15.75">
      <c r="A25" s="834">
        <v>19</v>
      </c>
      <c r="B25" s="820" t="s">
        <v>185</v>
      </c>
      <c r="C25" s="822">
        <v>21.7</v>
      </c>
      <c r="D25" s="813">
        <v>39.799999999999997</v>
      </c>
      <c r="E25" s="813">
        <v>26.7</v>
      </c>
      <c r="F25" s="813">
        <v>81</v>
      </c>
      <c r="G25" s="813">
        <v>96.3</v>
      </c>
      <c r="H25" s="813">
        <v>85.3</v>
      </c>
      <c r="I25" s="836" t="s">
        <v>19</v>
      </c>
    </row>
    <row r="26" spans="1:9" ht="15.75">
      <c r="A26" s="834">
        <v>20</v>
      </c>
      <c r="B26" s="820" t="s">
        <v>186</v>
      </c>
      <c r="C26" s="822">
        <v>6.4</v>
      </c>
      <c r="D26" s="813">
        <v>52.7</v>
      </c>
      <c r="E26" s="813">
        <v>13.5</v>
      </c>
      <c r="F26" s="813">
        <v>91.8</v>
      </c>
      <c r="G26" s="813">
        <v>98.4</v>
      </c>
      <c r="H26" s="813">
        <v>92.8</v>
      </c>
      <c r="I26" s="836" t="s">
        <v>20</v>
      </c>
    </row>
    <row r="27" spans="1:9" ht="15.75">
      <c r="A27" s="834">
        <v>21</v>
      </c>
      <c r="B27" s="820" t="s">
        <v>637</v>
      </c>
      <c r="C27" s="822">
        <v>64</v>
      </c>
      <c r="D27" s="813">
        <v>80.599999999999994</v>
      </c>
      <c r="E27" s="813">
        <v>70.400000000000006</v>
      </c>
      <c r="F27" s="813">
        <v>100</v>
      </c>
      <c r="G27" s="813">
        <v>99.8</v>
      </c>
      <c r="H27" s="813">
        <v>99.9</v>
      </c>
      <c r="I27" s="836" t="s">
        <v>21</v>
      </c>
    </row>
    <row r="28" spans="1:9" ht="15.75">
      <c r="A28" s="834">
        <v>22</v>
      </c>
      <c r="B28" s="820" t="s">
        <v>188</v>
      </c>
      <c r="C28" s="822">
        <v>36.5</v>
      </c>
      <c r="D28" s="813">
        <v>86.6</v>
      </c>
      <c r="E28" s="813">
        <v>48</v>
      </c>
      <c r="F28" s="813">
        <v>93.7</v>
      </c>
      <c r="G28" s="813">
        <v>98.5</v>
      </c>
      <c r="H28" s="813">
        <v>94.8</v>
      </c>
      <c r="I28" s="836" t="s">
        <v>27</v>
      </c>
    </row>
    <row r="29" spans="1:9" ht="15.75">
      <c r="A29" s="834">
        <v>23</v>
      </c>
      <c r="B29" s="820" t="s">
        <v>694</v>
      </c>
      <c r="C29" s="822">
        <v>74.599999999999994</v>
      </c>
      <c r="D29" s="813">
        <v>97.3</v>
      </c>
      <c r="E29" s="813">
        <v>80.400000000000006</v>
      </c>
      <c r="F29" s="813">
        <v>98.5</v>
      </c>
      <c r="G29" s="813">
        <v>100</v>
      </c>
      <c r="H29" s="813">
        <v>98.9</v>
      </c>
      <c r="I29" s="836" t="s">
        <v>6</v>
      </c>
    </row>
    <row r="30" spans="1:9" ht="15.75">
      <c r="A30" s="834">
        <v>24</v>
      </c>
      <c r="B30" s="820" t="s">
        <v>189</v>
      </c>
      <c r="C30" s="822">
        <v>34.1</v>
      </c>
      <c r="D30" s="813">
        <v>44.5</v>
      </c>
      <c r="E30" s="813">
        <v>38.9</v>
      </c>
      <c r="F30" s="813">
        <v>99.7</v>
      </c>
      <c r="G30" s="813">
        <v>99.6</v>
      </c>
      <c r="H30" s="813">
        <v>99.6</v>
      </c>
      <c r="I30" s="836" t="s">
        <v>22</v>
      </c>
    </row>
    <row r="31" spans="1:9" ht="28.5" customHeight="1">
      <c r="A31" s="834">
        <v>25</v>
      </c>
      <c r="B31" s="820" t="s">
        <v>295</v>
      </c>
      <c r="C31" s="822">
        <v>62.2</v>
      </c>
      <c r="D31" s="813">
        <v>75.099999999999994</v>
      </c>
      <c r="E31" s="813">
        <v>67.400000000000006</v>
      </c>
      <c r="F31" s="813">
        <v>98.3</v>
      </c>
      <c r="G31" s="813">
        <v>99.7</v>
      </c>
      <c r="H31" s="813">
        <v>98.9</v>
      </c>
      <c r="I31" s="836" t="s">
        <v>721</v>
      </c>
    </row>
    <row r="32" spans="1:9" ht="24.75" customHeight="1">
      <c r="A32" s="834">
        <v>26</v>
      </c>
      <c r="B32" s="820" t="s">
        <v>190</v>
      </c>
      <c r="C32" s="822">
        <v>15.2</v>
      </c>
      <c r="D32" s="813">
        <v>48.6</v>
      </c>
      <c r="E32" s="813">
        <v>22.5</v>
      </c>
      <c r="F32" s="813">
        <v>89.6</v>
      </c>
      <c r="G32" s="813">
        <v>99.3</v>
      </c>
      <c r="H32" s="813">
        <v>91.7</v>
      </c>
      <c r="I32" s="836" t="s">
        <v>23</v>
      </c>
    </row>
    <row r="33" spans="1:9" ht="28.5" customHeight="1">
      <c r="A33" s="834">
        <v>27</v>
      </c>
      <c r="B33" s="820" t="s">
        <v>192</v>
      </c>
      <c r="C33" s="822">
        <v>41.4</v>
      </c>
      <c r="D33" s="813">
        <v>70.7</v>
      </c>
      <c r="E33" s="813">
        <v>48.6</v>
      </c>
      <c r="F33" s="813">
        <v>95.1</v>
      </c>
      <c r="G33" s="813">
        <v>100</v>
      </c>
      <c r="H33" s="813">
        <v>96.3</v>
      </c>
      <c r="I33" s="836" t="s">
        <v>24</v>
      </c>
    </row>
    <row r="34" spans="1:9" ht="32.25" customHeight="1">
      <c r="A34" s="834">
        <v>28</v>
      </c>
      <c r="B34" s="820" t="s">
        <v>191</v>
      </c>
      <c r="C34" s="822">
        <v>3.2</v>
      </c>
      <c r="D34" s="813">
        <v>46.6</v>
      </c>
      <c r="E34" s="813">
        <v>12.1</v>
      </c>
      <c r="F34" s="813">
        <v>99.3</v>
      </c>
      <c r="G34" s="813">
        <v>99.8</v>
      </c>
      <c r="H34" s="813">
        <v>99.4</v>
      </c>
      <c r="I34" s="836" t="s">
        <v>7</v>
      </c>
    </row>
    <row r="35" spans="1:9" ht="27" customHeight="1">
      <c r="A35" s="834">
        <v>29</v>
      </c>
      <c r="B35" s="820" t="s">
        <v>702</v>
      </c>
      <c r="C35" s="822">
        <v>7.8</v>
      </c>
      <c r="D35" s="813">
        <v>40.6</v>
      </c>
      <c r="E35" s="813">
        <v>17.2</v>
      </c>
      <c r="F35" s="813">
        <v>98.4</v>
      </c>
      <c r="G35" s="813">
        <v>99.3</v>
      </c>
      <c r="H35" s="813">
        <v>98.7</v>
      </c>
      <c r="I35" s="836" t="s">
        <v>8</v>
      </c>
    </row>
    <row r="36" spans="1:9" ht="38.25" customHeight="1">
      <c r="A36" s="834">
        <v>30</v>
      </c>
      <c r="B36" s="9" t="s">
        <v>517</v>
      </c>
      <c r="C36" s="822">
        <v>69.400000000000006</v>
      </c>
      <c r="D36" s="813">
        <v>98.2</v>
      </c>
      <c r="E36" s="813">
        <v>80.599999999999994</v>
      </c>
      <c r="F36" s="813">
        <v>98.1</v>
      </c>
      <c r="G36" s="813">
        <v>99.7</v>
      </c>
      <c r="H36" s="813">
        <v>98.7</v>
      </c>
      <c r="I36" s="836" t="s">
        <v>722</v>
      </c>
    </row>
    <row r="37" spans="1:9" ht="43.5" customHeight="1">
      <c r="A37" s="834">
        <v>31</v>
      </c>
      <c r="B37" s="820" t="s">
        <v>706</v>
      </c>
      <c r="C37" s="822">
        <v>100</v>
      </c>
      <c r="D37" s="813">
        <v>99.6</v>
      </c>
      <c r="E37" s="813">
        <v>99.7</v>
      </c>
      <c r="F37" s="813">
        <v>100</v>
      </c>
      <c r="G37" s="813">
        <v>100</v>
      </c>
      <c r="H37" s="813">
        <v>100</v>
      </c>
      <c r="I37" s="836" t="s">
        <v>29</v>
      </c>
    </row>
    <row r="38" spans="1:9" ht="46.5" customHeight="1">
      <c r="A38" s="834">
        <v>32</v>
      </c>
      <c r="B38" s="821" t="s">
        <v>707</v>
      </c>
      <c r="C38" s="822">
        <v>21.1</v>
      </c>
      <c r="D38" s="813">
        <v>61.6</v>
      </c>
      <c r="E38" s="813">
        <v>43.6</v>
      </c>
      <c r="F38" s="813">
        <v>99.6</v>
      </c>
      <c r="G38" s="813">
        <v>100</v>
      </c>
      <c r="H38" s="813">
        <v>99.8</v>
      </c>
      <c r="I38" s="837" t="s">
        <v>723</v>
      </c>
    </row>
    <row r="39" spans="1:9" ht="15.75">
      <c r="A39" s="834">
        <v>33</v>
      </c>
      <c r="B39" s="820" t="s">
        <v>709</v>
      </c>
      <c r="C39" s="822">
        <v>59.8</v>
      </c>
      <c r="D39" s="813">
        <v>88.3</v>
      </c>
      <c r="E39" s="813">
        <v>65.8</v>
      </c>
      <c r="F39" s="813">
        <v>92.5</v>
      </c>
      <c r="G39" s="813">
        <v>99.7</v>
      </c>
      <c r="H39" s="813">
        <v>94.1</v>
      </c>
      <c r="I39" s="836" t="s">
        <v>32</v>
      </c>
    </row>
    <row r="40" spans="1:9" ht="15.75">
      <c r="A40" s="834">
        <v>34</v>
      </c>
      <c r="B40" s="820" t="s">
        <v>1694</v>
      </c>
      <c r="C40" s="822">
        <v>67.099999999999994</v>
      </c>
      <c r="D40" s="813">
        <v>61.2</v>
      </c>
      <c r="E40" s="813">
        <v>66.5</v>
      </c>
      <c r="F40" s="813">
        <v>99.8</v>
      </c>
      <c r="G40" s="813">
        <v>100</v>
      </c>
      <c r="H40" s="813">
        <v>99.8</v>
      </c>
      <c r="I40" s="836" t="s">
        <v>724</v>
      </c>
    </row>
    <row r="41" spans="1:9" ht="15.75">
      <c r="A41" s="834">
        <v>35</v>
      </c>
      <c r="B41" s="820" t="s">
        <v>712</v>
      </c>
      <c r="C41" s="822">
        <v>8.6</v>
      </c>
      <c r="D41" s="813">
        <v>0.7</v>
      </c>
      <c r="E41" s="813">
        <v>2.7</v>
      </c>
      <c r="F41" s="813">
        <v>76.5</v>
      </c>
      <c r="G41" s="813">
        <v>72.8</v>
      </c>
      <c r="H41" s="813">
        <v>73.8</v>
      </c>
      <c r="I41" s="836" t="s">
        <v>30</v>
      </c>
    </row>
    <row r="42" spans="1:9" ht="15.75">
      <c r="A42" s="834">
        <v>36</v>
      </c>
      <c r="B42" s="820" t="s">
        <v>646</v>
      </c>
      <c r="C42" s="822">
        <v>98.7</v>
      </c>
      <c r="D42" s="813">
        <v>91.4</v>
      </c>
      <c r="E42" s="813">
        <v>94</v>
      </c>
      <c r="F42" s="813">
        <v>100</v>
      </c>
      <c r="G42" s="813">
        <v>98.7</v>
      </c>
      <c r="H42" s="813">
        <v>99.2</v>
      </c>
      <c r="I42" s="836" t="s">
        <v>31</v>
      </c>
    </row>
    <row r="43" spans="1:9" ht="15.75">
      <c r="A43" s="834">
        <v>37</v>
      </c>
      <c r="B43" s="820" t="s">
        <v>715</v>
      </c>
      <c r="C43" s="822">
        <v>24.8</v>
      </c>
      <c r="D43" s="813">
        <v>61.5</v>
      </c>
      <c r="E43" s="813">
        <v>35.5</v>
      </c>
      <c r="F43" s="813">
        <v>95</v>
      </c>
      <c r="G43" s="813">
        <v>97.2</v>
      </c>
      <c r="H43" s="813">
        <v>95.7</v>
      </c>
      <c r="I43" s="836" t="s">
        <v>725</v>
      </c>
    </row>
    <row r="44" spans="1:9" ht="15.75">
      <c r="A44" s="838" t="s">
        <v>1693</v>
      </c>
      <c r="B44" s="824"/>
      <c r="C44" s="824"/>
      <c r="D44" s="824"/>
      <c r="E44" s="824"/>
      <c r="F44" s="824"/>
      <c r="G44" s="824"/>
      <c r="H44" s="825"/>
      <c r="I44" s="826"/>
    </row>
    <row r="45" spans="1:9" ht="16.5" thickBot="1">
      <c r="A45" s="839" t="s">
        <v>1690</v>
      </c>
      <c r="B45" s="840"/>
      <c r="C45" s="840"/>
      <c r="D45" s="840"/>
      <c r="E45" s="840"/>
      <c r="F45" s="840"/>
      <c r="G45" s="840"/>
      <c r="H45" s="840"/>
      <c r="I45" s="841"/>
    </row>
    <row r="46" spans="1:9" ht="15" customHeight="1" thickTop="1">
      <c r="B46" s="804"/>
      <c r="C46" s="807"/>
      <c r="D46" s="807"/>
      <c r="E46" s="807"/>
      <c r="F46" s="807"/>
      <c r="G46" s="807"/>
      <c r="H46" s="809"/>
    </row>
    <row r="47" spans="1:9">
      <c r="B47" s="804"/>
      <c r="C47" s="807"/>
      <c r="D47" s="807"/>
      <c r="E47" s="807"/>
      <c r="F47" s="807"/>
      <c r="G47" s="807"/>
      <c r="H47" s="809"/>
    </row>
    <row r="48" spans="1:9">
      <c r="B48" s="804"/>
      <c r="C48" s="807"/>
      <c r="D48" s="807"/>
      <c r="E48" s="807"/>
      <c r="F48" s="807"/>
      <c r="G48" s="807"/>
      <c r="H48" s="809"/>
    </row>
    <row r="49" spans="2:8">
      <c r="B49" s="804"/>
      <c r="C49" s="807"/>
      <c r="D49" s="807"/>
      <c r="E49" s="807"/>
      <c r="F49" s="807"/>
      <c r="G49" s="807"/>
      <c r="H49" s="809"/>
    </row>
    <row r="50" spans="2:8">
      <c r="B50" s="810"/>
      <c r="C50" s="810"/>
      <c r="D50" s="810"/>
      <c r="E50" s="810"/>
      <c r="F50" s="810"/>
      <c r="G50" s="810"/>
      <c r="H50" s="811"/>
    </row>
    <row r="82" spans="2:8">
      <c r="B82" s="812"/>
      <c r="C82" s="812"/>
      <c r="D82" s="812"/>
      <c r="E82" s="812"/>
      <c r="F82" s="812"/>
      <c r="G82" s="812"/>
    </row>
    <row r="91" spans="2:8">
      <c r="B91" s="806"/>
      <c r="C91" s="806"/>
      <c r="D91" s="806"/>
      <c r="E91" s="806"/>
      <c r="F91" s="806"/>
      <c r="G91" s="806"/>
    </row>
    <row r="92" spans="2:8">
      <c r="B92" s="804"/>
      <c r="C92" s="807"/>
      <c r="D92" s="807"/>
      <c r="E92" s="807"/>
      <c r="F92" s="807"/>
      <c r="G92" s="807"/>
      <c r="H92" s="808"/>
    </row>
    <row r="93" spans="2:8" ht="15" customHeight="1">
      <c r="B93" s="804"/>
      <c r="C93" s="807"/>
      <c r="D93" s="807"/>
      <c r="E93" s="807"/>
      <c r="F93" s="807"/>
      <c r="G93" s="807"/>
      <c r="H93" s="809"/>
    </row>
    <row r="94" spans="2:8">
      <c r="B94" s="804"/>
      <c r="C94" s="807"/>
      <c r="D94" s="807"/>
      <c r="E94" s="807"/>
      <c r="F94" s="807"/>
      <c r="G94" s="807"/>
      <c r="H94" s="809"/>
    </row>
    <row r="95" spans="2:8">
      <c r="B95" s="804"/>
      <c r="C95" s="807"/>
      <c r="D95" s="807"/>
      <c r="E95" s="807"/>
      <c r="F95" s="807"/>
      <c r="G95" s="807"/>
      <c r="H95" s="809"/>
    </row>
    <row r="96" spans="2:8">
      <c r="B96" s="804"/>
      <c r="C96" s="807"/>
      <c r="D96" s="807"/>
      <c r="E96" s="807"/>
      <c r="F96" s="807"/>
      <c r="G96" s="807"/>
      <c r="H96" s="809"/>
    </row>
    <row r="97" spans="2:8">
      <c r="B97" s="810"/>
      <c r="C97" s="810"/>
      <c r="D97" s="810"/>
      <c r="E97" s="810"/>
      <c r="F97" s="810"/>
      <c r="G97" s="810"/>
      <c r="H97" s="811"/>
    </row>
    <row r="129" spans="1:7" s="805" customFormat="1">
      <c r="A129" s="803"/>
      <c r="B129" s="812"/>
      <c r="C129" s="812"/>
      <c r="D129" s="812"/>
      <c r="E129" s="812"/>
      <c r="F129" s="812"/>
      <c r="G129" s="812"/>
    </row>
  </sheetData>
  <mergeCells count="5">
    <mergeCell ref="A2:I2"/>
    <mergeCell ref="A1:I1"/>
    <mergeCell ref="C4:H4"/>
    <mergeCell ref="C5:E5"/>
    <mergeCell ref="F5:H5"/>
  </mergeCells>
  <conditionalFormatting sqref="A6:I35 A37:I43 A36 C36:I36">
    <cfRule type="expression" dxfId="34" priority="2">
      <formula>MOD(ROW(),3)=1</formula>
    </cfRule>
  </conditionalFormatting>
  <conditionalFormatting sqref="B36">
    <cfRule type="expression" dxfId="33" priority="1">
      <formula>MOD(ROW(),3)=1</formula>
    </cfRule>
  </conditionalFormatting>
  <printOptions horizontalCentered="1" verticalCentered="1"/>
  <pageMargins left="0.70866141732283472" right="0.70866141732283472" top="0.74803149606299213" bottom="0.74803149606299213" header="0.31496062992125984" footer="0.31496062992125984"/>
  <pageSetup paperSize="9" scale="53" orientation="portrait" r:id="rId1"/>
  <headerFooter>
    <oddHeader>&amp;R&amp;"Times New Roman,Italic"Appendix A: Detailed Tables</oddHeader>
    <oddFooter>&amp;R&amp;"Times New Roman,Italic"NSS Report No. 589: Multiple Indicator Survey in India|  &amp;"Times New Roman,Regular"A4</oddFooter>
  </headerFooter>
  <rowBreaks count="1" manualBreakCount="1">
    <brk id="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7"/>
  <sheetViews>
    <sheetView view="pageBreakPreview" topLeftCell="A10" zoomScale="85" zoomScaleSheetLayoutView="85" workbookViewId="0">
      <selection activeCell="M17" sqref="M17"/>
    </sheetView>
  </sheetViews>
  <sheetFormatPr defaultColWidth="9.140625" defaultRowHeight="15"/>
  <cols>
    <col min="1" max="1" width="10" style="14" customWidth="1"/>
    <col min="2" max="2" width="20.85546875" style="8" customWidth="1"/>
    <col min="3" max="4" width="27.85546875" style="8" customWidth="1"/>
    <col min="5" max="5" width="13.42578125" style="8" customWidth="1"/>
    <col min="6" max="16384" width="9.140625" style="8"/>
  </cols>
  <sheetData>
    <row r="1" spans="1:5" s="12" customFormat="1" ht="21.75" customHeight="1" thickTop="1">
      <c r="A1" s="948" t="s">
        <v>1095</v>
      </c>
      <c r="B1" s="882"/>
      <c r="C1" s="882"/>
      <c r="D1" s="882"/>
      <c r="E1" s="883"/>
    </row>
    <row r="2" spans="1:5" s="12" customFormat="1" ht="21.75" customHeight="1">
      <c r="A2" s="949" t="s">
        <v>1094</v>
      </c>
      <c r="B2" s="950"/>
      <c r="C2" s="950"/>
      <c r="D2" s="950"/>
      <c r="E2" s="951"/>
    </row>
    <row r="3" spans="1:5" ht="15.75">
      <c r="A3" s="945"/>
      <c r="B3" s="946"/>
      <c r="C3" s="946"/>
      <c r="D3" s="946"/>
      <c r="E3" s="947"/>
    </row>
    <row r="4" spans="1:5" s="121" customFormat="1" ht="40.5" customHeight="1">
      <c r="A4" s="956" t="s">
        <v>578</v>
      </c>
      <c r="B4" s="952" t="s">
        <v>575</v>
      </c>
      <c r="C4" s="958" t="s">
        <v>574</v>
      </c>
      <c r="D4" s="959"/>
      <c r="E4" s="954" t="s">
        <v>38</v>
      </c>
    </row>
    <row r="5" spans="1:5" s="121" customFormat="1" ht="60.75" customHeight="1">
      <c r="A5" s="957"/>
      <c r="B5" s="953"/>
      <c r="C5" s="251" t="s">
        <v>576</v>
      </c>
      <c r="D5" s="251" t="s">
        <v>577</v>
      </c>
      <c r="E5" s="955"/>
    </row>
    <row r="6" spans="1:5" s="12" customFormat="1" ht="21" customHeight="1">
      <c r="A6" s="221">
        <v>1981</v>
      </c>
      <c r="B6" s="160"/>
      <c r="C6" s="161"/>
      <c r="D6" s="161"/>
      <c r="E6" s="222">
        <v>1981</v>
      </c>
    </row>
    <row r="7" spans="1:5" s="12" customFormat="1" ht="21" customHeight="1">
      <c r="A7" s="622" t="s">
        <v>346</v>
      </c>
      <c r="B7" s="48">
        <v>118614803</v>
      </c>
      <c r="C7" s="266"/>
      <c r="D7" s="266"/>
      <c r="E7" s="623" t="s">
        <v>9</v>
      </c>
    </row>
    <row r="8" spans="1:5" s="12" customFormat="1" ht="21" customHeight="1">
      <c r="A8" s="624"/>
      <c r="B8" s="266"/>
      <c r="C8" s="266"/>
      <c r="D8" s="266"/>
      <c r="E8" s="625"/>
    </row>
    <row r="9" spans="1:5" s="12" customFormat="1" ht="21" customHeight="1">
      <c r="A9" s="622" t="s">
        <v>306</v>
      </c>
      <c r="B9" s="48">
        <v>28541877</v>
      </c>
      <c r="C9" s="48">
        <v>16596103</v>
      </c>
      <c r="D9" s="48">
        <v>11945774</v>
      </c>
      <c r="E9" s="623" t="s">
        <v>147</v>
      </c>
    </row>
    <row r="10" spans="1:5" s="12" customFormat="1" ht="21" customHeight="1">
      <c r="A10" s="624"/>
      <c r="B10" s="266"/>
      <c r="C10" s="266" t="str">
        <f>"("&amp;ROUND(C9*100/B9,2)&amp;")"</f>
        <v>(58.15)</v>
      </c>
      <c r="D10" s="266" t="str">
        <f>"("&amp;ROUND(D9*100/B9,2)&amp;")"</f>
        <v>(41.85)</v>
      </c>
      <c r="E10" s="625" t="s">
        <v>535</v>
      </c>
    </row>
    <row r="11" spans="1:5" s="12" customFormat="1" ht="21" customHeight="1">
      <c r="A11" s="622" t="s">
        <v>305</v>
      </c>
      <c r="B11" s="48">
        <v>90072926</v>
      </c>
      <c r="C11" s="48"/>
      <c r="D11" s="48"/>
      <c r="E11" s="623" t="s">
        <v>148</v>
      </c>
    </row>
    <row r="12" spans="1:5" s="12" customFormat="1" ht="21" customHeight="1">
      <c r="A12" s="624"/>
      <c r="B12" s="266"/>
      <c r="C12" s="266"/>
      <c r="D12" s="266"/>
      <c r="E12" s="625"/>
    </row>
    <row r="13" spans="1:5" s="12" customFormat="1" ht="21" customHeight="1">
      <c r="A13" s="626">
        <v>1991</v>
      </c>
      <c r="B13" s="266"/>
      <c r="C13" s="266"/>
      <c r="D13" s="266"/>
      <c r="E13" s="190">
        <v>1991</v>
      </c>
    </row>
    <row r="14" spans="1:5" s="12" customFormat="1" ht="21" customHeight="1">
      <c r="A14" s="622" t="s">
        <v>346</v>
      </c>
      <c r="B14" s="48">
        <f>B16+B18</f>
        <v>151111383</v>
      </c>
      <c r="C14" s="48">
        <f>C16+C18</f>
        <v>35819780</v>
      </c>
      <c r="D14" s="48">
        <f>D16+D18</f>
        <v>115291603</v>
      </c>
      <c r="E14" s="623" t="s">
        <v>9</v>
      </c>
    </row>
    <row r="15" spans="1:5" s="12" customFormat="1" ht="21" customHeight="1">
      <c r="A15" s="624"/>
      <c r="B15" s="266"/>
      <c r="C15" s="266" t="str">
        <f>"("&amp;ROUND(C14*100/B14,2)&amp;")"</f>
        <v>(23.7)</v>
      </c>
      <c r="D15" s="266" t="str">
        <f>"("&amp;ROUND(D14*100/B14,2)&amp;")"</f>
        <v>(76.3)</v>
      </c>
      <c r="E15" s="625" t="s">
        <v>535</v>
      </c>
    </row>
    <row r="16" spans="1:5" s="12" customFormat="1" ht="21" customHeight="1">
      <c r="A16" s="622" t="s">
        <v>306</v>
      </c>
      <c r="B16" s="48">
        <v>39523184</v>
      </c>
      <c r="C16" s="48">
        <v>25236449</v>
      </c>
      <c r="D16" s="48">
        <v>14286735</v>
      </c>
      <c r="E16" s="623" t="s">
        <v>147</v>
      </c>
    </row>
    <row r="17" spans="1:5" s="12" customFormat="1" ht="21" customHeight="1">
      <c r="A17" s="624"/>
      <c r="B17" s="266"/>
      <c r="C17" s="266" t="str">
        <f>"("&amp;ROUND(C16*100/B16,2)&amp;")"</f>
        <v>(63.85)</v>
      </c>
      <c r="D17" s="266" t="str">
        <f>"("&amp;ROUND(D16*100/B16,2)&amp;")"</f>
        <v>(36.15)</v>
      </c>
      <c r="E17" s="625" t="s">
        <v>535</v>
      </c>
    </row>
    <row r="18" spans="1:5" s="12" customFormat="1" ht="21" customHeight="1">
      <c r="A18" s="622" t="s">
        <v>305</v>
      </c>
      <c r="B18" s="48">
        <v>111588199</v>
      </c>
      <c r="C18" s="48">
        <v>10583331</v>
      </c>
      <c r="D18" s="48">
        <v>101004868</v>
      </c>
      <c r="E18" s="623" t="s">
        <v>148</v>
      </c>
    </row>
    <row r="19" spans="1:5" s="12" customFormat="1" ht="21" customHeight="1">
      <c r="A19" s="624"/>
      <c r="B19" s="266"/>
      <c r="C19" s="267" t="str">
        <f>"("&amp;ROUND(C18*100/B18,2)&amp;")"</f>
        <v>(9.48)</v>
      </c>
      <c r="D19" s="266" t="str">
        <f>"("&amp;ROUND(D18*100/B18,2)&amp;")"</f>
        <v>(90.52)</v>
      </c>
      <c r="E19" s="625"/>
    </row>
    <row r="20" spans="1:5" s="12" customFormat="1" ht="21" customHeight="1">
      <c r="A20" s="626">
        <v>2001</v>
      </c>
      <c r="B20" s="266"/>
      <c r="C20" s="266"/>
      <c r="D20" s="266"/>
      <c r="E20" s="190">
        <v>2001</v>
      </c>
    </row>
    <row r="21" spans="1:5" s="12" customFormat="1" ht="21" customHeight="1">
      <c r="A21" s="622" t="s">
        <v>346</v>
      </c>
      <c r="B21" s="48">
        <f>B23+B25</f>
        <v>191963935</v>
      </c>
      <c r="C21" s="48">
        <f>C23+C25</f>
        <v>69885799</v>
      </c>
      <c r="D21" s="48">
        <f>D23+D25</f>
        <v>122078136</v>
      </c>
      <c r="E21" s="623" t="s">
        <v>9</v>
      </c>
    </row>
    <row r="22" spans="1:5" s="12" customFormat="1" ht="21" customHeight="1">
      <c r="A22" s="624"/>
      <c r="B22" s="266"/>
      <c r="C22" s="267" t="str">
        <f>"("&amp;ROUND(C21*100/B21,2)&amp;")"</f>
        <v>(36.41)</v>
      </c>
      <c r="D22" s="267" t="str">
        <f>"("&amp;ROUND(D21*100/B21,2)&amp;")"</f>
        <v>(63.59)</v>
      </c>
      <c r="E22" s="625" t="s">
        <v>535</v>
      </c>
    </row>
    <row r="23" spans="1:5" s="12" customFormat="1" ht="21" customHeight="1">
      <c r="A23" s="622" t="s">
        <v>306</v>
      </c>
      <c r="B23" s="48">
        <v>53692376</v>
      </c>
      <c r="C23" s="48">
        <v>39581440</v>
      </c>
      <c r="D23" s="48">
        <v>14110936</v>
      </c>
      <c r="E23" s="623" t="s">
        <v>147</v>
      </c>
    </row>
    <row r="24" spans="1:5" s="12" customFormat="1" ht="21" customHeight="1">
      <c r="A24" s="624"/>
      <c r="B24" s="266"/>
      <c r="C24" s="266" t="str">
        <f>"("&amp;ROUND(C23*100/B23,2)&amp;")"</f>
        <v>(73.72)</v>
      </c>
      <c r="D24" s="266" t="str">
        <f>"("&amp;ROUND(D23*100/B23,2)&amp;")"</f>
        <v>(26.28)</v>
      </c>
      <c r="E24" s="625" t="s">
        <v>535</v>
      </c>
    </row>
    <row r="25" spans="1:5" s="12" customFormat="1" ht="21" customHeight="1">
      <c r="A25" s="622" t="s">
        <v>305</v>
      </c>
      <c r="B25" s="48">
        <v>138271559</v>
      </c>
      <c r="C25" s="48">
        <v>30304359</v>
      </c>
      <c r="D25" s="48">
        <v>107967200</v>
      </c>
      <c r="E25" s="623" t="s">
        <v>148</v>
      </c>
    </row>
    <row r="26" spans="1:5" s="12" customFormat="1" ht="21" customHeight="1">
      <c r="A26" s="624"/>
      <c r="B26" s="266"/>
      <c r="C26" s="266" t="str">
        <f>"("&amp;ROUND(C25*100/B25,2)&amp;")"</f>
        <v>(21.92)</v>
      </c>
      <c r="D26" s="266" t="str">
        <f>"("&amp;ROUND(D25*100/B25,2)&amp;")"</f>
        <v>(78.08)</v>
      </c>
      <c r="E26" s="625" t="s">
        <v>535</v>
      </c>
    </row>
    <row r="27" spans="1:5" s="12" customFormat="1" ht="21" customHeight="1">
      <c r="A27" s="626">
        <v>2011</v>
      </c>
      <c r="B27" s="266"/>
      <c r="C27" s="266"/>
      <c r="D27" s="266"/>
      <c r="E27" s="190">
        <v>2011</v>
      </c>
    </row>
    <row r="28" spans="1:5" s="12" customFormat="1" ht="21" customHeight="1">
      <c r="A28" s="622" t="s">
        <v>346</v>
      </c>
      <c r="B28" s="48">
        <f>B30+B32</f>
        <v>246740228</v>
      </c>
      <c r="C28" s="48">
        <f>C30+C32</f>
        <v>115737458</v>
      </c>
      <c r="D28" s="48">
        <f>D30+D32</f>
        <v>131002770</v>
      </c>
      <c r="E28" s="623" t="s">
        <v>9</v>
      </c>
    </row>
    <row r="29" spans="1:5" s="12" customFormat="1" ht="21" customHeight="1">
      <c r="A29" s="624"/>
      <c r="B29" s="266"/>
      <c r="C29" s="266" t="str">
        <f>"("&amp;ROUND(C28*100/B28,2)&amp;")"</f>
        <v>(46.91)</v>
      </c>
      <c r="D29" s="266" t="str">
        <f>"("&amp;ROUND(D28*100/B28,2)&amp;")"</f>
        <v>(53.09)</v>
      </c>
      <c r="E29" s="625" t="s">
        <v>535</v>
      </c>
    </row>
    <row r="30" spans="1:5" s="12" customFormat="1" ht="21" customHeight="1">
      <c r="A30" s="622" t="s">
        <v>306</v>
      </c>
      <c r="B30" s="48">
        <v>78865937</v>
      </c>
      <c r="C30" s="48">
        <v>64162119</v>
      </c>
      <c r="D30" s="48">
        <f>B30-C30</f>
        <v>14703818</v>
      </c>
      <c r="E30" s="623" t="s">
        <v>147</v>
      </c>
    </row>
    <row r="31" spans="1:5" s="12" customFormat="1" ht="21" customHeight="1">
      <c r="A31" s="624"/>
      <c r="B31" s="266"/>
      <c r="C31" s="266" t="str">
        <f>"("&amp;ROUND(C30*100/B30,2)&amp;")"</f>
        <v>(81.36)</v>
      </c>
      <c r="D31" s="266" t="str">
        <f>"("&amp;ROUND(D30*100/B30,2)&amp;")"</f>
        <v>(18.64)</v>
      </c>
      <c r="E31" s="625" t="s">
        <v>535</v>
      </c>
    </row>
    <row r="32" spans="1:5" s="12" customFormat="1" ht="21" customHeight="1">
      <c r="A32" s="622" t="s">
        <v>305</v>
      </c>
      <c r="B32" s="48">
        <v>167874291</v>
      </c>
      <c r="C32" s="48">
        <v>51575339</v>
      </c>
      <c r="D32" s="48">
        <f>B32-C32</f>
        <v>116298952</v>
      </c>
      <c r="E32" s="623" t="s">
        <v>148</v>
      </c>
    </row>
    <row r="33" spans="1:5" s="12" customFormat="1" ht="21" customHeight="1">
      <c r="A33" s="624"/>
      <c r="B33" s="266"/>
      <c r="C33" s="266" t="str">
        <f>"("&amp;ROUND(C32*100/B32,2)&amp;")"</f>
        <v>(30.72)</v>
      </c>
      <c r="D33" s="266" t="str">
        <f>"("&amp;ROUND(D32*100/B32,2)&amp;")"</f>
        <v>(69.28)</v>
      </c>
      <c r="E33" s="625" t="s">
        <v>535</v>
      </c>
    </row>
    <row r="34" spans="1:5" s="122" customFormat="1" ht="24.75" customHeight="1">
      <c r="A34" s="942" t="s">
        <v>512</v>
      </c>
      <c r="B34" s="943"/>
      <c r="C34" s="943"/>
      <c r="D34" s="943"/>
      <c r="E34" s="944"/>
    </row>
    <row r="35" spans="1:5" s="122" customFormat="1" ht="24.75" customHeight="1">
      <c r="A35" s="939" t="s">
        <v>511</v>
      </c>
      <c r="B35" s="940"/>
      <c r="C35" s="940"/>
      <c r="D35" s="940"/>
      <c r="E35" s="941"/>
    </row>
    <row r="36" spans="1:5" s="122" customFormat="1" ht="21" customHeight="1" thickBot="1">
      <c r="A36" s="595" t="s">
        <v>149</v>
      </c>
      <c r="B36" s="223"/>
      <c r="C36" s="590" t="s">
        <v>150</v>
      </c>
      <c r="D36" s="224"/>
      <c r="E36" s="225"/>
    </row>
    <row r="37" spans="1:5" ht="15.75" thickTop="1"/>
  </sheetData>
  <mergeCells count="9">
    <mergeCell ref="A35:E35"/>
    <mergeCell ref="A34:E34"/>
    <mergeCell ref="A3:E3"/>
    <mergeCell ref="A1:E1"/>
    <mergeCell ref="A2:E2"/>
    <mergeCell ref="B4:B5"/>
    <mergeCell ref="E4:E5"/>
    <mergeCell ref="A4:A5"/>
    <mergeCell ref="C4:D4"/>
  </mergeCells>
  <conditionalFormatting sqref="A6:E33">
    <cfRule type="expression" dxfId="32" priority="1">
      <formula>MOD(ROW(),3)=0</formula>
    </cfRule>
  </conditionalFormatting>
  <printOptions horizontalCentered="1" verticalCentered="1"/>
  <pageMargins left="0.70866141732283472" right="0.70866141732283472" top="0.62992125984251968" bottom="0.74803149606299213" header="0.31496062992125984" footer="0.31496062992125984"/>
  <pageSetup paperSize="9" scale="85" fitToWidth="0" fitToHeight="0" orientation="portrait" r:id="rId1"/>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71"/>
  <sheetViews>
    <sheetView view="pageBreakPreview" topLeftCell="A19" zoomScale="115" zoomScaleSheetLayoutView="115" workbookViewId="0">
      <selection activeCell="M17" sqref="M17"/>
    </sheetView>
  </sheetViews>
  <sheetFormatPr defaultColWidth="14.85546875" defaultRowHeight="15"/>
  <cols>
    <col min="1" max="1" width="7.85546875" customWidth="1"/>
    <col min="2" max="2" width="21.28515625" customWidth="1"/>
    <col min="3" max="14" width="12.7109375" customWidth="1"/>
    <col min="15" max="15" width="22.5703125" customWidth="1"/>
  </cols>
  <sheetData>
    <row r="1" spans="1:15" s="5" customFormat="1" ht="21.95" customHeight="1" thickTop="1">
      <c r="A1" s="914" t="s">
        <v>1097</v>
      </c>
      <c r="B1" s="915"/>
      <c r="C1" s="915"/>
      <c r="D1" s="915"/>
      <c r="E1" s="915"/>
      <c r="F1" s="915"/>
      <c r="G1" s="915"/>
      <c r="H1" s="915"/>
      <c r="I1" s="915"/>
      <c r="J1" s="915"/>
      <c r="K1" s="915"/>
      <c r="L1" s="915"/>
      <c r="M1" s="915"/>
      <c r="N1" s="915"/>
      <c r="O1" s="916"/>
    </row>
    <row r="2" spans="1:15" s="5" customFormat="1" ht="21.95" customHeight="1">
      <c r="A2" s="917" t="s">
        <v>1096</v>
      </c>
      <c r="B2" s="918"/>
      <c r="C2" s="918"/>
      <c r="D2" s="918"/>
      <c r="E2" s="918"/>
      <c r="F2" s="918"/>
      <c r="G2" s="918"/>
      <c r="H2" s="918"/>
      <c r="I2" s="918"/>
      <c r="J2" s="918"/>
      <c r="K2" s="918"/>
      <c r="L2" s="918"/>
      <c r="M2" s="918"/>
      <c r="N2" s="918"/>
      <c r="O2" s="919"/>
    </row>
    <row r="3" spans="1:15" s="5" customFormat="1">
      <c r="A3" s="970" t="s">
        <v>645</v>
      </c>
      <c r="B3" s="971"/>
      <c r="C3" s="971"/>
      <c r="D3" s="971"/>
      <c r="E3" s="971"/>
      <c r="F3" s="971"/>
      <c r="G3" s="971"/>
      <c r="H3" s="971"/>
      <c r="I3" s="971"/>
      <c r="J3" s="971"/>
      <c r="K3" s="971"/>
      <c r="L3" s="971"/>
      <c r="M3" s="971"/>
      <c r="N3" s="971"/>
      <c r="O3" s="972"/>
    </row>
    <row r="4" spans="1:15" s="5" customFormat="1" ht="34.5" customHeight="1">
      <c r="A4" s="920" t="s">
        <v>554</v>
      </c>
      <c r="B4" s="923" t="s">
        <v>286</v>
      </c>
      <c r="C4" s="966" t="s">
        <v>650</v>
      </c>
      <c r="D4" s="967"/>
      <c r="E4" s="967"/>
      <c r="F4" s="967"/>
      <c r="G4" s="967"/>
      <c r="H4" s="967"/>
      <c r="I4" s="967"/>
      <c r="J4" s="967"/>
      <c r="K4" s="967"/>
      <c r="L4" s="967"/>
      <c r="M4" s="967"/>
      <c r="N4" s="967"/>
      <c r="O4" s="965" t="s">
        <v>520</v>
      </c>
    </row>
    <row r="5" spans="1:15" ht="34.5" customHeight="1">
      <c r="A5" s="920"/>
      <c r="B5" s="923"/>
      <c r="C5" s="968" t="s">
        <v>579</v>
      </c>
      <c r="D5" s="969"/>
      <c r="E5" s="969"/>
      <c r="F5" s="969"/>
      <c r="G5" s="927" t="s">
        <v>580</v>
      </c>
      <c r="H5" s="967"/>
      <c r="I5" s="967"/>
      <c r="J5" s="967"/>
      <c r="K5" s="927" t="s">
        <v>581</v>
      </c>
      <c r="L5" s="967"/>
      <c r="M5" s="967"/>
      <c r="N5" s="967"/>
      <c r="O5" s="965"/>
    </row>
    <row r="6" spans="1:15" ht="123" customHeight="1">
      <c r="A6" s="920"/>
      <c r="B6" s="923"/>
      <c r="C6" s="587" t="s">
        <v>649</v>
      </c>
      <c r="D6" s="582" t="s">
        <v>582</v>
      </c>
      <c r="E6" s="582" t="s">
        <v>651</v>
      </c>
      <c r="F6" s="582" t="s">
        <v>583</v>
      </c>
      <c r="G6" s="587" t="s">
        <v>649</v>
      </c>
      <c r="H6" s="582" t="s">
        <v>582</v>
      </c>
      <c r="I6" s="582" t="s">
        <v>651</v>
      </c>
      <c r="J6" s="582" t="s">
        <v>583</v>
      </c>
      <c r="K6" s="587" t="s">
        <v>649</v>
      </c>
      <c r="L6" s="582" t="s">
        <v>582</v>
      </c>
      <c r="M6" s="582" t="s">
        <v>651</v>
      </c>
      <c r="N6" s="582" t="s">
        <v>583</v>
      </c>
      <c r="O6" s="965"/>
    </row>
    <row r="7" spans="1:15" s="5" customFormat="1" ht="29.1" customHeight="1">
      <c r="A7" s="209">
        <v>1</v>
      </c>
      <c r="B7" s="123" t="s">
        <v>307</v>
      </c>
      <c r="C7" s="263">
        <v>88.6</v>
      </c>
      <c r="D7" s="585">
        <v>5.6</v>
      </c>
      <c r="E7" s="585">
        <v>1.9</v>
      </c>
      <c r="F7" s="585">
        <v>3.9</v>
      </c>
      <c r="G7" s="585">
        <v>71.7</v>
      </c>
      <c r="H7" s="585">
        <v>5.6</v>
      </c>
      <c r="I7" s="585">
        <v>0.9</v>
      </c>
      <c r="J7" s="585">
        <v>21.8</v>
      </c>
      <c r="K7" s="585">
        <v>76.900000000000006</v>
      </c>
      <c r="L7" s="585">
        <v>5.6</v>
      </c>
      <c r="M7" s="585">
        <v>1.2</v>
      </c>
      <c r="N7" s="585">
        <v>16.3</v>
      </c>
      <c r="O7" s="616" t="s">
        <v>10</v>
      </c>
    </row>
    <row r="8" spans="1:15" s="5" customFormat="1" ht="29.1" customHeight="1">
      <c r="A8" s="209">
        <v>2</v>
      </c>
      <c r="B8" s="123" t="s">
        <v>308</v>
      </c>
      <c r="C8" s="263">
        <v>78.900000000000006</v>
      </c>
      <c r="D8" s="585">
        <v>16.5</v>
      </c>
      <c r="E8" s="585">
        <v>4.2</v>
      </c>
      <c r="F8" s="585">
        <v>0.4</v>
      </c>
      <c r="G8" s="585">
        <v>83</v>
      </c>
      <c r="H8" s="585">
        <v>8.4</v>
      </c>
      <c r="I8" s="585">
        <v>6.9</v>
      </c>
      <c r="J8" s="585">
        <v>1.7</v>
      </c>
      <c r="K8" s="585">
        <v>82.3</v>
      </c>
      <c r="L8" s="585">
        <v>9.6999999999999993</v>
      </c>
      <c r="M8" s="585">
        <v>6.5</v>
      </c>
      <c r="N8" s="585">
        <v>1.5</v>
      </c>
      <c r="O8" s="616" t="s">
        <v>11</v>
      </c>
    </row>
    <row r="9" spans="1:15" s="5" customFormat="1" ht="29.1" customHeight="1">
      <c r="A9" s="209">
        <v>3</v>
      </c>
      <c r="B9" s="123" t="s">
        <v>309</v>
      </c>
      <c r="C9" s="263">
        <v>67.400000000000006</v>
      </c>
      <c r="D9" s="585">
        <v>24.1</v>
      </c>
      <c r="E9" s="585">
        <v>7.5</v>
      </c>
      <c r="F9" s="585">
        <v>0.9</v>
      </c>
      <c r="G9" s="585">
        <v>67.3</v>
      </c>
      <c r="H9" s="585">
        <v>9.4</v>
      </c>
      <c r="I9" s="585">
        <v>18.399999999999999</v>
      </c>
      <c r="J9" s="585">
        <v>4.9000000000000004</v>
      </c>
      <c r="K9" s="585">
        <v>67.400000000000006</v>
      </c>
      <c r="L9" s="585">
        <v>11.8</v>
      </c>
      <c r="M9" s="585">
        <v>16.7</v>
      </c>
      <c r="N9" s="585">
        <v>4.0999999999999996</v>
      </c>
      <c r="O9" s="616" t="s">
        <v>0</v>
      </c>
    </row>
    <row r="10" spans="1:15" s="5" customFormat="1" ht="29.1" customHeight="1">
      <c r="A10" s="209">
        <v>4</v>
      </c>
      <c r="B10" s="123" t="s">
        <v>310</v>
      </c>
      <c r="C10" s="263">
        <v>67.900000000000006</v>
      </c>
      <c r="D10" s="585">
        <v>18.100000000000001</v>
      </c>
      <c r="E10" s="585">
        <v>2.4</v>
      </c>
      <c r="F10" s="585">
        <v>11.6</v>
      </c>
      <c r="G10" s="585">
        <v>43.5</v>
      </c>
      <c r="H10" s="585">
        <v>9.8000000000000007</v>
      </c>
      <c r="I10" s="585">
        <v>2.8</v>
      </c>
      <c r="J10" s="585">
        <v>43.9</v>
      </c>
      <c r="K10" s="585">
        <v>47.3</v>
      </c>
      <c r="L10" s="585">
        <v>11</v>
      </c>
      <c r="M10" s="585">
        <v>2.8</v>
      </c>
      <c r="N10" s="585">
        <v>38.9</v>
      </c>
      <c r="O10" s="616" t="s">
        <v>1</v>
      </c>
    </row>
    <row r="11" spans="1:15" s="5" customFormat="1" ht="29.1" customHeight="1">
      <c r="A11" s="209">
        <v>5</v>
      </c>
      <c r="B11" s="123" t="s">
        <v>311</v>
      </c>
      <c r="C11" s="263">
        <v>86.3</v>
      </c>
      <c r="D11" s="585">
        <v>7.9</v>
      </c>
      <c r="E11" s="585">
        <v>1.9</v>
      </c>
      <c r="F11" s="585">
        <v>3.9</v>
      </c>
      <c r="G11" s="585">
        <v>71.099999999999994</v>
      </c>
      <c r="H11" s="585">
        <v>7</v>
      </c>
      <c r="I11" s="585">
        <v>3.2</v>
      </c>
      <c r="J11" s="585">
        <v>18.7</v>
      </c>
      <c r="K11" s="585">
        <v>74.5</v>
      </c>
      <c r="L11" s="585">
        <v>7.3</v>
      </c>
      <c r="M11" s="585">
        <v>2.9</v>
      </c>
      <c r="N11" s="585">
        <v>15.3</v>
      </c>
      <c r="O11" s="616" t="s">
        <v>34</v>
      </c>
    </row>
    <row r="12" spans="1:15" s="5" customFormat="1" ht="29.1" customHeight="1">
      <c r="A12" s="209">
        <v>6</v>
      </c>
      <c r="B12" s="123" t="s">
        <v>313</v>
      </c>
      <c r="C12" s="263">
        <v>89.2</v>
      </c>
      <c r="D12" s="585">
        <v>8</v>
      </c>
      <c r="E12" s="585">
        <v>1.2</v>
      </c>
      <c r="F12" s="585">
        <v>1.6</v>
      </c>
      <c r="G12" s="585">
        <v>85.5</v>
      </c>
      <c r="H12" s="585">
        <v>6</v>
      </c>
      <c r="I12" s="585">
        <v>1.7</v>
      </c>
      <c r="J12" s="585">
        <v>6.8</v>
      </c>
      <c r="K12" s="585">
        <v>87.7</v>
      </c>
      <c r="L12" s="585">
        <v>7.2</v>
      </c>
      <c r="M12" s="585">
        <v>1.4</v>
      </c>
      <c r="N12" s="585">
        <v>3.7</v>
      </c>
      <c r="O12" s="616" t="s">
        <v>13</v>
      </c>
    </row>
    <row r="13" spans="1:15" s="5" customFormat="1" ht="29.1" customHeight="1">
      <c r="A13" s="209">
        <v>7</v>
      </c>
      <c r="B13" s="123" t="s">
        <v>314</v>
      </c>
      <c r="C13" s="263">
        <v>88.3</v>
      </c>
      <c r="D13" s="585">
        <v>5.3</v>
      </c>
      <c r="E13" s="585">
        <v>3.1</v>
      </c>
      <c r="F13" s="585">
        <v>3.3</v>
      </c>
      <c r="G13" s="585">
        <v>63.2</v>
      </c>
      <c r="H13" s="585">
        <v>2.7</v>
      </c>
      <c r="I13" s="585">
        <v>2.7</v>
      </c>
      <c r="J13" s="585">
        <v>31.4</v>
      </c>
      <c r="K13" s="585">
        <v>74</v>
      </c>
      <c r="L13" s="585">
        <v>3.8</v>
      </c>
      <c r="M13" s="585">
        <v>2.9</v>
      </c>
      <c r="N13" s="585">
        <v>19.3</v>
      </c>
      <c r="O13" s="616" t="s">
        <v>25</v>
      </c>
    </row>
    <row r="14" spans="1:15" s="5" customFormat="1" ht="29.1" customHeight="1">
      <c r="A14" s="209">
        <v>8</v>
      </c>
      <c r="B14" s="123" t="s">
        <v>315</v>
      </c>
      <c r="C14" s="263">
        <v>83.9</v>
      </c>
      <c r="D14" s="585">
        <v>13.9</v>
      </c>
      <c r="E14" s="585">
        <v>1</v>
      </c>
      <c r="F14" s="585">
        <v>1.3</v>
      </c>
      <c r="G14" s="585">
        <v>82.6</v>
      </c>
      <c r="H14" s="585">
        <v>10.7</v>
      </c>
      <c r="I14" s="585">
        <v>2.1</v>
      </c>
      <c r="J14" s="585">
        <v>4.5999999999999996</v>
      </c>
      <c r="K14" s="585">
        <v>83</v>
      </c>
      <c r="L14" s="585">
        <v>11.8</v>
      </c>
      <c r="M14" s="585">
        <v>1.7</v>
      </c>
      <c r="N14" s="585">
        <v>3.4</v>
      </c>
      <c r="O14" s="616" t="s">
        <v>14</v>
      </c>
    </row>
    <row r="15" spans="1:15" s="5" customFormat="1" ht="29.1" customHeight="1">
      <c r="A15" s="209">
        <v>9</v>
      </c>
      <c r="B15" s="123" t="s">
        <v>316</v>
      </c>
      <c r="C15" s="263">
        <v>84.8</v>
      </c>
      <c r="D15" s="585">
        <v>11.8</v>
      </c>
      <c r="E15" s="585">
        <v>1</v>
      </c>
      <c r="F15" s="585">
        <v>2.4</v>
      </c>
      <c r="G15" s="585">
        <v>80.5</v>
      </c>
      <c r="H15" s="585">
        <v>11.2</v>
      </c>
      <c r="I15" s="585">
        <v>1.1000000000000001</v>
      </c>
      <c r="J15" s="585">
        <v>7.2</v>
      </c>
      <c r="K15" s="585">
        <v>81.099999999999994</v>
      </c>
      <c r="L15" s="585">
        <v>11.3</v>
      </c>
      <c r="M15" s="585">
        <v>1.1000000000000001</v>
      </c>
      <c r="N15" s="585">
        <v>6.5</v>
      </c>
      <c r="O15" s="616" t="s">
        <v>2</v>
      </c>
    </row>
    <row r="16" spans="1:15" s="5" customFormat="1" ht="29.1" customHeight="1">
      <c r="A16" s="209">
        <v>10</v>
      </c>
      <c r="B16" s="123" t="s">
        <v>317</v>
      </c>
      <c r="C16" s="263">
        <v>85.5</v>
      </c>
      <c r="D16" s="585">
        <v>3.8</v>
      </c>
      <c r="E16" s="585">
        <v>10</v>
      </c>
      <c r="F16" s="585">
        <v>0.7</v>
      </c>
      <c r="G16" s="585">
        <v>71.7</v>
      </c>
      <c r="H16" s="585">
        <v>3.3</v>
      </c>
      <c r="I16" s="585">
        <v>17.3</v>
      </c>
      <c r="J16" s="585">
        <v>7.7</v>
      </c>
      <c r="K16" s="585">
        <v>75.599999999999994</v>
      </c>
      <c r="L16" s="585">
        <v>3.5</v>
      </c>
      <c r="M16" s="585">
        <v>15.2</v>
      </c>
      <c r="N16" s="585">
        <v>5.7</v>
      </c>
      <c r="O16" s="616" t="s">
        <v>32</v>
      </c>
    </row>
    <row r="17" spans="1:15" s="5" customFormat="1" ht="29.1" customHeight="1">
      <c r="A17" s="209">
        <v>11</v>
      </c>
      <c r="B17" s="123" t="s">
        <v>318</v>
      </c>
      <c r="C17" s="263">
        <v>75.099999999999994</v>
      </c>
      <c r="D17" s="585">
        <v>10.7</v>
      </c>
      <c r="E17" s="585">
        <v>4.0999999999999996</v>
      </c>
      <c r="F17" s="585">
        <v>10.1</v>
      </c>
      <c r="G17" s="585">
        <v>49.1</v>
      </c>
      <c r="H17" s="585">
        <v>5.6</v>
      </c>
      <c r="I17" s="585">
        <v>4.2</v>
      </c>
      <c r="J17" s="585">
        <v>41</v>
      </c>
      <c r="K17" s="585">
        <v>55.4</v>
      </c>
      <c r="L17" s="585">
        <v>6.9</v>
      </c>
      <c r="M17" s="585">
        <v>4.2</v>
      </c>
      <c r="N17" s="585">
        <v>33.6</v>
      </c>
      <c r="O17" s="616" t="s">
        <v>3</v>
      </c>
    </row>
    <row r="18" spans="1:15" s="5" customFormat="1" ht="29.1" customHeight="1">
      <c r="A18" s="209">
        <v>12</v>
      </c>
      <c r="B18" s="123" t="s">
        <v>319</v>
      </c>
      <c r="C18" s="263">
        <v>84.4</v>
      </c>
      <c r="D18" s="585">
        <v>4.9000000000000004</v>
      </c>
      <c r="E18" s="585">
        <v>3.8</v>
      </c>
      <c r="F18" s="585">
        <v>6.9</v>
      </c>
      <c r="G18" s="585">
        <v>68.599999999999994</v>
      </c>
      <c r="H18" s="585">
        <v>2.7</v>
      </c>
      <c r="I18" s="585">
        <v>3.5</v>
      </c>
      <c r="J18" s="585">
        <v>25.2</v>
      </c>
      <c r="K18" s="585">
        <v>75.099999999999994</v>
      </c>
      <c r="L18" s="585">
        <v>3.6</v>
      </c>
      <c r="M18" s="585">
        <v>3.6</v>
      </c>
      <c r="N18" s="585">
        <v>17.7</v>
      </c>
      <c r="O18" s="616" t="s">
        <v>15</v>
      </c>
    </row>
    <row r="19" spans="1:15" s="5" customFormat="1" ht="29.1" customHeight="1">
      <c r="A19" s="209">
        <v>13</v>
      </c>
      <c r="B19" s="123" t="s">
        <v>320</v>
      </c>
      <c r="C19" s="263">
        <v>98.8</v>
      </c>
      <c r="D19" s="585">
        <v>0.4</v>
      </c>
      <c r="E19" s="585">
        <v>0.6</v>
      </c>
      <c r="F19" s="585">
        <v>0.2</v>
      </c>
      <c r="G19" s="585">
        <v>98.2</v>
      </c>
      <c r="H19" s="585">
        <v>0.8</v>
      </c>
      <c r="I19" s="585">
        <v>0.6</v>
      </c>
      <c r="J19" s="585">
        <v>0.4</v>
      </c>
      <c r="K19" s="585">
        <v>98.5</v>
      </c>
      <c r="L19" s="585">
        <v>0.6</v>
      </c>
      <c r="M19" s="585">
        <v>0.6</v>
      </c>
      <c r="N19" s="585">
        <v>0.3</v>
      </c>
      <c r="O19" s="616" t="s">
        <v>4</v>
      </c>
    </row>
    <row r="20" spans="1:15" s="5" customFormat="1" ht="29.1" customHeight="1">
      <c r="A20" s="209">
        <v>14</v>
      </c>
      <c r="B20" s="123" t="s">
        <v>321</v>
      </c>
      <c r="C20" s="263">
        <v>79.8</v>
      </c>
      <c r="D20" s="585">
        <v>10.6</v>
      </c>
      <c r="E20" s="585">
        <v>2.5</v>
      </c>
      <c r="F20" s="585">
        <v>7.1</v>
      </c>
      <c r="G20" s="585">
        <v>56.5</v>
      </c>
      <c r="H20" s="585">
        <v>7.7</v>
      </c>
      <c r="I20" s="585">
        <v>2.5</v>
      </c>
      <c r="J20" s="585">
        <v>33.299999999999997</v>
      </c>
      <c r="K20" s="585">
        <v>62.8</v>
      </c>
      <c r="L20" s="585">
        <v>8.5</v>
      </c>
      <c r="M20" s="585">
        <v>2.5</v>
      </c>
      <c r="N20" s="585">
        <v>26.2</v>
      </c>
      <c r="O20" s="616" t="s">
        <v>5</v>
      </c>
    </row>
    <row r="21" spans="1:15" s="5" customFormat="1" ht="29.1" customHeight="1">
      <c r="A21" s="209">
        <v>15</v>
      </c>
      <c r="B21" s="123" t="s">
        <v>322</v>
      </c>
      <c r="C21" s="263">
        <v>74.8</v>
      </c>
      <c r="D21" s="585">
        <v>11.2</v>
      </c>
      <c r="E21" s="585">
        <v>2.6</v>
      </c>
      <c r="F21" s="585">
        <v>11.4</v>
      </c>
      <c r="G21" s="585">
        <v>67.7</v>
      </c>
      <c r="H21" s="585">
        <v>6.8</v>
      </c>
      <c r="I21" s="585">
        <v>2.6</v>
      </c>
      <c r="J21" s="585">
        <v>22.9</v>
      </c>
      <c r="K21" s="585">
        <v>71.099999999999994</v>
      </c>
      <c r="L21" s="585">
        <v>8.9</v>
      </c>
      <c r="M21" s="585">
        <v>2.6</v>
      </c>
      <c r="N21" s="585">
        <v>17.399999999999999</v>
      </c>
      <c r="O21" s="616" t="s">
        <v>16</v>
      </c>
    </row>
    <row r="22" spans="1:15" s="5" customFormat="1" ht="29.1" customHeight="1">
      <c r="A22" s="209">
        <v>16</v>
      </c>
      <c r="B22" s="123" t="s">
        <v>323</v>
      </c>
      <c r="C22" s="263">
        <v>57.5</v>
      </c>
      <c r="D22" s="585">
        <v>38.299999999999997</v>
      </c>
      <c r="E22" s="585">
        <v>3.9</v>
      </c>
      <c r="F22" s="585">
        <v>0.3</v>
      </c>
      <c r="G22" s="585">
        <v>64.900000000000006</v>
      </c>
      <c r="H22" s="585">
        <v>28.7</v>
      </c>
      <c r="I22" s="585">
        <v>5.7</v>
      </c>
      <c r="J22" s="585">
        <v>0.7</v>
      </c>
      <c r="K22" s="585">
        <v>62.1</v>
      </c>
      <c r="L22" s="585">
        <v>32.299999999999997</v>
      </c>
      <c r="M22" s="585">
        <v>5.0999999999999996</v>
      </c>
      <c r="N22" s="585">
        <v>0.5</v>
      </c>
      <c r="O22" s="616" t="s">
        <v>17</v>
      </c>
    </row>
    <row r="23" spans="1:15" s="5" customFormat="1" ht="29.1" customHeight="1">
      <c r="A23" s="209">
        <v>17</v>
      </c>
      <c r="B23" s="123" t="s">
        <v>324</v>
      </c>
      <c r="C23" s="263">
        <v>80.7</v>
      </c>
      <c r="D23" s="585">
        <v>17.2</v>
      </c>
      <c r="E23" s="585">
        <v>1</v>
      </c>
      <c r="F23" s="585">
        <v>1.1000000000000001</v>
      </c>
      <c r="G23" s="585">
        <v>82</v>
      </c>
      <c r="H23" s="585">
        <v>5.3</v>
      </c>
      <c r="I23" s="585">
        <v>7.6</v>
      </c>
      <c r="J23" s="585">
        <v>5.0999999999999996</v>
      </c>
      <c r="K23" s="585">
        <v>81.7</v>
      </c>
      <c r="L23" s="585">
        <v>7.8</v>
      </c>
      <c r="M23" s="585">
        <v>6.3</v>
      </c>
      <c r="N23" s="585">
        <v>4.2</v>
      </c>
      <c r="O23" s="616" t="s">
        <v>18</v>
      </c>
    </row>
    <row r="24" spans="1:15" s="5" customFormat="1" ht="29.1" customHeight="1" thickBot="1">
      <c r="A24" s="226">
        <v>18</v>
      </c>
      <c r="B24" s="785" t="s">
        <v>325</v>
      </c>
      <c r="C24" s="264">
        <v>96.6</v>
      </c>
      <c r="D24" s="214">
        <v>2.9</v>
      </c>
      <c r="E24" s="214">
        <v>0.5</v>
      </c>
      <c r="F24" s="214">
        <v>0</v>
      </c>
      <c r="G24" s="214">
        <v>93.1</v>
      </c>
      <c r="H24" s="214">
        <v>2.7</v>
      </c>
      <c r="I24" s="214">
        <v>4</v>
      </c>
      <c r="J24" s="214">
        <v>0.2</v>
      </c>
      <c r="K24" s="214">
        <v>95</v>
      </c>
      <c r="L24" s="214">
        <v>2.8</v>
      </c>
      <c r="M24" s="214">
        <v>2.1</v>
      </c>
      <c r="N24" s="214">
        <v>0.1</v>
      </c>
      <c r="O24" s="617" t="s">
        <v>35</v>
      </c>
    </row>
    <row r="25" spans="1:15" s="5" customFormat="1" ht="29.1" customHeight="1" thickTop="1">
      <c r="A25" s="228">
        <v>19</v>
      </c>
      <c r="B25" s="784" t="s">
        <v>326</v>
      </c>
      <c r="C25" s="265">
        <v>81.5</v>
      </c>
      <c r="D25" s="211">
        <v>16.5</v>
      </c>
      <c r="E25" s="211">
        <v>1.7</v>
      </c>
      <c r="F25" s="211">
        <v>0.3</v>
      </c>
      <c r="G25" s="211">
        <v>89.6</v>
      </c>
      <c r="H25" s="211">
        <v>4.8</v>
      </c>
      <c r="I25" s="211">
        <v>5.0999999999999996</v>
      </c>
      <c r="J25" s="211">
        <v>0.5</v>
      </c>
      <c r="K25" s="211">
        <v>87</v>
      </c>
      <c r="L25" s="211">
        <v>8.6</v>
      </c>
      <c r="M25" s="211">
        <v>4</v>
      </c>
      <c r="N25" s="211">
        <v>0.4</v>
      </c>
      <c r="O25" s="618" t="s">
        <v>19</v>
      </c>
    </row>
    <row r="26" spans="1:15" s="5" customFormat="1" ht="29.1" customHeight="1">
      <c r="A26" s="209">
        <v>20</v>
      </c>
      <c r="B26" s="123" t="s">
        <v>327</v>
      </c>
      <c r="C26" s="263">
        <v>70.7</v>
      </c>
      <c r="D26" s="585">
        <v>9.6999999999999993</v>
      </c>
      <c r="E26" s="585">
        <v>1.1000000000000001</v>
      </c>
      <c r="F26" s="585">
        <v>18.5</v>
      </c>
      <c r="G26" s="585">
        <v>56.7</v>
      </c>
      <c r="H26" s="585">
        <v>5.2</v>
      </c>
      <c r="I26" s="585">
        <v>1</v>
      </c>
      <c r="J26" s="585">
        <v>37</v>
      </c>
      <c r="K26" s="585">
        <v>59.1</v>
      </c>
      <c r="L26" s="585">
        <v>6</v>
      </c>
      <c r="M26" s="585">
        <v>1.1000000000000001</v>
      </c>
      <c r="N26" s="585">
        <v>33.9</v>
      </c>
      <c r="O26" s="616" t="s">
        <v>20</v>
      </c>
    </row>
    <row r="27" spans="1:15" s="5" customFormat="1" ht="29.1" customHeight="1">
      <c r="A27" s="209">
        <v>21</v>
      </c>
      <c r="B27" s="123" t="s">
        <v>328</v>
      </c>
      <c r="C27" s="263">
        <v>86.8</v>
      </c>
      <c r="D27" s="585">
        <v>11.2</v>
      </c>
      <c r="E27" s="585">
        <v>0.6</v>
      </c>
      <c r="F27" s="585">
        <v>1.4</v>
      </c>
      <c r="G27" s="585">
        <v>84.6</v>
      </c>
      <c r="H27" s="585">
        <v>9.6999999999999993</v>
      </c>
      <c r="I27" s="585">
        <v>2</v>
      </c>
      <c r="J27" s="585">
        <v>3.7</v>
      </c>
      <c r="K27" s="585">
        <v>85.4</v>
      </c>
      <c r="L27" s="585">
        <v>10.3</v>
      </c>
      <c r="M27" s="585">
        <v>1.5</v>
      </c>
      <c r="N27" s="585">
        <v>2.8</v>
      </c>
      <c r="O27" s="616" t="s">
        <v>21</v>
      </c>
    </row>
    <row r="28" spans="1:15" s="5" customFormat="1" ht="29.1" customHeight="1">
      <c r="A28" s="209">
        <v>22</v>
      </c>
      <c r="B28" s="123" t="s">
        <v>329</v>
      </c>
      <c r="C28" s="263">
        <v>85.5</v>
      </c>
      <c r="D28" s="585">
        <v>11</v>
      </c>
      <c r="E28" s="585">
        <v>0.8</v>
      </c>
      <c r="F28" s="585">
        <v>2.8</v>
      </c>
      <c r="G28" s="585">
        <v>64.400000000000006</v>
      </c>
      <c r="H28" s="585">
        <v>5.3</v>
      </c>
      <c r="I28" s="585">
        <v>1.4</v>
      </c>
      <c r="J28" s="585">
        <v>28.9</v>
      </c>
      <c r="K28" s="585">
        <v>69.599999999999994</v>
      </c>
      <c r="L28" s="585">
        <v>6.6</v>
      </c>
      <c r="M28" s="585">
        <v>1.3</v>
      </c>
      <c r="N28" s="585">
        <v>22.5</v>
      </c>
      <c r="O28" s="616" t="s">
        <v>27</v>
      </c>
    </row>
    <row r="29" spans="1:15" s="5" customFormat="1" ht="29.1" customHeight="1">
      <c r="A29" s="209">
        <v>23</v>
      </c>
      <c r="B29" s="123" t="s">
        <v>330</v>
      </c>
      <c r="C29" s="263">
        <v>81.099999999999994</v>
      </c>
      <c r="D29" s="585">
        <v>17.8</v>
      </c>
      <c r="E29" s="585">
        <v>0.8</v>
      </c>
      <c r="F29" s="585">
        <v>0.3</v>
      </c>
      <c r="G29" s="585">
        <v>88.3</v>
      </c>
      <c r="H29" s="585">
        <v>9.1</v>
      </c>
      <c r="I29" s="585">
        <v>2.1</v>
      </c>
      <c r="J29" s="585">
        <v>0.5</v>
      </c>
      <c r="K29" s="585">
        <v>85.3</v>
      </c>
      <c r="L29" s="585">
        <v>12.8</v>
      </c>
      <c r="M29" s="585">
        <v>1.6</v>
      </c>
      <c r="N29" s="585">
        <v>0.4</v>
      </c>
      <c r="O29" s="616" t="s">
        <v>6</v>
      </c>
    </row>
    <row r="30" spans="1:15" s="5" customFormat="1" ht="29.1" customHeight="1">
      <c r="A30" s="209">
        <v>24</v>
      </c>
      <c r="B30" s="123" t="s">
        <v>331</v>
      </c>
      <c r="C30" s="263">
        <v>81.599999999999994</v>
      </c>
      <c r="D30" s="585">
        <v>6.2</v>
      </c>
      <c r="E30" s="585">
        <v>2</v>
      </c>
      <c r="F30" s="585">
        <v>10.1</v>
      </c>
      <c r="G30" s="585">
        <v>61.6</v>
      </c>
      <c r="H30" s="585">
        <v>3.1</v>
      </c>
      <c r="I30" s="585">
        <v>1.4</v>
      </c>
      <c r="J30" s="585">
        <v>33.9</v>
      </c>
      <c r="K30" s="585">
        <v>71.2</v>
      </c>
      <c r="L30" s="585">
        <v>4.5999999999999996</v>
      </c>
      <c r="M30" s="585">
        <v>1.7</v>
      </c>
      <c r="N30" s="585">
        <v>22.5</v>
      </c>
      <c r="O30" s="616" t="s">
        <v>22</v>
      </c>
    </row>
    <row r="31" spans="1:15" s="5" customFormat="1" ht="29.1" customHeight="1">
      <c r="A31" s="209">
        <v>25</v>
      </c>
      <c r="B31" s="15" t="s">
        <v>345</v>
      </c>
      <c r="C31" s="263">
        <v>81</v>
      </c>
      <c r="D31" s="585">
        <v>11</v>
      </c>
      <c r="E31" s="585">
        <v>5.0999999999999996</v>
      </c>
      <c r="F31" s="585">
        <v>2.9</v>
      </c>
      <c r="G31" s="585">
        <v>70.8</v>
      </c>
      <c r="H31" s="585">
        <v>9.6</v>
      </c>
      <c r="I31" s="585">
        <v>1.5</v>
      </c>
      <c r="J31" s="585">
        <v>18.100000000000001</v>
      </c>
      <c r="K31" s="585">
        <v>74.400000000000006</v>
      </c>
      <c r="L31" s="585">
        <v>10.1</v>
      </c>
      <c r="M31" s="585">
        <v>2.8</v>
      </c>
      <c r="N31" s="585">
        <v>12.7</v>
      </c>
      <c r="O31" s="616" t="s">
        <v>28</v>
      </c>
    </row>
    <row r="32" spans="1:15" s="5" customFormat="1" ht="29.1" customHeight="1">
      <c r="A32" s="209">
        <v>26</v>
      </c>
      <c r="B32" s="123" t="s">
        <v>332</v>
      </c>
      <c r="C32" s="263">
        <v>75.900000000000006</v>
      </c>
      <c r="D32" s="585">
        <v>18.2</v>
      </c>
      <c r="E32" s="585">
        <v>5.7</v>
      </c>
      <c r="F32" s="585">
        <v>0.2</v>
      </c>
      <c r="G32" s="585">
        <v>69.599999999999994</v>
      </c>
      <c r="H32" s="585">
        <v>16.600000000000001</v>
      </c>
      <c r="I32" s="585">
        <v>12.4</v>
      </c>
      <c r="J32" s="585">
        <v>1.4</v>
      </c>
      <c r="K32" s="585">
        <v>71.5</v>
      </c>
      <c r="L32" s="585">
        <v>17</v>
      </c>
      <c r="M32" s="585">
        <v>10.4</v>
      </c>
      <c r="N32" s="585">
        <v>1.1000000000000001</v>
      </c>
      <c r="O32" s="616" t="s">
        <v>23</v>
      </c>
    </row>
    <row r="33" spans="1:15" s="5" customFormat="1" ht="29.1" customHeight="1">
      <c r="A33" s="209">
        <v>27</v>
      </c>
      <c r="B33" s="123" t="s">
        <v>333</v>
      </c>
      <c r="C33" s="263">
        <v>79.7</v>
      </c>
      <c r="D33" s="585">
        <v>13</v>
      </c>
      <c r="E33" s="585">
        <v>2.1</v>
      </c>
      <c r="F33" s="585">
        <v>5.2</v>
      </c>
      <c r="G33" s="585">
        <v>62.5</v>
      </c>
      <c r="H33" s="585">
        <v>6.8</v>
      </c>
      <c r="I33" s="585">
        <v>1.6</v>
      </c>
      <c r="J33" s="585">
        <v>29</v>
      </c>
      <c r="K33" s="585">
        <v>66.900000000000006</v>
      </c>
      <c r="L33" s="585">
        <v>8.4</v>
      </c>
      <c r="M33" s="585">
        <v>1.7</v>
      </c>
      <c r="N33" s="585">
        <v>22.9</v>
      </c>
      <c r="O33" s="616" t="s">
        <v>7</v>
      </c>
    </row>
    <row r="34" spans="1:15" s="5" customFormat="1" ht="29.1" customHeight="1">
      <c r="A34" s="209">
        <v>28</v>
      </c>
      <c r="B34" s="123" t="s">
        <v>342</v>
      </c>
      <c r="C34" s="263">
        <v>80.3</v>
      </c>
      <c r="D34" s="585">
        <v>16.7</v>
      </c>
      <c r="E34" s="585">
        <v>1.2</v>
      </c>
      <c r="F34" s="585">
        <v>1.8</v>
      </c>
      <c r="G34" s="585">
        <v>76.7</v>
      </c>
      <c r="H34" s="585">
        <v>13.7</v>
      </c>
      <c r="I34" s="585">
        <v>1</v>
      </c>
      <c r="J34" s="585">
        <v>8.6</v>
      </c>
      <c r="K34" s="585">
        <v>77.900000000000006</v>
      </c>
      <c r="L34" s="585">
        <v>14.7</v>
      </c>
      <c r="M34" s="585">
        <v>1.1000000000000001</v>
      </c>
      <c r="N34" s="585">
        <v>6.4</v>
      </c>
      <c r="O34" s="616" t="s">
        <v>24</v>
      </c>
    </row>
    <row r="35" spans="1:15" s="5" customFormat="1" ht="29.1" customHeight="1">
      <c r="A35" s="209">
        <v>29</v>
      </c>
      <c r="B35" s="123" t="s">
        <v>335</v>
      </c>
      <c r="C35" s="263">
        <v>74.7</v>
      </c>
      <c r="D35" s="585">
        <v>18</v>
      </c>
      <c r="E35" s="585">
        <v>4</v>
      </c>
      <c r="F35" s="585">
        <v>3.3</v>
      </c>
      <c r="G35" s="585">
        <v>62.6</v>
      </c>
      <c r="H35" s="585">
        <v>16.2</v>
      </c>
      <c r="I35" s="585">
        <v>4.9000000000000004</v>
      </c>
      <c r="J35" s="585">
        <v>16.3</v>
      </c>
      <c r="K35" s="585">
        <v>66.599999999999994</v>
      </c>
      <c r="L35" s="585">
        <v>16.8</v>
      </c>
      <c r="M35" s="585">
        <v>4.5999999999999996</v>
      </c>
      <c r="N35" s="585">
        <v>12</v>
      </c>
      <c r="O35" s="616" t="s">
        <v>8</v>
      </c>
    </row>
    <row r="36" spans="1:15" s="5" customFormat="1" ht="29.1" customHeight="1">
      <c r="A36" s="960" t="s">
        <v>563</v>
      </c>
      <c r="B36" s="961"/>
      <c r="C36" s="152">
        <v>80.7</v>
      </c>
      <c r="D36" s="152">
        <v>10.5</v>
      </c>
      <c r="E36" s="152">
        <v>2.7</v>
      </c>
      <c r="F36" s="152">
        <v>6.1</v>
      </c>
      <c r="G36" s="152">
        <v>63.6</v>
      </c>
      <c r="H36" s="152">
        <v>7.4</v>
      </c>
      <c r="I36" s="152">
        <v>3.1</v>
      </c>
      <c r="J36" s="152">
        <v>25.9</v>
      </c>
      <c r="K36" s="152">
        <v>69.3</v>
      </c>
      <c r="L36" s="152">
        <v>8.4</v>
      </c>
      <c r="M36" s="152">
        <v>2.9</v>
      </c>
      <c r="N36" s="152">
        <v>19.399999999999999</v>
      </c>
      <c r="O36" s="194" t="s">
        <v>584</v>
      </c>
    </row>
    <row r="37" spans="1:15" s="5" customFormat="1" ht="18" customHeight="1">
      <c r="A37" s="962" t="s">
        <v>647</v>
      </c>
      <c r="B37" s="963"/>
      <c r="C37" s="963"/>
      <c r="D37" s="963"/>
      <c r="E37" s="963"/>
      <c r="F37" s="963"/>
      <c r="G37" s="963"/>
      <c r="H37" s="963"/>
      <c r="I37" s="963"/>
      <c r="J37" s="963"/>
      <c r="K37" s="963"/>
      <c r="L37" s="963"/>
      <c r="M37" s="963"/>
      <c r="N37" s="963"/>
      <c r="O37" s="964"/>
    </row>
    <row r="38" spans="1:15" s="5" customFormat="1" ht="15" customHeight="1">
      <c r="A38" s="227" t="s">
        <v>167</v>
      </c>
      <c r="B38" t="s">
        <v>652</v>
      </c>
      <c r="C38"/>
      <c r="D38"/>
      <c r="E38"/>
      <c r="F38"/>
      <c r="G38"/>
      <c r="H38"/>
      <c r="I38" t="s">
        <v>648</v>
      </c>
      <c r="K38"/>
      <c r="L38"/>
      <c r="M38"/>
      <c r="N38"/>
      <c r="O38" s="367"/>
    </row>
    <row r="39" spans="1:15" ht="15.75" thickBot="1">
      <c r="A39" s="218"/>
      <c r="B39" s="219" t="s">
        <v>522</v>
      </c>
      <c r="C39" s="219"/>
      <c r="D39" s="219"/>
      <c r="E39" s="219"/>
      <c r="F39" s="219"/>
      <c r="G39" s="219"/>
      <c r="H39" s="219"/>
      <c r="I39" s="219"/>
      <c r="J39" s="219"/>
      <c r="K39" s="219"/>
      <c r="L39" s="219"/>
      <c r="M39" s="219"/>
      <c r="N39" s="219"/>
      <c r="O39" s="220"/>
    </row>
    <row r="40" spans="1:15" ht="15.75" thickTop="1"/>
    <row r="44" spans="1:15">
      <c r="F44" s="293"/>
    </row>
    <row r="54" spans="4:4">
      <c r="D54" s="294"/>
    </row>
    <row r="55" spans="4:4">
      <c r="D55" s="295"/>
    </row>
    <row r="56" spans="4:4">
      <c r="D56" s="295"/>
    </row>
    <row r="61" spans="4:4">
      <c r="D61" s="118"/>
    </row>
    <row r="62" spans="4:4">
      <c r="D62" s="118"/>
    </row>
    <row r="63" spans="4:4">
      <c r="D63" s="296"/>
    </row>
    <row r="64" spans="4:4">
      <c r="D64" s="118"/>
    </row>
    <row r="69" spans="4:4">
      <c r="D69" s="118"/>
    </row>
    <row r="70" spans="4:4">
      <c r="D70" s="296"/>
    </row>
    <row r="71" spans="4:4">
      <c r="D71" s="118"/>
    </row>
  </sheetData>
  <mergeCells count="12">
    <mergeCell ref="A36:B36"/>
    <mergeCell ref="A37:O37"/>
    <mergeCell ref="A1:O1"/>
    <mergeCell ref="A2:O2"/>
    <mergeCell ref="A4:A6"/>
    <mergeCell ref="O4:O6"/>
    <mergeCell ref="C4:N4"/>
    <mergeCell ref="B4:B6"/>
    <mergeCell ref="C5:F5"/>
    <mergeCell ref="G5:J5"/>
    <mergeCell ref="K5:N5"/>
    <mergeCell ref="A3:O3"/>
  </mergeCells>
  <conditionalFormatting sqref="A7:O36">
    <cfRule type="expression" dxfId="31" priority="1">
      <formula>MOD(ROW(),3)=0</formula>
    </cfRule>
  </conditionalFormatting>
  <printOptions horizontalCentered="1" verticalCentered="1"/>
  <pageMargins left="0.70866141732283472" right="0.70866141732283472" top="0.62992125984251968" bottom="0.74803149606299213" header="0.31496062992125984" footer="0.31496062992125984"/>
  <pageSetup paperSize="9" scale="64" fitToHeight="0" orientation="landscape" r:id="rId1"/>
  <rowBreaks count="1" manualBreakCount="1">
    <brk id="24" max="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6"/>
  <sheetViews>
    <sheetView view="pageBreakPreview" topLeftCell="A34" zoomScaleSheetLayoutView="100" workbookViewId="0">
      <selection activeCell="M17" sqref="M17"/>
    </sheetView>
  </sheetViews>
  <sheetFormatPr defaultColWidth="9.140625" defaultRowHeight="15"/>
  <cols>
    <col min="1" max="1" width="5.7109375" style="1" customWidth="1"/>
    <col min="2" max="2" width="18.140625" style="1" customWidth="1"/>
    <col min="3" max="3" width="14" style="1" customWidth="1"/>
    <col min="4" max="4" width="14.28515625" style="1" customWidth="1"/>
    <col min="5" max="5" width="13.85546875" style="1" customWidth="1"/>
    <col min="6" max="6" width="12.5703125" style="1" customWidth="1"/>
    <col min="7" max="7" width="13.42578125" style="1" customWidth="1"/>
    <col min="8" max="8" width="13.140625" style="1" customWidth="1"/>
    <col min="9" max="9" width="20" style="1" customWidth="1"/>
    <col min="10" max="10" width="19" customWidth="1"/>
    <col min="11" max="16384" width="9.140625" style="1"/>
  </cols>
  <sheetData>
    <row r="1" spans="1:10" s="3" customFormat="1" ht="21.95" customHeight="1" thickTop="1">
      <c r="A1" s="973" t="s">
        <v>1099</v>
      </c>
      <c r="B1" s="974"/>
      <c r="C1" s="974"/>
      <c r="D1" s="974"/>
      <c r="E1" s="974"/>
      <c r="F1" s="974"/>
      <c r="G1" s="974"/>
      <c r="H1" s="974"/>
      <c r="I1" s="974"/>
      <c r="J1" s="975"/>
    </row>
    <row r="2" spans="1:10" s="3" customFormat="1" ht="21.95" customHeight="1">
      <c r="A2" s="976" t="s">
        <v>1098</v>
      </c>
      <c r="B2" s="977"/>
      <c r="C2" s="977"/>
      <c r="D2" s="977"/>
      <c r="E2" s="977"/>
      <c r="F2" s="977"/>
      <c r="G2" s="977"/>
      <c r="H2" s="977"/>
      <c r="I2" s="977"/>
      <c r="J2" s="978"/>
    </row>
    <row r="3" spans="1:10" s="3" customFormat="1">
      <c r="A3" s="970" t="s">
        <v>594</v>
      </c>
      <c r="B3" s="971"/>
      <c r="C3" s="971"/>
      <c r="D3" s="971"/>
      <c r="E3" s="971"/>
      <c r="F3" s="971"/>
      <c r="G3" s="971"/>
      <c r="H3" s="971"/>
      <c r="I3" s="971"/>
      <c r="J3" s="972"/>
    </row>
    <row r="4" spans="1:10" s="116" customFormat="1" ht="33" customHeight="1">
      <c r="A4" s="994" t="s">
        <v>554</v>
      </c>
      <c r="B4" s="979" t="s">
        <v>172</v>
      </c>
      <c r="C4" s="980" t="s">
        <v>585</v>
      </c>
      <c r="D4" s="981"/>
      <c r="E4" s="981" t="s">
        <v>586</v>
      </c>
      <c r="F4" s="981"/>
      <c r="G4" s="981"/>
      <c r="H4" s="981"/>
      <c r="I4" s="981" t="s">
        <v>593</v>
      </c>
      <c r="J4" s="982" t="s">
        <v>37</v>
      </c>
    </row>
    <row r="5" spans="1:10" s="116" customFormat="1" ht="74.25" customHeight="1">
      <c r="A5" s="994"/>
      <c r="B5" s="979"/>
      <c r="C5" s="592" t="s">
        <v>587</v>
      </c>
      <c r="D5" s="593" t="s">
        <v>588</v>
      </c>
      <c r="E5" s="593" t="s">
        <v>589</v>
      </c>
      <c r="F5" s="593" t="s">
        <v>590</v>
      </c>
      <c r="G5" s="593" t="s">
        <v>591</v>
      </c>
      <c r="H5" s="593" t="s">
        <v>592</v>
      </c>
      <c r="I5" s="981"/>
      <c r="J5" s="982"/>
    </row>
    <row r="6" spans="1:10" s="3" customFormat="1" ht="18" customHeight="1">
      <c r="A6" s="231">
        <v>1</v>
      </c>
      <c r="B6" s="16" t="s">
        <v>307</v>
      </c>
      <c r="C6" s="269">
        <v>125</v>
      </c>
      <c r="D6" s="163">
        <v>125</v>
      </c>
      <c r="E6" s="163">
        <v>8338154</v>
      </c>
      <c r="F6" s="163">
        <v>877172</v>
      </c>
      <c r="G6" s="163">
        <v>971608</v>
      </c>
      <c r="H6" s="163">
        <v>10186934</v>
      </c>
      <c r="I6" s="164">
        <v>36.099461091477998</v>
      </c>
      <c r="J6" s="627" t="s">
        <v>10</v>
      </c>
    </row>
    <row r="7" spans="1:10" s="3" customFormat="1" ht="18" customHeight="1">
      <c r="A7" s="231">
        <v>2</v>
      </c>
      <c r="B7" s="16" t="s">
        <v>308</v>
      </c>
      <c r="C7" s="269">
        <v>26</v>
      </c>
      <c r="D7" s="163">
        <v>5</v>
      </c>
      <c r="E7" s="163">
        <v>0</v>
      </c>
      <c r="F7" s="163">
        <v>0</v>
      </c>
      <c r="G7" s="163">
        <v>15562</v>
      </c>
      <c r="H7" s="163">
        <v>15562</v>
      </c>
      <c r="I7" s="164">
        <v>4.9034404746525304</v>
      </c>
      <c r="J7" s="627" t="s">
        <v>11</v>
      </c>
    </row>
    <row r="8" spans="1:10" s="3" customFormat="1" ht="18" customHeight="1">
      <c r="A8" s="231">
        <v>3</v>
      </c>
      <c r="B8" s="16" t="s">
        <v>309</v>
      </c>
      <c r="C8" s="269">
        <v>88</v>
      </c>
      <c r="D8" s="163">
        <v>31</v>
      </c>
      <c r="E8" s="163"/>
      <c r="F8" s="163">
        <v>70979</v>
      </c>
      <c r="G8" s="163">
        <v>117124</v>
      </c>
      <c r="H8" s="163">
        <v>197266</v>
      </c>
      <c r="I8" s="164">
        <v>4.4848042828737302</v>
      </c>
      <c r="J8" s="627" t="s">
        <v>0</v>
      </c>
    </row>
    <row r="9" spans="1:10" s="3" customFormat="1" ht="18" customHeight="1">
      <c r="A9" s="231">
        <v>4</v>
      </c>
      <c r="B9" s="16" t="s">
        <v>310</v>
      </c>
      <c r="C9" s="269">
        <v>139</v>
      </c>
      <c r="D9" s="163">
        <v>88</v>
      </c>
      <c r="E9" s="163">
        <v>0</v>
      </c>
      <c r="F9" s="163">
        <v>0</v>
      </c>
      <c r="G9" s="163">
        <v>1237682</v>
      </c>
      <c r="H9" s="163">
        <v>1237682</v>
      </c>
      <c r="I9" s="164">
        <v>10.526282665374801</v>
      </c>
      <c r="J9" s="627" t="s">
        <v>1</v>
      </c>
    </row>
    <row r="10" spans="1:10" s="3" customFormat="1" ht="18" customHeight="1">
      <c r="A10" s="231">
        <v>5</v>
      </c>
      <c r="B10" s="16" t="s">
        <v>311</v>
      </c>
      <c r="C10" s="269">
        <v>168</v>
      </c>
      <c r="D10" s="163">
        <v>94</v>
      </c>
      <c r="E10" s="163">
        <v>713654</v>
      </c>
      <c r="F10" s="163">
        <v>764851</v>
      </c>
      <c r="G10" s="163">
        <v>420426</v>
      </c>
      <c r="H10" s="163">
        <v>1898931</v>
      </c>
      <c r="I10" s="164">
        <v>31.9834124863131</v>
      </c>
      <c r="J10" s="627" t="s">
        <v>34</v>
      </c>
    </row>
    <row r="11" spans="1:10" s="3" customFormat="1" ht="18" customHeight="1">
      <c r="A11" s="231">
        <v>6</v>
      </c>
      <c r="B11" s="16" t="s">
        <v>312</v>
      </c>
      <c r="C11" s="269">
        <v>3</v>
      </c>
      <c r="D11" s="163">
        <v>22</v>
      </c>
      <c r="E11" s="163">
        <v>738915</v>
      </c>
      <c r="F11" s="163">
        <v>0</v>
      </c>
      <c r="G11" s="163">
        <v>1046475</v>
      </c>
      <c r="H11" s="163">
        <v>1785390</v>
      </c>
      <c r="I11" s="164">
        <v>10.907208847705601</v>
      </c>
      <c r="J11" s="627" t="s">
        <v>12</v>
      </c>
    </row>
    <row r="12" spans="1:10" s="3" customFormat="1" ht="18" customHeight="1">
      <c r="A12" s="231">
        <v>7</v>
      </c>
      <c r="B12" s="16" t="s">
        <v>313</v>
      </c>
      <c r="C12" s="269">
        <v>14</v>
      </c>
      <c r="D12" s="163">
        <v>3</v>
      </c>
      <c r="E12" s="163">
        <v>6107</v>
      </c>
      <c r="F12" s="163">
        <v>0</v>
      </c>
      <c r="G12" s="163">
        <v>20140</v>
      </c>
      <c r="H12" s="163">
        <v>26247</v>
      </c>
      <c r="I12" s="164">
        <v>2.8944193627359098</v>
      </c>
      <c r="J12" s="627" t="s">
        <v>13</v>
      </c>
    </row>
    <row r="13" spans="1:10" s="3" customFormat="1" ht="18" customHeight="1">
      <c r="A13" s="231">
        <v>8</v>
      </c>
      <c r="B13" s="16" t="s">
        <v>314</v>
      </c>
      <c r="C13" s="269">
        <v>195</v>
      </c>
      <c r="D13" s="163">
        <v>103</v>
      </c>
      <c r="E13" s="163">
        <v>0</v>
      </c>
      <c r="F13" s="163">
        <v>0</v>
      </c>
      <c r="G13" s="163">
        <v>1680095</v>
      </c>
      <c r="H13" s="163">
        <v>1680095</v>
      </c>
      <c r="I13" s="164">
        <v>6.5258869043071304</v>
      </c>
      <c r="J13" s="627" t="s">
        <v>25</v>
      </c>
    </row>
    <row r="14" spans="1:10" s="3" customFormat="1" ht="18" customHeight="1">
      <c r="A14" s="231">
        <v>9</v>
      </c>
      <c r="B14" s="16" t="s">
        <v>315</v>
      </c>
      <c r="C14" s="269">
        <v>80</v>
      </c>
      <c r="D14" s="163">
        <v>75</v>
      </c>
      <c r="E14" s="163">
        <v>14912</v>
      </c>
      <c r="F14" s="163">
        <v>0</v>
      </c>
      <c r="G14" s="163">
        <v>1647393</v>
      </c>
      <c r="H14" s="163">
        <v>1662305</v>
      </c>
      <c r="I14" s="164">
        <v>18.799882788065201</v>
      </c>
      <c r="J14" s="627" t="s">
        <v>14</v>
      </c>
    </row>
    <row r="15" spans="1:10" s="3" customFormat="1" ht="18" customHeight="1">
      <c r="A15" s="231">
        <v>10</v>
      </c>
      <c r="B15" s="16" t="s">
        <v>316</v>
      </c>
      <c r="C15" s="269">
        <v>56</v>
      </c>
      <c r="D15" s="163">
        <v>22</v>
      </c>
      <c r="E15" s="163">
        <v>60201</v>
      </c>
      <c r="F15" s="163">
        <v>0</v>
      </c>
      <c r="G15" s="163">
        <v>1111</v>
      </c>
      <c r="H15" s="163">
        <v>61312</v>
      </c>
      <c r="I15" s="164">
        <v>8.9044836119857305</v>
      </c>
      <c r="J15" s="627" t="s">
        <v>2</v>
      </c>
    </row>
    <row r="16" spans="1:10" s="3" customFormat="1" ht="18" customHeight="1">
      <c r="A16" s="231">
        <v>11</v>
      </c>
      <c r="B16" s="16" t="s">
        <v>317</v>
      </c>
      <c r="C16" s="269">
        <v>86</v>
      </c>
      <c r="D16" s="163">
        <v>40</v>
      </c>
      <c r="E16" s="163">
        <v>162909</v>
      </c>
      <c r="F16" s="163">
        <v>136649</v>
      </c>
      <c r="G16" s="163">
        <v>362504</v>
      </c>
      <c r="H16" s="163">
        <v>662062</v>
      </c>
      <c r="I16" s="164">
        <v>19.2838722117462</v>
      </c>
      <c r="J16" s="627" t="s">
        <v>32</v>
      </c>
    </row>
    <row r="17" spans="1:10" s="3" customFormat="1" ht="18" customHeight="1">
      <c r="A17" s="231">
        <v>12</v>
      </c>
      <c r="B17" s="16" t="s">
        <v>318</v>
      </c>
      <c r="C17" s="269">
        <v>40</v>
      </c>
      <c r="D17" s="163">
        <v>31</v>
      </c>
      <c r="E17" s="163">
        <v>64399</v>
      </c>
      <c r="F17" s="163">
        <v>59432</v>
      </c>
      <c r="G17" s="163">
        <v>249168</v>
      </c>
      <c r="H17" s="163">
        <v>372999</v>
      </c>
      <c r="I17" s="164">
        <v>4.70182947036459</v>
      </c>
      <c r="J17" s="627" t="s">
        <v>3</v>
      </c>
    </row>
    <row r="18" spans="1:10" s="3" customFormat="1" ht="18" customHeight="1">
      <c r="A18" s="231">
        <v>13</v>
      </c>
      <c r="B18" s="16" t="s">
        <v>319</v>
      </c>
      <c r="C18" s="269">
        <v>220</v>
      </c>
      <c r="D18" s="163">
        <v>206</v>
      </c>
      <c r="E18" s="163">
        <v>2271990</v>
      </c>
      <c r="F18" s="163">
        <v>445899</v>
      </c>
      <c r="G18" s="163">
        <v>573545</v>
      </c>
      <c r="H18" s="163">
        <v>3291434</v>
      </c>
      <c r="I18" s="164">
        <v>13.9314284853247</v>
      </c>
      <c r="J18" s="627" t="s">
        <v>15</v>
      </c>
    </row>
    <row r="19" spans="1:10" s="3" customFormat="1" ht="18" customHeight="1">
      <c r="A19" s="231">
        <v>14</v>
      </c>
      <c r="B19" s="16" t="s">
        <v>320</v>
      </c>
      <c r="C19" s="269">
        <v>59</v>
      </c>
      <c r="D19" s="163">
        <v>19</v>
      </c>
      <c r="E19" s="163">
        <v>186835</v>
      </c>
      <c r="F19" s="163">
        <v>8215</v>
      </c>
      <c r="G19" s="163">
        <v>6998</v>
      </c>
      <c r="H19" s="163">
        <v>202048</v>
      </c>
      <c r="I19" s="164">
        <v>1.26795693936702</v>
      </c>
      <c r="J19" s="627" t="s">
        <v>4</v>
      </c>
    </row>
    <row r="20" spans="1:10" s="3" customFormat="1" ht="18" customHeight="1">
      <c r="A20" s="231">
        <v>15</v>
      </c>
      <c r="B20" s="16" t="s">
        <v>321</v>
      </c>
      <c r="C20" s="269">
        <v>364</v>
      </c>
      <c r="D20" s="163">
        <v>303</v>
      </c>
      <c r="E20" s="163">
        <v>1900942</v>
      </c>
      <c r="F20" s="163">
        <v>2530637</v>
      </c>
      <c r="G20" s="163">
        <v>1257414</v>
      </c>
      <c r="H20" s="163">
        <v>5688993</v>
      </c>
      <c r="I20" s="164">
        <v>28.346595227910299</v>
      </c>
      <c r="J20" s="627" t="s">
        <v>5</v>
      </c>
    </row>
    <row r="21" spans="1:10" s="3" customFormat="1" ht="18" customHeight="1">
      <c r="A21" s="231">
        <v>16</v>
      </c>
      <c r="B21" s="16" t="s">
        <v>322</v>
      </c>
      <c r="C21" s="269">
        <v>256</v>
      </c>
      <c r="D21" s="163">
        <v>189</v>
      </c>
      <c r="E21" s="163">
        <v>3709309</v>
      </c>
      <c r="F21" s="163">
        <v>3485783</v>
      </c>
      <c r="G21" s="163">
        <v>4653331</v>
      </c>
      <c r="H21" s="163">
        <v>11848423</v>
      </c>
      <c r="I21" s="164">
        <v>23.315287129376099</v>
      </c>
      <c r="J21" s="627" t="s">
        <v>16</v>
      </c>
    </row>
    <row r="22" spans="1:10" s="3" customFormat="1" ht="18" customHeight="1">
      <c r="A22" s="231">
        <v>17</v>
      </c>
      <c r="B22" s="16" t="s">
        <v>323</v>
      </c>
      <c r="C22" s="269">
        <v>28</v>
      </c>
      <c r="D22" s="163">
        <v>0</v>
      </c>
      <c r="E22" s="163">
        <v>0</v>
      </c>
      <c r="F22" s="163">
        <v>0</v>
      </c>
      <c r="G22" s="163">
        <v>0</v>
      </c>
      <c r="H22" s="163">
        <v>0</v>
      </c>
      <c r="I22" s="164">
        <v>0</v>
      </c>
      <c r="J22" s="627" t="s">
        <v>17</v>
      </c>
    </row>
    <row r="23" spans="1:10" s="3" customFormat="1" ht="18" customHeight="1">
      <c r="A23" s="231">
        <v>18</v>
      </c>
      <c r="B23" s="16" t="s">
        <v>324</v>
      </c>
      <c r="C23" s="269">
        <v>10</v>
      </c>
      <c r="D23" s="163">
        <v>6</v>
      </c>
      <c r="E23" s="163">
        <v>34699</v>
      </c>
      <c r="F23" s="163">
        <v>8006</v>
      </c>
      <c r="G23" s="163">
        <v>14713</v>
      </c>
      <c r="H23" s="163">
        <v>57418</v>
      </c>
      <c r="I23" s="164">
        <v>9.6427911663447805</v>
      </c>
      <c r="J23" s="627" t="s">
        <v>18</v>
      </c>
    </row>
    <row r="24" spans="1:10" s="3" customFormat="1" ht="18" customHeight="1">
      <c r="A24" s="231">
        <v>19</v>
      </c>
      <c r="B24" s="16" t="s">
        <v>325</v>
      </c>
      <c r="C24" s="269">
        <v>23</v>
      </c>
      <c r="D24" s="163">
        <v>1</v>
      </c>
      <c r="E24" s="163">
        <v>0</v>
      </c>
      <c r="F24" s="163">
        <v>78561</v>
      </c>
      <c r="G24" s="163">
        <v>0</v>
      </c>
      <c r="H24" s="163">
        <v>78561</v>
      </c>
      <c r="I24" s="164">
        <v>13.739941340151899</v>
      </c>
      <c r="J24" s="627" t="s">
        <v>35</v>
      </c>
    </row>
    <row r="25" spans="1:10" s="3" customFormat="1" ht="18" customHeight="1" thickBot="1">
      <c r="A25" s="232">
        <v>20</v>
      </c>
      <c r="B25" s="787" t="s">
        <v>326</v>
      </c>
      <c r="C25" s="270">
        <v>19</v>
      </c>
      <c r="D25" s="233">
        <v>11</v>
      </c>
      <c r="E25" s="233">
        <v>0</v>
      </c>
      <c r="F25" s="233">
        <v>48249</v>
      </c>
      <c r="G25" s="233">
        <v>34075</v>
      </c>
      <c r="H25" s="233">
        <v>82324</v>
      </c>
      <c r="I25" s="234">
        <v>14.4183716718684</v>
      </c>
      <c r="J25" s="628" t="s">
        <v>19</v>
      </c>
    </row>
    <row r="26" spans="1:10" s="3" customFormat="1" ht="18" customHeight="1" thickTop="1">
      <c r="A26" s="237">
        <v>21</v>
      </c>
      <c r="B26" s="786" t="s">
        <v>327</v>
      </c>
      <c r="C26" s="271">
        <v>107</v>
      </c>
      <c r="D26" s="229">
        <v>76</v>
      </c>
      <c r="E26" s="229">
        <v>0</v>
      </c>
      <c r="F26" s="229">
        <v>812737</v>
      </c>
      <c r="G26" s="229">
        <v>747566</v>
      </c>
      <c r="H26" s="229">
        <v>1560303</v>
      </c>
      <c r="I26" s="230">
        <v>22.278407163344401</v>
      </c>
      <c r="J26" s="629" t="s">
        <v>20</v>
      </c>
    </row>
    <row r="27" spans="1:10" s="3" customFormat="1" ht="18" customHeight="1">
      <c r="A27" s="231">
        <v>22</v>
      </c>
      <c r="B27" s="16" t="s">
        <v>328</v>
      </c>
      <c r="C27" s="269">
        <v>143</v>
      </c>
      <c r="D27" s="163">
        <v>73</v>
      </c>
      <c r="E27" s="163">
        <v>787696</v>
      </c>
      <c r="F27" s="163">
        <v>193305</v>
      </c>
      <c r="G27" s="163">
        <v>479517</v>
      </c>
      <c r="H27" s="163">
        <v>1460518</v>
      </c>
      <c r="I27" s="164">
        <v>14.044595585060501</v>
      </c>
      <c r="J27" s="627" t="s">
        <v>21</v>
      </c>
    </row>
    <row r="28" spans="1:10" s="3" customFormat="1" ht="18" customHeight="1">
      <c r="A28" s="231">
        <v>23</v>
      </c>
      <c r="B28" s="16" t="s">
        <v>329</v>
      </c>
      <c r="C28" s="269">
        <v>185</v>
      </c>
      <c r="D28" s="163">
        <v>107</v>
      </c>
      <c r="E28" s="163">
        <v>0</v>
      </c>
      <c r="F28" s="163">
        <v>0</v>
      </c>
      <c r="G28" s="163">
        <v>2068000</v>
      </c>
      <c r="H28" s="163">
        <v>2068000</v>
      </c>
      <c r="I28" s="164">
        <v>12.130394704155901</v>
      </c>
      <c r="J28" s="627" t="s">
        <v>27</v>
      </c>
    </row>
    <row r="29" spans="1:10" s="3" customFormat="1" ht="18" customHeight="1">
      <c r="A29" s="231">
        <v>24</v>
      </c>
      <c r="B29" s="16" t="s">
        <v>330</v>
      </c>
      <c r="C29" s="269">
        <v>8</v>
      </c>
      <c r="D29" s="163">
        <v>7</v>
      </c>
      <c r="E29" s="163">
        <v>31378</v>
      </c>
      <c r="F29" s="163">
        <v>0</v>
      </c>
      <c r="G29" s="163">
        <v>0</v>
      </c>
      <c r="H29" s="163">
        <v>31378</v>
      </c>
      <c r="I29" s="164">
        <v>20.431311776426298</v>
      </c>
      <c r="J29" s="627" t="s">
        <v>6</v>
      </c>
    </row>
    <row r="30" spans="1:10" s="3" customFormat="1" ht="18" customHeight="1">
      <c r="A30" s="231">
        <v>25</v>
      </c>
      <c r="B30" s="16" t="s">
        <v>331</v>
      </c>
      <c r="C30" s="269">
        <v>721</v>
      </c>
      <c r="D30" s="163">
        <v>507</v>
      </c>
      <c r="E30" s="163">
        <v>2541345</v>
      </c>
      <c r="F30" s="163">
        <v>1978441</v>
      </c>
      <c r="G30" s="163">
        <v>1278673</v>
      </c>
      <c r="H30" s="163">
        <v>5798459</v>
      </c>
      <c r="I30" s="164">
        <v>16.6061973615477</v>
      </c>
      <c r="J30" s="627" t="s">
        <v>22</v>
      </c>
    </row>
    <row r="31" spans="1:10" s="3" customFormat="1" ht="18" customHeight="1">
      <c r="A31" s="231">
        <v>26</v>
      </c>
      <c r="B31" s="16" t="s">
        <v>332</v>
      </c>
      <c r="C31" s="269">
        <v>16</v>
      </c>
      <c r="D31" s="163">
        <v>15</v>
      </c>
      <c r="E31" s="163">
        <v>0</v>
      </c>
      <c r="F31" s="163">
        <v>124036</v>
      </c>
      <c r="G31" s="163">
        <v>15744</v>
      </c>
      <c r="H31" s="163">
        <v>139780</v>
      </c>
      <c r="I31" s="164">
        <v>14.538412174074001</v>
      </c>
      <c r="J31" s="627" t="s">
        <v>23</v>
      </c>
    </row>
    <row r="32" spans="1:10" s="3" customFormat="1" ht="18" customHeight="1">
      <c r="A32" s="231">
        <v>27</v>
      </c>
      <c r="B32" s="16" t="s">
        <v>333</v>
      </c>
      <c r="C32" s="269">
        <v>648</v>
      </c>
      <c r="D32" s="163">
        <v>293</v>
      </c>
      <c r="E32" s="163">
        <v>562548</v>
      </c>
      <c r="F32" s="163">
        <v>4678326</v>
      </c>
      <c r="G32" s="163">
        <v>999091</v>
      </c>
      <c r="H32" s="163">
        <v>6239965</v>
      </c>
      <c r="I32" s="164">
        <v>14.023949128918</v>
      </c>
      <c r="J32" s="627" t="s">
        <v>7</v>
      </c>
    </row>
    <row r="33" spans="1:10" s="3" customFormat="1" ht="18" customHeight="1">
      <c r="A33" s="231">
        <v>28</v>
      </c>
      <c r="B33" s="16" t="s">
        <v>334</v>
      </c>
      <c r="C33" s="269">
        <v>74</v>
      </c>
      <c r="D33" s="163">
        <v>31</v>
      </c>
      <c r="E33" s="163">
        <v>185832</v>
      </c>
      <c r="F33" s="163">
        <v>52278</v>
      </c>
      <c r="G33" s="163">
        <v>249631</v>
      </c>
      <c r="H33" s="163">
        <v>487741</v>
      </c>
      <c r="I33" s="164">
        <v>15.9949798939967</v>
      </c>
      <c r="J33" s="627" t="s">
        <v>24</v>
      </c>
    </row>
    <row r="34" spans="1:10" s="3" customFormat="1" ht="18" customHeight="1">
      <c r="A34" s="231">
        <v>29</v>
      </c>
      <c r="B34" s="16" t="s">
        <v>335</v>
      </c>
      <c r="C34" s="269">
        <v>129</v>
      </c>
      <c r="D34" s="163">
        <v>122</v>
      </c>
      <c r="E34" s="163">
        <v>48918</v>
      </c>
      <c r="F34" s="163">
        <v>3703852</v>
      </c>
      <c r="G34" s="163">
        <v>2665824</v>
      </c>
      <c r="H34" s="163">
        <v>6418594</v>
      </c>
      <c r="I34" s="164">
        <v>22.062329628272799</v>
      </c>
      <c r="J34" s="627" t="s">
        <v>8</v>
      </c>
    </row>
    <row r="35" spans="1:10" s="3" customFormat="1" ht="30.75" customHeight="1">
      <c r="A35" s="231">
        <v>30</v>
      </c>
      <c r="B35" s="17" t="s">
        <v>336</v>
      </c>
      <c r="C35" s="269">
        <v>1</v>
      </c>
      <c r="D35" s="163">
        <v>1</v>
      </c>
      <c r="E35" s="163">
        <v>0</v>
      </c>
      <c r="F35" s="163">
        <v>0</v>
      </c>
      <c r="G35" s="163">
        <v>14172</v>
      </c>
      <c r="H35" s="163">
        <v>14172</v>
      </c>
      <c r="I35" s="164">
        <v>9.8767841213202505</v>
      </c>
      <c r="J35" s="630" t="s">
        <v>408</v>
      </c>
    </row>
    <row r="36" spans="1:10" s="3" customFormat="1" ht="18" customHeight="1">
      <c r="A36" s="231">
        <v>31</v>
      </c>
      <c r="B36" s="16" t="s">
        <v>337</v>
      </c>
      <c r="C36" s="269">
        <v>1</v>
      </c>
      <c r="D36" s="163">
        <v>1</v>
      </c>
      <c r="E36" s="163">
        <v>95135</v>
      </c>
      <c r="F36" s="163">
        <v>0</v>
      </c>
      <c r="G36" s="163">
        <v>0</v>
      </c>
      <c r="H36" s="163">
        <v>95135</v>
      </c>
      <c r="I36" s="164">
        <v>9.2682708223124397</v>
      </c>
      <c r="J36" s="627" t="s">
        <v>29</v>
      </c>
    </row>
    <row r="37" spans="1:10" s="3" customFormat="1" ht="30" customHeight="1">
      <c r="A37" s="231">
        <v>32</v>
      </c>
      <c r="B37" s="17" t="s">
        <v>499</v>
      </c>
      <c r="C37" s="269">
        <v>1</v>
      </c>
      <c r="D37" s="163">
        <v>0</v>
      </c>
      <c r="E37" s="163">
        <v>0</v>
      </c>
      <c r="F37" s="163">
        <v>0</v>
      </c>
      <c r="G37" s="163">
        <v>0</v>
      </c>
      <c r="H37" s="163">
        <v>0</v>
      </c>
      <c r="I37" s="164">
        <v>0</v>
      </c>
      <c r="J37" s="630" t="s">
        <v>165</v>
      </c>
    </row>
    <row r="38" spans="1:10" s="3" customFormat="1" ht="14.45" customHeight="1">
      <c r="A38" s="231">
        <v>33</v>
      </c>
      <c r="B38" s="16" t="s">
        <v>339</v>
      </c>
      <c r="C38" s="269">
        <v>2</v>
      </c>
      <c r="D38" s="163">
        <v>0</v>
      </c>
      <c r="E38" s="163">
        <v>0</v>
      </c>
      <c r="F38" s="163">
        <v>0</v>
      </c>
      <c r="G38" s="163">
        <v>0</v>
      </c>
      <c r="H38" s="163">
        <v>0</v>
      </c>
      <c r="I38" s="164">
        <v>0</v>
      </c>
      <c r="J38" s="627" t="s">
        <v>36</v>
      </c>
    </row>
    <row r="39" spans="1:10" s="3" customFormat="1" ht="18" customHeight="1">
      <c r="A39" s="231">
        <v>34</v>
      </c>
      <c r="B39" s="16" t="s">
        <v>340</v>
      </c>
      <c r="C39" s="269">
        <v>0</v>
      </c>
      <c r="D39" s="163">
        <v>0</v>
      </c>
      <c r="E39" s="163">
        <v>0</v>
      </c>
      <c r="F39" s="163">
        <v>0</v>
      </c>
      <c r="G39" s="163">
        <v>0</v>
      </c>
      <c r="H39" s="163">
        <v>0</v>
      </c>
      <c r="I39" s="164">
        <v>0</v>
      </c>
      <c r="J39" s="627" t="s">
        <v>30</v>
      </c>
    </row>
    <row r="40" spans="1:10" s="3" customFormat="1" ht="18" customHeight="1">
      <c r="A40" s="231">
        <v>35</v>
      </c>
      <c r="B40" s="16" t="s">
        <v>341</v>
      </c>
      <c r="C40" s="269">
        <v>6</v>
      </c>
      <c r="D40" s="163">
        <v>6</v>
      </c>
      <c r="E40" s="163">
        <v>70092</v>
      </c>
      <c r="F40" s="163">
        <v>73928</v>
      </c>
      <c r="G40" s="163">
        <v>553</v>
      </c>
      <c r="H40" s="163">
        <v>144573</v>
      </c>
      <c r="I40" s="164">
        <v>16.9536782632251</v>
      </c>
      <c r="J40" s="627" t="s">
        <v>31</v>
      </c>
    </row>
    <row r="41" spans="1:10" s="3" customFormat="1" ht="15" customHeight="1">
      <c r="A41" s="992" t="s">
        <v>595</v>
      </c>
      <c r="B41" s="993"/>
      <c r="C41" s="165">
        <f>SUM(C6:C40)</f>
        <v>4041</v>
      </c>
      <c r="D41" s="165">
        <f t="shared" ref="D41:H41" si="0">SUM(D6:D40)</f>
        <v>2613</v>
      </c>
      <c r="E41" s="165">
        <f t="shared" si="0"/>
        <v>22525970</v>
      </c>
      <c r="F41" s="165">
        <f t="shared" si="0"/>
        <v>20131336</v>
      </c>
      <c r="G41" s="165">
        <f t="shared" si="0"/>
        <v>22828135</v>
      </c>
      <c r="H41" s="165">
        <f t="shared" si="0"/>
        <v>65494604</v>
      </c>
      <c r="I41" s="166">
        <v>17.367685025004601</v>
      </c>
      <c r="J41" s="235" t="s">
        <v>596</v>
      </c>
    </row>
    <row r="42" spans="1:10" s="2" customFormat="1" ht="17.45" customHeight="1">
      <c r="A42" s="986" t="s">
        <v>514</v>
      </c>
      <c r="B42" s="987"/>
      <c r="C42" s="987"/>
      <c r="D42" s="987"/>
      <c r="E42" s="987"/>
      <c r="F42" s="987"/>
      <c r="G42" s="987"/>
      <c r="H42" s="987"/>
      <c r="I42" s="987"/>
      <c r="J42" s="988"/>
    </row>
    <row r="43" spans="1:10" s="2" customFormat="1" ht="18" customHeight="1">
      <c r="A43" s="983" t="s">
        <v>513</v>
      </c>
      <c r="B43" s="984"/>
      <c r="C43" s="984"/>
      <c r="D43" s="984"/>
      <c r="E43" s="984"/>
      <c r="F43" s="984"/>
      <c r="G43" s="984"/>
      <c r="H43" s="984"/>
      <c r="I43" s="984"/>
      <c r="J43" s="985"/>
    </row>
    <row r="44" spans="1:10">
      <c r="A44" s="989" t="s">
        <v>146</v>
      </c>
      <c r="B44" s="990"/>
      <c r="C44" s="990"/>
      <c r="D44" s="990"/>
      <c r="E44" s="990"/>
      <c r="F44" s="990"/>
      <c r="G44" s="990"/>
      <c r="H44" s="990"/>
      <c r="I44" s="990"/>
      <c r="J44" s="991"/>
    </row>
    <row r="45" spans="1:10" ht="15.75" thickBot="1">
      <c r="A45" s="218" t="s">
        <v>523</v>
      </c>
      <c r="B45" s="236"/>
      <c r="C45" s="236"/>
      <c r="D45" s="236"/>
      <c r="E45" s="236"/>
      <c r="F45" s="236"/>
      <c r="G45" s="236"/>
      <c r="H45" s="236"/>
      <c r="I45" s="236"/>
      <c r="J45" s="220"/>
    </row>
    <row r="46" spans="1:10" ht="15.75" thickTop="1"/>
  </sheetData>
  <sortState ref="B6:K40">
    <sortCondition ref="B6:B40"/>
  </sortState>
  <mergeCells count="13">
    <mergeCell ref="A43:J43"/>
    <mergeCell ref="A42:J42"/>
    <mergeCell ref="A44:J44"/>
    <mergeCell ref="A41:B41"/>
    <mergeCell ref="A4:A5"/>
    <mergeCell ref="A1:J1"/>
    <mergeCell ref="A2:J2"/>
    <mergeCell ref="B4:B5"/>
    <mergeCell ref="C4:D4"/>
    <mergeCell ref="E4:H4"/>
    <mergeCell ref="I4:I5"/>
    <mergeCell ref="J4:J5"/>
    <mergeCell ref="A3:J3"/>
  </mergeCells>
  <conditionalFormatting sqref="A6:J41">
    <cfRule type="expression" dxfId="30" priority="1">
      <formula>MOD(ROW(),3)=2</formula>
    </cfRule>
  </conditionalFormatting>
  <printOptions horizontalCentered="1" verticalCentered="1"/>
  <pageMargins left="0.70866141732283472" right="0.70866141732283472" top="0.62992125984251968" bottom="0.74803149606299213" header="0.31496062992125984" footer="0.31496062992125984"/>
  <pageSetup paperSize="9" scale="88" fitToHeight="0" orientation="landscape" r:id="rId1"/>
  <rowBreaks count="1" manualBreakCount="1">
    <brk id="25" max="9"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A817A-8DB3-453F-A269-B6512909A8EB}">
  <dimension ref="A1:K131"/>
  <sheetViews>
    <sheetView view="pageBreakPreview" topLeftCell="A10" zoomScale="98" zoomScaleNormal="100" zoomScaleSheetLayoutView="98" zoomScalePageLayoutView="80" workbookViewId="0">
      <selection activeCell="M17" sqref="M17"/>
    </sheetView>
  </sheetViews>
  <sheetFormatPr defaultRowHeight="15"/>
  <cols>
    <col min="1" max="1" width="19.5703125" customWidth="1"/>
    <col min="2" max="2" width="11.140625" customWidth="1"/>
    <col min="3" max="3" width="10" customWidth="1"/>
    <col min="4" max="4" width="9.5703125" customWidth="1"/>
    <col min="5" max="5" width="10.140625" customWidth="1"/>
    <col min="6" max="6" width="10" customWidth="1"/>
    <col min="7" max="7" width="11.140625" style="127" customWidth="1"/>
    <col min="8" max="8" width="20.7109375" customWidth="1"/>
  </cols>
  <sheetData>
    <row r="1" spans="1:8" ht="30.75" customHeight="1" thickTop="1">
      <c r="A1" s="998" t="s">
        <v>1100</v>
      </c>
      <c r="B1" s="999"/>
      <c r="C1" s="999"/>
      <c r="D1" s="999"/>
      <c r="E1" s="999"/>
      <c r="F1" s="999"/>
      <c r="G1" s="999"/>
      <c r="H1" s="1000"/>
    </row>
    <row r="2" spans="1:8" ht="30.75" customHeight="1">
      <c r="A2" s="1001" t="s">
        <v>1101</v>
      </c>
      <c r="B2" s="1002"/>
      <c r="C2" s="1002"/>
      <c r="D2" s="1002"/>
      <c r="E2" s="1002"/>
      <c r="F2" s="1002"/>
      <c r="G2" s="1002"/>
      <c r="H2" s="1003"/>
    </row>
    <row r="3" spans="1:8">
      <c r="A3" s="1004" t="s">
        <v>225</v>
      </c>
      <c r="B3" s="1005" t="s">
        <v>1638</v>
      </c>
      <c r="C3" s="1006"/>
      <c r="D3" s="1006"/>
      <c r="E3" s="1006"/>
      <c r="F3" s="1006"/>
      <c r="G3" s="1007"/>
      <c r="H3" s="982" t="s">
        <v>519</v>
      </c>
    </row>
    <row r="4" spans="1:8" ht="42" customHeight="1">
      <c r="A4" s="1004"/>
      <c r="B4" s="1008" t="s">
        <v>1639</v>
      </c>
      <c r="C4" s="1009"/>
      <c r="D4" s="1010"/>
      <c r="E4" s="1011" t="s">
        <v>1640</v>
      </c>
      <c r="F4" s="1012"/>
      <c r="G4" s="980"/>
      <c r="H4" s="982"/>
    </row>
    <row r="5" spans="1:8" ht="16.5" customHeight="1">
      <c r="A5" s="631"/>
      <c r="B5" s="304" t="s">
        <v>718</v>
      </c>
      <c r="C5" s="304" t="s">
        <v>147</v>
      </c>
      <c r="D5" s="305" t="s">
        <v>719</v>
      </c>
      <c r="E5" s="304" t="s">
        <v>718</v>
      </c>
      <c r="F5" s="304" t="s">
        <v>147</v>
      </c>
      <c r="G5" s="305" t="s">
        <v>719</v>
      </c>
      <c r="H5" s="632"/>
    </row>
    <row r="6" spans="1:8" ht="9" hidden="1" customHeight="1">
      <c r="A6" s="227"/>
      <c r="B6" s="5"/>
      <c r="C6" s="5"/>
      <c r="D6" s="5"/>
      <c r="G6"/>
      <c r="H6" s="367"/>
    </row>
    <row r="7" spans="1:8" ht="15" customHeight="1">
      <c r="A7" s="351" t="s">
        <v>664</v>
      </c>
      <c r="B7" s="800">
        <v>23</v>
      </c>
      <c r="C7" s="800">
        <v>48.6</v>
      </c>
      <c r="D7" s="800">
        <v>30.9</v>
      </c>
      <c r="E7" s="800">
        <v>96.8</v>
      </c>
      <c r="F7" s="800">
        <v>99.2</v>
      </c>
      <c r="G7" s="800">
        <v>97.5</v>
      </c>
      <c r="H7" s="633" t="s">
        <v>10</v>
      </c>
    </row>
    <row r="8" spans="1:8">
      <c r="A8" s="634" t="s">
        <v>415</v>
      </c>
      <c r="B8" s="801">
        <v>60.7</v>
      </c>
      <c r="C8" s="801">
        <v>92</v>
      </c>
      <c r="D8" s="801">
        <v>66.400000000000006</v>
      </c>
      <c r="E8" s="801">
        <v>97.9</v>
      </c>
      <c r="F8" s="801">
        <v>100</v>
      </c>
      <c r="G8" s="801">
        <v>98.3</v>
      </c>
      <c r="H8" s="635" t="s">
        <v>11</v>
      </c>
    </row>
    <row r="9" spans="1:8">
      <c r="A9" s="351" t="s">
        <v>173</v>
      </c>
      <c r="B9" s="800">
        <v>3.3</v>
      </c>
      <c r="C9" s="800">
        <v>26.5</v>
      </c>
      <c r="D9" s="800">
        <v>5.8</v>
      </c>
      <c r="E9" s="800">
        <v>90.8</v>
      </c>
      <c r="F9" s="800">
        <v>97.8</v>
      </c>
      <c r="G9" s="800">
        <v>91.6</v>
      </c>
      <c r="H9" s="633" t="s">
        <v>0</v>
      </c>
    </row>
    <row r="10" spans="1:8">
      <c r="A10" s="634" t="s">
        <v>668</v>
      </c>
      <c r="B10" s="801">
        <v>11.7</v>
      </c>
      <c r="C10" s="801">
        <v>28.5</v>
      </c>
      <c r="D10" s="801">
        <v>13.3</v>
      </c>
      <c r="E10" s="801">
        <v>99.2</v>
      </c>
      <c r="F10" s="801">
        <v>99.9</v>
      </c>
      <c r="G10" s="801">
        <v>99.3</v>
      </c>
      <c r="H10" s="635" t="s">
        <v>1</v>
      </c>
    </row>
    <row r="11" spans="1:8">
      <c r="A11" s="351" t="s">
        <v>670</v>
      </c>
      <c r="B11" s="800">
        <v>14.5</v>
      </c>
      <c r="C11" s="800">
        <v>57.6</v>
      </c>
      <c r="D11" s="800">
        <v>24.6</v>
      </c>
      <c r="E11" s="800">
        <v>94.8</v>
      </c>
      <c r="F11" s="800">
        <v>99.8</v>
      </c>
      <c r="G11" s="800">
        <v>96</v>
      </c>
      <c r="H11" s="633" t="s">
        <v>34</v>
      </c>
    </row>
    <row r="12" spans="1:8">
      <c r="A12" s="634" t="s">
        <v>672</v>
      </c>
      <c r="B12" s="801">
        <v>70.2</v>
      </c>
      <c r="C12" s="801">
        <v>83</v>
      </c>
      <c r="D12" s="801">
        <v>82.7</v>
      </c>
      <c r="E12" s="801">
        <v>100</v>
      </c>
      <c r="F12" s="801">
        <v>100</v>
      </c>
      <c r="G12" s="801">
        <v>100</v>
      </c>
      <c r="H12" s="635" t="s">
        <v>12</v>
      </c>
    </row>
    <row r="13" spans="1:8">
      <c r="A13" s="351" t="s">
        <v>175</v>
      </c>
      <c r="B13" s="800">
        <v>80.099999999999994</v>
      </c>
      <c r="C13" s="800">
        <v>99.6</v>
      </c>
      <c r="D13" s="800">
        <v>91.9</v>
      </c>
      <c r="E13" s="800">
        <v>99.6</v>
      </c>
      <c r="F13" s="800">
        <v>100</v>
      </c>
      <c r="G13" s="800">
        <v>99.8</v>
      </c>
      <c r="H13" s="633" t="s">
        <v>13</v>
      </c>
    </row>
    <row r="14" spans="1:8">
      <c r="A14" s="634" t="s">
        <v>176</v>
      </c>
      <c r="B14" s="801">
        <v>64.900000000000006</v>
      </c>
      <c r="C14" s="801">
        <v>87.9</v>
      </c>
      <c r="D14" s="801">
        <v>74</v>
      </c>
      <c r="E14" s="801">
        <v>96.8</v>
      </c>
      <c r="F14" s="801">
        <v>100</v>
      </c>
      <c r="G14" s="801">
        <v>98</v>
      </c>
      <c r="H14" s="635" t="s">
        <v>25</v>
      </c>
    </row>
    <row r="15" spans="1:8">
      <c r="A15" s="351" t="s">
        <v>676</v>
      </c>
      <c r="B15" s="800">
        <v>66.099999999999994</v>
      </c>
      <c r="C15" s="800">
        <v>65.400000000000006</v>
      </c>
      <c r="D15" s="800">
        <v>65.900000000000006</v>
      </c>
      <c r="E15" s="800">
        <v>100</v>
      </c>
      <c r="F15" s="800">
        <v>99.8</v>
      </c>
      <c r="G15" s="800">
        <v>99.9</v>
      </c>
      <c r="H15" s="633" t="s">
        <v>14</v>
      </c>
    </row>
    <row r="16" spans="1:8">
      <c r="A16" s="634" t="s">
        <v>177</v>
      </c>
      <c r="B16" s="801">
        <v>87.2</v>
      </c>
      <c r="C16" s="801">
        <v>96.9</v>
      </c>
      <c r="D16" s="801">
        <v>88.1</v>
      </c>
      <c r="E16" s="801">
        <v>98</v>
      </c>
      <c r="F16" s="801">
        <v>99.8</v>
      </c>
      <c r="G16" s="801">
        <v>98.2</v>
      </c>
      <c r="H16" s="635" t="s">
        <v>2</v>
      </c>
    </row>
    <row r="17" spans="1:8">
      <c r="A17" s="351" t="s">
        <v>179</v>
      </c>
      <c r="B17" s="800">
        <v>2.8</v>
      </c>
      <c r="C17" s="800">
        <v>32.4</v>
      </c>
      <c r="D17" s="800">
        <v>9.1999999999999993</v>
      </c>
      <c r="E17" s="800">
        <v>86.5</v>
      </c>
      <c r="F17" s="800">
        <v>97.2</v>
      </c>
      <c r="G17" s="800">
        <v>88.8</v>
      </c>
      <c r="H17" s="633" t="s">
        <v>3</v>
      </c>
    </row>
    <row r="18" spans="1:8">
      <c r="A18" s="634" t="s">
        <v>180</v>
      </c>
      <c r="B18" s="801">
        <v>49.9</v>
      </c>
      <c r="C18" s="801">
        <v>65.3</v>
      </c>
      <c r="D18" s="801">
        <v>55.6</v>
      </c>
      <c r="E18" s="801">
        <v>95.6</v>
      </c>
      <c r="F18" s="801">
        <v>98.3</v>
      </c>
      <c r="G18" s="801">
        <v>96.6</v>
      </c>
      <c r="H18" s="635" t="s">
        <v>15</v>
      </c>
    </row>
    <row r="19" spans="1:8" ht="15" customHeight="1">
      <c r="A19" s="351" t="s">
        <v>181</v>
      </c>
      <c r="B19" s="800">
        <v>19.8</v>
      </c>
      <c r="C19" s="800">
        <v>32.9</v>
      </c>
      <c r="D19" s="800">
        <v>26.2</v>
      </c>
      <c r="E19" s="800">
        <v>54.4</v>
      </c>
      <c r="F19" s="800">
        <v>55.9</v>
      </c>
      <c r="G19" s="800">
        <v>55.2</v>
      </c>
      <c r="H19" s="633" t="s">
        <v>4</v>
      </c>
    </row>
    <row r="20" spans="1:8" ht="15" customHeight="1">
      <c r="A20" s="634" t="s">
        <v>182</v>
      </c>
      <c r="B20" s="801">
        <v>16.100000000000001</v>
      </c>
      <c r="C20" s="801">
        <v>65.900000000000006</v>
      </c>
      <c r="D20" s="801">
        <v>29.5</v>
      </c>
      <c r="E20" s="801">
        <v>88.4</v>
      </c>
      <c r="F20" s="801">
        <v>99.5</v>
      </c>
      <c r="G20" s="801">
        <v>91.4</v>
      </c>
      <c r="H20" s="635" t="s">
        <v>5</v>
      </c>
    </row>
    <row r="21" spans="1:8">
      <c r="A21" s="351" t="s">
        <v>183</v>
      </c>
      <c r="B21" s="800">
        <v>58.6</v>
      </c>
      <c r="C21" s="800">
        <v>86.8</v>
      </c>
      <c r="D21" s="800">
        <v>70.099999999999994</v>
      </c>
      <c r="E21" s="800">
        <v>92.7</v>
      </c>
      <c r="F21" s="800">
        <v>99.9</v>
      </c>
      <c r="G21" s="800">
        <v>95.6</v>
      </c>
      <c r="H21" s="633" t="s">
        <v>16</v>
      </c>
    </row>
    <row r="22" spans="1:8">
      <c r="A22" s="634" t="s">
        <v>233</v>
      </c>
      <c r="B22" s="801">
        <v>33.6</v>
      </c>
      <c r="C22" s="801">
        <v>52</v>
      </c>
      <c r="D22" s="801">
        <v>39.4</v>
      </c>
      <c r="E22" s="801">
        <v>72.400000000000006</v>
      </c>
      <c r="F22" s="801">
        <v>82.5</v>
      </c>
      <c r="G22" s="801">
        <v>75.599999999999994</v>
      </c>
      <c r="H22" s="635" t="s">
        <v>17</v>
      </c>
    </row>
    <row r="23" spans="1:8">
      <c r="A23" s="351" t="s">
        <v>685</v>
      </c>
      <c r="B23" s="800">
        <v>9.6</v>
      </c>
      <c r="C23" s="800">
        <v>73.8</v>
      </c>
      <c r="D23" s="800">
        <v>19.8</v>
      </c>
      <c r="E23" s="800">
        <v>88.2</v>
      </c>
      <c r="F23" s="800">
        <v>99.4</v>
      </c>
      <c r="G23" s="800">
        <v>90</v>
      </c>
      <c r="H23" s="633" t="s">
        <v>720</v>
      </c>
    </row>
    <row r="24" spans="1:8">
      <c r="A24" s="634" t="s">
        <v>184</v>
      </c>
      <c r="B24" s="801">
        <v>39.700000000000003</v>
      </c>
      <c r="C24" s="801">
        <v>96.6</v>
      </c>
      <c r="D24" s="801">
        <v>65</v>
      </c>
      <c r="E24" s="801">
        <v>94.5</v>
      </c>
      <c r="F24" s="801">
        <v>99</v>
      </c>
      <c r="G24" s="801">
        <v>96.5</v>
      </c>
      <c r="H24" s="635" t="s">
        <v>35</v>
      </c>
    </row>
    <row r="25" spans="1:8">
      <c r="A25" s="351" t="s">
        <v>688</v>
      </c>
      <c r="B25" s="800">
        <v>21.7</v>
      </c>
      <c r="C25" s="800">
        <v>39.799999999999997</v>
      </c>
      <c r="D25" s="800">
        <v>26.7</v>
      </c>
      <c r="E25" s="800">
        <v>81</v>
      </c>
      <c r="F25" s="800">
        <v>96.3</v>
      </c>
      <c r="G25" s="800">
        <v>85.3</v>
      </c>
      <c r="H25" s="633" t="s">
        <v>19</v>
      </c>
    </row>
    <row r="26" spans="1:8">
      <c r="A26" s="634" t="s">
        <v>186</v>
      </c>
      <c r="B26" s="801">
        <v>6.4</v>
      </c>
      <c r="C26" s="801">
        <v>52.7</v>
      </c>
      <c r="D26" s="801">
        <v>13.5</v>
      </c>
      <c r="E26" s="801">
        <v>91.8</v>
      </c>
      <c r="F26" s="801">
        <v>98.4</v>
      </c>
      <c r="G26" s="801">
        <v>92.8</v>
      </c>
      <c r="H26" s="635" t="s">
        <v>20</v>
      </c>
    </row>
    <row r="27" spans="1:8">
      <c r="A27" s="351" t="s">
        <v>637</v>
      </c>
      <c r="B27" s="800">
        <v>64</v>
      </c>
      <c r="C27" s="800">
        <v>80.599999999999994</v>
      </c>
      <c r="D27" s="800">
        <v>70.400000000000006</v>
      </c>
      <c r="E27" s="800">
        <v>100</v>
      </c>
      <c r="F27" s="800">
        <v>99.8</v>
      </c>
      <c r="G27" s="800">
        <v>99.9</v>
      </c>
      <c r="H27" s="633" t="s">
        <v>21</v>
      </c>
    </row>
    <row r="28" spans="1:8">
      <c r="A28" s="634" t="s">
        <v>692</v>
      </c>
      <c r="B28" s="801">
        <v>36.5</v>
      </c>
      <c r="C28" s="801">
        <v>86.6</v>
      </c>
      <c r="D28" s="801">
        <v>48</v>
      </c>
      <c r="E28" s="801">
        <v>93.7</v>
      </c>
      <c r="F28" s="801">
        <v>98.5</v>
      </c>
      <c r="G28" s="801">
        <v>94.8</v>
      </c>
      <c r="H28" s="635" t="s">
        <v>27</v>
      </c>
    </row>
    <row r="29" spans="1:8">
      <c r="A29" s="351" t="s">
        <v>694</v>
      </c>
      <c r="B29" s="800">
        <v>74.599999999999994</v>
      </c>
      <c r="C29" s="800">
        <v>97.3</v>
      </c>
      <c r="D29" s="800">
        <v>80.400000000000006</v>
      </c>
      <c r="E29" s="800">
        <v>98.5</v>
      </c>
      <c r="F29" s="800">
        <v>100</v>
      </c>
      <c r="G29" s="800">
        <v>98.9</v>
      </c>
      <c r="H29" s="633" t="s">
        <v>6</v>
      </c>
    </row>
    <row r="30" spans="1:8">
      <c r="A30" s="634" t="s">
        <v>189</v>
      </c>
      <c r="B30" s="801">
        <v>34.1</v>
      </c>
      <c r="C30" s="801">
        <v>44.5</v>
      </c>
      <c r="D30" s="801">
        <v>38.9</v>
      </c>
      <c r="E30" s="801">
        <v>99.7</v>
      </c>
      <c r="F30" s="801">
        <v>99.6</v>
      </c>
      <c r="G30" s="801">
        <v>99.6</v>
      </c>
      <c r="H30" s="635" t="s">
        <v>22</v>
      </c>
    </row>
    <row r="31" spans="1:8">
      <c r="A31" s="351" t="s">
        <v>295</v>
      </c>
      <c r="B31" s="800">
        <v>62.2</v>
      </c>
      <c r="C31" s="800">
        <v>75.099999999999994</v>
      </c>
      <c r="D31" s="800">
        <v>67.400000000000006</v>
      </c>
      <c r="E31" s="800">
        <v>98.3</v>
      </c>
      <c r="F31" s="800">
        <v>99.7</v>
      </c>
      <c r="G31" s="800">
        <v>98.9</v>
      </c>
      <c r="H31" s="633" t="s">
        <v>721</v>
      </c>
    </row>
    <row r="32" spans="1:8">
      <c r="A32" s="634" t="s">
        <v>190</v>
      </c>
      <c r="B32" s="801">
        <v>15.2</v>
      </c>
      <c r="C32" s="801">
        <v>48.6</v>
      </c>
      <c r="D32" s="801">
        <v>22.5</v>
      </c>
      <c r="E32" s="801">
        <v>89.6</v>
      </c>
      <c r="F32" s="801">
        <v>99.3</v>
      </c>
      <c r="G32" s="801">
        <v>91.7</v>
      </c>
      <c r="H32" s="635" t="s">
        <v>23</v>
      </c>
    </row>
    <row r="33" spans="1:8">
      <c r="A33" s="351" t="s">
        <v>192</v>
      </c>
      <c r="B33" s="800">
        <v>41.4</v>
      </c>
      <c r="C33" s="800">
        <v>70.7</v>
      </c>
      <c r="D33" s="800">
        <v>48.6</v>
      </c>
      <c r="E33" s="800">
        <v>95.1</v>
      </c>
      <c r="F33" s="800">
        <v>100</v>
      </c>
      <c r="G33" s="800">
        <v>96.3</v>
      </c>
      <c r="H33" s="633" t="s">
        <v>24</v>
      </c>
    </row>
    <row r="34" spans="1:8">
      <c r="A34" s="634" t="s">
        <v>700</v>
      </c>
      <c r="B34" s="801">
        <v>3.2</v>
      </c>
      <c r="C34" s="801">
        <v>46.6</v>
      </c>
      <c r="D34" s="801">
        <v>12.1</v>
      </c>
      <c r="E34" s="801">
        <v>99.3</v>
      </c>
      <c r="F34" s="801">
        <v>99.8</v>
      </c>
      <c r="G34" s="801">
        <v>99.4</v>
      </c>
      <c r="H34" s="635" t="s">
        <v>7</v>
      </c>
    </row>
    <row r="35" spans="1:8">
      <c r="A35" s="351" t="s">
        <v>702</v>
      </c>
      <c r="B35" s="800">
        <v>7.8</v>
      </c>
      <c r="C35" s="800">
        <v>40.6</v>
      </c>
      <c r="D35" s="800">
        <v>17.2</v>
      </c>
      <c r="E35" s="800">
        <v>98.4</v>
      </c>
      <c r="F35" s="800">
        <v>99.3</v>
      </c>
      <c r="G35" s="800">
        <v>98.7</v>
      </c>
      <c r="H35" s="633" t="s">
        <v>8</v>
      </c>
    </row>
    <row r="36" spans="1:8">
      <c r="A36" s="634" t="s">
        <v>704</v>
      </c>
      <c r="B36" s="801">
        <v>69.400000000000006</v>
      </c>
      <c r="C36" s="801">
        <v>98.2</v>
      </c>
      <c r="D36" s="801">
        <v>80.599999999999994</v>
      </c>
      <c r="E36" s="801">
        <v>98.1</v>
      </c>
      <c r="F36" s="801">
        <v>99.7</v>
      </c>
      <c r="G36" s="801">
        <v>98.7</v>
      </c>
      <c r="H36" s="635" t="s">
        <v>722</v>
      </c>
    </row>
    <row r="37" spans="1:8">
      <c r="A37" s="351" t="s">
        <v>706</v>
      </c>
      <c r="B37" s="800">
        <v>100</v>
      </c>
      <c r="C37" s="800">
        <v>99.6</v>
      </c>
      <c r="D37" s="800">
        <v>99.7</v>
      </c>
      <c r="E37" s="800">
        <v>100</v>
      </c>
      <c r="F37" s="800">
        <v>100</v>
      </c>
      <c r="G37" s="800">
        <v>100</v>
      </c>
      <c r="H37" s="633" t="s">
        <v>29</v>
      </c>
    </row>
    <row r="38" spans="1:8" ht="33" customHeight="1">
      <c r="A38" s="636" t="s">
        <v>707</v>
      </c>
      <c r="B38" s="801">
        <v>21.1</v>
      </c>
      <c r="C38" s="801">
        <v>61.6</v>
      </c>
      <c r="D38" s="801">
        <v>43.6</v>
      </c>
      <c r="E38" s="801">
        <v>99.6</v>
      </c>
      <c r="F38" s="801">
        <v>100</v>
      </c>
      <c r="G38" s="801">
        <v>99.8</v>
      </c>
      <c r="H38" s="637" t="s">
        <v>723</v>
      </c>
    </row>
    <row r="39" spans="1:8">
      <c r="A39" s="351" t="s">
        <v>709</v>
      </c>
      <c r="B39" s="800">
        <v>59.8</v>
      </c>
      <c r="C39" s="800">
        <v>88.3</v>
      </c>
      <c r="D39" s="800">
        <v>65.8</v>
      </c>
      <c r="E39" s="800">
        <v>92.5</v>
      </c>
      <c r="F39" s="800">
        <v>99.7</v>
      </c>
      <c r="G39" s="800">
        <v>94.1</v>
      </c>
      <c r="H39" s="633" t="s">
        <v>32</v>
      </c>
    </row>
    <row r="40" spans="1:8">
      <c r="A40" s="634" t="s">
        <v>654</v>
      </c>
      <c r="B40" s="801">
        <v>67.099999999999994</v>
      </c>
      <c r="C40" s="801">
        <v>61.2</v>
      </c>
      <c r="D40" s="801">
        <v>66.5</v>
      </c>
      <c r="E40" s="801">
        <v>99.8</v>
      </c>
      <c r="F40" s="801">
        <v>100</v>
      </c>
      <c r="G40" s="801">
        <v>99.8</v>
      </c>
      <c r="H40" s="635" t="s">
        <v>724</v>
      </c>
    </row>
    <row r="41" spans="1:8">
      <c r="A41" s="351" t="s">
        <v>712</v>
      </c>
      <c r="B41" s="800">
        <v>8.6</v>
      </c>
      <c r="C41" s="800">
        <v>0.7</v>
      </c>
      <c r="D41" s="800">
        <v>2.7</v>
      </c>
      <c r="E41" s="800">
        <v>76.5</v>
      </c>
      <c r="F41" s="800">
        <v>72.8</v>
      </c>
      <c r="G41" s="800">
        <v>73.8</v>
      </c>
      <c r="H41" s="633" t="s">
        <v>30</v>
      </c>
    </row>
    <row r="42" spans="1:8">
      <c r="A42" s="634" t="s">
        <v>646</v>
      </c>
      <c r="B42" s="801">
        <v>98.7</v>
      </c>
      <c r="C42" s="801">
        <v>91.4</v>
      </c>
      <c r="D42" s="801">
        <v>94</v>
      </c>
      <c r="E42" s="801">
        <v>100</v>
      </c>
      <c r="F42" s="801">
        <v>98.7</v>
      </c>
      <c r="G42" s="801">
        <v>99.2</v>
      </c>
      <c r="H42" s="635" t="s">
        <v>31</v>
      </c>
    </row>
    <row r="43" spans="1:8">
      <c r="A43" s="351" t="s">
        <v>433</v>
      </c>
      <c r="B43" s="800">
        <v>24.8</v>
      </c>
      <c r="C43" s="800">
        <v>61.5</v>
      </c>
      <c r="D43" s="800">
        <v>35.5</v>
      </c>
      <c r="E43" s="800">
        <v>95</v>
      </c>
      <c r="F43" s="800">
        <v>97.2</v>
      </c>
      <c r="G43" s="800">
        <v>95.7</v>
      </c>
      <c r="H43" s="616" t="s">
        <v>725</v>
      </c>
    </row>
    <row r="44" spans="1:8">
      <c r="A44" s="384"/>
      <c r="H44" s="367"/>
    </row>
    <row r="45" spans="1:8" ht="33.75" customHeight="1" thickBot="1">
      <c r="A45" s="995" t="s">
        <v>1642</v>
      </c>
      <c r="B45" s="996"/>
      <c r="C45" s="996"/>
      <c r="D45" s="996"/>
      <c r="E45" s="996"/>
      <c r="F45" s="996"/>
      <c r="G45" s="996"/>
      <c r="H45" s="997"/>
    </row>
    <row r="46" spans="1:8" ht="15.75" thickTop="1">
      <c r="A46" s="307"/>
      <c r="B46" s="307"/>
      <c r="C46" s="307"/>
      <c r="D46" s="307"/>
      <c r="E46" s="307"/>
      <c r="F46" s="307"/>
      <c r="G46" s="307"/>
    </row>
    <row r="47" spans="1:8">
      <c r="A47" s="5"/>
      <c r="B47" s="119"/>
      <c r="C47" s="119"/>
      <c r="D47" s="119"/>
      <c r="E47" s="119"/>
      <c r="F47" s="119"/>
      <c r="G47" s="308"/>
    </row>
    <row r="48" spans="1:8" ht="15" customHeight="1">
      <c r="A48" s="5"/>
      <c r="B48" s="119"/>
      <c r="C48" s="119"/>
      <c r="D48" s="119"/>
      <c r="E48" s="119"/>
      <c r="F48" s="119"/>
      <c r="G48" s="299"/>
    </row>
    <row r="49" spans="1:7">
      <c r="A49" s="5"/>
      <c r="B49" s="119"/>
      <c r="C49" s="119"/>
      <c r="D49" s="119"/>
      <c r="E49" s="119"/>
      <c r="F49" s="119"/>
      <c r="G49" s="299"/>
    </row>
    <row r="50" spans="1:7">
      <c r="A50" s="5"/>
      <c r="B50" s="119"/>
      <c r="C50" s="119"/>
      <c r="D50" s="119"/>
      <c r="E50" s="119"/>
      <c r="F50" s="119"/>
      <c r="G50" s="299"/>
    </row>
    <row r="51" spans="1:7">
      <c r="A51" s="5"/>
      <c r="B51" s="119"/>
      <c r="C51" s="119"/>
      <c r="D51" s="119"/>
      <c r="E51" s="119"/>
      <c r="F51" s="119"/>
      <c r="G51" s="299"/>
    </row>
    <row r="52" spans="1:7">
      <c r="A52" s="309"/>
      <c r="B52" s="309"/>
      <c r="C52" s="309"/>
      <c r="D52" s="309"/>
      <c r="E52" s="309"/>
      <c r="F52" s="309"/>
      <c r="G52" s="310"/>
    </row>
    <row r="84" spans="1:7">
      <c r="A84" s="4"/>
      <c r="B84" s="4"/>
      <c r="C84" s="4"/>
      <c r="D84" s="4"/>
      <c r="E84" s="4"/>
      <c r="F84" s="4"/>
    </row>
    <row r="93" spans="1:7">
      <c r="A93" s="307"/>
      <c r="B93" s="307"/>
      <c r="C93" s="307"/>
      <c r="D93" s="307"/>
      <c r="E93" s="307"/>
      <c r="F93" s="307"/>
    </row>
    <row r="94" spans="1:7">
      <c r="A94" s="5"/>
      <c r="B94" s="119"/>
      <c r="C94" s="119"/>
      <c r="D94" s="119"/>
      <c r="E94" s="119"/>
      <c r="F94" s="119"/>
      <c r="G94" s="308"/>
    </row>
    <row r="95" spans="1:7" ht="15" customHeight="1">
      <c r="A95" s="5"/>
      <c r="B95" s="119"/>
      <c r="C95" s="119"/>
      <c r="D95" s="119"/>
      <c r="E95" s="119"/>
      <c r="F95" s="119"/>
      <c r="G95" s="299"/>
    </row>
    <row r="96" spans="1:7">
      <c r="A96" s="5"/>
      <c r="B96" s="119"/>
      <c r="C96" s="119"/>
      <c r="D96" s="119"/>
      <c r="E96" s="119"/>
      <c r="F96" s="119"/>
      <c r="G96" s="299"/>
    </row>
    <row r="97" spans="1:7">
      <c r="A97" s="5"/>
      <c r="B97" s="119"/>
      <c r="C97" s="119"/>
      <c r="D97" s="119"/>
      <c r="E97" s="119"/>
      <c r="F97" s="119"/>
      <c r="G97" s="299"/>
    </row>
    <row r="98" spans="1:7">
      <c r="A98" s="5"/>
      <c r="B98" s="119"/>
      <c r="C98" s="119"/>
      <c r="D98" s="119"/>
      <c r="E98" s="119"/>
      <c r="F98" s="119"/>
      <c r="G98" s="299"/>
    </row>
    <row r="99" spans="1:7">
      <c r="A99" s="309"/>
      <c r="B99" s="309"/>
      <c r="C99" s="309"/>
      <c r="D99" s="309"/>
      <c r="E99" s="309"/>
      <c r="F99" s="309"/>
      <c r="G99" s="310"/>
    </row>
    <row r="131" spans="1:11" s="127" customFormat="1">
      <c r="A131" s="4"/>
      <c r="B131" s="4"/>
      <c r="C131" s="4"/>
      <c r="D131" s="4"/>
      <c r="E131" s="4"/>
      <c r="F131" s="4"/>
      <c r="H131"/>
      <c r="I131"/>
      <c r="J131"/>
      <c r="K131"/>
    </row>
  </sheetData>
  <mergeCells count="8">
    <mergeCell ref="A45:H45"/>
    <mergeCell ref="A1:H1"/>
    <mergeCell ref="A2:H2"/>
    <mergeCell ref="A3:A4"/>
    <mergeCell ref="B3:G3"/>
    <mergeCell ref="H3:H4"/>
    <mergeCell ref="B4:D4"/>
    <mergeCell ref="E4:G4"/>
  </mergeCells>
  <printOptions horizontalCentered="1" verticalCentered="1"/>
  <pageMargins left="0.70866141732283472" right="0.70866141732283472" top="0.74803149606299213" bottom="0.74803149606299213" header="0.31496062992125984" footer="0.31496062992125984"/>
  <pageSetup paperSize="9" scale="83" orientation="portrait" r:id="rId1"/>
  <rowBreaks count="2" manualBreakCount="2">
    <brk id="45" max="5" man="1"/>
    <brk id="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48</vt:i4>
      </vt:variant>
    </vt:vector>
  </HeadingPairs>
  <TitlesOfParts>
    <vt:vector size="80" baseType="lpstr">
      <vt:lpstr>5.01</vt:lpstr>
      <vt:lpstr>5.02</vt:lpstr>
      <vt:lpstr>5.03</vt:lpstr>
      <vt:lpstr>5.04 </vt:lpstr>
      <vt:lpstr>5.05</vt:lpstr>
      <vt:lpstr>5.06a</vt:lpstr>
      <vt:lpstr>5.06b</vt:lpstr>
      <vt:lpstr>5.07</vt:lpstr>
      <vt:lpstr>5.08 </vt:lpstr>
      <vt:lpstr>5.09</vt:lpstr>
      <vt:lpstr> 5.10 </vt:lpstr>
      <vt:lpstr>5.11</vt:lpstr>
      <vt:lpstr>5.12</vt:lpstr>
      <vt:lpstr>5.13 (a)</vt:lpstr>
      <vt:lpstr>5.13 (b)</vt:lpstr>
      <vt:lpstr>5.13(b)</vt:lpstr>
      <vt:lpstr>5.14</vt:lpstr>
      <vt:lpstr>5.15</vt:lpstr>
      <vt:lpstr>5.16 </vt:lpstr>
      <vt:lpstr>5.17  </vt:lpstr>
      <vt:lpstr>5.18</vt:lpstr>
      <vt:lpstr>5.19</vt:lpstr>
      <vt:lpstr>5.20</vt:lpstr>
      <vt:lpstr>5.21</vt:lpstr>
      <vt:lpstr>5.22</vt:lpstr>
      <vt:lpstr>5.23</vt:lpstr>
      <vt:lpstr>5.24</vt:lpstr>
      <vt:lpstr>5.25</vt:lpstr>
      <vt:lpstr>5.26 </vt:lpstr>
      <vt:lpstr>5.27</vt:lpstr>
      <vt:lpstr>5.28</vt:lpstr>
      <vt:lpstr>Sheet1</vt:lpstr>
      <vt:lpstr>' 5.10 '!Print_Area</vt:lpstr>
      <vt:lpstr>'5.01'!Print_Area</vt:lpstr>
      <vt:lpstr>'5.02'!Print_Area</vt:lpstr>
      <vt:lpstr>'5.03'!Print_Area</vt:lpstr>
      <vt:lpstr>'5.04 '!Print_Area</vt:lpstr>
      <vt:lpstr>'5.05'!Print_Area</vt:lpstr>
      <vt:lpstr>'5.06a'!Print_Area</vt:lpstr>
      <vt:lpstr>'5.06b'!Print_Area</vt:lpstr>
      <vt:lpstr>'5.07'!Print_Area</vt:lpstr>
      <vt:lpstr>'5.11'!Print_Area</vt:lpstr>
      <vt:lpstr>'5.12'!Print_Area</vt:lpstr>
      <vt:lpstr>'5.13 (a)'!Print_Area</vt:lpstr>
      <vt:lpstr>'5.13 (b)'!Print_Area</vt:lpstr>
      <vt:lpstr>'5.13(b)'!Print_Area</vt:lpstr>
      <vt:lpstr>'5.14'!Print_Area</vt:lpstr>
      <vt:lpstr>'5.16 '!Print_Area</vt:lpstr>
      <vt:lpstr>'5.17  '!Print_Area</vt:lpstr>
      <vt:lpstr>'5.18'!Print_Area</vt:lpstr>
      <vt:lpstr>'5.19'!Print_Area</vt:lpstr>
      <vt:lpstr>'5.20'!Print_Area</vt:lpstr>
      <vt:lpstr>'5.21'!Print_Area</vt:lpstr>
      <vt:lpstr>'5.22'!Print_Area</vt:lpstr>
      <vt:lpstr>'5.23'!Print_Area</vt:lpstr>
      <vt:lpstr>'5.24'!Print_Area</vt:lpstr>
      <vt:lpstr>'5.25'!Print_Area</vt:lpstr>
      <vt:lpstr>'5.26 '!Print_Area</vt:lpstr>
      <vt:lpstr>'5.27'!Print_Area</vt:lpstr>
      <vt:lpstr>'5.28'!Print_Area</vt:lpstr>
      <vt:lpstr>' 5.10 '!Print_Titles</vt:lpstr>
      <vt:lpstr>'5.02'!Print_Titles</vt:lpstr>
      <vt:lpstr>'5.05'!Print_Titles</vt:lpstr>
      <vt:lpstr>'5.06b'!Print_Titles</vt:lpstr>
      <vt:lpstr>'5.07'!Print_Titles</vt:lpstr>
      <vt:lpstr>'5.08 '!Print_Titles</vt:lpstr>
      <vt:lpstr>'5.11'!Print_Titles</vt:lpstr>
      <vt:lpstr>'5.13 (a)'!Print_Titles</vt:lpstr>
      <vt:lpstr>'5.13 (b)'!Print_Titles</vt:lpstr>
      <vt:lpstr>'5.13(b)'!Print_Titles</vt:lpstr>
      <vt:lpstr>'5.14'!Print_Titles</vt:lpstr>
      <vt:lpstr>'5.15'!Print_Titles</vt:lpstr>
      <vt:lpstr>'5.17  '!Print_Titles</vt:lpstr>
      <vt:lpstr>'5.19'!Print_Titles</vt:lpstr>
      <vt:lpstr>'5.20'!Print_Titles</vt:lpstr>
      <vt:lpstr>'5.21'!Print_Titles</vt:lpstr>
      <vt:lpstr>'5.22'!Print_Titles</vt:lpstr>
      <vt:lpstr>'5.23'!Print_Titles</vt:lpstr>
      <vt:lpstr>'5.24'!Print_Titles</vt:lpstr>
      <vt:lpstr>'5.25'!Print_Titles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 laxmi</dc:creator>
  <cp:lastModifiedBy>hp</cp:lastModifiedBy>
  <cp:lastPrinted>2023-04-05T09:45:21Z</cp:lastPrinted>
  <dcterms:created xsi:type="dcterms:W3CDTF">2018-03-06T05:28:14Z</dcterms:created>
  <dcterms:modified xsi:type="dcterms:W3CDTF">2023-04-05T09:47:13Z</dcterms:modified>
</cp:coreProperties>
</file>