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10035"/>
  </bookViews>
  <sheets>
    <sheet name="1.3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24519"/>
</workbook>
</file>

<file path=xl/calcChain.xml><?xml version="1.0" encoding="utf-8"?>
<calcChain xmlns="http://schemas.openxmlformats.org/spreadsheetml/2006/main">
  <c r="G18" i="1"/>
  <c r="F18"/>
  <c r="E18"/>
  <c r="D18"/>
  <c r="C18"/>
  <c r="G16"/>
  <c r="F16"/>
  <c r="E16"/>
  <c r="D16"/>
  <c r="C16"/>
  <c r="G15" l="1"/>
  <c r="F15"/>
  <c r="E15"/>
  <c r="D15"/>
  <c r="C15"/>
  <c r="G14"/>
  <c r="F14"/>
  <c r="E14"/>
  <c r="D14"/>
  <c r="C14"/>
  <c r="G13"/>
  <c r="F13"/>
  <c r="E13"/>
  <c r="D13"/>
  <c r="C13"/>
  <c r="G12" l="1"/>
  <c r="F12"/>
  <c r="E12"/>
  <c r="D12"/>
  <c r="C12"/>
  <c r="G10"/>
  <c r="F10"/>
  <c r="E10"/>
  <c r="D10"/>
  <c r="G9"/>
  <c r="G11" s="1"/>
  <c r="F9"/>
  <c r="F11" s="1"/>
  <c r="E9"/>
  <c r="E11" s="1"/>
  <c r="D9"/>
  <c r="D11" s="1"/>
  <c r="C10"/>
  <c r="C9"/>
  <c r="D17" l="1"/>
  <c r="D19" s="1"/>
  <c r="D21" s="1"/>
  <c r="E17"/>
  <c r="E19" s="1"/>
  <c r="E21" s="1"/>
  <c r="F17"/>
  <c r="F19" s="1"/>
  <c r="F21" s="1"/>
  <c r="G17"/>
  <c r="G19" s="1"/>
  <c r="G21" s="1"/>
  <c r="C11"/>
  <c r="C17" s="1"/>
  <c r="C19" s="1"/>
  <c r="C21" s="1"/>
</calcChain>
</file>

<file path=xl/sharedStrings.xml><?xml version="1.0" encoding="utf-8"?>
<sst xmlns="http://schemas.openxmlformats.org/spreadsheetml/2006/main" count="58" uniqueCount="45">
  <si>
    <t>विवरण 1.3: राष्ट्रीय आय एवं अन्य समाहारों के संबंध</t>
  </si>
  <si>
    <t>Statement 1.3: Relationship of National Income and Other Aggregates</t>
  </si>
  <si>
    <t>(` करोड़)</t>
  </si>
  <si>
    <t>(` crore)</t>
  </si>
  <si>
    <t>S.No.</t>
  </si>
  <si>
    <t>Item Desription</t>
  </si>
  <si>
    <t>2011-12</t>
  </si>
  <si>
    <t>2012-13</t>
  </si>
  <si>
    <t>2013-14</t>
  </si>
  <si>
    <t>2014-15</t>
  </si>
  <si>
    <t>1.       </t>
  </si>
  <si>
    <t>निवल राष्ट्रीय आय</t>
  </si>
  <si>
    <t>Net National Income</t>
  </si>
  <si>
    <t>2.       </t>
  </si>
  <si>
    <t>शेष विश्‍व से अन्य पूंजीतर हस्तांतरण (निवल)</t>
  </si>
  <si>
    <t>Other current transfers from RoW (net)</t>
  </si>
  <si>
    <t>3.       </t>
  </si>
  <si>
    <t>निवल राष्‍ट्रीय प्रयोज्‍य आय (नि.रा.प्र.आ.) (1+2)</t>
  </si>
  <si>
    <t>Net National Disposable Income (1+2)</t>
  </si>
  <si>
    <t>4.       </t>
  </si>
  <si>
    <t>सामान्य सरकार की निवल प्रयोज्य आय</t>
  </si>
  <si>
    <t>Net Disposable Income of General Government</t>
  </si>
  <si>
    <t>5.       </t>
  </si>
  <si>
    <t>आय, धन आदि पर चालू कर</t>
  </si>
  <si>
    <t xml:space="preserve">Current taxes on income, wealth, etc. </t>
  </si>
  <si>
    <t>6.       </t>
  </si>
  <si>
    <t>सार्वजनिक निगमों की निवल बचत</t>
  </si>
  <si>
    <t>Net Saving of Public Corporations</t>
  </si>
  <si>
    <t>7.       </t>
  </si>
  <si>
    <t>निजी निगमों की निवल बचत</t>
  </si>
  <si>
    <t>Net Saving of Private Corporations</t>
  </si>
  <si>
    <t>8.       </t>
  </si>
  <si>
    <t>आय, धन आदि पर निगमों द्वारा प्रदत्त चालू कर</t>
  </si>
  <si>
    <t>Current taxes on income and wealth, paid by corporations</t>
  </si>
  <si>
    <t>9.       </t>
  </si>
  <si>
    <t>वैयक्तिक आय (3-4+5-6-7-8)</t>
  </si>
  <si>
    <t>Personal Income (3-4+5-6-7-8)</t>
  </si>
  <si>
    <t>10.   </t>
  </si>
  <si>
    <t>आय, धन आदि पर परिवारों द्वारा प्रदत्त चालू कर</t>
  </si>
  <si>
    <t>Current taxes on income and wealth, paid by households</t>
  </si>
  <si>
    <t>11.   </t>
  </si>
  <si>
    <t>परिवार क्षेत्र की प्रयोज्य आय (9-10)</t>
  </si>
  <si>
    <t>Household Disposable Income (9-10)</t>
  </si>
  <si>
    <t>2015-16</t>
  </si>
  <si>
    <t>(प्रचलित मूल्‍यों पर at current prices)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</si>
</sst>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1" fontId="0" fillId="0" borderId="0" xfId="0" applyNumberFormat="1" applyAlignment="1">
      <alignment horizontal="right" vertical="top"/>
    </xf>
    <xf numFmtId="1" fontId="0" fillId="0" borderId="1" xfId="0" applyNumberFormat="1" applyBorder="1" applyAlignment="1">
      <alignment horizontal="right" vertical="top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CS%20Sept17/NAD13/nas2017WPIupdated/Pnt_2017WPIupda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4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2.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3.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5.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1"/>
      <sheetName val="S2"/>
      <sheetName val="S3"/>
      <sheetName val="S4"/>
      <sheetName val="S5"/>
      <sheetName val="S6"/>
      <sheetName val="S7"/>
      <sheetName val="S8"/>
      <sheetName val="S9"/>
      <sheetName val="annex"/>
      <sheetName val="S11-to-remove"/>
      <sheetName val="A"/>
      <sheetName val="checks"/>
      <sheetName val="Discrepancy"/>
      <sheetName val="pr sec tert"/>
      <sheetName val="comparison with old series"/>
    </sheetNames>
    <sheetDataSet>
      <sheetData sheetId="0">
        <row r="17">
          <cell r="C17">
            <v>3403007.9392938353</v>
          </cell>
        </row>
        <row r="33">
          <cell r="C33">
            <v>7742329.77056175</v>
          </cell>
          <cell r="D33">
            <v>8766345.3359877393</v>
          </cell>
          <cell r="E33">
            <v>9897662.8668260947</v>
          </cell>
          <cell r="F33">
            <v>10953760.722689671</v>
          </cell>
          <cell r="G33">
            <v>12076882.238474809</v>
          </cell>
        </row>
        <row r="34">
          <cell r="C34">
            <v>304902</v>
          </cell>
          <cell r="D34">
            <v>350081</v>
          </cell>
          <cell r="E34">
            <v>395918</v>
          </cell>
          <cell r="F34">
            <v>405154</v>
          </cell>
          <cell r="G34">
            <v>413082.77689704997</v>
          </cell>
        </row>
      </sheetData>
      <sheetData sheetId="1"/>
      <sheetData sheetId="2"/>
      <sheetData sheetId="3"/>
      <sheetData sheetId="4">
        <row r="10">
          <cell r="C10">
            <v>24723</v>
          </cell>
        </row>
      </sheetData>
      <sheetData sheetId="5"/>
      <sheetData sheetId="6"/>
      <sheetData sheetId="7"/>
      <sheetData sheetId="8">
        <row r="8">
          <cell r="C8">
            <v>123769</v>
          </cell>
          <cell r="D8">
            <v>123981</v>
          </cell>
          <cell r="E8">
            <v>126250</v>
          </cell>
          <cell r="F8">
            <v>127481</v>
          </cell>
          <cell r="G8">
            <v>134139</v>
          </cell>
        </row>
        <row r="10">
          <cell r="C10">
            <v>131280.26816031052</v>
          </cell>
          <cell r="D10">
            <v>145175.37379221382</v>
          </cell>
          <cell r="E10">
            <v>159333.8118113736</v>
          </cell>
          <cell r="F10">
            <v>172001.2151990963</v>
          </cell>
          <cell r="G10">
            <v>181741.24847346134</v>
          </cell>
        </row>
        <row r="14">
          <cell r="C14">
            <v>723365</v>
          </cell>
          <cell r="D14">
            <v>868212</v>
          </cell>
          <cell r="E14">
            <v>1077286</v>
          </cell>
          <cell r="F14">
            <v>1285463</v>
          </cell>
          <cell r="G14">
            <v>1510770</v>
          </cell>
        </row>
        <row r="16">
          <cell r="C16">
            <v>354019.09194987023</v>
          </cell>
          <cell r="D16">
            <v>412201.66836275347</v>
          </cell>
          <cell r="E16">
            <v>475067.49054696952</v>
          </cell>
          <cell r="F16">
            <v>556531.49574065371</v>
          </cell>
          <cell r="G16">
            <v>614753.04225455585</v>
          </cell>
        </row>
        <row r="20">
          <cell r="C20">
            <v>168930.58</v>
          </cell>
          <cell r="D20">
            <v>174833.18</v>
          </cell>
          <cell r="E20">
            <v>163183.81</v>
          </cell>
          <cell r="F20">
            <v>169317.40477601666</v>
          </cell>
          <cell r="G20">
            <v>176888.59887937174</v>
          </cell>
        </row>
        <row r="22">
          <cell r="C22">
            <v>3207.0849593001785</v>
          </cell>
          <cell r="D22">
            <v>3614.4380321917156</v>
          </cell>
          <cell r="E22">
            <v>4086.8362687037925</v>
          </cell>
          <cell r="F22">
            <v>4625.2857002874462</v>
          </cell>
          <cell r="G22">
            <v>4903.4746122454244</v>
          </cell>
        </row>
        <row r="26">
          <cell r="C26">
            <v>103439.97945870979</v>
          </cell>
          <cell r="D26">
            <v>125792.76156803907</v>
          </cell>
          <cell r="E26">
            <v>129900.65356661062</v>
          </cell>
          <cell r="F26">
            <v>169873.04092171017</v>
          </cell>
          <cell r="G26">
            <v>110914.22549698607</v>
          </cell>
        </row>
        <row r="28">
          <cell r="C28">
            <v>3620.4138205107402</v>
          </cell>
          <cell r="D28">
            <v>4875.557456174316</v>
          </cell>
          <cell r="E28">
            <v>6122.4991823606215</v>
          </cell>
          <cell r="F28">
            <v>7450.5133129195756</v>
          </cell>
          <cell r="G28">
            <v>8635.4086141921853</v>
          </cell>
        </row>
        <row r="32">
          <cell r="C32">
            <v>810141</v>
          </cell>
          <cell r="D32">
            <v>903507.06371728727</v>
          </cell>
          <cell r="E32">
            <v>982780.03950319532</v>
          </cell>
          <cell r="F32">
            <v>1110587.2796813042</v>
          </cell>
          <cell r="G32">
            <v>1276135.659866744</v>
          </cell>
        </row>
        <row r="36">
          <cell r="C36">
            <v>98622.871638726298</v>
          </cell>
          <cell r="D36">
            <v>107030.68058293776</v>
          </cell>
          <cell r="E36">
            <v>115847.81668000018</v>
          </cell>
          <cell r="F36">
            <v>124113.63136247615</v>
          </cell>
          <cell r="G36">
            <v>130010.54345180673</v>
          </cell>
        </row>
        <row r="40">
          <cell r="C40">
            <v>7034761.1519140992</v>
          </cell>
          <cell r="D40">
            <v>7981005.0988675999</v>
          </cell>
          <cell r="E40">
            <v>9010155.3007910084</v>
          </cell>
          <cell r="F40">
            <v>9840130.756465828</v>
          </cell>
          <cell r="G40">
            <v>10726491.17693717</v>
          </cell>
        </row>
        <row r="44">
          <cell r="C44">
            <v>326425.21028234105</v>
          </cell>
          <cell r="D44">
            <v>388007.04993891483</v>
          </cell>
          <cell r="E44">
            <v>435516.48254531308</v>
          </cell>
          <cell r="F44">
            <v>479215.61783975462</v>
          </cell>
          <cell r="G44">
            <v>505329.92840215284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4.0"/>
      <sheetName val="Sheet2"/>
      <sheetName val="Sheet3"/>
    </sheetNames>
    <sheetDataSet>
      <sheetData sheetId="0">
        <row r="12">
          <cell r="C12">
            <v>1065759</v>
          </cell>
        </row>
        <row r="54">
          <cell r="C54">
            <v>509546.40264900005</v>
          </cell>
          <cell r="D54">
            <v>578692.57075284002</v>
          </cell>
          <cell r="E54">
            <v>640772.06047731964</v>
          </cell>
          <cell r="F54">
            <v>697748.23927344638</v>
          </cell>
          <cell r="G54">
            <v>771028.36778537661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2.0"/>
      <sheetName val="Sheet2"/>
      <sheetName val="Sheet3"/>
    </sheetNames>
    <sheetDataSet>
      <sheetData sheetId="0">
        <row r="12">
          <cell r="C12">
            <v>9972329</v>
          </cell>
        </row>
        <row r="55">
          <cell r="C55">
            <v>321706.47400389472</v>
          </cell>
          <cell r="D55">
            <v>346243.94076421525</v>
          </cell>
          <cell r="E55">
            <v>342932.86025219463</v>
          </cell>
          <cell r="F55">
            <v>383921.29390749027</v>
          </cell>
          <cell r="G55">
            <v>405882.16439754225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3.0"/>
      <sheetName val="Sheet2"/>
      <sheetName val="Sheet3"/>
    </sheetNames>
    <sheetDataSet>
      <sheetData sheetId="0">
        <row r="12">
          <cell r="C12">
            <v>649765</v>
          </cell>
        </row>
        <row r="55">
          <cell r="C55">
            <v>34772.846000000005</v>
          </cell>
          <cell r="D55">
            <v>42658.9</v>
          </cell>
          <cell r="E55">
            <v>46662.510900000001</v>
          </cell>
          <cell r="F55">
            <v>56090.517616618992</v>
          </cell>
          <cell r="G55">
            <v>89177.494410757005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5.0"/>
      <sheetName val="Sheet2"/>
      <sheetName val="Sheet3"/>
    </sheetNames>
    <sheetDataSet>
      <sheetData sheetId="0">
        <row r="12">
          <cell r="C12">
            <v>5974187</v>
          </cell>
        </row>
        <row r="56">
          <cell r="C56">
            <v>153067.08264510531</v>
          </cell>
          <cell r="D56">
            <v>189789.72998862478</v>
          </cell>
          <cell r="E56">
            <v>251176.68932512501</v>
          </cell>
          <cell r="F56">
            <v>257736.4277493371</v>
          </cell>
          <cell r="G56">
            <v>275968.70897707739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topLeftCell="A13" workbookViewId="0"/>
  </sheetViews>
  <sheetFormatPr defaultRowHeight="15"/>
  <cols>
    <col min="2" max="2" width="22.140625" style="1" customWidth="1"/>
    <col min="3" max="4" width="9.5703125" bestFit="1" customWidth="1"/>
    <col min="5" max="7" width="10.5703125" bestFit="1" customWidth="1"/>
    <col min="9" max="9" width="22.140625" style="1" customWidth="1"/>
  </cols>
  <sheetData>
    <row r="2" spans="1:9">
      <c r="B2" s="2" t="s">
        <v>0</v>
      </c>
    </row>
    <row r="3" spans="1:9">
      <c r="B3" s="2" t="s">
        <v>1</v>
      </c>
    </row>
    <row r="4" spans="1:9">
      <c r="A4" s="4" t="s">
        <v>2</v>
      </c>
      <c r="I4" s="5" t="s">
        <v>3</v>
      </c>
    </row>
    <row r="5" spans="1:9">
      <c r="A5" s="4"/>
      <c r="C5" t="s">
        <v>44</v>
      </c>
      <c r="G5" s="4"/>
    </row>
    <row r="6" spans="1:9" ht="15.75" thickBot="1">
      <c r="A6" s="6"/>
      <c r="B6" s="7"/>
      <c r="C6" s="6"/>
      <c r="D6" s="6"/>
      <c r="E6" s="6"/>
      <c r="F6" s="6"/>
      <c r="G6" s="6"/>
      <c r="H6" s="6"/>
      <c r="I6" s="7"/>
    </row>
    <row r="7" spans="1:9" s="3" customFormat="1" ht="15.75" thickBot="1">
      <c r="A7" s="8" t="s">
        <v>4</v>
      </c>
      <c r="B7" s="9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43</v>
      </c>
      <c r="H7" s="8" t="s">
        <v>4</v>
      </c>
      <c r="I7" s="9" t="s">
        <v>5</v>
      </c>
    </row>
    <row r="8" spans="1:9" s="11" customFormat="1" ht="15.75" thickBot="1">
      <c r="A8" s="12">
        <v>1</v>
      </c>
      <c r="B8" s="1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1</v>
      </c>
      <c r="I8" s="13">
        <v>2</v>
      </c>
    </row>
    <row r="9" spans="1:9" s="14" customFormat="1">
      <c r="A9" s="15" t="s">
        <v>10</v>
      </c>
      <c r="B9" s="16" t="s">
        <v>11</v>
      </c>
      <c r="C9" s="19">
        <f>[1]S1!C33</f>
        <v>7742329.77056175</v>
      </c>
      <c r="D9" s="19">
        <f>[1]S1!D33</f>
        <v>8766345.3359877393</v>
      </c>
      <c r="E9" s="19">
        <f>[1]S1!E33</f>
        <v>9897662.8668260947</v>
      </c>
      <c r="F9" s="19">
        <f>[1]S1!F33</f>
        <v>10953760.722689671</v>
      </c>
      <c r="G9" s="19">
        <f>[1]S1!G33</f>
        <v>12076882.238474809</v>
      </c>
      <c r="H9" s="15" t="s">
        <v>10</v>
      </c>
      <c r="I9" s="16" t="s">
        <v>12</v>
      </c>
    </row>
    <row r="10" spans="1:9" s="14" customFormat="1" ht="45">
      <c r="A10" s="15" t="s">
        <v>13</v>
      </c>
      <c r="B10" s="16" t="s">
        <v>14</v>
      </c>
      <c r="C10" s="19">
        <f>[1]S1!C34</f>
        <v>304902</v>
      </c>
      <c r="D10" s="19">
        <f>[1]S1!D34</f>
        <v>350081</v>
      </c>
      <c r="E10" s="19">
        <f>[1]S1!E34</f>
        <v>395918</v>
      </c>
      <c r="F10" s="19">
        <f>[1]S1!F34</f>
        <v>405154</v>
      </c>
      <c r="G10" s="19">
        <f>[1]S1!G34</f>
        <v>413082.77689704997</v>
      </c>
      <c r="H10" s="15" t="s">
        <v>13</v>
      </c>
      <c r="I10" s="16" t="s">
        <v>15</v>
      </c>
    </row>
    <row r="11" spans="1:9" s="14" customFormat="1" ht="45">
      <c r="A11" s="15" t="s">
        <v>16</v>
      </c>
      <c r="B11" s="16" t="s">
        <v>17</v>
      </c>
      <c r="C11" s="19">
        <f>C9+C10</f>
        <v>8047231.77056175</v>
      </c>
      <c r="D11" s="19">
        <f t="shared" ref="D11:G11" si="0">D9+D10</f>
        <v>9116426.3359877393</v>
      </c>
      <c r="E11" s="19">
        <f t="shared" si="0"/>
        <v>10293580.866826095</v>
      </c>
      <c r="F11" s="19">
        <f t="shared" si="0"/>
        <v>11358914.722689671</v>
      </c>
      <c r="G11" s="19">
        <f t="shared" si="0"/>
        <v>12489965.015371859</v>
      </c>
      <c r="H11" s="15" t="s">
        <v>16</v>
      </c>
      <c r="I11" s="16" t="s">
        <v>18</v>
      </c>
    </row>
    <row r="12" spans="1:9" s="14" customFormat="1" ht="45">
      <c r="A12" s="15" t="s">
        <v>19</v>
      </c>
      <c r="B12" s="16" t="s">
        <v>20</v>
      </c>
      <c r="C12" s="19">
        <f>[1]S9!C32-[1]S9!C36</f>
        <v>711518.12836127367</v>
      </c>
      <c r="D12" s="19">
        <f>[1]S9!D32-[1]S9!D36</f>
        <v>796476.38313434948</v>
      </c>
      <c r="E12" s="19">
        <f>[1]S9!E32-[1]S9!E36</f>
        <v>866932.22282319516</v>
      </c>
      <c r="F12" s="19">
        <f>[1]S9!F32-[1]S9!F36</f>
        <v>986473.64831882808</v>
      </c>
      <c r="G12" s="19">
        <f>[1]S9!G32-[1]S9!G36</f>
        <v>1146125.1164149372</v>
      </c>
      <c r="H12" s="15" t="s">
        <v>19</v>
      </c>
      <c r="I12" s="16" t="s">
        <v>21</v>
      </c>
    </row>
    <row r="13" spans="1:9" s="14" customFormat="1" ht="30">
      <c r="A13" s="15" t="s">
        <v>22</v>
      </c>
      <c r="B13" s="16" t="s">
        <v>23</v>
      </c>
      <c r="C13" s="19">
        <f>[2]S4.0!C54</f>
        <v>509546.40264900005</v>
      </c>
      <c r="D13" s="19">
        <f>[2]S4.0!D54</f>
        <v>578692.57075284002</v>
      </c>
      <c r="E13" s="19">
        <f>[2]S4.0!E54</f>
        <v>640772.06047731964</v>
      </c>
      <c r="F13" s="19">
        <f>[2]S4.0!F54</f>
        <v>697748.23927344638</v>
      </c>
      <c r="G13" s="19">
        <f>[2]S4.0!G54</f>
        <v>771028.36778537661</v>
      </c>
      <c r="H13" s="15" t="s">
        <v>22</v>
      </c>
      <c r="I13" s="16" t="s">
        <v>24</v>
      </c>
    </row>
    <row r="14" spans="1:9" s="14" customFormat="1" ht="30">
      <c r="A14" s="15" t="s">
        <v>25</v>
      </c>
      <c r="B14" s="16" t="s">
        <v>26</v>
      </c>
      <c r="C14" s="19">
        <f>[1]S9!C8-[1]S9!C10+[1]S9!C20-[1]S9!C22</f>
        <v>158212.22688038929</v>
      </c>
      <c r="D14" s="19">
        <f>[1]S9!D8-[1]S9!D10+[1]S9!D20-[1]S9!D22</f>
        <v>150024.36817559446</v>
      </c>
      <c r="E14" s="19">
        <f>[1]S9!E8-[1]S9!E10+[1]S9!E20-[1]S9!E22</f>
        <v>126013.16191992261</v>
      </c>
      <c r="F14" s="19">
        <f>[1]S9!F8-[1]S9!F10+[1]S9!F20-[1]S9!F22</f>
        <v>120171.9038766329</v>
      </c>
      <c r="G14" s="19">
        <f>[1]S9!G8-[1]S9!G10+[1]S9!G20-[1]S9!G22</f>
        <v>124382.87579366498</v>
      </c>
      <c r="H14" s="15" t="s">
        <v>25</v>
      </c>
      <c r="I14" s="16" t="s">
        <v>27</v>
      </c>
    </row>
    <row r="15" spans="1:9" s="14" customFormat="1" ht="30">
      <c r="A15" s="15" t="s">
        <v>28</v>
      </c>
      <c r="B15" s="16" t="s">
        <v>29</v>
      </c>
      <c r="C15" s="19">
        <f>[1]S9!C14-[1]S9!C16+[1]S9!C26-[1]S9!C28</f>
        <v>469165.47368832881</v>
      </c>
      <c r="D15" s="19">
        <f>[1]S9!D14-[1]S9!D16+[1]S9!D26-[1]S9!D28</f>
        <v>576927.53574911132</v>
      </c>
      <c r="E15" s="19">
        <f>[1]S9!E14-[1]S9!E16+[1]S9!E26-[1]S9!E28</f>
        <v>725996.66383728059</v>
      </c>
      <c r="F15" s="19">
        <f>[1]S9!F14-[1]S9!F16+[1]S9!F26-[1]S9!F28</f>
        <v>891354.03186813695</v>
      </c>
      <c r="G15" s="19">
        <f>[1]S9!G14-[1]S9!G16+[1]S9!G26-[1]S9!G28</f>
        <v>998295.77462823805</v>
      </c>
      <c r="H15" s="15" t="s">
        <v>28</v>
      </c>
      <c r="I15" s="16" t="s">
        <v>30</v>
      </c>
    </row>
    <row r="16" spans="1:9" s="14" customFormat="1" ht="45">
      <c r="A16" s="15" t="s">
        <v>31</v>
      </c>
      <c r="B16" s="16" t="s">
        <v>32</v>
      </c>
      <c r="C16" s="19">
        <f>[3]S2.0!C55+[4]S3.0!C55</f>
        <v>356479.32000389474</v>
      </c>
      <c r="D16" s="19">
        <f>[3]S2.0!D55+[4]S3.0!D55</f>
        <v>388902.84076421527</v>
      </c>
      <c r="E16" s="19">
        <f>[3]S2.0!E55+[4]S3.0!E55</f>
        <v>389595.37115219462</v>
      </c>
      <c r="F16" s="19">
        <f>[3]S2.0!F55+[4]S3.0!F55</f>
        <v>440011.81152410927</v>
      </c>
      <c r="G16" s="19">
        <f>[3]S2.0!G55+[4]S3.0!G55</f>
        <v>495059.65880829922</v>
      </c>
      <c r="H16" s="15" t="s">
        <v>31</v>
      </c>
      <c r="I16" s="16" t="s">
        <v>33</v>
      </c>
    </row>
    <row r="17" spans="1:9" s="14" customFormat="1" ht="30">
      <c r="A17" s="15" t="s">
        <v>34</v>
      </c>
      <c r="B17" s="16" t="s">
        <v>35</v>
      </c>
      <c r="C17" s="19">
        <f>C11-C12+C13-C14-C15-C16</f>
        <v>6861403.0242768638</v>
      </c>
      <c r="D17" s="19">
        <f t="shared" ref="D17:G17" si="1">D11-D12+D13-D14-D15-D16</f>
        <v>7782787.7789173089</v>
      </c>
      <c r="E17" s="19">
        <f t="shared" si="1"/>
        <v>8825815.5075708218</v>
      </c>
      <c r="F17" s="19">
        <f t="shared" si="1"/>
        <v>9618651.5663754083</v>
      </c>
      <c r="G17" s="19">
        <f t="shared" si="1"/>
        <v>10497129.957512096</v>
      </c>
      <c r="H17" s="15" t="s">
        <v>34</v>
      </c>
      <c r="I17" s="16" t="s">
        <v>36</v>
      </c>
    </row>
    <row r="18" spans="1:9" s="14" customFormat="1" ht="45">
      <c r="A18" s="15" t="s">
        <v>37</v>
      </c>
      <c r="B18" s="16" t="s">
        <v>38</v>
      </c>
      <c r="C18" s="19">
        <f>[5]S5.0!C56</f>
        <v>153067.08264510531</v>
      </c>
      <c r="D18" s="19">
        <f>[5]S5.0!D56</f>
        <v>189789.72998862478</v>
      </c>
      <c r="E18" s="19">
        <f>[5]S5.0!E56</f>
        <v>251176.68932512501</v>
      </c>
      <c r="F18" s="19">
        <f>[5]S5.0!F56</f>
        <v>257736.4277493371</v>
      </c>
      <c r="G18" s="19">
        <f>[5]S5.0!G56</f>
        <v>275968.70897707739</v>
      </c>
      <c r="H18" s="15" t="s">
        <v>37</v>
      </c>
      <c r="I18" s="16" t="s">
        <v>39</v>
      </c>
    </row>
    <row r="19" spans="1:9" s="14" customFormat="1" ht="30.75" thickBot="1">
      <c r="A19" s="17" t="s">
        <v>40</v>
      </c>
      <c r="B19" s="18" t="s">
        <v>41</v>
      </c>
      <c r="C19" s="20">
        <f>C17-C18</f>
        <v>6708335.9416317586</v>
      </c>
      <c r="D19" s="20">
        <f t="shared" ref="D19:G19" si="2">D17-D18</f>
        <v>7592998.0489286846</v>
      </c>
      <c r="E19" s="20">
        <f t="shared" si="2"/>
        <v>8574638.8182456959</v>
      </c>
      <c r="F19" s="20">
        <f t="shared" si="2"/>
        <v>9360915.1386260707</v>
      </c>
      <c r="G19" s="20">
        <f t="shared" si="2"/>
        <v>10221161.248535018</v>
      </c>
      <c r="H19" s="17" t="s">
        <v>40</v>
      </c>
      <c r="I19" s="18" t="s">
        <v>42</v>
      </c>
    </row>
    <row r="20" spans="1:9">
      <c r="B20" s="15"/>
      <c r="G20" s="15"/>
    </row>
    <row r="21" spans="1:9">
      <c r="C21" s="21">
        <f>C19-[1]S9!C40+[1]S9!C44</f>
        <v>0</v>
      </c>
      <c r="D21" s="21">
        <f>D19-[1]S9!D40+[1]S9!D44</f>
        <v>-4.6566128730773926E-10</v>
      </c>
      <c r="E21" s="21">
        <f>E19-[1]S9!E40+[1]S9!E44</f>
        <v>5.8207660913467407E-10</v>
      </c>
      <c r="F21" s="21">
        <f>F19-[1]S9!F40+[1]S9!F44</f>
        <v>-2.7357600629329681E-9</v>
      </c>
      <c r="G21" s="21">
        <f>G19-[1]S9!G40+[1]S9!G44</f>
        <v>9.3132257461547852E-10</v>
      </c>
    </row>
    <row r="23" spans="1:9">
      <c r="C23" s="21"/>
      <c r="D23" s="21"/>
      <c r="E23" s="21"/>
      <c r="F23" s="21"/>
      <c r="G23" s="21"/>
    </row>
    <row r="25" spans="1:9">
      <c r="C25" s="21"/>
      <c r="D25" s="21"/>
      <c r="E25" s="21"/>
      <c r="F25" s="21"/>
      <c r="G25" s="2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1.3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2016-06-28T06:16:07Z</dcterms:created>
  <dcterms:modified xsi:type="dcterms:W3CDTF">2017-10-24T07:18:07Z</dcterms:modified>
</cp:coreProperties>
</file>