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5B6F3CA5-3C1A-42D1-A7BD-4E442C6F0729}" xr6:coauthVersionLast="36" xr6:coauthVersionMax="36" xr10:uidLastSave="{00000000-0000-0000-0000-000000000000}"/>
  <bookViews>
    <workbookView xWindow="0" yWindow="0" windowWidth="20490" windowHeight="7755" activeTab="1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N37" i="1" l="1"/>
  <c r="N37" i="11"/>
  <c r="N37" i="12"/>
  <c r="N34" i="11"/>
  <c r="N35" i="11"/>
  <c r="N34" i="12"/>
  <c r="N35" i="12"/>
  <c r="I2" i="1" l="1"/>
  <c r="I2" i="11"/>
  <c r="I2" i="12"/>
  <c r="I2" i="10"/>
  <c r="M34" i="12" l="1"/>
  <c r="M35" i="12"/>
  <c r="M37" i="12"/>
  <c r="M37" i="11"/>
  <c r="M34" i="11"/>
  <c r="M35" i="11"/>
  <c r="M37" i="1"/>
  <c r="L34" i="12" l="1"/>
  <c r="L35" i="12"/>
  <c r="L37" i="12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7" i="11"/>
  <c r="E37" i="11"/>
  <c r="F37" i="11"/>
  <c r="G37" i="11"/>
  <c r="H37" i="11"/>
  <c r="I37" i="11"/>
  <c r="J37" i="11"/>
  <c r="K37" i="11"/>
  <c r="L37" i="11"/>
  <c r="L37" i="1"/>
  <c r="N6" i="1" l="1"/>
  <c r="N16" i="1"/>
  <c r="N17" i="1"/>
  <c r="N20" i="1"/>
  <c r="N6" i="11"/>
  <c r="N16" i="11"/>
  <c r="N17" i="11"/>
  <c r="N20" i="11"/>
  <c r="N6" i="12"/>
  <c r="N16" i="12"/>
  <c r="N17" i="12"/>
  <c r="N20" i="12"/>
  <c r="N6" i="10"/>
  <c r="N16" i="10"/>
  <c r="N17" i="10"/>
  <c r="N20" i="10"/>
  <c r="N12" i="1" l="1"/>
  <c r="N33" i="10"/>
  <c r="N12" i="12"/>
  <c r="N32" i="11"/>
  <c r="N33" i="11"/>
  <c r="N12" i="11"/>
  <c r="N32" i="1"/>
  <c r="N33" i="1"/>
  <c r="N32" i="10"/>
  <c r="N12" i="10"/>
  <c r="N32" i="12"/>
  <c r="N33" i="12"/>
  <c r="L20" i="1"/>
  <c r="M20" i="1"/>
  <c r="L20" i="11"/>
  <c r="M20" i="11"/>
  <c r="L20" i="12"/>
  <c r="M20" i="12"/>
  <c r="L20" i="10"/>
  <c r="M20" i="10"/>
  <c r="L16" i="1"/>
  <c r="M16" i="1"/>
  <c r="L17" i="1"/>
  <c r="M17" i="1"/>
  <c r="L16" i="11"/>
  <c r="M16" i="11"/>
  <c r="L17" i="11"/>
  <c r="M17" i="11"/>
  <c r="L16" i="12"/>
  <c r="M16" i="12"/>
  <c r="L17" i="12"/>
  <c r="M17" i="12"/>
  <c r="L16" i="10"/>
  <c r="M16" i="10"/>
  <c r="L17" i="10"/>
  <c r="M17" i="10"/>
  <c r="L6" i="1"/>
  <c r="M6" i="1"/>
  <c r="L6" i="11"/>
  <c r="M6" i="11"/>
  <c r="L6" i="12"/>
  <c r="M6" i="12"/>
  <c r="L6" i="10"/>
  <c r="M6" i="10"/>
  <c r="N36" i="10" l="1"/>
  <c r="N36" i="12"/>
  <c r="N36" i="11"/>
  <c r="M12" i="11"/>
  <c r="M32" i="1"/>
  <c r="N36" i="1"/>
  <c r="M32" i="10"/>
  <c r="M12" i="10"/>
  <c r="M32" i="12"/>
  <c r="M33" i="12"/>
  <c r="M12" i="12"/>
  <c r="M32" i="11"/>
  <c r="M33" i="11"/>
  <c r="L32" i="11"/>
  <c r="M12" i="1"/>
  <c r="M33" i="1"/>
  <c r="M33" i="10"/>
  <c r="L32" i="12"/>
  <c r="L33" i="12"/>
  <c r="L12" i="12"/>
  <c r="L12" i="11"/>
  <c r="L33" i="11"/>
  <c r="L32" i="1"/>
  <c r="L12" i="1"/>
  <c r="L33" i="1"/>
  <c r="L32" i="10"/>
  <c r="L12" i="10"/>
  <c r="L33" i="10"/>
  <c r="D34" i="12"/>
  <c r="E34" i="12"/>
  <c r="F34" i="12"/>
  <c r="G34" i="12"/>
  <c r="H34" i="12"/>
  <c r="I34" i="12"/>
  <c r="J34" i="12"/>
  <c r="K34" i="12"/>
  <c r="D35" i="12"/>
  <c r="E35" i="12"/>
  <c r="F35" i="12"/>
  <c r="G35" i="12"/>
  <c r="H35" i="12"/>
  <c r="I35" i="12"/>
  <c r="J35" i="12"/>
  <c r="K35" i="12"/>
  <c r="D37" i="12"/>
  <c r="E37" i="12"/>
  <c r="F37" i="12"/>
  <c r="G37" i="12"/>
  <c r="H37" i="12"/>
  <c r="I37" i="12"/>
  <c r="J37" i="12"/>
  <c r="K37" i="12"/>
  <c r="D20" i="12"/>
  <c r="E20" i="12"/>
  <c r="F20" i="12"/>
  <c r="G20" i="12"/>
  <c r="H20" i="12"/>
  <c r="I20" i="12"/>
  <c r="J20" i="12"/>
  <c r="K20" i="12"/>
  <c r="D20" i="11"/>
  <c r="E20" i="11"/>
  <c r="F20" i="11"/>
  <c r="G20" i="11"/>
  <c r="H20" i="11"/>
  <c r="I20" i="11"/>
  <c r="J20" i="11"/>
  <c r="K20" i="11"/>
  <c r="D37" i="1"/>
  <c r="E37" i="1"/>
  <c r="F37" i="1"/>
  <c r="G37" i="1"/>
  <c r="H37" i="1"/>
  <c r="I37" i="1"/>
  <c r="J37" i="1"/>
  <c r="K37" i="1"/>
  <c r="D20" i="1"/>
  <c r="E20" i="1"/>
  <c r="F20" i="1"/>
  <c r="G20" i="1"/>
  <c r="H20" i="1"/>
  <c r="I20" i="1"/>
  <c r="J20" i="1"/>
  <c r="K20" i="1"/>
  <c r="K20" i="10"/>
  <c r="N38" i="12" l="1"/>
  <c r="N38" i="10"/>
  <c r="L36" i="12"/>
  <c r="L38" i="12" s="1"/>
  <c r="N38" i="11"/>
  <c r="L36" i="11"/>
  <c r="L38" i="11" s="1"/>
  <c r="N38" i="1"/>
  <c r="M36" i="12"/>
  <c r="M36" i="11"/>
  <c r="M36" i="1"/>
  <c r="M36" i="10"/>
  <c r="L36" i="1"/>
  <c r="L36" i="10"/>
  <c r="D20" i="10"/>
  <c r="E20" i="10"/>
  <c r="F20" i="10"/>
  <c r="G20" i="10"/>
  <c r="H20" i="10"/>
  <c r="I20" i="10"/>
  <c r="J20" i="10"/>
  <c r="M38" i="12" l="1"/>
  <c r="M38" i="11"/>
  <c r="M38" i="1"/>
  <c r="M38" i="10"/>
  <c r="L38" i="1"/>
  <c r="L38" i="10"/>
  <c r="K16" i="1"/>
  <c r="K17" i="1"/>
  <c r="K16" i="11"/>
  <c r="K17" i="11"/>
  <c r="K16" i="12"/>
  <c r="K17" i="12"/>
  <c r="K16" i="10"/>
  <c r="K17" i="10"/>
  <c r="K6" i="1"/>
  <c r="K6" i="11"/>
  <c r="K6" i="12"/>
  <c r="K6" i="10"/>
  <c r="K32" i="12" l="1"/>
  <c r="K32" i="11"/>
  <c r="K32" i="10"/>
  <c r="K33" i="10"/>
  <c r="K33" i="11"/>
  <c r="K12" i="10"/>
  <c r="K12" i="11"/>
  <c r="K12" i="12"/>
  <c r="K33" i="12"/>
  <c r="K12" i="1"/>
  <c r="K32" i="1"/>
  <c r="K33" i="1"/>
  <c r="K36" i="11" l="1"/>
  <c r="K38" i="11" s="1"/>
  <c r="K36" i="12"/>
  <c r="K36" i="10"/>
  <c r="K36" i="1"/>
  <c r="I16" i="1"/>
  <c r="J16" i="1"/>
  <c r="I17" i="1"/>
  <c r="J17" i="1"/>
  <c r="I16" i="11"/>
  <c r="J16" i="11"/>
  <c r="I17" i="11"/>
  <c r="J17" i="11"/>
  <c r="I16" i="12"/>
  <c r="J16" i="12"/>
  <c r="I17" i="12"/>
  <c r="J17" i="12"/>
  <c r="I16" i="10"/>
  <c r="J16" i="10"/>
  <c r="I17" i="10"/>
  <c r="J17" i="10"/>
  <c r="I6" i="1"/>
  <c r="J6" i="1"/>
  <c r="I6" i="11"/>
  <c r="J6" i="11"/>
  <c r="I6" i="12"/>
  <c r="J6" i="12"/>
  <c r="I6" i="10"/>
  <c r="J6" i="10"/>
  <c r="J32" i="12" l="1"/>
  <c r="I32" i="12"/>
  <c r="J32" i="11"/>
  <c r="I32" i="11"/>
  <c r="I33" i="11"/>
  <c r="J33" i="11"/>
  <c r="J12" i="1"/>
  <c r="J32" i="10"/>
  <c r="K38" i="12"/>
  <c r="J12" i="12"/>
  <c r="J33" i="12"/>
  <c r="I33" i="12"/>
  <c r="J33" i="10"/>
  <c r="I12" i="11"/>
  <c r="I32" i="10"/>
  <c r="K38" i="10"/>
  <c r="J12" i="10"/>
  <c r="I33" i="10"/>
  <c r="J33" i="1"/>
  <c r="J12" i="11"/>
  <c r="K38" i="1"/>
  <c r="I33" i="1"/>
  <c r="I32" i="1"/>
  <c r="J32" i="1"/>
  <c r="I12" i="12"/>
  <c r="I12" i="1"/>
  <c r="I12" i="10"/>
  <c r="I36" i="12" l="1"/>
  <c r="I38" i="12" s="1"/>
  <c r="J36" i="12"/>
  <c r="J36" i="11"/>
  <c r="I36" i="11"/>
  <c r="I38" i="11" s="1"/>
  <c r="J36" i="1"/>
  <c r="J36" i="10"/>
  <c r="I36" i="10"/>
  <c r="I36" i="1"/>
  <c r="J38" i="12" l="1"/>
  <c r="J38" i="11"/>
  <c r="J38" i="1"/>
  <c r="J38" i="10"/>
  <c r="I38" i="10"/>
  <c r="I38" i="1"/>
  <c r="H6" i="12"/>
  <c r="H6" i="11"/>
  <c r="H6" i="1"/>
  <c r="H6" i="10"/>
  <c r="G6" i="12" l="1"/>
  <c r="G6" i="11"/>
  <c r="G6" i="1" l="1"/>
  <c r="G6" i="10"/>
  <c r="G17" i="1" l="1"/>
  <c r="H17" i="1"/>
  <c r="G17" i="11"/>
  <c r="H17" i="11"/>
  <c r="G17" i="12"/>
  <c r="H17" i="12"/>
  <c r="G17" i="10"/>
  <c r="H17" i="10"/>
  <c r="G16" i="1"/>
  <c r="H16" i="1"/>
  <c r="G16" i="11"/>
  <c r="H16" i="11"/>
  <c r="G16" i="12"/>
  <c r="H16" i="12"/>
  <c r="G16" i="10"/>
  <c r="H16" i="10"/>
  <c r="G12" i="1"/>
  <c r="H12" i="1"/>
  <c r="G12" i="11"/>
  <c r="H12" i="11"/>
  <c r="G12" i="12"/>
  <c r="H12" i="12"/>
  <c r="G12" i="10"/>
  <c r="H12" i="10"/>
  <c r="H32" i="12" l="1"/>
  <c r="H33" i="12"/>
  <c r="G32" i="12"/>
  <c r="G33" i="12"/>
  <c r="H32" i="11"/>
  <c r="H33" i="11"/>
  <c r="G32" i="11"/>
  <c r="G33" i="11"/>
  <c r="H32" i="1"/>
  <c r="H32" i="10"/>
  <c r="G32" i="1"/>
  <c r="G32" i="10"/>
  <c r="H33" i="10"/>
  <c r="G33" i="10"/>
  <c r="H33" i="1"/>
  <c r="G33" i="1"/>
  <c r="H36" i="12" l="1"/>
  <c r="H38" i="12" s="1"/>
  <c r="G36" i="12"/>
  <c r="G38" i="12" s="1"/>
  <c r="G36" i="11"/>
  <c r="G38" i="11" s="1"/>
  <c r="H36" i="11"/>
  <c r="H38" i="11" s="1"/>
  <c r="G36" i="1"/>
  <c r="H36" i="1"/>
  <c r="H36" i="10"/>
  <c r="G36" i="10"/>
  <c r="G38" i="1" l="1"/>
  <c r="H38" i="1"/>
  <c r="H38" i="10"/>
  <c r="G38" i="10"/>
  <c r="B1" i="12"/>
  <c r="B1" i="1"/>
  <c r="B1" i="11" s="1"/>
  <c r="C35" i="12" l="1"/>
  <c r="C34" i="12"/>
  <c r="C35" i="11"/>
  <c r="C34" i="11"/>
  <c r="C37" i="12"/>
  <c r="C37" i="11"/>
  <c r="C37" i="1"/>
  <c r="C20" i="12" l="1"/>
  <c r="F17" i="12"/>
  <c r="E17" i="12"/>
  <c r="D17" i="12"/>
  <c r="C17" i="12"/>
  <c r="F16" i="12"/>
  <c r="E16" i="12"/>
  <c r="D16" i="12"/>
  <c r="C16" i="12"/>
  <c r="F6" i="12"/>
  <c r="E6" i="12"/>
  <c r="D6" i="12"/>
  <c r="C6" i="12"/>
  <c r="C20" i="11"/>
  <c r="F17" i="11"/>
  <c r="E17" i="11"/>
  <c r="D17" i="11"/>
  <c r="C17" i="11"/>
  <c r="F16" i="11"/>
  <c r="E16" i="11"/>
  <c r="D16" i="11"/>
  <c r="C16" i="11"/>
  <c r="F6" i="11"/>
  <c r="E6" i="11"/>
  <c r="D6" i="11"/>
  <c r="C6" i="1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17" i="10"/>
  <c r="F16" i="10"/>
  <c r="F6" i="10"/>
  <c r="C20" i="10"/>
  <c r="E17" i="10"/>
  <c r="D17" i="10"/>
  <c r="C17" i="10"/>
  <c r="E16" i="10"/>
  <c r="D16" i="10"/>
  <c r="C16" i="10"/>
  <c r="E6" i="10"/>
  <c r="D6" i="10"/>
  <c r="C6" i="10"/>
  <c r="D32" i="12" l="1"/>
  <c r="E32" i="12"/>
  <c r="F32" i="12"/>
  <c r="E33" i="12"/>
  <c r="F33" i="12"/>
  <c r="D32" i="11"/>
  <c r="E32" i="11"/>
  <c r="F32" i="11"/>
  <c r="F33" i="11"/>
  <c r="E33" i="11"/>
  <c r="D33" i="12"/>
  <c r="D33" i="11"/>
  <c r="C32" i="12"/>
  <c r="C33" i="12"/>
  <c r="C32" i="1"/>
  <c r="E12" i="12"/>
  <c r="C33" i="11"/>
  <c r="E12" i="11"/>
  <c r="D32" i="1"/>
  <c r="E32" i="1"/>
  <c r="F32" i="1"/>
  <c r="F32" i="10"/>
  <c r="C32" i="11"/>
  <c r="C33" i="1"/>
  <c r="D33" i="1"/>
  <c r="E33" i="1"/>
  <c r="F33" i="1"/>
  <c r="C12" i="10"/>
  <c r="D33" i="10"/>
  <c r="F33" i="10"/>
  <c r="F12" i="10"/>
  <c r="C12" i="12"/>
  <c r="D12" i="12"/>
  <c r="F12" i="12"/>
  <c r="C12" i="11"/>
  <c r="D12" i="11"/>
  <c r="F12" i="11"/>
  <c r="D12" i="1"/>
  <c r="C12" i="1"/>
  <c r="E12" i="1"/>
  <c r="F12" i="1"/>
  <c r="D12" i="10"/>
  <c r="C33" i="10"/>
  <c r="D32" i="10"/>
  <c r="E32" i="10"/>
  <c r="E33" i="10"/>
  <c r="C32" i="10"/>
  <c r="E12" i="10"/>
  <c r="F36" i="12" l="1"/>
  <c r="D36" i="12"/>
  <c r="D38" i="12" s="1"/>
  <c r="E36" i="12"/>
  <c r="E38" i="12" s="1"/>
  <c r="E36" i="11"/>
  <c r="E38" i="11" s="1"/>
  <c r="D36" i="11"/>
  <c r="D38" i="11" s="1"/>
  <c r="F36" i="11"/>
  <c r="C36" i="12"/>
  <c r="C36" i="1"/>
  <c r="C36" i="11"/>
  <c r="E36" i="1"/>
  <c r="F36" i="1"/>
  <c r="D36" i="1"/>
  <c r="E36" i="10"/>
  <c r="F36" i="10"/>
  <c r="D36" i="10"/>
  <c r="C36" i="10"/>
  <c r="F38" i="12" l="1"/>
  <c r="F38" i="11"/>
  <c r="C38" i="1"/>
  <c r="C38" i="12"/>
  <c r="D38" i="1"/>
  <c r="E38" i="1"/>
  <c r="F38" i="1"/>
  <c r="E38" i="10"/>
  <c r="C38" i="11"/>
  <c r="C38" i="10"/>
  <c r="D38" i="10"/>
  <c r="F38" i="10"/>
</calcChain>
</file>

<file path=xl/sharedStrings.xml><?xml version="1.0" encoding="utf-8"?>
<sst xmlns="http://schemas.openxmlformats.org/spreadsheetml/2006/main" count="273" uniqueCount="75">
  <si>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</si>
  <si>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</si>
  <si>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</si>
  <si>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</si>
  <si>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</si>
  <si>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</si>
  <si>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</si>
  <si>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</si>
  <si>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</si>
  <si>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</si>
  <si>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</si>
  <si>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</si>
  <si>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</si>
  <si>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</si>
  <si>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</si>
  <si>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</si>
  <si>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</si>
  <si>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</si>
  <si>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</si>
  <si>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</si>
  <si>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</si>
  <si>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</si>
  <si>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</si>
  <si>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</si>
  <si>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</si>
  <si>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</si>
  <si>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</si>
  <si>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</si>
  <si>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</si>
  <si>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</si>
  <si>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</si>
  <si>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</si>
  <si>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</si>
  <si>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</si>
  <si>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</si>
  <si>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</si>
  <si>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</si>
  <si>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</si>
  <si>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</si>
  <si>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</si>
  <si>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</si>
  <si>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</si>
  <si>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</si>
  <si>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</si>
  <si>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</si>
  <si>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</si>
  <si>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</si>
  <si>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</si>
  <si>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</si>
  <si>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</si>
  <si>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</si>
  <si>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</si>
  <si>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</si>
  <si>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</si>
  <si>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</si>
  <si>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</si>
  <si>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</si>
  <si>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</si>
  <si>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</si>
  <si>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</si>
  <si>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</si>
  <si>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</si>
  <si>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</si>
  <si>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</si>
  <si>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</si>
  <si>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</si>
  <si>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Andaman &amp; Nicobar Islands</t>
  </si>
  <si>
    <t>2016-17</t>
  </si>
  <si>
    <t>2017-18</t>
  </si>
  <si>
    <t>2018-19</t>
  </si>
  <si>
    <t>2019-20</t>
  </si>
  <si>
    <t>2020-21</t>
  </si>
  <si>
    <t>2021-22</t>
  </si>
  <si>
    <t>2022-23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</si>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</sst>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43">
    <xf numFmtId="0" fontId="0" fillId="0" borderId="0" xfId="0"/>
    <xf numFmtId="1" fontId="7" fillId="0" borderId="1" xfId="0" applyNumberFormat="1" applyFont="1" applyFill="1" applyBorder="1" applyProtection="1"/>
    <xf numFmtId="0" fontId="7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1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Protection="1"/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Protection="1"/>
    <xf numFmtId="0" fontId="10" fillId="0" borderId="0" xfId="0" applyFont="1" applyFill="1" applyProtection="1">
      <protection locked="0"/>
    </xf>
    <xf numFmtId="49" fontId="12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1" fontId="7" fillId="3" borderId="1" xfId="0" applyNumberFormat="1" applyFont="1" applyFill="1" applyBorder="1" applyProtection="1"/>
    <xf numFmtId="1" fontId="7" fillId="3" borderId="0" xfId="0" applyNumberFormat="1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0" fontId="7" fillId="3" borderId="0" xfId="0" applyFont="1" applyFill="1" applyProtection="1"/>
    <xf numFmtId="49" fontId="12" fillId="3" borderId="1" xfId="0" applyNumberFormat="1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1" fontId="7" fillId="3" borderId="1" xfId="0" applyNumberFormat="1" applyFont="1" applyFill="1" applyBorder="1" applyProtection="1">
      <protection locked="0"/>
    </xf>
    <xf numFmtId="1" fontId="7" fillId="3" borderId="0" xfId="0" applyNumberFormat="1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49" fontId="14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center" wrapText="1"/>
    </xf>
    <xf numFmtId="49" fontId="12" fillId="3" borderId="1" xfId="0" quotePrefix="1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  <xf numFmtId="1" fontId="4" fillId="0" borderId="1" xfId="0" applyNumberFormat="1" applyFont="1" applyFill="1" applyBorder="1"/>
    <xf numFmtId="1" fontId="4" fillId="0" borderId="1" xfId="0" applyNumberFormat="1" applyFont="1" applyBorder="1" applyAlignment="1"/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D39"/>
  <sheetViews>
    <sheetView zoomScale="75" zoomScaleNormal="75" zoomScaleSheetLayoutView="100" workbookViewId="0">
      <pane xSplit="2" ySplit="5" topLeftCell="C33" activePane="bottomRight" state="frozen"/>
      <selection activeCell="Q49" sqref="Q49"/>
      <selection pane="topRight" activeCell="Q49" sqref="Q49"/>
      <selection pane="bottomLeft" activeCell="Q49" sqref="Q49"/>
      <selection pane="bottomRight" activeCell="O1" sqref="O1:AM1048576"/>
    </sheetView>
  </sheetViews>
  <sheetFormatPr defaultColWidth="8.85546875" defaultRowHeight="15" x14ac:dyDescent="0.25"/>
  <cols>
    <col min="1" max="1" width="11" style="2" customWidth="1"/>
    <col min="2" max="2" width="39.28515625" style="2" customWidth="1"/>
    <col min="3" max="5" width="10.7109375" style="2" customWidth="1"/>
    <col min="6" max="7" width="10.7109375" style="7" customWidth="1"/>
    <col min="8" max="14" width="11.85546875" style="6" customWidth="1"/>
    <col min="15" max="15" width="9.140625" style="7" customWidth="1"/>
    <col min="16" max="16" width="10.85546875" style="7" customWidth="1"/>
    <col min="17" max="17" width="10.85546875" style="6" customWidth="1"/>
    <col min="18" max="18" width="11" style="7" customWidth="1"/>
    <col min="19" max="21" width="11.42578125" style="7" customWidth="1"/>
    <col min="22" max="49" width="9.140625" style="7" customWidth="1"/>
    <col min="50" max="50" width="12.42578125" style="7" customWidth="1"/>
    <col min="51" max="72" width="9.140625" style="7" customWidth="1"/>
    <col min="73" max="73" width="12.140625" style="7" customWidth="1"/>
    <col min="74" max="77" width="9.140625" style="7" customWidth="1"/>
    <col min="78" max="82" width="9.140625" style="7" hidden="1" customWidth="1"/>
    <col min="83" max="83" width="9.140625" style="7" customWidth="1"/>
    <col min="84" max="88" width="9.140625" style="7" hidden="1" customWidth="1"/>
    <col min="89" max="89" width="9.140625" style="7" customWidth="1"/>
    <col min="90" max="94" width="9.140625" style="7" hidden="1" customWidth="1"/>
    <col min="95" max="95" width="9.140625" style="7" customWidth="1"/>
    <col min="96" max="100" width="9.140625" style="7" hidden="1" customWidth="1"/>
    <col min="101" max="101" width="9.140625" style="7" customWidth="1"/>
    <col min="102" max="106" width="9.140625" style="7" hidden="1" customWidth="1"/>
    <col min="107" max="107" width="9.140625" style="6" customWidth="1"/>
    <col min="108" max="112" width="9.140625" style="6" hidden="1" customWidth="1"/>
    <col min="113" max="113" width="9.140625" style="6" customWidth="1"/>
    <col min="114" max="118" width="9.140625" style="6" hidden="1" customWidth="1"/>
    <col min="119" max="119" width="9.140625" style="6" customWidth="1"/>
    <col min="120" max="124" width="9.140625" style="6" hidden="1" customWidth="1"/>
    <col min="125" max="125" width="9.140625" style="6" customWidth="1"/>
    <col min="126" max="155" width="9.140625" style="7" customWidth="1"/>
    <col min="156" max="156" width="9.140625" style="7" hidden="1" customWidth="1"/>
    <col min="157" max="164" width="9.140625" style="7" customWidth="1"/>
    <col min="165" max="165" width="9.140625" style="7" hidden="1" customWidth="1"/>
    <col min="166" max="170" width="9.140625" style="7" customWidth="1"/>
    <col min="171" max="171" width="9.140625" style="7" hidden="1" customWidth="1"/>
    <col min="172" max="181" width="9.140625" style="7" customWidth="1"/>
    <col min="182" max="185" width="8.85546875" style="7"/>
    <col min="186" max="186" width="12.7109375" style="7" bestFit="1" customWidth="1"/>
    <col min="187" max="16384" width="8.85546875" style="2"/>
  </cols>
  <sheetData>
    <row r="1" spans="1:186" x14ac:dyDescent="0.25">
      <c r="A1" s="2" t="s">
        <v>53</v>
      </c>
      <c r="B1" s="23" t="s">
        <v>66</v>
      </c>
      <c r="P1" s="8"/>
    </row>
    <row r="2" spans="1:186" ht="15.75" x14ac:dyDescent="0.25">
      <c r="A2" s="12" t="s">
        <v>48</v>
      </c>
      <c r="I2" s="6" t="str">
        <f>[1]GSVA_cur!$I$3</f>
        <v>As on 01.08.2024</v>
      </c>
    </row>
    <row r="3" spans="1:186" ht="15.75" x14ac:dyDescent="0.25">
      <c r="A3" s="12"/>
    </row>
    <row r="4" spans="1:186" ht="15.75" x14ac:dyDescent="0.25">
      <c r="A4" s="12"/>
      <c r="E4" s="11"/>
      <c r="F4" s="11" t="s">
        <v>57</v>
      </c>
      <c r="G4" s="11"/>
    </row>
    <row r="5" spans="1:186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22" t="s">
        <v>72</v>
      </c>
      <c r="N5" s="22" t="s">
        <v>73</v>
      </c>
    </row>
    <row r="6" spans="1:186" s="30" customFormat="1" ht="15.75" x14ac:dyDescent="0.25">
      <c r="A6" s="24" t="s">
        <v>26</v>
      </c>
      <c r="B6" s="25" t="s">
        <v>2</v>
      </c>
      <c r="C6" s="26">
        <f>SUM(C7:C10)</f>
        <v>59713.253345351906</v>
      </c>
      <c r="D6" s="26">
        <f t="shared" ref="D6:E6" si="0">SUM(D7:D10)</f>
        <v>61974.793359785006</v>
      </c>
      <c r="E6" s="26">
        <f t="shared" si="0"/>
        <v>72361.561546527548</v>
      </c>
      <c r="F6" s="26">
        <f t="shared" ref="F6:M6" si="1">SUM(F7:F10)</f>
        <v>76634.30649257492</v>
      </c>
      <c r="G6" s="26">
        <f t="shared" si="1"/>
        <v>83314.096438113018</v>
      </c>
      <c r="H6" s="26">
        <f t="shared" si="1"/>
        <v>83577.801690757507</v>
      </c>
      <c r="I6" s="26">
        <f t="shared" si="1"/>
        <v>100106.17296490591</v>
      </c>
      <c r="J6" s="26">
        <f t="shared" si="1"/>
        <v>107421.45492170827</v>
      </c>
      <c r="K6" s="26">
        <f t="shared" si="1"/>
        <v>116292.22721424649</v>
      </c>
      <c r="L6" s="26">
        <f t="shared" si="1"/>
        <v>129255.79772354223</v>
      </c>
      <c r="M6" s="26">
        <f t="shared" si="1"/>
        <v>139864.42905817874</v>
      </c>
      <c r="N6" s="26">
        <f t="shared" ref="N6" si="2">SUM(N7:N10)</f>
        <v>142684.56774541282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8"/>
      <c r="GB6" s="28"/>
      <c r="GC6" s="28"/>
      <c r="GD6" s="29"/>
    </row>
    <row r="7" spans="1:186" ht="15.75" x14ac:dyDescent="0.25">
      <c r="A7" s="18">
        <v>1.1000000000000001</v>
      </c>
      <c r="B7" s="19" t="s">
        <v>59</v>
      </c>
      <c r="C7" s="4">
        <v>26564.660464745775</v>
      </c>
      <c r="D7" s="4">
        <v>26839.054379615463</v>
      </c>
      <c r="E7" s="4">
        <v>31672.251466284652</v>
      </c>
      <c r="F7" s="4">
        <v>34093.814113750152</v>
      </c>
      <c r="G7" s="4">
        <v>43321.491020096408</v>
      </c>
      <c r="H7" s="1">
        <v>37908.913120853504</v>
      </c>
      <c r="I7" s="1">
        <v>54122.708907084801</v>
      </c>
      <c r="J7" s="1">
        <v>48191.7517327721</v>
      </c>
      <c r="K7" s="1">
        <v>47618.778071293891</v>
      </c>
      <c r="L7" s="1">
        <v>57243.792337417515</v>
      </c>
      <c r="M7" s="1">
        <v>66195.421454966214</v>
      </c>
      <c r="N7" s="1">
        <v>65691.926981732686</v>
      </c>
      <c r="O7" s="9"/>
      <c r="P7" s="9"/>
      <c r="Q7" s="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6"/>
      <c r="GB7" s="6"/>
      <c r="GC7" s="6"/>
    </row>
    <row r="8" spans="1:186" ht="15.75" x14ac:dyDescent="0.25">
      <c r="A8" s="18">
        <v>1.2</v>
      </c>
      <c r="B8" s="19" t="s">
        <v>60</v>
      </c>
      <c r="C8" s="4">
        <v>13649.045082941948</v>
      </c>
      <c r="D8" s="4">
        <v>15144.020661231933</v>
      </c>
      <c r="E8" s="4">
        <v>19026.785537607782</v>
      </c>
      <c r="F8" s="4">
        <v>19464.227400996297</v>
      </c>
      <c r="G8" s="4">
        <v>16646.678463219196</v>
      </c>
      <c r="H8" s="1">
        <v>18568.625581303342</v>
      </c>
      <c r="I8" s="1">
        <v>21032.922093648423</v>
      </c>
      <c r="J8" s="1">
        <v>22955.630930834403</v>
      </c>
      <c r="K8" s="1">
        <v>24955.77912993326</v>
      </c>
      <c r="L8" s="1">
        <v>27344.48636264131</v>
      </c>
      <c r="M8" s="1">
        <v>28049.58689893574</v>
      </c>
      <c r="N8" s="1">
        <v>25952.76882535316</v>
      </c>
      <c r="O8" s="9"/>
      <c r="P8" s="9"/>
      <c r="Q8" s="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6"/>
      <c r="GB8" s="6"/>
      <c r="GC8" s="6"/>
    </row>
    <row r="9" spans="1:186" ht="15.75" x14ac:dyDescent="0.25">
      <c r="A9" s="18">
        <v>1.3</v>
      </c>
      <c r="B9" s="19" t="s">
        <v>61</v>
      </c>
      <c r="C9" s="4">
        <v>4043.8483079979937</v>
      </c>
      <c r="D9" s="4">
        <v>3903.0149860654537</v>
      </c>
      <c r="E9" s="4">
        <v>4560.20818607198</v>
      </c>
      <c r="F9" s="4">
        <v>4625.6020912605072</v>
      </c>
      <c r="G9" s="4">
        <v>5090.1143826671951</v>
      </c>
      <c r="H9" s="1">
        <v>7465.6755051646878</v>
      </c>
      <c r="I9" s="1">
        <v>5763.3297449478641</v>
      </c>
      <c r="J9" s="1">
        <v>14270.668521877182</v>
      </c>
      <c r="K9" s="1">
        <v>19966.272316045608</v>
      </c>
      <c r="L9" s="1">
        <v>18799.766351164923</v>
      </c>
      <c r="M9" s="1">
        <v>17050.801723389875</v>
      </c>
      <c r="N9" s="1">
        <v>18001.934968762904</v>
      </c>
      <c r="O9" s="9"/>
      <c r="P9" s="9"/>
      <c r="Q9" s="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6"/>
      <c r="GB9" s="6"/>
      <c r="GC9" s="6"/>
    </row>
    <row r="10" spans="1:186" ht="15.75" x14ac:dyDescent="0.25">
      <c r="A10" s="18">
        <v>1.4</v>
      </c>
      <c r="B10" s="19" t="s">
        <v>62</v>
      </c>
      <c r="C10" s="4">
        <v>15455.699489666194</v>
      </c>
      <c r="D10" s="4">
        <v>16088.703332872152</v>
      </c>
      <c r="E10" s="4">
        <v>17102.316356563133</v>
      </c>
      <c r="F10" s="4">
        <v>18450.66288656796</v>
      </c>
      <c r="G10" s="4">
        <v>18255.812572130206</v>
      </c>
      <c r="H10" s="1">
        <v>19634.587483435978</v>
      </c>
      <c r="I10" s="1">
        <v>19187.212219224813</v>
      </c>
      <c r="J10" s="1">
        <v>22003.403736224565</v>
      </c>
      <c r="K10" s="1">
        <v>23751.397696973738</v>
      </c>
      <c r="L10" s="1">
        <v>25867.752672318489</v>
      </c>
      <c r="M10" s="1">
        <v>28568.618980886906</v>
      </c>
      <c r="N10" s="1">
        <v>33037.936969564071</v>
      </c>
      <c r="O10" s="9"/>
      <c r="P10" s="9"/>
      <c r="Q10" s="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6"/>
      <c r="GB10" s="6"/>
      <c r="GC10" s="6"/>
    </row>
    <row r="11" spans="1:186" ht="15.75" x14ac:dyDescent="0.25">
      <c r="A11" s="20" t="s">
        <v>31</v>
      </c>
      <c r="B11" s="19" t="s">
        <v>3</v>
      </c>
      <c r="C11" s="4">
        <v>2867.1683173959354</v>
      </c>
      <c r="D11" s="4">
        <v>3901.0842738044162</v>
      </c>
      <c r="E11" s="4">
        <v>6219.9703586238611</v>
      </c>
      <c r="F11" s="4">
        <v>15267.616968331195</v>
      </c>
      <c r="G11" s="4">
        <v>7364.0764838762707</v>
      </c>
      <c r="H11" s="1">
        <v>5708.162413285354</v>
      </c>
      <c r="I11" s="1">
        <v>5226.0295489148093</v>
      </c>
      <c r="J11" s="1">
        <v>5614.0794373757908</v>
      </c>
      <c r="K11" s="1">
        <v>5168.8804268950653</v>
      </c>
      <c r="L11" s="1">
        <v>4859.6097054119655</v>
      </c>
      <c r="M11" s="1">
        <v>5740.0995203159173</v>
      </c>
      <c r="N11" s="1">
        <v>6476.2260903783281</v>
      </c>
      <c r="O11" s="9"/>
      <c r="P11" s="9"/>
      <c r="Q11" s="8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6"/>
      <c r="GB11" s="6"/>
      <c r="GC11" s="6"/>
    </row>
    <row r="12" spans="1:186" s="35" customFormat="1" ht="15.75" x14ac:dyDescent="0.25">
      <c r="A12" s="31"/>
      <c r="B12" s="32" t="s">
        <v>28</v>
      </c>
      <c r="C12" s="33">
        <f>C6+C11</f>
        <v>62580.421662747845</v>
      </c>
      <c r="D12" s="33">
        <f t="shared" ref="D12:E12" si="3">D6+D11</f>
        <v>65875.877633589422</v>
      </c>
      <c r="E12" s="33">
        <f t="shared" si="3"/>
        <v>78581.531905151409</v>
      </c>
      <c r="F12" s="33">
        <f t="shared" ref="F12:M12" si="4">F6+F11</f>
        <v>91901.92346090611</v>
      </c>
      <c r="G12" s="33">
        <f t="shared" si="4"/>
        <v>90678.172921989288</v>
      </c>
      <c r="H12" s="33">
        <f t="shared" si="4"/>
        <v>89285.964104042854</v>
      </c>
      <c r="I12" s="33">
        <f t="shared" si="4"/>
        <v>105332.20251382072</v>
      </c>
      <c r="J12" s="33">
        <f t="shared" si="4"/>
        <v>113035.53435908406</v>
      </c>
      <c r="K12" s="33">
        <f t="shared" si="4"/>
        <v>121461.10764114156</v>
      </c>
      <c r="L12" s="33">
        <f t="shared" si="4"/>
        <v>134115.4074289542</v>
      </c>
      <c r="M12" s="33">
        <f t="shared" si="4"/>
        <v>145604.52857849465</v>
      </c>
      <c r="N12" s="33">
        <f t="shared" ref="N12" si="5">N6+N11</f>
        <v>149160.79383579115</v>
      </c>
      <c r="O12" s="9"/>
      <c r="P12" s="9"/>
      <c r="Q12" s="8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28"/>
      <c r="GB12" s="28"/>
      <c r="GC12" s="28"/>
      <c r="GD12" s="29"/>
    </row>
    <row r="13" spans="1:186" s="17" customFormat="1" ht="15.75" x14ac:dyDescent="0.25">
      <c r="A13" s="15" t="s">
        <v>32</v>
      </c>
      <c r="B13" s="16" t="s">
        <v>4</v>
      </c>
      <c r="C13" s="1">
        <v>6333.7829234359997</v>
      </c>
      <c r="D13" s="1">
        <v>6450.3146224774791</v>
      </c>
      <c r="E13" s="1">
        <v>6685.1216610391893</v>
      </c>
      <c r="F13" s="1">
        <v>4947.7897284305145</v>
      </c>
      <c r="G13" s="1">
        <v>7762.8922697064127</v>
      </c>
      <c r="H13" s="1">
        <v>8772.3380571595171</v>
      </c>
      <c r="I13" s="1">
        <v>7890.8588372797458</v>
      </c>
      <c r="J13" s="1">
        <v>7407.4065053515078</v>
      </c>
      <c r="K13" s="1">
        <v>6664.5463554550079</v>
      </c>
      <c r="L13" s="1">
        <v>6223.0322378731589</v>
      </c>
      <c r="M13" s="1">
        <v>6285.4848054280183</v>
      </c>
      <c r="N13" s="1">
        <v>5332.6786912803464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6"/>
      <c r="GB13" s="6"/>
      <c r="GC13" s="6"/>
      <c r="GD13" s="7"/>
    </row>
    <row r="14" spans="1:186" ht="30" x14ac:dyDescent="0.25">
      <c r="A14" s="20" t="s">
        <v>33</v>
      </c>
      <c r="B14" s="19" t="s">
        <v>5</v>
      </c>
      <c r="C14" s="4">
        <v>15924.137546602567</v>
      </c>
      <c r="D14" s="4">
        <v>17166.961699770443</v>
      </c>
      <c r="E14" s="4">
        <v>18669.70210356473</v>
      </c>
      <c r="F14" s="4">
        <v>23025.677901520085</v>
      </c>
      <c r="G14" s="4">
        <v>23850.098591701408</v>
      </c>
      <c r="H14" s="1">
        <v>27248.705371134769</v>
      </c>
      <c r="I14" s="1">
        <v>25734.669545228422</v>
      </c>
      <c r="J14" s="1">
        <v>28794.095637957798</v>
      </c>
      <c r="K14" s="1">
        <v>29629.664794284385</v>
      </c>
      <c r="L14" s="1">
        <v>41157.984017042851</v>
      </c>
      <c r="M14" s="1">
        <v>33593.478533976857</v>
      </c>
      <c r="N14" s="1">
        <v>54933.269617288752</v>
      </c>
      <c r="O14" s="9"/>
      <c r="P14" s="9"/>
      <c r="Q14" s="8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8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8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8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6"/>
      <c r="GB14" s="6"/>
      <c r="GC14" s="6"/>
    </row>
    <row r="15" spans="1:186" ht="15.75" x14ac:dyDescent="0.25">
      <c r="A15" s="20" t="s">
        <v>34</v>
      </c>
      <c r="B15" s="19" t="s">
        <v>6</v>
      </c>
      <c r="C15" s="4">
        <v>53695.099161886305</v>
      </c>
      <c r="D15" s="4">
        <v>60319.033955988627</v>
      </c>
      <c r="E15" s="4">
        <v>67995.802859645264</v>
      </c>
      <c r="F15" s="4">
        <v>68927.460709732288</v>
      </c>
      <c r="G15" s="4">
        <v>76734.112713186958</v>
      </c>
      <c r="H15" s="1">
        <v>84853.99965817378</v>
      </c>
      <c r="I15" s="1">
        <v>97968.719062851203</v>
      </c>
      <c r="J15" s="1">
        <v>102843.6363677942</v>
      </c>
      <c r="K15" s="1">
        <v>112826.71901897147</v>
      </c>
      <c r="L15" s="1">
        <v>99477.795975963367</v>
      </c>
      <c r="M15" s="1">
        <v>130408.02929132761</v>
      </c>
      <c r="N15" s="1">
        <v>136587.56154388099</v>
      </c>
      <c r="O15" s="9"/>
      <c r="P15" s="9"/>
      <c r="Q15" s="8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8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8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8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6"/>
      <c r="GB15" s="6"/>
      <c r="GC15" s="6"/>
    </row>
    <row r="16" spans="1:186" s="35" customFormat="1" ht="15.75" x14ac:dyDescent="0.25">
      <c r="A16" s="31"/>
      <c r="B16" s="32" t="s">
        <v>29</v>
      </c>
      <c r="C16" s="33">
        <f>+C13+C14+C15</f>
        <v>75953.019631924864</v>
      </c>
      <c r="D16" s="33">
        <f t="shared" ref="D16:E16" si="6">+D13+D14+D15</f>
        <v>83936.310278236546</v>
      </c>
      <c r="E16" s="33">
        <f t="shared" si="6"/>
        <v>93350.626624249184</v>
      </c>
      <c r="F16" s="33">
        <f t="shared" ref="F16:H16" si="7">+F13+F14+F15</f>
        <v>96900.928339682883</v>
      </c>
      <c r="G16" s="33">
        <f t="shared" si="7"/>
        <v>108347.10357459477</v>
      </c>
      <c r="H16" s="33">
        <f t="shared" si="7"/>
        <v>120875.04308646807</v>
      </c>
      <c r="I16" s="33">
        <f t="shared" ref="I16:J16" si="8">+I13+I14+I15</f>
        <v>131594.24744535936</v>
      </c>
      <c r="J16" s="33">
        <f t="shared" si="8"/>
        <v>139045.13851110352</v>
      </c>
      <c r="K16" s="33">
        <f t="shared" ref="K16" si="9">+K13+K14+K15</f>
        <v>149120.93016871088</v>
      </c>
      <c r="L16" s="33">
        <f t="shared" ref="L16:M16" si="10">+L13+L14+L15</f>
        <v>146858.81223087938</v>
      </c>
      <c r="M16" s="33">
        <f t="shared" si="10"/>
        <v>170286.99263073248</v>
      </c>
      <c r="N16" s="33">
        <f t="shared" ref="N16" si="11">+N13+N14+N15</f>
        <v>196853.50985245008</v>
      </c>
      <c r="O16" s="9"/>
      <c r="P16" s="9"/>
      <c r="Q16" s="8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27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27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27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28"/>
      <c r="GB16" s="28"/>
      <c r="GC16" s="28"/>
      <c r="GD16" s="29"/>
    </row>
    <row r="17" spans="1:186" s="30" customFormat="1" ht="15.75" x14ac:dyDescent="0.25">
      <c r="A17" s="24" t="s">
        <v>35</v>
      </c>
      <c r="B17" s="25" t="s">
        <v>7</v>
      </c>
      <c r="C17" s="26">
        <f>C18+C19</f>
        <v>33936.691822353947</v>
      </c>
      <c r="D17" s="26">
        <f t="shared" ref="D17:E17" si="12">D18+D19</f>
        <v>41707.23671578191</v>
      </c>
      <c r="E17" s="26">
        <f t="shared" si="12"/>
        <v>51293.957999999999</v>
      </c>
      <c r="F17" s="26">
        <f t="shared" ref="F17:H17" si="13">F18+F19</f>
        <v>51989.233100000005</v>
      </c>
      <c r="G17" s="26">
        <f t="shared" si="13"/>
        <v>55194.520200000006</v>
      </c>
      <c r="H17" s="26">
        <f t="shared" si="13"/>
        <v>61607.976999999999</v>
      </c>
      <c r="I17" s="26">
        <f t="shared" ref="I17:J17" si="14">I18+I19</f>
        <v>73350.408050977378</v>
      </c>
      <c r="J17" s="26">
        <f t="shared" si="14"/>
        <v>91880.641312672713</v>
      </c>
      <c r="K17" s="26">
        <f t="shared" ref="K17" si="15">K18+K19</f>
        <v>88765.664370096216</v>
      </c>
      <c r="L17" s="26">
        <f t="shared" ref="L17:M17" si="16">L18+L19</f>
        <v>71438.2356</v>
      </c>
      <c r="M17" s="26">
        <f t="shared" si="16"/>
        <v>91012.941062123427</v>
      </c>
      <c r="N17" s="26">
        <f t="shared" ref="N17" si="17">N18+N19</f>
        <v>112424.15986780111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8"/>
      <c r="GB17" s="28"/>
      <c r="GC17" s="28"/>
      <c r="GD17" s="29"/>
    </row>
    <row r="18" spans="1:186" ht="15.75" x14ac:dyDescent="0.25">
      <c r="A18" s="18">
        <v>6.1</v>
      </c>
      <c r="B18" s="19" t="s">
        <v>8</v>
      </c>
      <c r="C18" s="4">
        <v>31581.203284570969</v>
      </c>
      <c r="D18" s="4">
        <v>39107.669039726854</v>
      </c>
      <c r="E18" s="4">
        <v>48511.987999999998</v>
      </c>
      <c r="F18" s="4">
        <v>49031.764300000003</v>
      </c>
      <c r="G18" s="4">
        <v>51990.299400000004</v>
      </c>
      <c r="H18" s="1">
        <v>57959.902000000002</v>
      </c>
      <c r="I18" s="1">
        <v>69197.981169178209</v>
      </c>
      <c r="J18" s="1">
        <v>87058.617169916834</v>
      </c>
      <c r="K18" s="1">
        <v>83772.916358673392</v>
      </c>
      <c r="L18" s="1">
        <v>68903.351999999999</v>
      </c>
      <c r="M18" s="1">
        <v>87570.775958087383</v>
      </c>
      <c r="N18" s="1">
        <v>106766.87654674237</v>
      </c>
      <c r="O18" s="9"/>
      <c r="P18" s="9"/>
      <c r="Q18" s="8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6"/>
      <c r="GB18" s="6"/>
      <c r="GC18" s="6"/>
    </row>
    <row r="19" spans="1:186" ht="15.75" x14ac:dyDescent="0.25">
      <c r="A19" s="18">
        <v>6.2</v>
      </c>
      <c r="B19" s="19" t="s">
        <v>9</v>
      </c>
      <c r="C19" s="4">
        <v>2355.4885377829787</v>
      </c>
      <c r="D19" s="4">
        <v>2599.567676055055</v>
      </c>
      <c r="E19" s="4">
        <v>2781.97</v>
      </c>
      <c r="F19" s="4">
        <v>2957.4688000000001</v>
      </c>
      <c r="G19" s="4">
        <v>3204.2208000000001</v>
      </c>
      <c r="H19" s="1">
        <v>3648.0749999999998</v>
      </c>
      <c r="I19" s="1">
        <v>4152.4268817991642</v>
      </c>
      <c r="J19" s="1">
        <v>4822.0241427558831</v>
      </c>
      <c r="K19" s="1">
        <v>4992.7480114228274</v>
      </c>
      <c r="L19" s="1">
        <v>2534.8836000000001</v>
      </c>
      <c r="M19" s="1">
        <v>3442.1651040360457</v>
      </c>
      <c r="N19" s="1">
        <v>5657.2833210587478</v>
      </c>
      <c r="O19" s="9"/>
      <c r="P19" s="9"/>
      <c r="Q19" s="8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6"/>
      <c r="GB19" s="6"/>
      <c r="GC19" s="6"/>
    </row>
    <row r="20" spans="1:186" s="30" customFormat="1" ht="30" x14ac:dyDescent="0.25">
      <c r="A20" s="36" t="s">
        <v>36</v>
      </c>
      <c r="B20" s="37" t="s">
        <v>10</v>
      </c>
      <c r="C20" s="26">
        <f>SUM(C21:C27)</f>
        <v>46482.013287026799</v>
      </c>
      <c r="D20" s="26">
        <f t="shared" ref="D20:J20" si="18">SUM(D21:D27)</f>
        <v>52010.060880901328</v>
      </c>
      <c r="E20" s="26">
        <f t="shared" si="18"/>
        <v>56195.885366545393</v>
      </c>
      <c r="F20" s="26">
        <f t="shared" si="18"/>
        <v>60954.18053414824</v>
      </c>
      <c r="G20" s="26">
        <f t="shared" si="18"/>
        <v>69420.955695211742</v>
      </c>
      <c r="H20" s="26">
        <f t="shared" si="18"/>
        <v>88803.07857921136</v>
      </c>
      <c r="I20" s="26">
        <f t="shared" si="18"/>
        <v>92453.188299999994</v>
      </c>
      <c r="J20" s="26">
        <f t="shared" si="18"/>
        <v>97333.015100722259</v>
      </c>
      <c r="K20" s="26">
        <f t="shared" ref="K20:M20" si="19">SUM(K21:K27)</f>
        <v>105257.14846366823</v>
      </c>
      <c r="L20" s="26">
        <f t="shared" si="19"/>
        <v>84468.600363850041</v>
      </c>
      <c r="M20" s="26">
        <f t="shared" si="19"/>
        <v>108104.187273302</v>
      </c>
      <c r="N20" s="26">
        <f t="shared" ref="N20" si="20">SUM(N21:N27)</f>
        <v>134734.43947012123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8"/>
      <c r="GB20" s="28"/>
      <c r="GC20" s="28"/>
      <c r="GD20" s="29"/>
    </row>
    <row r="21" spans="1:186" ht="15.75" x14ac:dyDescent="0.25">
      <c r="A21" s="18">
        <v>7.1</v>
      </c>
      <c r="B21" s="19" t="s">
        <v>11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1">
        <v>0</v>
      </c>
      <c r="M21" s="1">
        <v>0</v>
      </c>
      <c r="N21" s="1">
        <v>0</v>
      </c>
      <c r="O21" s="9"/>
      <c r="P21" s="9"/>
      <c r="Q21" s="8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6"/>
      <c r="GB21" s="6"/>
      <c r="GC21" s="6"/>
    </row>
    <row r="22" spans="1:186" ht="15.75" x14ac:dyDescent="0.25">
      <c r="A22" s="18">
        <v>7.2</v>
      </c>
      <c r="B22" s="19" t="s">
        <v>12</v>
      </c>
      <c r="C22" s="4">
        <v>14799.881452595626</v>
      </c>
      <c r="D22" s="4">
        <v>16051.563461578018</v>
      </c>
      <c r="E22" s="4">
        <v>17299.251199999999</v>
      </c>
      <c r="F22" s="4">
        <v>19110.405599999998</v>
      </c>
      <c r="G22" s="4">
        <v>20310.614000000001</v>
      </c>
      <c r="H22" s="1">
        <v>23902.2696</v>
      </c>
      <c r="I22" s="1">
        <v>27893.592000000001</v>
      </c>
      <c r="J22" s="1">
        <v>34004.321350545681</v>
      </c>
      <c r="K22" s="1">
        <v>34856.370039473048</v>
      </c>
      <c r="L22" s="1">
        <v>28211.136200000001</v>
      </c>
      <c r="M22" s="1">
        <v>39896.117507466312</v>
      </c>
      <c r="N22" s="1">
        <v>40299.245769308101</v>
      </c>
      <c r="O22" s="9"/>
      <c r="P22" s="9"/>
      <c r="Q22" s="8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6"/>
      <c r="GB22" s="6"/>
      <c r="GC22" s="6"/>
    </row>
    <row r="23" spans="1:186" ht="15.75" x14ac:dyDescent="0.25">
      <c r="A23" s="18">
        <v>7.3</v>
      </c>
      <c r="B23" s="19" t="s">
        <v>13</v>
      </c>
      <c r="C23" s="4">
        <v>6654.0888849541234</v>
      </c>
      <c r="D23" s="4">
        <v>7773.2535121645014</v>
      </c>
      <c r="E23" s="4">
        <v>8487.9871999999996</v>
      </c>
      <c r="F23" s="4">
        <v>7530.4943999999996</v>
      </c>
      <c r="G23" s="4">
        <v>5657.6679999999997</v>
      </c>
      <c r="H23" s="1">
        <v>7553.9539999999997</v>
      </c>
      <c r="I23" s="1">
        <v>7989.4485000000004</v>
      </c>
      <c r="J23" s="1">
        <v>10343.076895054921</v>
      </c>
      <c r="K23" s="1">
        <v>8704.2079048434553</v>
      </c>
      <c r="L23" s="1">
        <v>9165.8502000000008</v>
      </c>
      <c r="M23" s="1">
        <v>9532.7664046474911</v>
      </c>
      <c r="N23" s="1">
        <v>10344.648791335923</v>
      </c>
      <c r="O23" s="9"/>
      <c r="P23" s="9"/>
      <c r="Q23" s="8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6"/>
      <c r="GB23" s="6"/>
      <c r="GC23" s="6"/>
    </row>
    <row r="24" spans="1:186" ht="15.75" x14ac:dyDescent="0.25">
      <c r="A24" s="18">
        <v>7.4</v>
      </c>
      <c r="B24" s="19" t="s">
        <v>14</v>
      </c>
      <c r="C24" s="4">
        <v>2143.075822502527</v>
      </c>
      <c r="D24" s="4">
        <v>3658.8484949683861</v>
      </c>
      <c r="E24" s="4">
        <v>3010.0223999999998</v>
      </c>
      <c r="F24" s="4">
        <v>4888.1117999999997</v>
      </c>
      <c r="G24" s="4">
        <v>7918.5659999999998</v>
      </c>
      <c r="H24" s="1">
        <v>10390.0172</v>
      </c>
      <c r="I24" s="1">
        <v>11348.032499999999</v>
      </c>
      <c r="J24" s="1">
        <v>6319.2990476883824</v>
      </c>
      <c r="K24" s="1">
        <v>10948.874099451412</v>
      </c>
      <c r="L24" s="1">
        <v>3763.9679999999998</v>
      </c>
      <c r="M24" s="1">
        <v>4481.7745174857291</v>
      </c>
      <c r="N24" s="1">
        <v>6476.0398386943616</v>
      </c>
      <c r="O24" s="9"/>
      <c r="P24" s="9"/>
      <c r="Q24" s="8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6"/>
      <c r="GB24" s="6"/>
      <c r="GC24" s="6"/>
    </row>
    <row r="25" spans="1:186" ht="15.75" x14ac:dyDescent="0.25">
      <c r="A25" s="18">
        <v>7.5</v>
      </c>
      <c r="B25" s="19" t="s">
        <v>15</v>
      </c>
      <c r="C25" s="4">
        <v>18357.31275453616</v>
      </c>
      <c r="D25" s="4">
        <v>19515.625481942061</v>
      </c>
      <c r="E25" s="4">
        <v>21052.416000000001</v>
      </c>
      <c r="F25" s="4">
        <v>22221.470700000002</v>
      </c>
      <c r="G25" s="4">
        <v>26903.995999999999</v>
      </c>
      <c r="H25" s="1">
        <v>37951.341200000003</v>
      </c>
      <c r="I25" s="1">
        <v>36345.24</v>
      </c>
      <c r="J25" s="1">
        <v>36168.336360882691</v>
      </c>
      <c r="K25" s="1">
        <v>39366.871899235972</v>
      </c>
      <c r="L25" s="1">
        <v>31418.350600000002</v>
      </c>
      <c r="M25" s="1">
        <v>38592.508548084297</v>
      </c>
      <c r="N25" s="1">
        <v>59599.546985750305</v>
      </c>
      <c r="O25" s="9"/>
      <c r="P25" s="9"/>
      <c r="Q25" s="8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6"/>
      <c r="GB25" s="6"/>
      <c r="GC25" s="6"/>
    </row>
    <row r="26" spans="1:186" ht="15.75" x14ac:dyDescent="0.25">
      <c r="A26" s="18">
        <v>7.6</v>
      </c>
      <c r="B26" s="19" t="s">
        <v>16</v>
      </c>
      <c r="C26" s="4">
        <v>24.864999999999998</v>
      </c>
      <c r="D26" s="4">
        <v>42.716200000000001</v>
      </c>
      <c r="E26" s="4">
        <v>41.567399999999999</v>
      </c>
      <c r="F26" s="4">
        <v>40.516199999999998</v>
      </c>
      <c r="G26" s="4">
        <v>45.563000000000002</v>
      </c>
      <c r="H26" s="1">
        <v>112.7627</v>
      </c>
      <c r="I26" s="1">
        <v>42.875300000000003</v>
      </c>
      <c r="J26" s="1">
        <v>93.934200000000004</v>
      </c>
      <c r="K26" s="1">
        <v>45.976999999999997</v>
      </c>
      <c r="L26" s="1">
        <v>36.929699999999997</v>
      </c>
      <c r="M26" s="1">
        <v>49.84</v>
      </c>
      <c r="N26" s="1">
        <v>52.856900000000003</v>
      </c>
      <c r="O26" s="9"/>
      <c r="P26" s="9"/>
      <c r="Q26" s="8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6"/>
      <c r="GB26" s="6"/>
      <c r="GC26" s="6"/>
    </row>
    <row r="27" spans="1:186" ht="30" x14ac:dyDescent="0.25">
      <c r="A27" s="18">
        <v>7.7</v>
      </c>
      <c r="B27" s="19" t="s">
        <v>17</v>
      </c>
      <c r="C27" s="4">
        <v>4502.7893724383675</v>
      </c>
      <c r="D27" s="4">
        <v>4968.053730248359</v>
      </c>
      <c r="E27" s="4">
        <v>6304.6411665453898</v>
      </c>
      <c r="F27" s="4">
        <v>7163.1818341482394</v>
      </c>
      <c r="G27" s="4">
        <v>8584.548695211739</v>
      </c>
      <c r="H27" s="1">
        <v>8892.7338792113642</v>
      </c>
      <c r="I27" s="1">
        <v>8834</v>
      </c>
      <c r="J27" s="1">
        <v>10404.047246550575</v>
      </c>
      <c r="K27" s="1">
        <v>11334.847520664329</v>
      </c>
      <c r="L27" s="1">
        <v>11872.365663850045</v>
      </c>
      <c r="M27" s="1">
        <v>15551.180295618182</v>
      </c>
      <c r="N27" s="1">
        <v>17962.101185032534</v>
      </c>
      <c r="O27" s="9"/>
      <c r="P27" s="9"/>
      <c r="Q27" s="8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6"/>
      <c r="GB27" s="6"/>
      <c r="GC27" s="6"/>
    </row>
    <row r="28" spans="1:186" ht="15.75" x14ac:dyDescent="0.25">
      <c r="A28" s="20" t="s">
        <v>37</v>
      </c>
      <c r="B28" s="19" t="s">
        <v>18</v>
      </c>
      <c r="C28" s="4">
        <v>12774.452786812068</v>
      </c>
      <c r="D28" s="4">
        <v>11323</v>
      </c>
      <c r="E28" s="4">
        <v>12458</v>
      </c>
      <c r="F28" s="4">
        <v>13027.697184015804</v>
      </c>
      <c r="G28" s="4">
        <v>18116.008319120156</v>
      </c>
      <c r="H28" s="1">
        <v>16137.564428658177</v>
      </c>
      <c r="I28" s="1">
        <v>18567</v>
      </c>
      <c r="J28" s="1">
        <v>21340.787772177366</v>
      </c>
      <c r="K28" s="1">
        <v>21243</v>
      </c>
      <c r="L28" s="1">
        <v>21498</v>
      </c>
      <c r="M28" s="1">
        <v>27713.238536627301</v>
      </c>
      <c r="N28" s="1">
        <v>32869.606202781208</v>
      </c>
      <c r="O28" s="9"/>
      <c r="P28" s="9"/>
      <c r="Q28" s="8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6"/>
      <c r="GB28" s="6"/>
      <c r="GC28" s="6"/>
    </row>
    <row r="29" spans="1:186" ht="30" x14ac:dyDescent="0.25">
      <c r="A29" s="20" t="s">
        <v>38</v>
      </c>
      <c r="B29" s="19" t="s">
        <v>19</v>
      </c>
      <c r="C29" s="4">
        <v>32303.747337022691</v>
      </c>
      <c r="D29" s="4">
        <v>35878.635829172956</v>
      </c>
      <c r="E29" s="4">
        <v>41170.860168474203</v>
      </c>
      <c r="F29" s="4">
        <v>44530.852268887968</v>
      </c>
      <c r="G29" s="4">
        <v>48302.631999999998</v>
      </c>
      <c r="H29" s="1">
        <v>52526.230900000002</v>
      </c>
      <c r="I29" s="1">
        <v>59323.241848445272</v>
      </c>
      <c r="J29" s="1">
        <v>68398.188896361025</v>
      </c>
      <c r="K29" s="1">
        <v>70745.887550081257</v>
      </c>
      <c r="L29" s="1">
        <v>71894.113812165291</v>
      </c>
      <c r="M29" s="1">
        <v>80408.951570137157</v>
      </c>
      <c r="N29" s="1">
        <v>89630.015108326334</v>
      </c>
      <c r="O29" s="9"/>
      <c r="P29" s="9"/>
      <c r="Q29" s="8"/>
      <c r="R29" s="10"/>
      <c r="S29" s="10"/>
      <c r="T29" s="10"/>
      <c r="U29" s="10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6"/>
      <c r="GB29" s="6"/>
      <c r="GC29" s="6"/>
    </row>
    <row r="30" spans="1:186" ht="15.75" x14ac:dyDescent="0.25">
      <c r="A30" s="20" t="s">
        <v>39</v>
      </c>
      <c r="B30" s="19" t="s">
        <v>54</v>
      </c>
      <c r="C30" s="4">
        <v>74782.819524805876</v>
      </c>
      <c r="D30" s="4">
        <v>85078.344786539528</v>
      </c>
      <c r="E30" s="4">
        <v>89168.229999999981</v>
      </c>
      <c r="F30" s="4">
        <v>101787.78013760749</v>
      </c>
      <c r="G30" s="4">
        <v>113590.148632</v>
      </c>
      <c r="H30" s="1">
        <v>130983.53671472562</v>
      </c>
      <c r="I30" s="1">
        <v>143116.73767471183</v>
      </c>
      <c r="J30" s="1">
        <v>160507.85301908167</v>
      </c>
      <c r="K30" s="1">
        <v>184723.94807499863</v>
      </c>
      <c r="L30" s="1">
        <v>183303.62</v>
      </c>
      <c r="M30" s="1">
        <v>188073.47615922915</v>
      </c>
      <c r="N30" s="1">
        <v>203740.495917767</v>
      </c>
      <c r="O30" s="9"/>
      <c r="P30" s="9"/>
      <c r="Q30" s="8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6"/>
      <c r="GB30" s="6"/>
      <c r="GC30" s="6"/>
    </row>
    <row r="31" spans="1:186" ht="15.75" x14ac:dyDescent="0.25">
      <c r="A31" s="20" t="s">
        <v>40</v>
      </c>
      <c r="B31" s="19" t="s">
        <v>20</v>
      </c>
      <c r="C31" s="4">
        <v>64942.008796175498</v>
      </c>
      <c r="D31" s="4">
        <v>74413.401265855398</v>
      </c>
      <c r="E31" s="4">
        <v>81605.44628394756</v>
      </c>
      <c r="F31" s="4">
        <v>93852.103199999998</v>
      </c>
      <c r="G31" s="4">
        <v>99045.9476</v>
      </c>
      <c r="H31" s="1">
        <v>119143.5</v>
      </c>
      <c r="I31" s="1">
        <v>132184.02800650397</v>
      </c>
      <c r="J31" s="1">
        <v>139555.02755786353</v>
      </c>
      <c r="K31" s="1">
        <v>153648.9983695811</v>
      </c>
      <c r="L31" s="1">
        <v>148982.68722058967</v>
      </c>
      <c r="M31" s="1">
        <v>155656.6808204366</v>
      </c>
      <c r="N31" s="1">
        <v>168096.09387383884</v>
      </c>
      <c r="O31" s="9"/>
      <c r="P31" s="9"/>
      <c r="Q31" s="8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6"/>
      <c r="GB31" s="6"/>
      <c r="GC31" s="6"/>
    </row>
    <row r="32" spans="1:186" s="35" customFormat="1" ht="15.75" x14ac:dyDescent="0.25">
      <c r="A32" s="31"/>
      <c r="B32" s="32" t="s">
        <v>30</v>
      </c>
      <c r="C32" s="33">
        <f>C17+C20+C28+C29+C30+C31</f>
        <v>265221.73355419684</v>
      </c>
      <c r="D32" s="33">
        <f t="shared" ref="D32:E32" si="21">D17+D20+D28+D29+D30+D31</f>
        <v>300410.67947825108</v>
      </c>
      <c r="E32" s="33">
        <f t="shared" si="21"/>
        <v>331892.37981896714</v>
      </c>
      <c r="F32" s="33">
        <f t="shared" ref="F32:H32" si="22">F17+F20+F28+F29+F30+F31</f>
        <v>366141.84642465954</v>
      </c>
      <c r="G32" s="33">
        <f t="shared" si="22"/>
        <v>403670.21244633192</v>
      </c>
      <c r="H32" s="33">
        <f t="shared" si="22"/>
        <v>469201.88762259512</v>
      </c>
      <c r="I32" s="33">
        <f t="shared" ref="I32:J32" si="23">I17+I20+I28+I29+I30+I31</f>
        <v>518994.60388063837</v>
      </c>
      <c r="J32" s="33">
        <f t="shared" si="23"/>
        <v>579015.51365887851</v>
      </c>
      <c r="K32" s="33">
        <f t="shared" ref="K32" si="24">K17+K20+K28+K29+K30+K31</f>
        <v>624384.64682842547</v>
      </c>
      <c r="L32" s="33">
        <f t="shared" ref="L32:M32" si="25">L17+L20+L28+L29+L30+L31</f>
        <v>581585.25699660496</v>
      </c>
      <c r="M32" s="33">
        <f t="shared" si="25"/>
        <v>650969.47542185558</v>
      </c>
      <c r="N32" s="33">
        <f t="shared" ref="N32" si="26">N17+N20+N28+N29+N30+N31</f>
        <v>741494.81044063577</v>
      </c>
      <c r="O32" s="9"/>
      <c r="P32" s="9"/>
      <c r="Q32" s="8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28"/>
      <c r="GB32" s="28"/>
      <c r="GC32" s="28"/>
      <c r="GD32" s="29"/>
    </row>
    <row r="33" spans="1:186" s="30" customFormat="1" ht="15.75" x14ac:dyDescent="0.25">
      <c r="A33" s="24" t="s">
        <v>27</v>
      </c>
      <c r="B33" s="38" t="s">
        <v>41</v>
      </c>
      <c r="C33" s="26">
        <f>C6+C11+C13+C14+C15+C17+C20+C28+C29+C30+C31</f>
        <v>403755.17484886962</v>
      </c>
      <c r="D33" s="26">
        <f>D6+D11+D13+D14+D15+D17+D20+D28+D29+D30+D31</f>
        <v>450222.8673900771</v>
      </c>
      <c r="E33" s="26">
        <f>E6+E11+E13+E14+E15+E17+E20+E28+E29+E30+E31</f>
        <v>503824.53834836773</v>
      </c>
      <c r="F33" s="26">
        <f>F6+F11+F13+F14+F15+F17+F20+F28+F29+F30+F31</f>
        <v>554944.69822524849</v>
      </c>
      <c r="G33" s="26">
        <f t="shared" ref="G33:H33" si="27">G6+G11+G13+G14+G15+G17+G20+G28+G29+G30+G31</f>
        <v>602695.48894291592</v>
      </c>
      <c r="H33" s="26">
        <f t="shared" si="27"/>
        <v>679362.89481310616</v>
      </c>
      <c r="I33" s="26">
        <f t="shared" ref="I33:J33" si="28">I6+I11+I13+I14+I15+I17+I20+I28+I29+I30+I31</f>
        <v>755921.05383981846</v>
      </c>
      <c r="J33" s="26">
        <f t="shared" si="28"/>
        <v>831096.18652906606</v>
      </c>
      <c r="K33" s="26">
        <f t="shared" ref="K33" si="29">K6+K11+K13+K14+K15+K17+K20+K28+K29+K30+K31</f>
        <v>894966.68463827786</v>
      </c>
      <c r="L33" s="26">
        <f t="shared" ref="L33:M33" si="30">L6+L11+L13+L14+L15+L17+L20+L28+L29+L30+L31</f>
        <v>862559.47665643855</v>
      </c>
      <c r="M33" s="26">
        <f t="shared" si="30"/>
        <v>966860.99663108273</v>
      </c>
      <c r="N33" s="26">
        <f t="shared" ref="N33" si="31">N6+N11+N13+N14+N15+N17+N20+N28+N29+N30+N31</f>
        <v>1087509.1141288769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8"/>
      <c r="GB33" s="28"/>
      <c r="GC33" s="28"/>
      <c r="GD33" s="29"/>
    </row>
    <row r="34" spans="1:186" ht="15.75" x14ac:dyDescent="0.25">
      <c r="A34" s="21" t="s">
        <v>43</v>
      </c>
      <c r="B34" s="5" t="s">
        <v>25</v>
      </c>
      <c r="C34" s="4">
        <v>4416</v>
      </c>
      <c r="D34" s="4">
        <v>5493</v>
      </c>
      <c r="E34" s="4">
        <v>10048</v>
      </c>
      <c r="F34" s="4">
        <v>6422</v>
      </c>
      <c r="G34" s="4">
        <v>7706</v>
      </c>
      <c r="H34" s="1">
        <v>9181</v>
      </c>
      <c r="I34" s="1">
        <v>37367</v>
      </c>
      <c r="J34" s="1">
        <v>73404</v>
      </c>
      <c r="K34" s="1">
        <v>85201.715784284374</v>
      </c>
      <c r="L34" s="1">
        <v>75342.499450997595</v>
      </c>
      <c r="M34" s="1">
        <v>84046.635792980465</v>
      </c>
      <c r="N34" s="1">
        <v>93201.587899760809</v>
      </c>
      <c r="O34" s="9"/>
      <c r="P34" s="9"/>
      <c r="Q34" s="8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</row>
    <row r="35" spans="1:186" ht="15.75" x14ac:dyDescent="0.25">
      <c r="A35" s="21" t="s">
        <v>44</v>
      </c>
      <c r="B35" s="5" t="s">
        <v>24</v>
      </c>
      <c r="C35" s="4">
        <v>10328</v>
      </c>
      <c r="D35" s="4">
        <v>13598</v>
      </c>
      <c r="E35" s="4">
        <v>11610</v>
      </c>
      <c r="F35" s="4">
        <v>13645</v>
      </c>
      <c r="G35" s="4">
        <v>7228</v>
      </c>
      <c r="H35" s="1">
        <v>4957</v>
      </c>
      <c r="I35" s="1">
        <v>4247</v>
      </c>
      <c r="J35" s="1">
        <v>4182</v>
      </c>
      <c r="K35" s="1">
        <v>3668</v>
      </c>
      <c r="L35" s="1">
        <v>6862</v>
      </c>
      <c r="M35" s="1">
        <v>11697.999999999998</v>
      </c>
      <c r="N35" s="1">
        <v>13797</v>
      </c>
      <c r="O35" s="9"/>
      <c r="P35" s="9"/>
      <c r="Q35" s="8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</row>
    <row r="36" spans="1:186" s="35" customFormat="1" ht="15.75" x14ac:dyDescent="0.25">
      <c r="A36" s="39" t="s">
        <v>45</v>
      </c>
      <c r="B36" s="40" t="s">
        <v>55</v>
      </c>
      <c r="C36" s="33">
        <f>C33+C34-C35</f>
        <v>397843.17484886962</v>
      </c>
      <c r="D36" s="33">
        <f t="shared" ref="D36:E36" si="32">D33+D34-D35</f>
        <v>442117.8673900771</v>
      </c>
      <c r="E36" s="33">
        <f t="shared" si="32"/>
        <v>502262.53834836773</v>
      </c>
      <c r="F36" s="33">
        <f t="shared" ref="F36:M36" si="33">F33+F34-F35</f>
        <v>547721.69822524849</v>
      </c>
      <c r="G36" s="33">
        <f t="shared" si="33"/>
        <v>603173.48894291592</v>
      </c>
      <c r="H36" s="33">
        <f t="shared" si="33"/>
        <v>683586.89481310616</v>
      </c>
      <c r="I36" s="33">
        <f t="shared" si="33"/>
        <v>789041.05383981846</v>
      </c>
      <c r="J36" s="33">
        <f t="shared" si="33"/>
        <v>900318.18652906606</v>
      </c>
      <c r="K36" s="33">
        <f t="shared" si="33"/>
        <v>976500.40042256226</v>
      </c>
      <c r="L36" s="33">
        <f t="shared" si="33"/>
        <v>931039.97610743612</v>
      </c>
      <c r="M36" s="33">
        <f t="shared" si="33"/>
        <v>1039209.6324240633</v>
      </c>
      <c r="N36" s="33">
        <f t="shared" ref="N36" si="34">N33+N34-N35</f>
        <v>1166913.7020286378</v>
      </c>
      <c r="O36" s="9"/>
      <c r="P36" s="9"/>
      <c r="Q36" s="8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29"/>
      <c r="GA36" s="29"/>
      <c r="GB36" s="29"/>
      <c r="GC36" s="29"/>
      <c r="GD36" s="29"/>
    </row>
    <row r="37" spans="1:186" ht="15.75" x14ac:dyDescent="0.25">
      <c r="A37" s="21" t="s">
        <v>46</v>
      </c>
      <c r="B37" s="5" t="s">
        <v>42</v>
      </c>
      <c r="C37" s="4">
        <v>3820</v>
      </c>
      <c r="D37" s="4">
        <v>3840</v>
      </c>
      <c r="E37" s="4">
        <v>3860</v>
      </c>
      <c r="F37" s="4">
        <v>3890</v>
      </c>
      <c r="G37" s="4">
        <v>3910</v>
      </c>
      <c r="H37" s="1">
        <v>3930</v>
      </c>
      <c r="I37" s="1">
        <v>3950</v>
      </c>
      <c r="J37" s="1">
        <v>3960</v>
      </c>
      <c r="K37" s="1">
        <v>3980</v>
      </c>
      <c r="L37" s="1">
        <v>4000</v>
      </c>
      <c r="M37" s="1">
        <v>4010</v>
      </c>
      <c r="N37" s="1">
        <v>4020</v>
      </c>
      <c r="R37" s="6"/>
      <c r="S37" s="6"/>
      <c r="T37" s="6"/>
      <c r="U37" s="6"/>
    </row>
    <row r="38" spans="1:186" s="35" customFormat="1" ht="15.75" x14ac:dyDescent="0.25">
      <c r="A38" s="39" t="s">
        <v>47</v>
      </c>
      <c r="B38" s="40" t="s">
        <v>58</v>
      </c>
      <c r="C38" s="33">
        <f>C36/C37*1000</f>
        <v>104147.42797090828</v>
      </c>
      <c r="D38" s="33">
        <f t="shared" ref="D38:E38" si="35">D36/D37*1000</f>
        <v>115134.86129949924</v>
      </c>
      <c r="E38" s="33">
        <f t="shared" si="35"/>
        <v>130119.82858766004</v>
      </c>
      <c r="F38" s="33">
        <f t="shared" ref="F38:M38" si="36">F36/F37*1000</f>
        <v>140802.49311703045</v>
      </c>
      <c r="G38" s="33">
        <f t="shared" si="36"/>
        <v>154264.31942274063</v>
      </c>
      <c r="H38" s="33">
        <f t="shared" si="36"/>
        <v>173940.68570308044</v>
      </c>
      <c r="I38" s="33">
        <f t="shared" si="36"/>
        <v>199757.22882020721</v>
      </c>
      <c r="J38" s="33">
        <f t="shared" si="36"/>
        <v>227353.07740632983</v>
      </c>
      <c r="K38" s="33">
        <f t="shared" si="36"/>
        <v>245351.85940265385</v>
      </c>
      <c r="L38" s="33">
        <f t="shared" si="36"/>
        <v>232759.99402685903</v>
      </c>
      <c r="M38" s="33">
        <f t="shared" si="36"/>
        <v>259154.52180151202</v>
      </c>
      <c r="N38" s="33">
        <f t="shared" ref="N38" si="37">N36/N37*1000</f>
        <v>290277.04030563124</v>
      </c>
      <c r="O38" s="7"/>
      <c r="P38" s="7"/>
      <c r="Q38" s="8"/>
      <c r="R38" s="8"/>
      <c r="S38" s="8"/>
      <c r="T38" s="8"/>
      <c r="U38" s="8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34"/>
      <c r="BW38" s="34"/>
      <c r="BX38" s="34"/>
      <c r="BY38" s="34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</row>
    <row r="39" spans="1:186" x14ac:dyDescent="0.25">
      <c r="A39" s="2" t="s">
        <v>74</v>
      </c>
      <c r="F39" s="2"/>
      <c r="G39" s="2"/>
      <c r="H39" s="2"/>
      <c r="I39" s="2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1" max="1048575" man="1"/>
    <brk id="33" max="1048575" man="1"/>
    <brk id="49" max="1048575" man="1"/>
    <brk id="113" max="95" man="1"/>
    <brk id="149" max="1048575" man="1"/>
    <brk id="173" max="1048575" man="1"/>
    <brk id="181" max="95" man="1"/>
  </colBreaks>
  <ignoredErrors>
    <ignoredError sqref="F6:L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Y39"/>
  <sheetViews>
    <sheetView tabSelected="1" zoomScale="75" zoomScaleNormal="75" zoomScaleSheetLayoutView="100" workbookViewId="0">
      <pane xSplit="2" ySplit="5" topLeftCell="C18" activePane="bottomRight" state="frozen"/>
      <selection activeCell="O1" sqref="O1:AM1048576"/>
      <selection pane="topRight" activeCell="O1" sqref="O1:AM1048576"/>
      <selection pane="bottomLeft" activeCell="O1" sqref="O1:AM1048576"/>
      <selection pane="bottomRight" activeCell="K18" sqref="K18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5" width="11.140625" style="2" customWidth="1"/>
    <col min="6" max="7" width="11.140625" style="7" customWidth="1"/>
    <col min="8" max="14" width="11.85546875" style="6" customWidth="1"/>
    <col min="15" max="16" width="11.42578125" style="7" customWidth="1"/>
    <col min="17" max="44" width="9.140625" style="7" customWidth="1"/>
    <col min="45" max="45" width="12.42578125" style="7" customWidth="1"/>
    <col min="46" max="67" width="9.140625" style="7" customWidth="1"/>
    <col min="68" max="68" width="12.140625" style="7" customWidth="1"/>
    <col min="69" max="72" width="9.140625" style="7" customWidth="1"/>
    <col min="73" max="77" width="9.140625" style="7" hidden="1" customWidth="1"/>
    <col min="78" max="78" width="9.140625" style="7" customWidth="1"/>
    <col min="79" max="83" width="9.140625" style="7" hidden="1" customWidth="1"/>
    <col min="84" max="84" width="9.140625" style="7" customWidth="1"/>
    <col min="85" max="89" width="9.140625" style="7" hidden="1" customWidth="1"/>
    <col min="90" max="90" width="9.140625" style="7" customWidth="1"/>
    <col min="91" max="95" width="9.140625" style="7" hidden="1" customWidth="1"/>
    <col min="96" max="96" width="9.140625" style="7" customWidth="1"/>
    <col min="97" max="101" width="9.140625" style="7" hidden="1" customWidth="1"/>
    <col min="102" max="102" width="9.140625" style="6" customWidth="1"/>
    <col min="103" max="107" width="9.140625" style="6" hidden="1" customWidth="1"/>
    <col min="108" max="108" width="9.140625" style="6" customWidth="1"/>
    <col min="109" max="113" width="9.140625" style="6" hidden="1" customWidth="1"/>
    <col min="114" max="114" width="9.140625" style="6" customWidth="1"/>
    <col min="115" max="119" width="9.140625" style="6" hidden="1" customWidth="1"/>
    <col min="120" max="120" width="9.140625" style="6" customWidth="1"/>
    <col min="121" max="150" width="9.140625" style="7" customWidth="1"/>
    <col min="151" max="151" width="9.140625" style="7" hidden="1" customWidth="1"/>
    <col min="152" max="159" width="9.140625" style="7" customWidth="1"/>
    <col min="160" max="160" width="9.140625" style="7" hidden="1" customWidth="1"/>
    <col min="161" max="165" width="9.140625" style="7" customWidth="1"/>
    <col min="166" max="166" width="9.140625" style="7" hidden="1" customWidth="1"/>
    <col min="167" max="176" width="9.140625" style="7" customWidth="1"/>
    <col min="177" max="177" width="9.140625" style="7"/>
    <col min="178" max="180" width="8.85546875" style="7"/>
    <col min="181" max="181" width="12.7109375" style="7" bestFit="1" customWidth="1"/>
    <col min="182" max="16384" width="8.85546875" style="2"/>
  </cols>
  <sheetData>
    <row r="1" spans="1:181" x14ac:dyDescent="0.25">
      <c r="A1" s="2" t="s">
        <v>53</v>
      </c>
      <c r="B1" s="23" t="str">
        <f>GSVA_cur!B1</f>
        <v>Andaman &amp; Nicobar Islands</v>
      </c>
    </row>
    <row r="2" spans="1:181" ht="15.75" x14ac:dyDescent="0.25">
      <c r="A2" s="12" t="s">
        <v>49</v>
      </c>
      <c r="I2" s="6" t="str">
        <f>[1]GSVA_cur!$I$3</f>
        <v>As on 01.08.2024</v>
      </c>
    </row>
    <row r="3" spans="1:181" ht="15.75" x14ac:dyDescent="0.25">
      <c r="A3" s="12"/>
    </row>
    <row r="4" spans="1:181" ht="15.75" x14ac:dyDescent="0.25">
      <c r="A4" s="12"/>
      <c r="E4" s="11"/>
      <c r="F4" s="11" t="s">
        <v>57</v>
      </c>
      <c r="G4" s="11"/>
    </row>
    <row r="5" spans="1:181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22" t="s">
        <v>72</v>
      </c>
      <c r="N5" s="22" t="s">
        <v>73</v>
      </c>
    </row>
    <row r="6" spans="1:181" s="30" customFormat="1" ht="15.75" x14ac:dyDescent="0.25">
      <c r="A6" s="24" t="s">
        <v>26</v>
      </c>
      <c r="B6" s="25" t="s">
        <v>2</v>
      </c>
      <c r="C6" s="26">
        <f>SUM(C7:C10)</f>
        <v>59713.253345351906</v>
      </c>
      <c r="D6" s="26">
        <f t="shared" ref="D6:M6" si="0">SUM(D7:D10)</f>
        <v>61215.162997848485</v>
      </c>
      <c r="E6" s="26">
        <f t="shared" si="0"/>
        <v>65790.873151836175</v>
      </c>
      <c r="F6" s="26">
        <f t="shared" si="0"/>
        <v>68663.779896724824</v>
      </c>
      <c r="G6" s="26">
        <f t="shared" si="0"/>
        <v>65875.104018969447</v>
      </c>
      <c r="H6" s="26">
        <f t="shared" si="0"/>
        <v>64969.726664380243</v>
      </c>
      <c r="I6" s="26">
        <f t="shared" si="0"/>
        <v>67955.425905702126</v>
      </c>
      <c r="J6" s="26">
        <f t="shared" si="0"/>
        <v>70952.900378236111</v>
      </c>
      <c r="K6" s="26">
        <f t="shared" si="0"/>
        <v>76107.137689780357</v>
      </c>
      <c r="L6" s="26">
        <f t="shared" si="0"/>
        <v>80667.783326570701</v>
      </c>
      <c r="M6" s="26">
        <f t="shared" si="0"/>
        <v>79311.748134690177</v>
      </c>
      <c r="N6" s="26">
        <f t="shared" ref="N6" si="1">SUM(N7:N10)</f>
        <v>78778.364570362348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8"/>
      <c r="FW6" s="28"/>
      <c r="FX6" s="28"/>
      <c r="FY6" s="29"/>
    </row>
    <row r="7" spans="1:181" ht="15.75" x14ac:dyDescent="0.25">
      <c r="A7" s="18">
        <v>1.1000000000000001</v>
      </c>
      <c r="B7" s="19" t="s">
        <v>59</v>
      </c>
      <c r="C7" s="4">
        <v>26564.660464745775</v>
      </c>
      <c r="D7" s="4">
        <v>27265.40942702175</v>
      </c>
      <c r="E7" s="4">
        <v>30155.891104119921</v>
      </c>
      <c r="F7" s="4">
        <v>31657.063126239351</v>
      </c>
      <c r="G7" s="4">
        <v>31762.325921691176</v>
      </c>
      <c r="H7" s="1">
        <v>26904.811936530063</v>
      </c>
      <c r="I7" s="1">
        <v>31780.973965886318</v>
      </c>
      <c r="J7" s="1">
        <v>26044.091601501961</v>
      </c>
      <c r="K7" s="1">
        <v>24518.876236101256</v>
      </c>
      <c r="L7" s="1">
        <v>28202.865027929511</v>
      </c>
      <c r="M7" s="1">
        <v>29256.176177833713</v>
      </c>
      <c r="N7" s="1">
        <v>29621.239955626137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6"/>
      <c r="FW7" s="6"/>
      <c r="FX7" s="6"/>
    </row>
    <row r="8" spans="1:181" ht="15.75" x14ac:dyDescent="0.25">
      <c r="A8" s="18">
        <v>1.2</v>
      </c>
      <c r="B8" s="19" t="s">
        <v>60</v>
      </c>
      <c r="C8" s="4">
        <v>13649.045082941948</v>
      </c>
      <c r="D8" s="4">
        <v>14156.120749343994</v>
      </c>
      <c r="E8" s="4">
        <v>15083.804929526923</v>
      </c>
      <c r="F8" s="4">
        <v>15526.164492610123</v>
      </c>
      <c r="G8" s="4">
        <v>13310.396570349976</v>
      </c>
      <c r="H8" s="1">
        <v>14323.062466438667</v>
      </c>
      <c r="I8" s="1">
        <v>14270.732634857561</v>
      </c>
      <c r="J8" s="1">
        <v>16565.768975214094</v>
      </c>
      <c r="K8" s="1">
        <v>17285.586021432733</v>
      </c>
      <c r="L8" s="1">
        <v>18188.891458571736</v>
      </c>
      <c r="M8" s="1">
        <v>16569.297780242632</v>
      </c>
      <c r="N8" s="1">
        <v>15785.399923272427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6"/>
      <c r="FW8" s="6"/>
      <c r="FX8" s="6"/>
    </row>
    <row r="9" spans="1:181" ht="15.75" x14ac:dyDescent="0.25">
      <c r="A9" s="18">
        <v>1.3</v>
      </c>
      <c r="B9" s="19" t="s">
        <v>61</v>
      </c>
      <c r="C9" s="4">
        <v>4043.8483079979937</v>
      </c>
      <c r="D9" s="4">
        <v>3731.4058209707614</v>
      </c>
      <c r="E9" s="4">
        <v>4360.3372279487212</v>
      </c>
      <c r="F9" s="4">
        <v>4415.7907246953564</v>
      </c>
      <c r="G9" s="4">
        <v>4192.4412841792928</v>
      </c>
      <c r="H9" s="1">
        <v>5979.6156218233209</v>
      </c>
      <c r="I9" s="1">
        <v>4519.9550367400925</v>
      </c>
      <c r="J9" s="1">
        <v>10767.393090715188</v>
      </c>
      <c r="K9" s="1">
        <v>17152.429201595511</v>
      </c>
      <c r="L9" s="1">
        <v>15663.048975497451</v>
      </c>
      <c r="M9" s="1">
        <v>14505.960221600732</v>
      </c>
      <c r="N9" s="1">
        <v>13506.714914117652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6"/>
      <c r="FW9" s="6"/>
      <c r="FX9" s="6"/>
    </row>
    <row r="10" spans="1:181" ht="15.75" x14ac:dyDescent="0.25">
      <c r="A10" s="18">
        <v>1.4</v>
      </c>
      <c r="B10" s="19" t="s">
        <v>62</v>
      </c>
      <c r="C10" s="4">
        <v>15455.699489666194</v>
      </c>
      <c r="D10" s="4">
        <v>16062.227000511979</v>
      </c>
      <c r="E10" s="4">
        <v>16190.839890240606</v>
      </c>
      <c r="F10" s="4">
        <v>17064.76155318</v>
      </c>
      <c r="G10" s="4">
        <v>16609.940242748999</v>
      </c>
      <c r="H10" s="1">
        <v>17762.236639588187</v>
      </c>
      <c r="I10" s="1">
        <v>17383.76426821815</v>
      </c>
      <c r="J10" s="1">
        <v>17575.646710804871</v>
      </c>
      <c r="K10" s="1">
        <v>17150.24623065085</v>
      </c>
      <c r="L10" s="1">
        <v>18612.977864572</v>
      </c>
      <c r="M10" s="1">
        <v>18980.313955013102</v>
      </c>
      <c r="N10" s="1">
        <v>19865.009777346131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6"/>
      <c r="FW10" s="6"/>
      <c r="FX10" s="6"/>
    </row>
    <row r="11" spans="1:181" ht="15.75" x14ac:dyDescent="0.25">
      <c r="A11" s="20" t="s">
        <v>31</v>
      </c>
      <c r="B11" s="19" t="s">
        <v>3</v>
      </c>
      <c r="C11" s="4">
        <v>2867.1683173959354</v>
      </c>
      <c r="D11" s="4">
        <v>3161.278822078862</v>
      </c>
      <c r="E11" s="4">
        <v>8340.0725249355419</v>
      </c>
      <c r="F11" s="4">
        <v>11943.226530685877</v>
      </c>
      <c r="G11" s="4">
        <v>5768.3005484506575</v>
      </c>
      <c r="H11" s="1">
        <v>4485.196880675232</v>
      </c>
      <c r="I11" s="1">
        <v>4306.1495692475837</v>
      </c>
      <c r="J11" s="1">
        <v>4267.9241499396339</v>
      </c>
      <c r="K11" s="1">
        <v>4028.3445860338798</v>
      </c>
      <c r="L11" s="1">
        <v>3787.2377313126772</v>
      </c>
      <c r="M11" s="1">
        <v>3794.9947065595752</v>
      </c>
      <c r="N11" s="1">
        <v>3684.4760995423198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6"/>
      <c r="FW11" s="6"/>
      <c r="FX11" s="6"/>
    </row>
    <row r="12" spans="1:181" s="35" customFormat="1" ht="15.75" x14ac:dyDescent="0.25">
      <c r="A12" s="31"/>
      <c r="B12" s="32" t="s">
        <v>28</v>
      </c>
      <c r="C12" s="33">
        <f>C6+C11</f>
        <v>62580.421662747845</v>
      </c>
      <c r="D12" s="33">
        <f t="shared" ref="D12:M12" si="2">D6+D11</f>
        <v>64376.44181992735</v>
      </c>
      <c r="E12" s="33">
        <f t="shared" si="2"/>
        <v>74130.94567677172</v>
      </c>
      <c r="F12" s="33">
        <f t="shared" si="2"/>
        <v>80607.006427410699</v>
      </c>
      <c r="G12" s="33">
        <f t="shared" si="2"/>
        <v>71643.404567420104</v>
      </c>
      <c r="H12" s="33">
        <f t="shared" si="2"/>
        <v>69454.92354505547</v>
      </c>
      <c r="I12" s="33">
        <f t="shared" si="2"/>
        <v>72261.575474949714</v>
      </c>
      <c r="J12" s="33">
        <f t="shared" si="2"/>
        <v>75220.824528175741</v>
      </c>
      <c r="K12" s="33">
        <f t="shared" si="2"/>
        <v>80135.48227581424</v>
      </c>
      <c r="L12" s="33">
        <f t="shared" si="2"/>
        <v>84455.021057883379</v>
      </c>
      <c r="M12" s="33">
        <f t="shared" si="2"/>
        <v>83106.742841249754</v>
      </c>
      <c r="N12" s="33">
        <f t="shared" ref="N12" si="3">N6+N11</f>
        <v>82462.840669904661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28"/>
      <c r="FW12" s="28"/>
      <c r="FX12" s="28"/>
      <c r="FY12" s="29"/>
    </row>
    <row r="13" spans="1:181" s="17" customFormat="1" ht="15.75" x14ac:dyDescent="0.25">
      <c r="A13" s="15" t="s">
        <v>32</v>
      </c>
      <c r="B13" s="16" t="s">
        <v>4</v>
      </c>
      <c r="C13" s="1">
        <v>6333.7829234359997</v>
      </c>
      <c r="D13" s="1">
        <v>6371.5306511524677</v>
      </c>
      <c r="E13" s="1">
        <v>6657.7607425268125</v>
      </c>
      <c r="F13" s="1">
        <v>4809.72296812076</v>
      </c>
      <c r="G13" s="1">
        <v>7549.4292461227442</v>
      </c>
      <c r="H13" s="1">
        <v>8336.6173643851271</v>
      </c>
      <c r="I13" s="1">
        <v>7301.4713142843339</v>
      </c>
      <c r="J13" s="1">
        <v>6615.7752757719572</v>
      </c>
      <c r="K13" s="1">
        <v>5932.2041330399998</v>
      </c>
      <c r="L13" s="1">
        <v>5393.2946061567382</v>
      </c>
      <c r="M13" s="1">
        <v>4902.6781482338547</v>
      </c>
      <c r="N13" s="1">
        <v>3937.8055132666236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6"/>
      <c r="FW13" s="6"/>
      <c r="FX13" s="6"/>
      <c r="FY13" s="7"/>
    </row>
    <row r="14" spans="1:181" ht="30" x14ac:dyDescent="0.25">
      <c r="A14" s="20" t="s">
        <v>33</v>
      </c>
      <c r="B14" s="19" t="s">
        <v>5</v>
      </c>
      <c r="C14" s="4">
        <v>15924.137546602567</v>
      </c>
      <c r="D14" s="4">
        <v>18486.579096026697</v>
      </c>
      <c r="E14" s="4">
        <v>18506.21359968184</v>
      </c>
      <c r="F14" s="4">
        <v>21239.639589355742</v>
      </c>
      <c r="G14" s="4">
        <v>28646.315180998557</v>
      </c>
      <c r="H14" s="1">
        <v>31054.353216224365</v>
      </c>
      <c r="I14" s="1">
        <v>33476.050569022467</v>
      </c>
      <c r="J14" s="1">
        <v>30993.811681161729</v>
      </c>
      <c r="K14" s="1">
        <v>34843.254513227075</v>
      </c>
      <c r="L14" s="1">
        <v>29712.083968235031</v>
      </c>
      <c r="M14" s="1">
        <v>31577.384246664929</v>
      </c>
      <c r="N14" s="1">
        <v>34587.333014442411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8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8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8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6"/>
      <c r="FW14" s="6"/>
      <c r="FX14" s="6"/>
    </row>
    <row r="15" spans="1:181" ht="15.75" x14ac:dyDescent="0.25">
      <c r="A15" s="20" t="s">
        <v>34</v>
      </c>
      <c r="B15" s="19" t="s">
        <v>6</v>
      </c>
      <c r="C15" s="4">
        <v>53695.099161886305</v>
      </c>
      <c r="D15" s="4">
        <v>56388.324023104637</v>
      </c>
      <c r="E15" s="4">
        <v>61396.450435613508</v>
      </c>
      <c r="F15" s="4">
        <v>63828.41559309842</v>
      </c>
      <c r="G15" s="4">
        <v>70447.271863986782</v>
      </c>
      <c r="H15" s="1">
        <v>79479.565034837025</v>
      </c>
      <c r="I15" s="1">
        <v>91945.588451635427</v>
      </c>
      <c r="J15" s="1">
        <v>85810.293172961363</v>
      </c>
      <c r="K15" s="1">
        <v>94143.878527568173</v>
      </c>
      <c r="L15" s="1">
        <v>83001.915707937733</v>
      </c>
      <c r="M15" s="1">
        <v>85002</v>
      </c>
      <c r="N15" s="1">
        <v>96580.56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8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8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8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6"/>
      <c r="FW15" s="6"/>
      <c r="FX15" s="6"/>
    </row>
    <row r="16" spans="1:181" s="35" customFormat="1" ht="15.75" x14ac:dyDescent="0.25">
      <c r="A16" s="31"/>
      <c r="B16" s="32" t="s">
        <v>29</v>
      </c>
      <c r="C16" s="33">
        <f>+C13+C14+C15</f>
        <v>75953.019631924864</v>
      </c>
      <c r="D16" s="33">
        <f t="shared" ref="D16:H16" si="4">+D13+D14+D15</f>
        <v>81246.433770283795</v>
      </c>
      <c r="E16" s="33">
        <f t="shared" si="4"/>
        <v>86560.424777822162</v>
      </c>
      <c r="F16" s="33">
        <f t="shared" si="4"/>
        <v>89877.778150574915</v>
      </c>
      <c r="G16" s="33">
        <f t="shared" si="4"/>
        <v>106643.01629110808</v>
      </c>
      <c r="H16" s="33">
        <f t="shared" si="4"/>
        <v>118870.53561544651</v>
      </c>
      <c r="I16" s="33">
        <f t="shared" ref="I16:J16" si="5">+I13+I14+I15</f>
        <v>132723.11033494223</v>
      </c>
      <c r="J16" s="33">
        <f t="shared" si="5"/>
        <v>123419.88012989506</v>
      </c>
      <c r="K16" s="33">
        <f t="shared" ref="K16" si="6">+K13+K14+K15</f>
        <v>134919.33717383526</v>
      </c>
      <c r="L16" s="33">
        <f t="shared" ref="L16:M16" si="7">+L13+L14+L15</f>
        <v>118107.2942823295</v>
      </c>
      <c r="M16" s="33">
        <f t="shared" si="7"/>
        <v>121482.06239489879</v>
      </c>
      <c r="N16" s="33">
        <f t="shared" ref="N16" si="8">+N13+N14+N15</f>
        <v>135105.69852770903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27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27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27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28"/>
      <c r="FW16" s="28"/>
      <c r="FX16" s="28"/>
      <c r="FY16" s="29"/>
    </row>
    <row r="17" spans="1:181" s="30" customFormat="1" ht="15.75" x14ac:dyDescent="0.25">
      <c r="A17" s="24" t="s">
        <v>35</v>
      </c>
      <c r="B17" s="25" t="s">
        <v>7</v>
      </c>
      <c r="C17" s="26">
        <f>C18+C19</f>
        <v>33936.691822353947</v>
      </c>
      <c r="D17" s="26">
        <f t="shared" ref="D17:H17" si="9">D18+D19</f>
        <v>38829.343089736547</v>
      </c>
      <c r="E17" s="26">
        <f t="shared" si="9"/>
        <v>44996.26656767173</v>
      </c>
      <c r="F17" s="26">
        <f t="shared" si="9"/>
        <v>46386.012113812933</v>
      </c>
      <c r="G17" s="26">
        <f t="shared" si="9"/>
        <v>48380.359482881904</v>
      </c>
      <c r="H17" s="26">
        <f t="shared" si="9"/>
        <v>52295.762754867144</v>
      </c>
      <c r="I17" s="26">
        <f t="shared" ref="I17:J17" si="10">I18+I19</f>
        <v>63072.556103445997</v>
      </c>
      <c r="J17" s="26">
        <f t="shared" si="10"/>
        <v>81279.805159961659</v>
      </c>
      <c r="K17" s="26">
        <f t="shared" ref="K17" si="11">K18+K19</f>
        <v>77062.15508805131</v>
      </c>
      <c r="L17" s="26">
        <f t="shared" ref="L17:M17" si="12">L18+L19</f>
        <v>61438.843964697211</v>
      </c>
      <c r="M17" s="26">
        <f t="shared" si="12"/>
        <v>69459.283659267647</v>
      </c>
      <c r="N17" s="26">
        <f t="shared" ref="N17" si="13">N18+N19</f>
        <v>78594.529009910184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8"/>
      <c r="FW17" s="28"/>
      <c r="FX17" s="28"/>
      <c r="FY17" s="29"/>
    </row>
    <row r="18" spans="1:181" ht="15.75" x14ac:dyDescent="0.25">
      <c r="A18" s="18">
        <v>6.1</v>
      </c>
      <c r="B18" s="19" t="s">
        <v>8</v>
      </c>
      <c r="C18" s="4">
        <v>31581.203284570969</v>
      </c>
      <c r="D18" s="4">
        <v>36438.192087421536</v>
      </c>
      <c r="E18" s="4">
        <v>42563.063529269726</v>
      </c>
      <c r="F18" s="4">
        <v>43900.627748071092</v>
      </c>
      <c r="G18" s="4">
        <v>45945.805430022076</v>
      </c>
      <c r="H18" s="1">
        <v>49649.618681823144</v>
      </c>
      <c r="I18" s="1">
        <v>60224.52669206111</v>
      </c>
      <c r="J18" s="1">
        <v>77684.191781837333</v>
      </c>
      <c r="K18" s="1">
        <v>73521.062326277359</v>
      </c>
      <c r="L18" s="1">
        <v>59690.180946515393</v>
      </c>
      <c r="M18" s="1">
        <v>67154.346843038322</v>
      </c>
      <c r="N18" s="1">
        <v>74841.830182601698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6"/>
      <c r="FW18" s="6"/>
      <c r="FX18" s="6"/>
    </row>
    <row r="19" spans="1:181" ht="15.75" x14ac:dyDescent="0.25">
      <c r="A19" s="18">
        <v>6.2</v>
      </c>
      <c r="B19" s="19" t="s">
        <v>9</v>
      </c>
      <c r="C19" s="4">
        <v>2355.4885377829787</v>
      </c>
      <c r="D19" s="4">
        <v>2391.1510023150108</v>
      </c>
      <c r="E19" s="4">
        <v>2433.2030384020068</v>
      </c>
      <c r="F19" s="4">
        <v>2485.384365741842</v>
      </c>
      <c r="G19" s="4">
        <v>2434.5540528598258</v>
      </c>
      <c r="H19" s="1">
        <v>2646.1440730440036</v>
      </c>
      <c r="I19" s="1">
        <v>2848.0294113848868</v>
      </c>
      <c r="J19" s="1">
        <v>3595.6133781243288</v>
      </c>
      <c r="K19" s="1">
        <v>3541.0927617739471</v>
      </c>
      <c r="L19" s="1">
        <v>1748.6630181818184</v>
      </c>
      <c r="M19" s="1">
        <v>2304.9368162293281</v>
      </c>
      <c r="N19" s="1">
        <v>3752.6988273084798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6"/>
      <c r="FW19" s="6"/>
      <c r="FX19" s="6"/>
    </row>
    <row r="20" spans="1:181" s="30" customFormat="1" ht="30" x14ac:dyDescent="0.25">
      <c r="A20" s="36" t="s">
        <v>36</v>
      </c>
      <c r="B20" s="37" t="s">
        <v>10</v>
      </c>
      <c r="C20" s="26">
        <f>SUM(C21:C27)</f>
        <v>46482.013287026799</v>
      </c>
      <c r="D20" s="26">
        <f t="shared" ref="D20:M20" si="14">SUM(D21:D27)</f>
        <v>49650.119511422134</v>
      </c>
      <c r="E20" s="26">
        <f t="shared" si="14"/>
        <v>51115.358039600127</v>
      </c>
      <c r="F20" s="26">
        <f t="shared" si="14"/>
        <v>59582.569294621513</v>
      </c>
      <c r="G20" s="26">
        <f t="shared" si="14"/>
        <v>61169.329121877206</v>
      </c>
      <c r="H20" s="26">
        <f t="shared" si="14"/>
        <v>77061.428247514152</v>
      </c>
      <c r="I20" s="26">
        <f t="shared" si="14"/>
        <v>79664.587664056307</v>
      </c>
      <c r="J20" s="26">
        <f t="shared" si="14"/>
        <v>76586.334468439381</v>
      </c>
      <c r="K20" s="26">
        <f t="shared" si="14"/>
        <v>78930.985036877217</v>
      </c>
      <c r="L20" s="26">
        <f t="shared" si="14"/>
        <v>67683.30882437031</v>
      </c>
      <c r="M20" s="26">
        <f t="shared" si="14"/>
        <v>84141.909905675275</v>
      </c>
      <c r="N20" s="26">
        <f t="shared" ref="N20" si="15">SUM(N21:N27)</f>
        <v>98688.19958564511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8"/>
      <c r="FW20" s="28"/>
      <c r="FX20" s="28"/>
      <c r="FY20" s="29"/>
    </row>
    <row r="21" spans="1:181" ht="15.75" x14ac:dyDescent="0.25">
      <c r="A21" s="18">
        <v>7.1</v>
      </c>
      <c r="B21" s="19" t="s">
        <v>11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6"/>
      <c r="FW21" s="6"/>
      <c r="FX21" s="6"/>
    </row>
    <row r="22" spans="1:181" ht="15.75" x14ac:dyDescent="0.25">
      <c r="A22" s="18">
        <v>7.2</v>
      </c>
      <c r="B22" s="19" t="s">
        <v>12</v>
      </c>
      <c r="C22" s="4">
        <v>14799.881452595626</v>
      </c>
      <c r="D22" s="4">
        <v>15649.516375004365</v>
      </c>
      <c r="E22" s="4">
        <v>16055.220194465874</v>
      </c>
      <c r="F22" s="4">
        <v>18716.472595375722</v>
      </c>
      <c r="G22" s="4">
        <v>18056.198468653653</v>
      </c>
      <c r="H22" s="1">
        <v>20776.006716503125</v>
      </c>
      <c r="I22" s="1">
        <v>24355.292803382665</v>
      </c>
      <c r="J22" s="1">
        <v>30668.044019939185</v>
      </c>
      <c r="K22" s="1">
        <v>32516.389340666588</v>
      </c>
      <c r="L22" s="1">
        <v>27640.485326347742</v>
      </c>
      <c r="M22" s="1">
        <v>37988.647712043654</v>
      </c>
      <c r="N22" s="1">
        <v>37831.397332260553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6"/>
      <c r="FW22" s="6"/>
      <c r="FX22" s="6"/>
    </row>
    <row r="23" spans="1:181" ht="15.75" x14ac:dyDescent="0.25">
      <c r="A23" s="18">
        <v>7.3</v>
      </c>
      <c r="B23" s="19" t="s">
        <v>13</v>
      </c>
      <c r="C23" s="4">
        <v>6654.0888849541234</v>
      </c>
      <c r="D23" s="4">
        <v>7144.1884421540244</v>
      </c>
      <c r="E23" s="4">
        <v>7318.1039274909681</v>
      </c>
      <c r="F23" s="4">
        <v>7410.6758589589481</v>
      </c>
      <c r="G23" s="4">
        <v>5304.4325705729689</v>
      </c>
      <c r="H23" s="1">
        <v>7307.9615945185196</v>
      </c>
      <c r="I23" s="1">
        <v>7722.56567276439</v>
      </c>
      <c r="J23" s="1">
        <v>8514.5461217461143</v>
      </c>
      <c r="K23" s="1">
        <v>5719.4494880920502</v>
      </c>
      <c r="L23" s="1">
        <v>3692.0420827099647</v>
      </c>
      <c r="M23" s="1">
        <v>4110.9764540154074</v>
      </c>
      <c r="N23" s="1">
        <v>6326.531558518579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6"/>
      <c r="FW23" s="6"/>
      <c r="FX23" s="6"/>
    </row>
    <row r="24" spans="1:181" ht="15.75" x14ac:dyDescent="0.25">
      <c r="A24" s="18">
        <v>7.4</v>
      </c>
      <c r="B24" s="19" t="s">
        <v>14</v>
      </c>
      <c r="C24" s="4">
        <v>2143.075822502527</v>
      </c>
      <c r="D24" s="4">
        <v>2449.8408580026694</v>
      </c>
      <c r="E24" s="4">
        <v>2633.0688889527664</v>
      </c>
      <c r="F24" s="4">
        <v>7130.5234979179058</v>
      </c>
      <c r="G24" s="4">
        <v>6439.6036866359464</v>
      </c>
      <c r="H24" s="1">
        <v>7966.3812671473233</v>
      </c>
      <c r="I24" s="1">
        <v>8382.664819944599</v>
      </c>
      <c r="J24" s="1">
        <v>4366.669847533145</v>
      </c>
      <c r="K24" s="1">
        <v>7100.5405084956665</v>
      </c>
      <c r="L24" s="1">
        <v>2400.6078199999997</v>
      </c>
      <c r="M24" s="1">
        <v>2598.5820823828658</v>
      </c>
      <c r="N24" s="1">
        <v>3539.1419102073201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6"/>
      <c r="FW24" s="6"/>
      <c r="FX24" s="6"/>
    </row>
    <row r="25" spans="1:181" ht="15.75" x14ac:dyDescent="0.25">
      <c r="A25" s="18">
        <v>7.5</v>
      </c>
      <c r="B25" s="19" t="s">
        <v>15</v>
      </c>
      <c r="C25" s="4">
        <v>18357.31275453616</v>
      </c>
      <c r="D25" s="4">
        <v>19671.010444607211</v>
      </c>
      <c r="E25" s="4">
        <v>19898.112033519268</v>
      </c>
      <c r="F25" s="4">
        <v>20220.460609317161</v>
      </c>
      <c r="G25" s="4">
        <v>24202.383663148328</v>
      </c>
      <c r="H25" s="1">
        <v>33882.778720506365</v>
      </c>
      <c r="I25" s="1">
        <v>32491.044481071745</v>
      </c>
      <c r="J25" s="1">
        <v>25808.196137252817</v>
      </c>
      <c r="K25" s="1">
        <v>25872.539575879837</v>
      </c>
      <c r="L25" s="1">
        <v>26337.498716105278</v>
      </c>
      <c r="M25" s="1">
        <v>30331.023379542134</v>
      </c>
      <c r="N25" s="1">
        <v>41113.195186149831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6"/>
      <c r="FW25" s="6"/>
      <c r="FX25" s="6"/>
    </row>
    <row r="26" spans="1:181" ht="15.75" x14ac:dyDescent="0.25">
      <c r="A26" s="18">
        <v>7.6</v>
      </c>
      <c r="B26" s="19" t="s">
        <v>16</v>
      </c>
      <c r="C26" s="4">
        <v>24.864999999999998</v>
      </c>
      <c r="D26" s="4">
        <v>40.817273093729483</v>
      </c>
      <c r="E26" s="4">
        <v>39.108220992936076</v>
      </c>
      <c r="F26" s="4">
        <v>33.790083164063212</v>
      </c>
      <c r="G26" s="4">
        <v>40.475195601141905</v>
      </c>
      <c r="H26" s="1">
        <v>98.671929105069523</v>
      </c>
      <c r="I26" s="1">
        <v>37.424722886689366</v>
      </c>
      <c r="J26" s="1">
        <v>75.027749528167377</v>
      </c>
      <c r="K26" s="1">
        <v>34.877440876441334</v>
      </c>
      <c r="L26" s="1">
        <v>30.573480415843086</v>
      </c>
      <c r="M26" s="1">
        <v>40.425175989497326</v>
      </c>
      <c r="N26" s="1">
        <v>40.218096349896626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6"/>
      <c r="FW26" s="6"/>
      <c r="FX26" s="6"/>
    </row>
    <row r="27" spans="1:181" ht="30" x14ac:dyDescent="0.25">
      <c r="A27" s="18">
        <v>7.7</v>
      </c>
      <c r="B27" s="19" t="s">
        <v>17</v>
      </c>
      <c r="C27" s="4">
        <v>4502.7893724383675</v>
      </c>
      <c r="D27" s="4">
        <v>4694.7461185601342</v>
      </c>
      <c r="E27" s="4">
        <v>5171.7447741783089</v>
      </c>
      <c r="F27" s="4">
        <v>6070.6466498877116</v>
      </c>
      <c r="G27" s="4">
        <v>7126.2355372651691</v>
      </c>
      <c r="H27" s="1">
        <v>7029.6280197337665</v>
      </c>
      <c r="I27" s="1">
        <v>6675.5951640062049</v>
      </c>
      <c r="J27" s="1">
        <v>7153.8505924399706</v>
      </c>
      <c r="K27" s="1">
        <v>7687.1886828666284</v>
      </c>
      <c r="L27" s="1">
        <v>7582.1013987914794</v>
      </c>
      <c r="M27" s="1">
        <v>9072.2551017017086</v>
      </c>
      <c r="N27" s="1">
        <v>9837.7155021589278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6"/>
      <c r="FW27" s="6"/>
      <c r="FX27" s="6"/>
    </row>
    <row r="28" spans="1:181" ht="15.75" x14ac:dyDescent="0.25">
      <c r="A28" s="20" t="s">
        <v>37</v>
      </c>
      <c r="B28" s="19" t="s">
        <v>18</v>
      </c>
      <c r="C28" s="4">
        <v>12774.452786812068</v>
      </c>
      <c r="D28" s="4">
        <v>11174</v>
      </c>
      <c r="E28" s="4">
        <v>12028</v>
      </c>
      <c r="F28" s="4">
        <v>12456</v>
      </c>
      <c r="G28" s="4">
        <v>16789.991061266086</v>
      </c>
      <c r="H28" s="1">
        <v>14994.914286814208</v>
      </c>
      <c r="I28" s="1">
        <v>16044.061140937583</v>
      </c>
      <c r="J28" s="1">
        <v>17047.554713948208</v>
      </c>
      <c r="K28" s="1">
        <v>16224.517019318479</v>
      </c>
      <c r="L28" s="1">
        <v>16842.079326439121</v>
      </c>
      <c r="M28" s="1">
        <v>19636.368109888179</v>
      </c>
      <c r="N28" s="1">
        <v>20385.132854762152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6"/>
      <c r="FW28" s="6"/>
      <c r="FX28" s="6"/>
    </row>
    <row r="29" spans="1:181" ht="30" x14ac:dyDescent="0.25">
      <c r="A29" s="20" t="s">
        <v>38</v>
      </c>
      <c r="B29" s="19" t="s">
        <v>19</v>
      </c>
      <c r="C29" s="4">
        <v>32303.747337022691</v>
      </c>
      <c r="D29" s="4">
        <v>33160.173214355578</v>
      </c>
      <c r="E29" s="4">
        <v>34685.364533445951</v>
      </c>
      <c r="F29" s="4">
        <v>35891.532671417735</v>
      </c>
      <c r="G29" s="4">
        <v>39495.253807628556</v>
      </c>
      <c r="H29" s="1">
        <v>43533.898795907575</v>
      </c>
      <c r="I29" s="1">
        <v>49268.170266261201</v>
      </c>
      <c r="J29" s="1">
        <v>54712.704365141282</v>
      </c>
      <c r="K29" s="1">
        <v>58599.384064834616</v>
      </c>
      <c r="L29" s="1">
        <v>57566.258038319553</v>
      </c>
      <c r="M29" s="1">
        <v>59593.312456331754</v>
      </c>
      <c r="N29" s="1">
        <v>67067.708519481472</v>
      </c>
      <c r="O29" s="10"/>
      <c r="P29" s="10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6"/>
      <c r="FW29" s="6"/>
      <c r="FX29" s="6"/>
    </row>
    <row r="30" spans="1:181" ht="15.75" x14ac:dyDescent="0.25">
      <c r="A30" s="20" t="s">
        <v>39</v>
      </c>
      <c r="B30" s="19" t="s">
        <v>54</v>
      </c>
      <c r="C30" s="4">
        <v>74782.819524805876</v>
      </c>
      <c r="D30" s="4">
        <v>77949.312212345147</v>
      </c>
      <c r="E30" s="4">
        <v>78281.068371214555</v>
      </c>
      <c r="F30" s="4">
        <v>81464.170705216675</v>
      </c>
      <c r="G30" s="4">
        <v>86649.26857393331</v>
      </c>
      <c r="H30" s="1">
        <v>92034.019135216658</v>
      </c>
      <c r="I30" s="1">
        <v>95392.882080750001</v>
      </c>
      <c r="J30" s="1">
        <v>101977.89765264001</v>
      </c>
      <c r="K30" s="1">
        <v>108652.16972238333</v>
      </c>
      <c r="L30" s="1">
        <v>115549.58303676001</v>
      </c>
      <c r="M30" s="1">
        <v>121532.11724814</v>
      </c>
      <c r="N30" s="1">
        <v>128940.40656996668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6"/>
      <c r="FW30" s="6"/>
      <c r="FX30" s="6"/>
    </row>
    <row r="31" spans="1:181" ht="15.75" x14ac:dyDescent="0.25">
      <c r="A31" s="20" t="s">
        <v>40</v>
      </c>
      <c r="B31" s="19" t="s">
        <v>20</v>
      </c>
      <c r="C31" s="4">
        <v>64942.008796175498</v>
      </c>
      <c r="D31" s="4">
        <v>66882.30123536849</v>
      </c>
      <c r="E31" s="4">
        <v>68437.635657704945</v>
      </c>
      <c r="F31" s="4">
        <v>74150.828122574661</v>
      </c>
      <c r="G31" s="4">
        <v>78034.056276945921</v>
      </c>
      <c r="H31" s="1">
        <v>102393.36902379617</v>
      </c>
      <c r="I31" s="1">
        <v>110883.10488129247</v>
      </c>
      <c r="J31" s="1">
        <v>103656.29452388741</v>
      </c>
      <c r="K31" s="1">
        <v>111384.12728050226</v>
      </c>
      <c r="L31" s="1">
        <v>100455.25813193874</v>
      </c>
      <c r="M31" s="1">
        <v>98234.046783100464</v>
      </c>
      <c r="N31" s="1">
        <v>97673.761146472651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6"/>
      <c r="FW31" s="6"/>
      <c r="FX31" s="6"/>
    </row>
    <row r="32" spans="1:181" s="35" customFormat="1" ht="15.75" x14ac:dyDescent="0.25">
      <c r="A32" s="31"/>
      <c r="B32" s="32" t="s">
        <v>30</v>
      </c>
      <c r="C32" s="33">
        <f>C17+C20+C28+C29+C30+C31</f>
        <v>265221.73355419684</v>
      </c>
      <c r="D32" s="33">
        <f t="shared" ref="D32:F32" si="16">D17+D20+D28+D29+D30+D31</f>
        <v>277645.24926322786</v>
      </c>
      <c r="E32" s="33">
        <f t="shared" si="16"/>
        <v>289543.69316963729</v>
      </c>
      <c r="F32" s="33">
        <f t="shared" si="16"/>
        <v>309931.11290764355</v>
      </c>
      <c r="G32" s="33">
        <f t="shared" ref="G32:H32" si="17">G17+G20+G28+G29+G30+G31</f>
        <v>330518.258324533</v>
      </c>
      <c r="H32" s="33">
        <f t="shared" si="17"/>
        <v>382313.39224411588</v>
      </c>
      <c r="I32" s="33">
        <f t="shared" ref="I32:J32" si="18">I17+I20+I28+I29+I30+I31</f>
        <v>414325.36213674361</v>
      </c>
      <c r="J32" s="33">
        <f t="shared" si="18"/>
        <v>435260.59088401793</v>
      </c>
      <c r="K32" s="33">
        <f t="shared" ref="K32" si="19">K17+K20+K28+K29+K30+K31</f>
        <v>450853.33821196726</v>
      </c>
      <c r="L32" s="33">
        <f t="shared" ref="L32:M32" si="20">L17+L20+L28+L29+L30+L31</f>
        <v>419535.33132252493</v>
      </c>
      <c r="M32" s="33">
        <f t="shared" si="20"/>
        <v>452597.03816240327</v>
      </c>
      <c r="N32" s="33">
        <f t="shared" ref="N32" si="21">N17+N20+N28+N29+N30+N31</f>
        <v>491349.73768623825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28"/>
      <c r="FW32" s="28"/>
      <c r="FX32" s="28"/>
      <c r="FY32" s="29"/>
    </row>
    <row r="33" spans="1:181" s="30" customFormat="1" ht="15.75" x14ac:dyDescent="0.25">
      <c r="A33" s="24" t="s">
        <v>27</v>
      </c>
      <c r="B33" s="38" t="s">
        <v>41</v>
      </c>
      <c r="C33" s="26">
        <f>C6+C11+C13+C14+C15+C17+C20+C28+C29+C30+C31</f>
        <v>403755.17484886962</v>
      </c>
      <c r="D33" s="26">
        <f>D6+D11+D13+D14+D15+D17+D20+D28+D29+D30+D31</f>
        <v>423268.12485343899</v>
      </c>
      <c r="E33" s="26">
        <f>E6+E11+E13+E14+E15+E17+E20+E28+E29+E30+E31</f>
        <v>450235.06362423126</v>
      </c>
      <c r="F33" s="26">
        <f>F6+F11+F13+F14+F15+F17+F20+F28+F29+F30+F31</f>
        <v>480415.89748562913</v>
      </c>
      <c r="G33" s="26">
        <f t="shared" ref="G33:H33" si="22">G6+G11+G13+G14+G15+G17+G20+G28+G29+G30+G31</f>
        <v>508804.67918306118</v>
      </c>
      <c r="H33" s="26">
        <f t="shared" si="22"/>
        <v>570638.85140461789</v>
      </c>
      <c r="I33" s="26">
        <f t="shared" ref="I33:J33" si="23">I6+I11+I13+I14+I15+I17+I20+I28+I29+I30+I31</f>
        <v>619310.04794663552</v>
      </c>
      <c r="J33" s="26">
        <f t="shared" si="23"/>
        <v>633901.2955420888</v>
      </c>
      <c r="K33" s="26">
        <f t="shared" ref="K33" si="24">K6+K11+K13+K14+K15+K17+K20+K28+K29+K30+K31</f>
        <v>665908.15766161669</v>
      </c>
      <c r="L33" s="26">
        <f t="shared" ref="L33:M33" si="25">L6+L11+L13+L14+L15+L17+L20+L28+L29+L30+L31</f>
        <v>622097.64666273782</v>
      </c>
      <c r="M33" s="26">
        <f t="shared" si="25"/>
        <v>657185.84339855181</v>
      </c>
      <c r="N33" s="26">
        <f t="shared" ref="N33" si="26">N6+N11+N13+N14+N15+N17+N20+N28+N29+N30+N31</f>
        <v>708918.27688385197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8"/>
      <c r="FW33" s="28"/>
      <c r="FX33" s="28"/>
      <c r="FY33" s="29"/>
    </row>
    <row r="34" spans="1:181" ht="15.75" x14ac:dyDescent="0.25">
      <c r="A34" s="21" t="s">
        <v>43</v>
      </c>
      <c r="B34" s="5" t="s">
        <v>25</v>
      </c>
      <c r="C34" s="4">
        <v>4416</v>
      </c>
      <c r="D34" s="4">
        <v>5164.1353165776218</v>
      </c>
      <c r="E34" s="4">
        <v>8979.2409359946578</v>
      </c>
      <c r="F34" s="4">
        <v>5559.5285503573459</v>
      </c>
      <c r="G34" s="4">
        <v>6505.5221579002573</v>
      </c>
      <c r="H34" s="1">
        <v>8712.8693453635478</v>
      </c>
      <c r="I34" s="1">
        <v>30613.98864877459</v>
      </c>
      <c r="J34" s="1">
        <v>55987.371199836627</v>
      </c>
      <c r="K34" s="1">
        <v>63395.116892482889</v>
      </c>
      <c r="L34" s="1">
        <v>54338.735902408866</v>
      </c>
      <c r="M34" s="1">
        <v>59196.915314186059</v>
      </c>
      <c r="N34" s="1">
        <v>62386.960780593909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</row>
    <row r="35" spans="1:181" ht="15.75" x14ac:dyDescent="0.25">
      <c r="A35" s="21" t="s">
        <v>44</v>
      </c>
      <c r="B35" s="5" t="s">
        <v>24</v>
      </c>
      <c r="C35" s="4">
        <v>10327.999999999998</v>
      </c>
      <c r="D35" s="4">
        <v>12783.890776410431</v>
      </c>
      <c r="E35" s="4">
        <v>10375.098255065484</v>
      </c>
      <c r="F35" s="4">
        <v>11812.483193650885</v>
      </c>
      <c r="G35" s="4">
        <v>6101.9873030499693</v>
      </c>
      <c r="H35" s="1">
        <v>4156.0142009560941</v>
      </c>
      <c r="I35" s="1">
        <v>3479.4768055060799</v>
      </c>
      <c r="J35" s="1">
        <v>3189.7333436558879</v>
      </c>
      <c r="K35" s="1">
        <v>2729.2089909358192</v>
      </c>
      <c r="L35" s="1">
        <v>4949.0315357117152</v>
      </c>
      <c r="M35" s="1">
        <v>8239.3008216419821</v>
      </c>
      <c r="N35" s="1">
        <v>9235.3887662901416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</row>
    <row r="36" spans="1:181" s="35" customFormat="1" ht="15.75" x14ac:dyDescent="0.25">
      <c r="A36" s="39" t="s">
        <v>45</v>
      </c>
      <c r="B36" s="40" t="s">
        <v>55</v>
      </c>
      <c r="C36" s="33">
        <f>C33+C34-C35</f>
        <v>397843.17484886962</v>
      </c>
      <c r="D36" s="33">
        <f t="shared" ref="D36:M36" si="27">D33+D34-D35</f>
        <v>415648.3693936062</v>
      </c>
      <c r="E36" s="33">
        <f t="shared" si="27"/>
        <v>448839.20630516042</v>
      </c>
      <c r="F36" s="33">
        <f t="shared" si="27"/>
        <v>474162.94284233556</v>
      </c>
      <c r="G36" s="33">
        <f t="shared" si="27"/>
        <v>509208.2140379115</v>
      </c>
      <c r="H36" s="33">
        <f t="shared" si="27"/>
        <v>575195.70654902537</v>
      </c>
      <c r="I36" s="33">
        <f t="shared" si="27"/>
        <v>646444.55978990404</v>
      </c>
      <c r="J36" s="33">
        <f t="shared" si="27"/>
        <v>686698.93339826947</v>
      </c>
      <c r="K36" s="33">
        <f t="shared" si="27"/>
        <v>726574.06556316372</v>
      </c>
      <c r="L36" s="33">
        <f t="shared" si="27"/>
        <v>671487.35102943494</v>
      </c>
      <c r="M36" s="33">
        <f t="shared" si="27"/>
        <v>708143.4578910959</v>
      </c>
      <c r="N36" s="33">
        <f t="shared" ref="N36" si="28">N33+N34-N35</f>
        <v>762069.84889815573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29"/>
      <c r="FV36" s="29"/>
      <c r="FW36" s="29"/>
      <c r="FX36" s="29"/>
      <c r="FY36" s="29"/>
    </row>
    <row r="37" spans="1:181" s="35" customFormat="1" ht="15.75" x14ac:dyDescent="0.25">
      <c r="A37" s="39" t="s">
        <v>46</v>
      </c>
      <c r="B37" s="40" t="s">
        <v>42</v>
      </c>
      <c r="C37" s="33">
        <f>GSVA_cur!C37</f>
        <v>3820</v>
      </c>
      <c r="D37" s="33">
        <f>GSVA_cur!D37</f>
        <v>3840</v>
      </c>
      <c r="E37" s="33">
        <f>GSVA_cur!E37</f>
        <v>3860</v>
      </c>
      <c r="F37" s="33">
        <f>GSVA_cur!F37</f>
        <v>3890</v>
      </c>
      <c r="G37" s="33">
        <f>GSVA_cur!G37</f>
        <v>3910</v>
      </c>
      <c r="H37" s="33">
        <f>GSVA_cur!H37</f>
        <v>3930</v>
      </c>
      <c r="I37" s="33">
        <f>GSVA_cur!I37</f>
        <v>3950</v>
      </c>
      <c r="J37" s="33">
        <f>GSVA_cur!J37</f>
        <v>3960</v>
      </c>
      <c r="K37" s="33">
        <f>GSVA_cur!K37</f>
        <v>3980</v>
      </c>
      <c r="L37" s="33">
        <f>GSVA_cur!L37</f>
        <v>4000</v>
      </c>
      <c r="M37" s="33">
        <f>GSVA_cur!M37</f>
        <v>4010</v>
      </c>
      <c r="N37" s="33">
        <f>GSVA_cur!N37</f>
        <v>4020</v>
      </c>
      <c r="O37" s="6"/>
      <c r="P37" s="6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</row>
    <row r="38" spans="1:181" s="35" customFormat="1" ht="15.75" x14ac:dyDescent="0.25">
      <c r="A38" s="39" t="s">
        <v>47</v>
      </c>
      <c r="B38" s="40" t="s">
        <v>58</v>
      </c>
      <c r="C38" s="33">
        <f>C36/C37*1000</f>
        <v>104147.42797090828</v>
      </c>
      <c r="D38" s="33">
        <f t="shared" ref="D38:M38" si="29">D36/D37*1000</f>
        <v>108241.76286291827</v>
      </c>
      <c r="E38" s="33">
        <f t="shared" si="29"/>
        <v>116279.58712568923</v>
      </c>
      <c r="F38" s="33">
        <f t="shared" si="29"/>
        <v>121892.78736306826</v>
      </c>
      <c r="G38" s="33">
        <f t="shared" si="29"/>
        <v>130232.27980509245</v>
      </c>
      <c r="H38" s="33">
        <f t="shared" si="29"/>
        <v>146360.23067405223</v>
      </c>
      <c r="I38" s="33">
        <f t="shared" si="29"/>
        <v>163656.85057972255</v>
      </c>
      <c r="J38" s="33">
        <f t="shared" si="29"/>
        <v>173408.82156521958</v>
      </c>
      <c r="K38" s="33">
        <f t="shared" si="29"/>
        <v>182556.29788019188</v>
      </c>
      <c r="L38" s="33">
        <f t="shared" si="29"/>
        <v>167871.83775735873</v>
      </c>
      <c r="M38" s="33">
        <f t="shared" si="29"/>
        <v>176594.37852645782</v>
      </c>
      <c r="N38" s="33">
        <f t="shared" ref="N38" si="30">N36/N37*1000</f>
        <v>189569.61415377009</v>
      </c>
      <c r="O38" s="8"/>
      <c r="P38" s="8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34"/>
      <c r="BR38" s="34"/>
      <c r="BS38" s="34"/>
      <c r="BT38" s="34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</row>
    <row r="39" spans="1:181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6" max="1048575" man="1"/>
    <brk id="28" max="1048575" man="1"/>
    <brk id="44" max="1048575" man="1"/>
    <brk id="108" max="95" man="1"/>
    <brk id="144" max="1048575" man="1"/>
    <brk id="168" max="1048575" man="1"/>
    <brk id="176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D39"/>
  <sheetViews>
    <sheetView zoomScale="75" zoomScaleNormal="75" zoomScaleSheetLayoutView="100" workbookViewId="0">
      <pane xSplit="2" ySplit="5" topLeftCell="C33" activePane="bottomRight" state="frozen"/>
      <selection activeCell="O1" sqref="O1:AM1048576"/>
      <selection pane="topRight" activeCell="O1" sqref="O1:AM1048576"/>
      <selection pane="bottomLeft" activeCell="O1" sqref="O1:AM1048576"/>
      <selection pane="bottomRight" activeCell="O1" sqref="O1:AM1048576"/>
    </sheetView>
  </sheetViews>
  <sheetFormatPr defaultColWidth="8.85546875" defaultRowHeight="15" x14ac:dyDescent="0.25"/>
  <cols>
    <col min="1" max="1" width="11" style="2" customWidth="1"/>
    <col min="2" max="2" width="19.85546875" style="2" customWidth="1"/>
    <col min="3" max="5" width="11.28515625" style="2" customWidth="1"/>
    <col min="6" max="7" width="11.28515625" style="7" customWidth="1"/>
    <col min="8" max="14" width="11.85546875" style="6" customWidth="1"/>
    <col min="15" max="15" width="9.140625" style="7" customWidth="1"/>
    <col min="16" max="16" width="10.85546875" style="7" customWidth="1"/>
    <col min="17" max="17" width="10.85546875" style="6" customWidth="1"/>
    <col min="18" max="18" width="11" style="7" customWidth="1"/>
    <col min="19" max="21" width="11.42578125" style="7" customWidth="1"/>
    <col min="22" max="49" width="9.140625" style="7" customWidth="1"/>
    <col min="50" max="50" width="12.42578125" style="7" customWidth="1"/>
    <col min="51" max="72" width="9.140625" style="7" customWidth="1"/>
    <col min="73" max="73" width="12.140625" style="7" customWidth="1"/>
    <col min="74" max="77" width="9.140625" style="7" customWidth="1"/>
    <col min="78" max="82" width="9.140625" style="7" hidden="1" customWidth="1"/>
    <col min="83" max="83" width="9.140625" style="7" customWidth="1"/>
    <col min="84" max="88" width="9.140625" style="7" hidden="1" customWidth="1"/>
    <col min="89" max="89" width="9.140625" style="7" customWidth="1"/>
    <col min="90" max="94" width="9.140625" style="7" hidden="1" customWidth="1"/>
    <col min="95" max="95" width="9.140625" style="7" customWidth="1"/>
    <col min="96" max="100" width="9.140625" style="7" hidden="1" customWidth="1"/>
    <col min="101" max="101" width="9.140625" style="7" customWidth="1"/>
    <col min="102" max="106" width="9.140625" style="7" hidden="1" customWidth="1"/>
    <col min="107" max="107" width="9.140625" style="6" customWidth="1"/>
    <col min="108" max="112" width="9.140625" style="6" hidden="1" customWidth="1"/>
    <col min="113" max="113" width="9.140625" style="6" customWidth="1"/>
    <col min="114" max="118" width="9.140625" style="6" hidden="1" customWidth="1"/>
    <col min="119" max="119" width="9.140625" style="6" customWidth="1"/>
    <col min="120" max="124" width="9.140625" style="6" hidden="1" customWidth="1"/>
    <col min="125" max="125" width="9.140625" style="6" customWidth="1"/>
    <col min="126" max="155" width="9.140625" style="7" customWidth="1"/>
    <col min="156" max="156" width="9.140625" style="7" hidden="1" customWidth="1"/>
    <col min="157" max="164" width="9.140625" style="7" customWidth="1"/>
    <col min="165" max="165" width="9.140625" style="7" hidden="1" customWidth="1"/>
    <col min="166" max="170" width="9.140625" style="7" customWidth="1"/>
    <col min="171" max="171" width="9.140625" style="7" hidden="1" customWidth="1"/>
    <col min="172" max="181" width="9.140625" style="7" customWidth="1"/>
    <col min="182" max="185" width="8.85546875" style="7"/>
    <col min="186" max="186" width="12.7109375" style="7" bestFit="1" customWidth="1"/>
    <col min="187" max="16384" width="8.85546875" style="2"/>
  </cols>
  <sheetData>
    <row r="1" spans="1:186" x14ac:dyDescent="0.25">
      <c r="A1" s="2" t="s">
        <v>53</v>
      </c>
      <c r="B1" s="23" t="str">
        <f>GSVA_const!B1</f>
        <v>Andaman &amp; Nicobar Islands</v>
      </c>
      <c r="P1" s="8"/>
    </row>
    <row r="2" spans="1:186" ht="15.75" x14ac:dyDescent="0.25">
      <c r="A2" s="12" t="s">
        <v>50</v>
      </c>
      <c r="I2" s="6" t="str">
        <f>[1]GSVA_cur!$I$3</f>
        <v>As on 01.08.2024</v>
      </c>
    </row>
    <row r="3" spans="1:186" ht="15.75" x14ac:dyDescent="0.25">
      <c r="A3" s="12"/>
    </row>
    <row r="4" spans="1:186" ht="15.75" x14ac:dyDescent="0.25">
      <c r="A4" s="12"/>
      <c r="E4" s="11"/>
      <c r="F4" s="11" t="s">
        <v>57</v>
      </c>
      <c r="G4" s="11"/>
    </row>
    <row r="5" spans="1:186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22" t="s">
        <v>72</v>
      </c>
      <c r="N5" s="22" t="s">
        <v>73</v>
      </c>
    </row>
    <row r="6" spans="1:186" s="30" customFormat="1" ht="30" x14ac:dyDescent="0.25">
      <c r="A6" s="24" t="s">
        <v>26</v>
      </c>
      <c r="B6" s="25" t="s">
        <v>2</v>
      </c>
      <c r="C6" s="26">
        <f>SUM(C7:C10)</f>
        <v>53759.253345351906</v>
      </c>
      <c r="D6" s="26">
        <f t="shared" ref="D6:M6" si="0">SUM(D7:D10)</f>
        <v>55471.793359785006</v>
      </c>
      <c r="E6" s="26">
        <f t="shared" si="0"/>
        <v>64994.56154652754</v>
      </c>
      <c r="F6" s="26">
        <f t="shared" si="0"/>
        <v>68566.30649257492</v>
      </c>
      <c r="G6" s="26">
        <f t="shared" si="0"/>
        <v>74978.508627410381</v>
      </c>
      <c r="H6" s="26">
        <f t="shared" si="0"/>
        <v>74747.801690757507</v>
      </c>
      <c r="I6" s="26">
        <f t="shared" si="0"/>
        <v>91199.172964905913</v>
      </c>
      <c r="J6" s="26">
        <f t="shared" si="0"/>
        <v>97646.454921708268</v>
      </c>
      <c r="K6" s="26">
        <f t="shared" si="0"/>
        <v>105599.16914858826</v>
      </c>
      <c r="L6" s="26">
        <f t="shared" si="0"/>
        <v>117521.79772354223</v>
      </c>
      <c r="M6" s="26">
        <f t="shared" si="0"/>
        <v>123809.42905817874</v>
      </c>
      <c r="N6" s="26">
        <f t="shared" ref="N6" si="1">SUM(N7:N10)</f>
        <v>128187.56774541282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8"/>
      <c r="GB6" s="28"/>
      <c r="GC6" s="28"/>
      <c r="GD6" s="29"/>
    </row>
    <row r="7" spans="1:186" ht="15.75" x14ac:dyDescent="0.25">
      <c r="A7" s="18">
        <v>1.1000000000000001</v>
      </c>
      <c r="B7" s="19" t="s">
        <v>59</v>
      </c>
      <c r="C7" s="4">
        <v>22672.660464745775</v>
      </c>
      <c r="D7" s="4">
        <v>22388.054379615463</v>
      </c>
      <c r="E7" s="4">
        <v>26405.251466284652</v>
      </c>
      <c r="F7" s="4">
        <v>28133.814113750152</v>
      </c>
      <c r="G7" s="4">
        <v>36906.491020096408</v>
      </c>
      <c r="H7" s="1">
        <v>30988.913120853504</v>
      </c>
      <c r="I7" s="1">
        <v>46916.708907084801</v>
      </c>
      <c r="J7" s="1">
        <v>40374.7517327721</v>
      </c>
      <c r="K7" s="1">
        <v>39072.802483317209</v>
      </c>
      <c r="L7" s="1">
        <v>47876.792337417515</v>
      </c>
      <c r="M7" s="1">
        <v>55669.421454966214</v>
      </c>
      <c r="N7" s="1">
        <v>54192.926981732686</v>
      </c>
      <c r="O7" s="9"/>
      <c r="P7" s="9"/>
      <c r="Q7" s="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6"/>
      <c r="GB7" s="6"/>
      <c r="GC7" s="6"/>
    </row>
    <row r="8" spans="1:186" ht="15.75" x14ac:dyDescent="0.25">
      <c r="A8" s="18">
        <v>1.2</v>
      </c>
      <c r="B8" s="19" t="s">
        <v>60</v>
      </c>
      <c r="C8" s="4">
        <v>13448.045082941948</v>
      </c>
      <c r="D8" s="4">
        <v>14942.020661231933</v>
      </c>
      <c r="E8" s="4">
        <v>18780.785537607782</v>
      </c>
      <c r="F8" s="4">
        <v>19243.227400996297</v>
      </c>
      <c r="G8" s="4">
        <v>16428.678463219196</v>
      </c>
      <c r="H8" s="1">
        <v>18340.625581303342</v>
      </c>
      <c r="I8" s="1">
        <v>20787.922093648423</v>
      </c>
      <c r="J8" s="1">
        <v>22687.630930834403</v>
      </c>
      <c r="K8" s="1">
        <v>24678.133309806832</v>
      </c>
      <c r="L8" s="1">
        <v>27051.48636264131</v>
      </c>
      <c r="M8" s="1">
        <v>27714.58689893574</v>
      </c>
      <c r="N8" s="1">
        <v>25611.76882535316</v>
      </c>
      <c r="O8" s="9"/>
      <c r="P8" s="9"/>
      <c r="Q8" s="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6"/>
      <c r="GB8" s="6"/>
      <c r="GC8" s="6"/>
    </row>
    <row r="9" spans="1:186" ht="15.75" x14ac:dyDescent="0.25">
      <c r="A9" s="18">
        <v>1.3</v>
      </c>
      <c r="B9" s="19" t="s">
        <v>61</v>
      </c>
      <c r="C9" s="4">
        <v>3999.8483079979937</v>
      </c>
      <c r="D9" s="4">
        <v>3859.0149860654537</v>
      </c>
      <c r="E9" s="4">
        <v>4508.20818607198</v>
      </c>
      <c r="F9" s="4">
        <v>4577.6020912605072</v>
      </c>
      <c r="G9" s="4">
        <v>5022.5265719645658</v>
      </c>
      <c r="H9" s="1">
        <v>7406.6755051646878</v>
      </c>
      <c r="I9" s="1">
        <v>5708.3297449478641</v>
      </c>
      <c r="J9" s="1">
        <v>14139.668521877182</v>
      </c>
      <c r="K9" s="1">
        <v>19790.179898393908</v>
      </c>
      <c r="L9" s="1">
        <v>18626.766351164923</v>
      </c>
      <c r="M9" s="1">
        <v>16868.801723389875</v>
      </c>
      <c r="N9" s="1">
        <v>17805.934968762904</v>
      </c>
      <c r="O9" s="9"/>
      <c r="P9" s="9"/>
      <c r="Q9" s="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6"/>
      <c r="GB9" s="6"/>
      <c r="GC9" s="6"/>
    </row>
    <row r="10" spans="1:186" ht="30" x14ac:dyDescent="0.25">
      <c r="A10" s="18">
        <v>1.4</v>
      </c>
      <c r="B10" s="19" t="s">
        <v>62</v>
      </c>
      <c r="C10" s="4">
        <v>13638.699489666194</v>
      </c>
      <c r="D10" s="4">
        <v>14282.703332872152</v>
      </c>
      <c r="E10" s="4">
        <v>15300.316356563133</v>
      </c>
      <c r="F10" s="4">
        <v>16611.66288656796</v>
      </c>
      <c r="G10" s="4">
        <v>16620.812572130206</v>
      </c>
      <c r="H10" s="1">
        <v>18011.587483435978</v>
      </c>
      <c r="I10" s="1">
        <v>17786.212219224813</v>
      </c>
      <c r="J10" s="1">
        <v>20444.403736224565</v>
      </c>
      <c r="K10" s="1">
        <v>22058.053457070317</v>
      </c>
      <c r="L10" s="1">
        <v>23966.752672318489</v>
      </c>
      <c r="M10" s="1">
        <v>23556.618980886906</v>
      </c>
      <c r="N10" s="1">
        <v>30576.936969564071</v>
      </c>
      <c r="O10" s="9"/>
      <c r="P10" s="9"/>
      <c r="Q10" s="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6"/>
      <c r="GB10" s="6"/>
      <c r="GC10" s="6"/>
    </row>
    <row r="11" spans="1:186" ht="30" x14ac:dyDescent="0.25">
      <c r="A11" s="20" t="s">
        <v>31</v>
      </c>
      <c r="B11" s="19" t="s">
        <v>3</v>
      </c>
      <c r="C11" s="4">
        <v>-4218.8316826040646</v>
      </c>
      <c r="D11" s="4">
        <v>-3912.9157261955838</v>
      </c>
      <c r="E11" s="4">
        <v>-3117.0296413761389</v>
      </c>
      <c r="F11" s="4">
        <v>14361.616968331195</v>
      </c>
      <c r="G11" s="4">
        <v>6161.0764838762707</v>
      </c>
      <c r="H11" s="1">
        <v>4793.162413285354</v>
      </c>
      <c r="I11" s="1">
        <v>4445.0295489148093</v>
      </c>
      <c r="J11" s="1">
        <v>4735.0794373757908</v>
      </c>
      <c r="K11" s="1">
        <v>4253.2798156274912</v>
      </c>
      <c r="L11" s="1">
        <v>3754.6097054119655</v>
      </c>
      <c r="M11" s="1">
        <v>4795.0995203159173</v>
      </c>
      <c r="N11" s="1">
        <v>5462.2260903783281</v>
      </c>
      <c r="O11" s="9"/>
      <c r="P11" s="9"/>
      <c r="Q11" s="8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6"/>
      <c r="GB11" s="6"/>
      <c r="GC11" s="6"/>
    </row>
    <row r="12" spans="1:186" s="35" customFormat="1" ht="15.75" x14ac:dyDescent="0.25">
      <c r="A12" s="31"/>
      <c r="B12" s="32" t="s">
        <v>28</v>
      </c>
      <c r="C12" s="33">
        <f>C6+C11</f>
        <v>49540.421662747845</v>
      </c>
      <c r="D12" s="33">
        <f t="shared" ref="D12:M12" si="2">D6+D11</f>
        <v>51558.877633589422</v>
      </c>
      <c r="E12" s="33">
        <f t="shared" si="2"/>
        <v>61877.531905151402</v>
      </c>
      <c r="F12" s="33">
        <f t="shared" si="2"/>
        <v>82927.92346090611</v>
      </c>
      <c r="G12" s="33">
        <f t="shared" si="2"/>
        <v>81139.585111286651</v>
      </c>
      <c r="H12" s="33">
        <f t="shared" si="2"/>
        <v>79540.964104042854</v>
      </c>
      <c r="I12" s="33">
        <f t="shared" si="2"/>
        <v>95644.202513820725</v>
      </c>
      <c r="J12" s="33">
        <f t="shared" si="2"/>
        <v>102381.53435908406</v>
      </c>
      <c r="K12" s="33">
        <f t="shared" si="2"/>
        <v>109852.44896421576</v>
      </c>
      <c r="L12" s="33">
        <f t="shared" si="2"/>
        <v>121276.40742895419</v>
      </c>
      <c r="M12" s="33">
        <f t="shared" si="2"/>
        <v>128604.52857849465</v>
      </c>
      <c r="N12" s="33">
        <f t="shared" ref="N12" si="3">N6+N11</f>
        <v>133649.79383579115</v>
      </c>
      <c r="O12" s="9"/>
      <c r="P12" s="9"/>
      <c r="Q12" s="8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28"/>
      <c r="GB12" s="28"/>
      <c r="GC12" s="28"/>
      <c r="GD12" s="29"/>
    </row>
    <row r="13" spans="1:186" s="17" customFormat="1" ht="15.75" x14ac:dyDescent="0.25">
      <c r="A13" s="15" t="s">
        <v>32</v>
      </c>
      <c r="B13" s="16" t="s">
        <v>4</v>
      </c>
      <c r="C13" s="1">
        <v>5051.7829234359997</v>
      </c>
      <c r="D13" s="1">
        <v>5113.3146224774791</v>
      </c>
      <c r="E13" s="1">
        <v>5210.1216610391893</v>
      </c>
      <c r="F13" s="1">
        <v>3504.7897284305145</v>
      </c>
      <c r="G13" s="1">
        <v>6359.8922697064127</v>
      </c>
      <c r="H13" s="1">
        <v>7338.3380571595171</v>
      </c>
      <c r="I13" s="1">
        <v>6287.8588372797458</v>
      </c>
      <c r="J13" s="1">
        <v>5696.4065053515078</v>
      </c>
      <c r="K13" s="1">
        <v>4890.8260307638166</v>
      </c>
      <c r="L13" s="1">
        <v>4360.0322378731589</v>
      </c>
      <c r="M13" s="1">
        <v>4128.4848054280183</v>
      </c>
      <c r="N13" s="1">
        <v>2816.6786912803464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6"/>
      <c r="GB13" s="6"/>
      <c r="GC13" s="6"/>
      <c r="GD13" s="7"/>
    </row>
    <row r="14" spans="1:186" ht="45" x14ac:dyDescent="0.25">
      <c r="A14" s="20" t="s">
        <v>33</v>
      </c>
      <c r="B14" s="19" t="s">
        <v>5</v>
      </c>
      <c r="C14" s="4">
        <v>9827.1375466025693</v>
      </c>
      <c r="D14" s="4">
        <v>11226.961699770447</v>
      </c>
      <c r="E14" s="4">
        <v>8207.7021035647304</v>
      </c>
      <c r="F14" s="4">
        <v>16776.677901520085</v>
      </c>
      <c r="G14" s="4">
        <v>18400.490684171022</v>
      </c>
      <c r="H14" s="1">
        <v>18149.705371134769</v>
      </c>
      <c r="I14" s="1">
        <v>17151.669545228422</v>
      </c>
      <c r="J14" s="1">
        <v>19580.095637957798</v>
      </c>
      <c r="K14" s="1">
        <v>20571.440739219594</v>
      </c>
      <c r="L14" s="1">
        <v>27639.984017042851</v>
      </c>
      <c r="M14" s="1">
        <v>22746.478533976857</v>
      </c>
      <c r="N14" s="1">
        <v>36517.269617288752</v>
      </c>
      <c r="O14" s="9"/>
      <c r="P14" s="9"/>
      <c r="Q14" s="8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8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8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8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6"/>
      <c r="GB14" s="6"/>
      <c r="GC14" s="6"/>
    </row>
    <row r="15" spans="1:186" ht="15.75" x14ac:dyDescent="0.25">
      <c r="A15" s="20" t="s">
        <v>34</v>
      </c>
      <c r="B15" s="19" t="s">
        <v>6</v>
      </c>
      <c r="C15" s="4">
        <v>50758.099161886305</v>
      </c>
      <c r="D15" s="4">
        <v>57139.033955988627</v>
      </c>
      <c r="E15" s="4">
        <v>63864.802859645264</v>
      </c>
      <c r="F15" s="4">
        <v>64941.460709732288</v>
      </c>
      <c r="G15" s="4">
        <v>72172.112713186958</v>
      </c>
      <c r="H15" s="1">
        <v>79649.99965817378</v>
      </c>
      <c r="I15" s="1">
        <v>91715.719062851203</v>
      </c>
      <c r="J15" s="1">
        <v>96033.636367794199</v>
      </c>
      <c r="K15" s="1">
        <v>104314.54411251481</v>
      </c>
      <c r="L15" s="1">
        <v>90774.795975963367</v>
      </c>
      <c r="M15" s="1">
        <v>120630.02929132761</v>
      </c>
      <c r="N15" s="1">
        <v>133093.5615438807</v>
      </c>
      <c r="O15" s="9"/>
      <c r="P15" s="9"/>
      <c r="Q15" s="8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8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8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8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6"/>
      <c r="GB15" s="6"/>
      <c r="GC15" s="6"/>
    </row>
    <row r="16" spans="1:186" s="35" customFormat="1" ht="15.75" x14ac:dyDescent="0.25">
      <c r="A16" s="31"/>
      <c r="B16" s="32" t="s">
        <v>29</v>
      </c>
      <c r="C16" s="33">
        <f>+C13+C14+C15</f>
        <v>65637.019631924879</v>
      </c>
      <c r="D16" s="33">
        <f t="shared" ref="D16:H16" si="4">+D13+D14+D15</f>
        <v>73479.310278236546</v>
      </c>
      <c r="E16" s="33">
        <f t="shared" si="4"/>
        <v>77282.626624249184</v>
      </c>
      <c r="F16" s="33">
        <f t="shared" si="4"/>
        <v>85222.928339682883</v>
      </c>
      <c r="G16" s="33">
        <f t="shared" si="4"/>
        <v>96932.495667064388</v>
      </c>
      <c r="H16" s="33">
        <f t="shared" si="4"/>
        <v>105138.04308646807</v>
      </c>
      <c r="I16" s="33">
        <f t="shared" ref="I16:J16" si="5">+I13+I14+I15</f>
        <v>115155.24744535937</v>
      </c>
      <c r="J16" s="33">
        <f t="shared" si="5"/>
        <v>121310.13851110351</v>
      </c>
      <c r="K16" s="33">
        <f t="shared" ref="K16" si="6">+K13+K14+K15</f>
        <v>129776.81088249822</v>
      </c>
      <c r="L16" s="33">
        <f t="shared" ref="L16:M16" si="7">+L13+L14+L15</f>
        <v>122774.81223087938</v>
      </c>
      <c r="M16" s="33">
        <f t="shared" si="7"/>
        <v>147504.99263073248</v>
      </c>
      <c r="N16" s="33">
        <f t="shared" ref="N16" si="8">+N13+N14+N15</f>
        <v>172427.50985244979</v>
      </c>
      <c r="O16" s="9"/>
      <c r="P16" s="9"/>
      <c r="Q16" s="8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27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27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27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28"/>
      <c r="GB16" s="28"/>
      <c r="GC16" s="28"/>
      <c r="GD16" s="29"/>
    </row>
    <row r="17" spans="1:186" s="30" customFormat="1" ht="30" x14ac:dyDescent="0.25">
      <c r="A17" s="24" t="s">
        <v>35</v>
      </c>
      <c r="B17" s="25" t="s">
        <v>7</v>
      </c>
      <c r="C17" s="26">
        <f>C18+C19</f>
        <v>31990.691822353947</v>
      </c>
      <c r="D17" s="26">
        <f t="shared" ref="D17:H17" si="9">D18+D19</f>
        <v>39417.23671578191</v>
      </c>
      <c r="E17" s="26">
        <f t="shared" si="9"/>
        <v>48643.957999999999</v>
      </c>
      <c r="F17" s="26">
        <f t="shared" si="9"/>
        <v>49090.233100000005</v>
      </c>
      <c r="G17" s="26">
        <f t="shared" si="9"/>
        <v>52118.520200000006</v>
      </c>
      <c r="H17" s="26">
        <f t="shared" si="9"/>
        <v>58175.976999999999</v>
      </c>
      <c r="I17" s="26">
        <f t="shared" ref="I17:J17" si="10">I18+I19</f>
        <v>69057.408050977378</v>
      </c>
      <c r="J17" s="26">
        <f t="shared" si="10"/>
        <v>87080.641312672713</v>
      </c>
      <c r="K17" s="26">
        <f t="shared" ref="K17" si="11">K18+K19</f>
        <v>83659.294897201049</v>
      </c>
      <c r="L17" s="26">
        <f t="shared" ref="L17:M17" si="12">L18+L19</f>
        <v>65852.2356</v>
      </c>
      <c r="M17" s="26">
        <f t="shared" si="12"/>
        <v>84104.941062123427</v>
      </c>
      <c r="N17" s="26">
        <f t="shared" ref="N17" si="13">N18+N19</f>
        <v>103791.15986780111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8"/>
      <c r="GB17" s="28"/>
      <c r="GC17" s="28"/>
      <c r="GD17" s="29"/>
    </row>
    <row r="18" spans="1:186" ht="30" x14ac:dyDescent="0.25">
      <c r="A18" s="18">
        <v>6.1</v>
      </c>
      <c r="B18" s="19" t="s">
        <v>8</v>
      </c>
      <c r="C18" s="4">
        <v>29770.271862219022</v>
      </c>
      <c r="D18" s="4">
        <v>36960.402302511284</v>
      </c>
      <c r="E18" s="4">
        <v>46567.987999999998</v>
      </c>
      <c r="F18" s="4">
        <v>46878.764300000003</v>
      </c>
      <c r="G18" s="4">
        <v>49752.299400000004</v>
      </c>
      <c r="H18" s="1">
        <v>55457.902000000002</v>
      </c>
      <c r="I18" s="1">
        <v>65969.981169178209</v>
      </c>
      <c r="J18" s="1">
        <v>83476.617169916834</v>
      </c>
      <c r="K18" s="1">
        <v>80026.707126058682</v>
      </c>
      <c r="L18" s="1">
        <v>64839.351999999999</v>
      </c>
      <c r="M18" s="1">
        <v>82628.775958087383</v>
      </c>
      <c r="N18" s="1">
        <v>100903.87654674237</v>
      </c>
      <c r="O18" s="9"/>
      <c r="P18" s="9"/>
      <c r="Q18" s="8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6"/>
      <c r="GB18" s="6"/>
      <c r="GC18" s="6"/>
    </row>
    <row r="19" spans="1:186" ht="15.75" x14ac:dyDescent="0.25">
      <c r="A19" s="18">
        <v>6.2</v>
      </c>
      <c r="B19" s="19" t="s">
        <v>9</v>
      </c>
      <c r="C19" s="4">
        <v>2220.4199601349251</v>
      </c>
      <c r="D19" s="4">
        <v>2456.8344132706261</v>
      </c>
      <c r="E19" s="4">
        <v>2075.9699999999998</v>
      </c>
      <c r="F19" s="4">
        <v>2211.4688000000001</v>
      </c>
      <c r="G19" s="4">
        <v>2366.2208000000001</v>
      </c>
      <c r="H19" s="1">
        <v>2718.0749999999998</v>
      </c>
      <c r="I19" s="1">
        <v>3087.4268817991642</v>
      </c>
      <c r="J19" s="1">
        <v>3604.0241427558831</v>
      </c>
      <c r="K19" s="1">
        <v>3632.5877711423636</v>
      </c>
      <c r="L19" s="1">
        <v>1012.8836000000001</v>
      </c>
      <c r="M19" s="1">
        <v>1476.1651040360457</v>
      </c>
      <c r="N19" s="1">
        <v>2887.2833210587478</v>
      </c>
      <c r="O19" s="9"/>
      <c r="P19" s="9"/>
      <c r="Q19" s="8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6"/>
      <c r="GB19" s="6"/>
      <c r="GC19" s="6"/>
    </row>
    <row r="20" spans="1:186" s="30" customFormat="1" ht="60" x14ac:dyDescent="0.25">
      <c r="A20" s="36" t="s">
        <v>36</v>
      </c>
      <c r="B20" s="37" t="s">
        <v>10</v>
      </c>
      <c r="C20" s="26">
        <f>SUM(C21:C27)</f>
        <v>38322.013287026806</v>
      </c>
      <c r="D20" s="26">
        <f t="shared" ref="D20:M20" si="14">SUM(D21:D27)</f>
        <v>42853.060880901328</v>
      </c>
      <c r="E20" s="26">
        <f t="shared" si="14"/>
        <v>46222.885366545393</v>
      </c>
      <c r="F20" s="26">
        <f t="shared" si="14"/>
        <v>52120.18053414824</v>
      </c>
      <c r="G20" s="26">
        <f t="shared" si="14"/>
        <v>58426.955695211742</v>
      </c>
      <c r="H20" s="26">
        <f t="shared" si="14"/>
        <v>75094.07857921136</v>
      </c>
      <c r="I20" s="26">
        <f t="shared" si="14"/>
        <v>78295.188299999994</v>
      </c>
      <c r="J20" s="26">
        <f t="shared" si="14"/>
        <v>80168.015100722259</v>
      </c>
      <c r="K20" s="26">
        <f t="shared" si="14"/>
        <v>84211.91553203146</v>
      </c>
      <c r="L20" s="26">
        <f t="shared" si="14"/>
        <v>63944.600363850055</v>
      </c>
      <c r="M20" s="26">
        <f t="shared" si="14"/>
        <v>86298.187273301999</v>
      </c>
      <c r="N20" s="26">
        <f t="shared" ref="N20" si="15">SUM(N21:N27)</f>
        <v>108805.43947012123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8"/>
      <c r="GB20" s="28"/>
      <c r="GC20" s="28"/>
      <c r="GD20" s="29"/>
    </row>
    <row r="21" spans="1:186" ht="15.75" x14ac:dyDescent="0.25">
      <c r="A21" s="18">
        <v>7.1</v>
      </c>
      <c r="B21" s="19" t="s">
        <v>11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1">
        <v>0</v>
      </c>
      <c r="M21" s="1">
        <v>0</v>
      </c>
      <c r="N21" s="1">
        <v>0</v>
      </c>
      <c r="O21" s="9"/>
      <c r="P21" s="9"/>
      <c r="Q21" s="8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6"/>
      <c r="GB21" s="6"/>
      <c r="GC21" s="6"/>
    </row>
    <row r="22" spans="1:186" ht="15.75" x14ac:dyDescent="0.25">
      <c r="A22" s="18">
        <v>7.2</v>
      </c>
      <c r="B22" s="19" t="s">
        <v>12</v>
      </c>
      <c r="C22" s="41">
        <v>12223.664414734445</v>
      </c>
      <c r="D22" s="42">
        <v>13234.300811092915</v>
      </c>
      <c r="E22" s="42">
        <v>15287.251199999999</v>
      </c>
      <c r="F22" s="42">
        <v>16971.405599999998</v>
      </c>
      <c r="G22" s="42">
        <v>18192.614000000001</v>
      </c>
      <c r="H22" s="42">
        <v>21323.2696</v>
      </c>
      <c r="I22" s="42">
        <v>25160.592000000001</v>
      </c>
      <c r="J22" s="1">
        <v>30302.321350545681</v>
      </c>
      <c r="K22" s="1">
        <v>30573.556233657582</v>
      </c>
      <c r="L22" s="1">
        <v>23443.136200000001</v>
      </c>
      <c r="M22" s="1">
        <v>35731.117507466312</v>
      </c>
      <c r="N22" s="1">
        <v>35485.245769308101</v>
      </c>
      <c r="O22" s="9"/>
      <c r="P22" s="9"/>
      <c r="Q22" s="8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6"/>
      <c r="GB22" s="6"/>
      <c r="GC22" s="6"/>
    </row>
    <row r="23" spans="1:186" ht="15.75" x14ac:dyDescent="0.25">
      <c r="A23" s="18">
        <v>7.3</v>
      </c>
      <c r="B23" s="19" t="s">
        <v>13</v>
      </c>
      <c r="C23" s="41">
        <v>5495.8108803789546</v>
      </c>
      <c r="D23" s="42">
        <v>6408.9442444104498</v>
      </c>
      <c r="E23" s="42">
        <v>6468.9871999999996</v>
      </c>
      <c r="F23" s="42">
        <v>4835.4943999999996</v>
      </c>
      <c r="G23" s="42">
        <v>3438.6679999999997</v>
      </c>
      <c r="H23" s="42">
        <v>5236.9539999999997</v>
      </c>
      <c r="I23" s="42">
        <v>6357.4485000000004</v>
      </c>
      <c r="J23" s="1">
        <v>8024.0768950549209</v>
      </c>
      <c r="K23" s="1">
        <v>6784.1661984542825</v>
      </c>
      <c r="L23" s="1">
        <v>7012.8502000000008</v>
      </c>
      <c r="M23" s="1">
        <v>7782.7664046474911</v>
      </c>
      <c r="N23" s="1">
        <v>8790.6487913359233</v>
      </c>
      <c r="O23" s="9"/>
      <c r="P23" s="9"/>
      <c r="Q23" s="8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6"/>
      <c r="GB23" s="6"/>
      <c r="GC23" s="6"/>
    </row>
    <row r="24" spans="1:186" ht="15.75" x14ac:dyDescent="0.25">
      <c r="A24" s="18">
        <v>7.4</v>
      </c>
      <c r="B24" s="19" t="s">
        <v>14</v>
      </c>
      <c r="C24" s="41">
        <v>1770.0303717640627</v>
      </c>
      <c r="D24" s="42">
        <v>3016.6719722058679</v>
      </c>
      <c r="E24" s="42">
        <v>1471.0223999999998</v>
      </c>
      <c r="F24" s="42">
        <v>3246.1117999999997</v>
      </c>
      <c r="G24" s="42">
        <v>6525.5659999999998</v>
      </c>
      <c r="H24" s="42">
        <v>8754.0172000000002</v>
      </c>
      <c r="I24" s="42">
        <v>9531.0324999999993</v>
      </c>
      <c r="J24" s="1">
        <v>4463.2990476883824</v>
      </c>
      <c r="K24" s="1">
        <v>6673.6953602027006</v>
      </c>
      <c r="L24" s="1">
        <v>489.96799999999985</v>
      </c>
      <c r="M24" s="1">
        <v>319.77451748572912</v>
      </c>
      <c r="N24" s="1">
        <v>2049.0398386943616</v>
      </c>
      <c r="O24" s="9"/>
      <c r="P24" s="9"/>
      <c r="Q24" s="8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6"/>
      <c r="GB24" s="6"/>
      <c r="GC24" s="6"/>
    </row>
    <row r="25" spans="1:186" ht="30" x14ac:dyDescent="0.25">
      <c r="A25" s="18">
        <v>7.5</v>
      </c>
      <c r="B25" s="19" t="s">
        <v>15</v>
      </c>
      <c r="C25" s="41">
        <v>15161.853247710977</v>
      </c>
      <c r="D25" s="42">
        <v>16090.373922943734</v>
      </c>
      <c r="E25" s="42">
        <v>18212.416000000001</v>
      </c>
      <c r="F25" s="42">
        <v>21426.470700000002</v>
      </c>
      <c r="G25" s="42">
        <v>23548.995999999999</v>
      </c>
      <c r="H25" s="42">
        <v>32989.341200000003</v>
      </c>
      <c r="I25" s="42">
        <v>31079.239999999998</v>
      </c>
      <c r="J25" s="1">
        <v>30528.336360882691</v>
      </c>
      <c r="K25" s="1">
        <v>32703.358976941407</v>
      </c>
      <c r="L25" s="1">
        <v>25177.350600000002</v>
      </c>
      <c r="M25" s="1">
        <v>31983.508548084297</v>
      </c>
      <c r="N25" s="1">
        <v>50184.546985750305</v>
      </c>
      <c r="O25" s="9"/>
      <c r="P25" s="9"/>
      <c r="Q25" s="8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6"/>
      <c r="GB25" s="6"/>
      <c r="GC25" s="6"/>
    </row>
    <row r="26" spans="1:186" ht="15.75" x14ac:dyDescent="0.25">
      <c r="A26" s="18">
        <v>7.6</v>
      </c>
      <c r="B26" s="19" t="s">
        <v>16</v>
      </c>
      <c r="C26" s="41">
        <v>20.864999999999998</v>
      </c>
      <c r="D26" s="42">
        <v>36.716200000000001</v>
      </c>
      <c r="E26" s="42">
        <v>35.567399999999999</v>
      </c>
      <c r="F26" s="42">
        <v>34.516199999999998</v>
      </c>
      <c r="G26" s="42">
        <v>38.563000000000002</v>
      </c>
      <c r="H26" s="42">
        <v>94.762699999999995</v>
      </c>
      <c r="I26" s="42">
        <v>35.875300000000003</v>
      </c>
      <c r="J26" s="1">
        <v>85.934200000000004</v>
      </c>
      <c r="K26" s="1">
        <v>41.673105826022393</v>
      </c>
      <c r="L26" s="1">
        <v>32.929699999999997</v>
      </c>
      <c r="M26" s="1">
        <v>43.84</v>
      </c>
      <c r="N26" s="1">
        <v>46.856900000000003</v>
      </c>
      <c r="O26" s="9"/>
      <c r="P26" s="9"/>
      <c r="Q26" s="8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6"/>
      <c r="GB26" s="6"/>
      <c r="GC26" s="6"/>
    </row>
    <row r="27" spans="1:186" ht="45" x14ac:dyDescent="0.25">
      <c r="A27" s="18">
        <v>7.7</v>
      </c>
      <c r="B27" s="19" t="s">
        <v>17</v>
      </c>
      <c r="C27" s="41">
        <v>3649.7893724383675</v>
      </c>
      <c r="D27" s="42">
        <v>4066.053730248359</v>
      </c>
      <c r="E27" s="42">
        <v>4747.6411665453898</v>
      </c>
      <c r="F27" s="42">
        <v>5606.1818341482394</v>
      </c>
      <c r="G27" s="42">
        <v>6682.548695211739</v>
      </c>
      <c r="H27" s="42">
        <v>6695.7338792113642</v>
      </c>
      <c r="I27" s="42">
        <v>6131</v>
      </c>
      <c r="J27" s="1">
        <v>6764.0472465505754</v>
      </c>
      <c r="K27" s="1">
        <v>7435.4656569494673</v>
      </c>
      <c r="L27" s="1">
        <v>7788.3656638500452</v>
      </c>
      <c r="M27" s="1">
        <v>10437.180295618182</v>
      </c>
      <c r="N27" s="1">
        <v>12249.101185032534</v>
      </c>
      <c r="O27" s="9"/>
      <c r="P27" s="9"/>
      <c r="Q27" s="8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6"/>
      <c r="GB27" s="6"/>
      <c r="GC27" s="6"/>
    </row>
    <row r="28" spans="1:186" ht="15.75" x14ac:dyDescent="0.25">
      <c r="A28" s="20" t="s">
        <v>37</v>
      </c>
      <c r="B28" s="19" t="s">
        <v>18</v>
      </c>
      <c r="C28" s="41">
        <v>12572.452786812068</v>
      </c>
      <c r="D28" s="42">
        <v>11130</v>
      </c>
      <c r="E28" s="42">
        <v>12249</v>
      </c>
      <c r="F28" s="42">
        <v>12795.697184015804</v>
      </c>
      <c r="G28" s="42">
        <v>17746.008319120156</v>
      </c>
      <c r="H28" s="42">
        <v>15781.564428658177</v>
      </c>
      <c r="I28" s="42">
        <v>18166</v>
      </c>
      <c r="J28" s="1">
        <v>20854.787772177366</v>
      </c>
      <c r="K28" s="1">
        <v>20759.138486141073</v>
      </c>
      <c r="L28" s="1">
        <v>20939</v>
      </c>
      <c r="M28" s="1">
        <v>26983.238536627301</v>
      </c>
      <c r="N28" s="1">
        <v>32092.606202781208</v>
      </c>
      <c r="O28" s="9"/>
      <c r="P28" s="9"/>
      <c r="Q28" s="8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6"/>
      <c r="GB28" s="6"/>
      <c r="GC28" s="6"/>
    </row>
    <row r="29" spans="1:186" ht="60" x14ac:dyDescent="0.25">
      <c r="A29" s="20" t="s">
        <v>38</v>
      </c>
      <c r="B29" s="19" t="s">
        <v>19</v>
      </c>
      <c r="C29" s="41">
        <v>29289.747337022691</v>
      </c>
      <c r="D29" s="42">
        <v>32310.635829172956</v>
      </c>
      <c r="E29" s="42">
        <v>36943.860168474203</v>
      </c>
      <c r="F29" s="42">
        <v>39681.852268887968</v>
      </c>
      <c r="G29" s="42">
        <v>42968.631999999998</v>
      </c>
      <c r="H29" s="42">
        <v>46671.230900000002</v>
      </c>
      <c r="I29" s="42">
        <v>53042.241848445272</v>
      </c>
      <c r="J29" s="1">
        <v>60880.188896361025</v>
      </c>
      <c r="K29" s="1">
        <v>62799.795432671453</v>
      </c>
      <c r="L29" s="1">
        <v>63390.113812165291</v>
      </c>
      <c r="M29" s="1">
        <v>70706.951570137157</v>
      </c>
      <c r="N29" s="1">
        <v>78495.015108326334</v>
      </c>
      <c r="O29" s="9"/>
      <c r="P29" s="9"/>
      <c r="Q29" s="8"/>
      <c r="R29" s="10"/>
      <c r="S29" s="10"/>
      <c r="T29" s="10"/>
      <c r="U29" s="10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6"/>
      <c r="GB29" s="6"/>
      <c r="GC29" s="6"/>
    </row>
    <row r="30" spans="1:186" ht="30" x14ac:dyDescent="0.25">
      <c r="A30" s="20" t="s">
        <v>39</v>
      </c>
      <c r="B30" s="19" t="s">
        <v>54</v>
      </c>
      <c r="C30" s="41">
        <v>57753.819524805876</v>
      </c>
      <c r="D30" s="42">
        <v>66202.344786539528</v>
      </c>
      <c r="E30" s="42">
        <v>69824.229999999981</v>
      </c>
      <c r="F30" s="42">
        <v>86778.780137607493</v>
      </c>
      <c r="G30" s="42">
        <v>91012.148631999997</v>
      </c>
      <c r="H30" s="42">
        <v>105596.53671472562</v>
      </c>
      <c r="I30" s="42">
        <v>117350.73767471183</v>
      </c>
      <c r="J30" s="1">
        <v>132614.85301908167</v>
      </c>
      <c r="K30" s="1">
        <v>153645.75611985699</v>
      </c>
      <c r="L30" s="1">
        <v>151942.62</v>
      </c>
      <c r="M30" s="1">
        <v>155210.47615922915</v>
      </c>
      <c r="N30" s="1">
        <v>168663.495917767</v>
      </c>
      <c r="O30" s="9"/>
      <c r="P30" s="9"/>
      <c r="Q30" s="8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6"/>
      <c r="GB30" s="6"/>
      <c r="GC30" s="6"/>
    </row>
    <row r="31" spans="1:186" ht="15.75" x14ac:dyDescent="0.25">
      <c r="A31" s="20" t="s">
        <v>40</v>
      </c>
      <c r="B31" s="19" t="s">
        <v>20</v>
      </c>
      <c r="C31" s="42">
        <v>61168.008796175498</v>
      </c>
      <c r="D31" s="42">
        <v>70458.401265855398</v>
      </c>
      <c r="E31" s="42">
        <v>77315.44628394756</v>
      </c>
      <c r="F31" s="42">
        <v>90085.103199999998</v>
      </c>
      <c r="G31" s="42">
        <v>95096.9476</v>
      </c>
      <c r="H31" s="42">
        <v>114621.5</v>
      </c>
      <c r="I31" s="42">
        <v>126069.02800650397</v>
      </c>
      <c r="J31" s="1">
        <v>134335.02755786353</v>
      </c>
      <c r="K31" s="1">
        <v>147981.87805285025</v>
      </c>
      <c r="L31" s="1">
        <v>142872.68722058967</v>
      </c>
      <c r="M31" s="1">
        <v>148813.6808204366</v>
      </c>
      <c r="N31" s="1">
        <v>160438.09387383884</v>
      </c>
      <c r="O31" s="9"/>
      <c r="P31" s="9"/>
      <c r="Q31" s="8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6"/>
      <c r="GB31" s="6"/>
      <c r="GC31" s="6"/>
    </row>
    <row r="32" spans="1:186" s="35" customFormat="1" ht="21.75" customHeight="1" x14ac:dyDescent="0.25">
      <c r="A32" s="31"/>
      <c r="B32" s="32" t="s">
        <v>30</v>
      </c>
      <c r="C32" s="33">
        <f>C17+C20+C28+C29+C30+C31</f>
        <v>231096.73355419689</v>
      </c>
      <c r="D32" s="33">
        <f t="shared" ref="D32:J32" si="16">D17+D20+D28+D29+D30+D31</f>
        <v>262371.67947825114</v>
      </c>
      <c r="E32" s="33">
        <f t="shared" si="16"/>
        <v>291199.37981896714</v>
      </c>
      <c r="F32" s="33">
        <f t="shared" si="16"/>
        <v>330551.84642465954</v>
      </c>
      <c r="G32" s="33">
        <f t="shared" si="16"/>
        <v>357369.21244633192</v>
      </c>
      <c r="H32" s="33">
        <f t="shared" si="16"/>
        <v>415940.88762259512</v>
      </c>
      <c r="I32" s="33">
        <f t="shared" si="16"/>
        <v>461980.60388063837</v>
      </c>
      <c r="J32" s="33">
        <f t="shared" si="16"/>
        <v>515933.51365887851</v>
      </c>
      <c r="K32" s="33">
        <f t="shared" ref="K32" si="17">K17+K20+K28+K29+K30+K31</f>
        <v>553057.77852075233</v>
      </c>
      <c r="L32" s="33">
        <f t="shared" ref="L32:M32" si="18">L17+L20+L28+L29+L30+L31</f>
        <v>508941.25699660502</v>
      </c>
      <c r="M32" s="33">
        <f t="shared" si="18"/>
        <v>572117.47542185558</v>
      </c>
      <c r="N32" s="33">
        <f t="shared" ref="N32" si="19">N17+N20+N28+N29+N30+N31</f>
        <v>652285.81044063577</v>
      </c>
      <c r="O32" s="9"/>
      <c r="P32" s="9"/>
      <c r="Q32" s="8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28"/>
      <c r="GB32" s="28"/>
      <c r="GC32" s="28"/>
      <c r="GD32" s="29"/>
    </row>
    <row r="33" spans="1:186" s="30" customFormat="1" ht="30" x14ac:dyDescent="0.25">
      <c r="A33" s="24" t="s">
        <v>27</v>
      </c>
      <c r="B33" s="38" t="s">
        <v>51</v>
      </c>
      <c r="C33" s="26">
        <f>C6+C11+C13+C14+C15+C17+C20+C28+C29+C30+C31</f>
        <v>346274.17484886956</v>
      </c>
      <c r="D33" s="26">
        <f t="shared" ref="D33:J33" si="20">D6+D11+D13+D14+D15+D17+D20+D28+D29+D30+D31</f>
        <v>387409.8673900771</v>
      </c>
      <c r="E33" s="26">
        <f t="shared" si="20"/>
        <v>430359.53834836773</v>
      </c>
      <c r="F33" s="26">
        <f t="shared" si="20"/>
        <v>498702.69822524855</v>
      </c>
      <c r="G33" s="26">
        <f t="shared" si="20"/>
        <v>535441.29322468292</v>
      </c>
      <c r="H33" s="26">
        <f t="shared" si="20"/>
        <v>600619.89481310616</v>
      </c>
      <c r="I33" s="26">
        <f t="shared" si="20"/>
        <v>672780.05383981846</v>
      </c>
      <c r="J33" s="26">
        <f t="shared" si="20"/>
        <v>739625.18652906606</v>
      </c>
      <c r="K33" s="26">
        <f t="shared" ref="K33" si="21">K6+K11+K13+K14+K15+K17+K20+K28+K29+K30+K31</f>
        <v>792687.03836746619</v>
      </c>
      <c r="L33" s="26">
        <f t="shared" ref="L33:M33" si="22">L6+L11+L13+L14+L15+L17+L20+L28+L29+L30+L31</f>
        <v>752992.47665643855</v>
      </c>
      <c r="M33" s="26">
        <f t="shared" si="22"/>
        <v>848226.99663108273</v>
      </c>
      <c r="N33" s="26">
        <f t="shared" ref="N33" si="23">N6+N11+N13+N14+N15+N17+N20+N28+N29+N30+N31</f>
        <v>958363.11412887671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8"/>
      <c r="GB33" s="28"/>
      <c r="GC33" s="28"/>
      <c r="GD33" s="29"/>
    </row>
    <row r="34" spans="1:186" s="35" customFormat="1" ht="15.75" x14ac:dyDescent="0.25">
      <c r="A34" s="39" t="s">
        <v>43</v>
      </c>
      <c r="B34" s="40" t="s">
        <v>25</v>
      </c>
      <c r="C34" s="33">
        <f>GSVA_cur!C34</f>
        <v>4416</v>
      </c>
      <c r="D34" s="33">
        <f>GSVA_cur!D34</f>
        <v>5493</v>
      </c>
      <c r="E34" s="33">
        <f>GSVA_cur!E34</f>
        <v>10048</v>
      </c>
      <c r="F34" s="33">
        <f>GSVA_cur!F34</f>
        <v>6422</v>
      </c>
      <c r="G34" s="33">
        <f>GSVA_cur!G34</f>
        <v>7706</v>
      </c>
      <c r="H34" s="33">
        <f>GSVA_cur!H34</f>
        <v>9181</v>
      </c>
      <c r="I34" s="33">
        <f>GSVA_cur!I34</f>
        <v>37367</v>
      </c>
      <c r="J34" s="33">
        <f>GSVA_cur!J34</f>
        <v>73404</v>
      </c>
      <c r="K34" s="33">
        <f>GSVA_cur!K34</f>
        <v>85201.715784284374</v>
      </c>
      <c r="L34" s="33">
        <f>GSVA_cur!L34</f>
        <v>75342.499450997595</v>
      </c>
      <c r="M34" s="33">
        <f>GSVA_cur!M34</f>
        <v>84046.635792980465</v>
      </c>
      <c r="N34" s="33">
        <f>GSVA_cur!N34</f>
        <v>93201.587899760809</v>
      </c>
      <c r="O34" s="9"/>
      <c r="P34" s="9"/>
      <c r="Q34" s="8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29"/>
      <c r="GA34" s="29"/>
      <c r="GB34" s="29"/>
      <c r="GC34" s="29"/>
      <c r="GD34" s="29"/>
    </row>
    <row r="35" spans="1:186" s="35" customFormat="1" ht="30" x14ac:dyDescent="0.25">
      <c r="A35" s="39" t="s">
        <v>44</v>
      </c>
      <c r="B35" s="40" t="s">
        <v>24</v>
      </c>
      <c r="C35" s="33">
        <f>GSVA_cur!C35</f>
        <v>10328</v>
      </c>
      <c r="D35" s="33">
        <f>GSVA_cur!D35</f>
        <v>13598</v>
      </c>
      <c r="E35" s="33">
        <f>GSVA_cur!E35</f>
        <v>11610</v>
      </c>
      <c r="F35" s="33">
        <f>GSVA_cur!F35</f>
        <v>13645</v>
      </c>
      <c r="G35" s="33">
        <f>GSVA_cur!G35</f>
        <v>7228</v>
      </c>
      <c r="H35" s="33">
        <f>GSVA_cur!H35</f>
        <v>4957</v>
      </c>
      <c r="I35" s="33">
        <f>GSVA_cur!I35</f>
        <v>4247</v>
      </c>
      <c r="J35" s="33">
        <f>GSVA_cur!J35</f>
        <v>4182</v>
      </c>
      <c r="K35" s="33">
        <f>GSVA_cur!K35</f>
        <v>3668</v>
      </c>
      <c r="L35" s="33">
        <f>GSVA_cur!L35</f>
        <v>6862</v>
      </c>
      <c r="M35" s="33">
        <f>GSVA_cur!M35</f>
        <v>11697.999999999998</v>
      </c>
      <c r="N35" s="33">
        <f>GSVA_cur!N35</f>
        <v>13797</v>
      </c>
      <c r="O35" s="9"/>
      <c r="P35" s="9"/>
      <c r="Q35" s="8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29"/>
      <c r="GA35" s="29"/>
      <c r="GB35" s="29"/>
      <c r="GC35" s="29"/>
      <c r="GD35" s="29"/>
    </row>
    <row r="36" spans="1:186" s="35" customFormat="1" ht="21.75" customHeight="1" x14ac:dyDescent="0.25">
      <c r="A36" s="39" t="s">
        <v>45</v>
      </c>
      <c r="B36" s="40" t="s">
        <v>63</v>
      </c>
      <c r="C36" s="33">
        <f>C33+C34-C35</f>
        <v>340362.17484886956</v>
      </c>
      <c r="D36" s="33">
        <f t="shared" ref="D36:L36" si="24">D33+D34-D35</f>
        <v>379304.8673900771</v>
      </c>
      <c r="E36" s="33">
        <f t="shared" si="24"/>
        <v>428797.53834836773</v>
      </c>
      <c r="F36" s="33">
        <f t="shared" si="24"/>
        <v>491479.69822524855</v>
      </c>
      <c r="G36" s="33">
        <f t="shared" si="24"/>
        <v>535919.29322468292</v>
      </c>
      <c r="H36" s="33">
        <f t="shared" si="24"/>
        <v>604843.89481310616</v>
      </c>
      <c r="I36" s="33">
        <f t="shared" si="24"/>
        <v>705900.05383981846</v>
      </c>
      <c r="J36" s="33">
        <f t="shared" si="24"/>
        <v>808847.18652906606</v>
      </c>
      <c r="K36" s="33">
        <f t="shared" si="24"/>
        <v>874220.75415175059</v>
      </c>
      <c r="L36" s="33">
        <f t="shared" si="24"/>
        <v>821472.97610743612</v>
      </c>
      <c r="M36" s="33">
        <f t="shared" ref="M36" si="25">M33+M34-M35</f>
        <v>920575.63242406317</v>
      </c>
      <c r="N36" s="33">
        <f t="shared" ref="N36" si="26">N33+N34-N35</f>
        <v>1037767.7020286375</v>
      </c>
      <c r="O36" s="9"/>
      <c r="P36" s="9"/>
      <c r="Q36" s="8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29"/>
      <c r="GA36" s="29"/>
      <c r="GB36" s="29"/>
      <c r="GC36" s="29"/>
      <c r="GD36" s="29"/>
    </row>
    <row r="37" spans="1:186" s="35" customFormat="1" ht="15.75" x14ac:dyDescent="0.25">
      <c r="A37" s="39" t="s">
        <v>46</v>
      </c>
      <c r="B37" s="40" t="s">
        <v>42</v>
      </c>
      <c r="C37" s="33">
        <f>GSVA_cur!C37</f>
        <v>3820</v>
      </c>
      <c r="D37" s="33">
        <f>GSVA_cur!D37</f>
        <v>3840</v>
      </c>
      <c r="E37" s="33">
        <f>GSVA_cur!E37</f>
        <v>3860</v>
      </c>
      <c r="F37" s="33">
        <f>GSVA_cur!F37</f>
        <v>3890</v>
      </c>
      <c r="G37" s="33">
        <f>GSVA_cur!G37</f>
        <v>3910</v>
      </c>
      <c r="H37" s="33">
        <f>GSVA_cur!H37</f>
        <v>3930</v>
      </c>
      <c r="I37" s="33">
        <f>GSVA_cur!I37</f>
        <v>3950</v>
      </c>
      <c r="J37" s="33">
        <f>GSVA_cur!J37</f>
        <v>3960</v>
      </c>
      <c r="K37" s="33">
        <f>GSVA_cur!K37</f>
        <v>3980</v>
      </c>
      <c r="L37" s="33">
        <f>GSVA_cur!L37</f>
        <v>4000</v>
      </c>
      <c r="M37" s="33">
        <f>GSVA_cur!M37</f>
        <v>4010</v>
      </c>
      <c r="N37" s="33">
        <f>GSVA_cur!N37</f>
        <v>4020</v>
      </c>
      <c r="O37" s="7"/>
      <c r="P37" s="7"/>
      <c r="Q37" s="6"/>
      <c r="R37" s="6"/>
      <c r="S37" s="6"/>
      <c r="T37" s="6"/>
      <c r="U37" s="6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</row>
    <row r="38" spans="1:186" s="35" customFormat="1" ht="30" x14ac:dyDescent="0.25">
      <c r="A38" s="39" t="s">
        <v>47</v>
      </c>
      <c r="B38" s="40" t="s">
        <v>64</v>
      </c>
      <c r="C38" s="33">
        <f>C36/C37*1000</f>
        <v>89100.045771955381</v>
      </c>
      <c r="D38" s="33">
        <f t="shared" ref="D38:L38" si="27">D36/D37*1000</f>
        <v>98777.309216165901</v>
      </c>
      <c r="E38" s="33">
        <f t="shared" si="27"/>
        <v>111087.44516797092</v>
      </c>
      <c r="F38" s="33">
        <f t="shared" si="27"/>
        <v>126344.39543065516</v>
      </c>
      <c r="G38" s="33">
        <f t="shared" si="27"/>
        <v>137063.75785797517</v>
      </c>
      <c r="H38" s="33">
        <f t="shared" si="27"/>
        <v>153904.29893463262</v>
      </c>
      <c r="I38" s="33">
        <f t="shared" si="27"/>
        <v>178708.87438982746</v>
      </c>
      <c r="J38" s="33">
        <f t="shared" si="27"/>
        <v>204254.34003259244</v>
      </c>
      <c r="K38" s="33">
        <f t="shared" si="27"/>
        <v>219653.45581702277</v>
      </c>
      <c r="L38" s="33">
        <f t="shared" si="27"/>
        <v>205368.24402685903</v>
      </c>
      <c r="M38" s="33">
        <f t="shared" ref="M38" si="28">M36/M37*1000</f>
        <v>229569.98314814543</v>
      </c>
      <c r="N38" s="33">
        <f>N36/N37*1000</f>
        <v>258151.16965886505</v>
      </c>
      <c r="O38" s="7"/>
      <c r="P38" s="7"/>
      <c r="Q38" s="8"/>
      <c r="R38" s="8"/>
      <c r="S38" s="8"/>
      <c r="T38" s="8"/>
      <c r="U38" s="8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34"/>
      <c r="BW38" s="34"/>
      <c r="BX38" s="34"/>
      <c r="BY38" s="34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</row>
    <row r="39" spans="1:186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1" max="1048575" man="1"/>
    <brk id="33" max="1048575" man="1"/>
    <brk id="49" max="1048575" man="1"/>
    <brk id="113" max="95" man="1"/>
    <brk id="149" max="1048575" man="1"/>
    <brk id="173" max="1048575" man="1"/>
    <brk id="181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D39"/>
  <sheetViews>
    <sheetView zoomScale="75" zoomScaleNormal="75" zoomScaleSheetLayoutView="100" workbookViewId="0">
      <pane xSplit="2" ySplit="5" topLeftCell="C27" activePane="bottomRight" state="frozen"/>
      <selection activeCell="O1" sqref="O1:AM1048576"/>
      <selection pane="topRight" activeCell="O1" sqref="O1:AM1048576"/>
      <selection pane="bottomLeft" activeCell="O1" sqref="O1:AM1048576"/>
      <selection pane="bottomRight" activeCell="O1" sqref="O1:AM1048576"/>
    </sheetView>
  </sheetViews>
  <sheetFormatPr defaultColWidth="8.85546875" defaultRowHeight="15" x14ac:dyDescent="0.25"/>
  <cols>
    <col min="1" max="1" width="11" style="2" customWidth="1"/>
    <col min="2" max="2" width="24.85546875" style="2" customWidth="1"/>
    <col min="3" max="5" width="10.85546875" style="2" customWidth="1"/>
    <col min="6" max="7" width="10.85546875" style="7" customWidth="1"/>
    <col min="8" max="14" width="11.85546875" style="6" customWidth="1"/>
    <col min="15" max="15" width="9.140625" style="7" customWidth="1"/>
    <col min="16" max="16" width="10.85546875" style="7" customWidth="1"/>
    <col min="17" max="17" width="10.85546875" style="6" customWidth="1"/>
    <col min="18" max="18" width="11" style="7" customWidth="1"/>
    <col min="19" max="21" width="11.42578125" style="7" customWidth="1"/>
    <col min="22" max="49" width="9.140625" style="7" customWidth="1"/>
    <col min="50" max="50" width="12.42578125" style="7" customWidth="1"/>
    <col min="51" max="72" width="9.140625" style="7" customWidth="1"/>
    <col min="73" max="73" width="12.140625" style="7" customWidth="1"/>
    <col min="74" max="77" width="9.140625" style="7" customWidth="1"/>
    <col min="78" max="82" width="9.140625" style="7" hidden="1" customWidth="1"/>
    <col min="83" max="83" width="9.140625" style="7" customWidth="1"/>
    <col min="84" max="88" width="9.140625" style="7" hidden="1" customWidth="1"/>
    <col min="89" max="89" width="9.140625" style="7" customWidth="1"/>
    <col min="90" max="94" width="9.140625" style="7" hidden="1" customWidth="1"/>
    <col min="95" max="95" width="9.140625" style="7" customWidth="1"/>
    <col min="96" max="100" width="9.140625" style="7" hidden="1" customWidth="1"/>
    <col min="101" max="101" width="9.140625" style="7" customWidth="1"/>
    <col min="102" max="106" width="9.140625" style="7" hidden="1" customWidth="1"/>
    <col min="107" max="107" width="9.140625" style="6" customWidth="1"/>
    <col min="108" max="112" width="9.140625" style="6" hidden="1" customWidth="1"/>
    <col min="113" max="113" width="9.140625" style="6" customWidth="1"/>
    <col min="114" max="118" width="9.140625" style="6" hidden="1" customWidth="1"/>
    <col min="119" max="119" width="9.140625" style="6" customWidth="1"/>
    <col min="120" max="124" width="9.140625" style="6" hidden="1" customWidth="1"/>
    <col min="125" max="125" width="9.140625" style="6" customWidth="1"/>
    <col min="126" max="155" width="9.140625" style="7" customWidth="1"/>
    <col min="156" max="156" width="9.140625" style="7" hidden="1" customWidth="1"/>
    <col min="157" max="164" width="9.140625" style="7" customWidth="1"/>
    <col min="165" max="165" width="9.140625" style="7" hidden="1" customWidth="1"/>
    <col min="166" max="170" width="9.140625" style="7" customWidth="1"/>
    <col min="171" max="171" width="9.140625" style="7" hidden="1" customWidth="1"/>
    <col min="172" max="181" width="9.140625" style="7" customWidth="1"/>
    <col min="182" max="185" width="8.85546875" style="7"/>
    <col min="186" max="186" width="12.7109375" style="7" bestFit="1" customWidth="1"/>
    <col min="187" max="16384" width="8.85546875" style="2"/>
  </cols>
  <sheetData>
    <row r="1" spans="1:186" x14ac:dyDescent="0.25">
      <c r="A1" s="2" t="s">
        <v>53</v>
      </c>
      <c r="B1" s="23" t="str">
        <f>GSVA_cur!B1</f>
        <v>Andaman &amp; Nicobar Islands</v>
      </c>
      <c r="P1" s="8"/>
    </row>
    <row r="2" spans="1:186" ht="15.75" x14ac:dyDescent="0.25">
      <c r="A2" s="12" t="s">
        <v>52</v>
      </c>
      <c r="I2" s="6" t="str">
        <f>[1]GSVA_cur!$I$3</f>
        <v>As on 01.08.2024</v>
      </c>
    </row>
    <row r="3" spans="1:186" ht="15.75" x14ac:dyDescent="0.25">
      <c r="A3" s="12"/>
    </row>
    <row r="4" spans="1:186" ht="15.75" x14ac:dyDescent="0.25">
      <c r="A4" s="12"/>
      <c r="E4" s="11"/>
      <c r="F4" s="11" t="s">
        <v>57</v>
      </c>
      <c r="G4" s="11"/>
    </row>
    <row r="5" spans="1:186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22" t="s">
        <v>72</v>
      </c>
      <c r="N5" s="22" t="s">
        <v>73</v>
      </c>
    </row>
    <row r="6" spans="1:186" s="30" customFormat="1" ht="30" x14ac:dyDescent="0.25">
      <c r="A6" s="24" t="s">
        <v>26</v>
      </c>
      <c r="B6" s="25" t="s">
        <v>2</v>
      </c>
      <c r="C6" s="26">
        <f>SUM(C7:C10)</f>
        <v>53759.253345351906</v>
      </c>
      <c r="D6" s="26">
        <f t="shared" ref="D6:M6" si="0">SUM(D7:D10)</f>
        <v>55164.162997848485</v>
      </c>
      <c r="E6" s="26">
        <f t="shared" si="0"/>
        <v>59446.873151836175</v>
      </c>
      <c r="F6" s="26">
        <f t="shared" si="0"/>
        <v>62075.779896724824</v>
      </c>
      <c r="G6" s="26">
        <f t="shared" si="0"/>
        <v>59718.843395535034</v>
      </c>
      <c r="H6" s="26">
        <f t="shared" si="0"/>
        <v>58064.726664380243</v>
      </c>
      <c r="I6" s="26">
        <f t="shared" si="0"/>
        <v>61158.425905702126</v>
      </c>
      <c r="J6" s="26">
        <f t="shared" si="0"/>
        <v>63698.900378236111</v>
      </c>
      <c r="K6" s="26">
        <f t="shared" si="0"/>
        <v>68434.628465799397</v>
      </c>
      <c r="L6" s="26">
        <f t="shared" si="0"/>
        <v>72996.783326570701</v>
      </c>
      <c r="M6" s="26">
        <f t="shared" si="0"/>
        <v>68358.748134690177</v>
      </c>
      <c r="N6" s="26">
        <f t="shared" ref="N6" si="1">SUM(N7:N10)</f>
        <v>69471.364570362348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8"/>
      <c r="GB6" s="28"/>
      <c r="GC6" s="28"/>
      <c r="GD6" s="29"/>
    </row>
    <row r="7" spans="1:186" ht="15.75" x14ac:dyDescent="0.25">
      <c r="A7" s="18">
        <v>1.1000000000000001</v>
      </c>
      <c r="B7" s="19" t="s">
        <v>59</v>
      </c>
      <c r="C7" s="4">
        <v>22672.660464745775</v>
      </c>
      <c r="D7" s="4">
        <v>23144.40942702175</v>
      </c>
      <c r="E7" s="4">
        <v>25656.891104119921</v>
      </c>
      <c r="F7" s="4">
        <v>26841.063126239351</v>
      </c>
      <c r="G7" s="4">
        <v>26766.33</v>
      </c>
      <c r="H7" s="1">
        <v>21713.811936530063</v>
      </c>
      <c r="I7" s="1">
        <v>26479.973965886318</v>
      </c>
      <c r="J7" s="1">
        <v>20455.091601501961</v>
      </c>
      <c r="K7" s="1">
        <v>18621.959600000704</v>
      </c>
      <c r="L7" s="1">
        <v>22306.865027929511</v>
      </c>
      <c r="M7" s="1">
        <v>22631.176177833713</v>
      </c>
      <c r="N7" s="1">
        <v>22509.239955626137</v>
      </c>
      <c r="O7" s="9"/>
      <c r="P7" s="9"/>
      <c r="Q7" s="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6"/>
      <c r="GB7" s="6"/>
      <c r="GC7" s="6"/>
    </row>
    <row r="8" spans="1:186" ht="15.75" x14ac:dyDescent="0.25">
      <c r="A8" s="18">
        <v>1.2</v>
      </c>
      <c r="B8" s="19" t="s">
        <v>60</v>
      </c>
      <c r="C8" s="4">
        <v>13448.045082941948</v>
      </c>
      <c r="D8" s="4">
        <v>13969.120749343994</v>
      </c>
      <c r="E8" s="4">
        <v>14865.804929526923</v>
      </c>
      <c r="F8" s="4">
        <v>15335.164492610123</v>
      </c>
      <c r="G8" s="4">
        <v>13114.396570349976</v>
      </c>
      <c r="H8" s="1">
        <v>14123.062466438667</v>
      </c>
      <c r="I8" s="1">
        <v>14068.732634857561</v>
      </c>
      <c r="J8" s="1">
        <v>16358.768975214094</v>
      </c>
      <c r="K8" s="1">
        <v>17071.538364621985</v>
      </c>
      <c r="L8" s="1">
        <v>17974.891458571736</v>
      </c>
      <c r="M8" s="1">
        <v>16347.297780242632</v>
      </c>
      <c r="N8" s="1">
        <v>15578.399923272427</v>
      </c>
      <c r="O8" s="9"/>
      <c r="P8" s="9"/>
      <c r="Q8" s="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6"/>
      <c r="GB8" s="6"/>
      <c r="GC8" s="6"/>
    </row>
    <row r="9" spans="1:186" ht="15.75" x14ac:dyDescent="0.25">
      <c r="A9" s="18">
        <v>1.3</v>
      </c>
      <c r="B9" s="19" t="s">
        <v>61</v>
      </c>
      <c r="C9" s="4">
        <v>3999.8483079979937</v>
      </c>
      <c r="D9" s="4">
        <v>3691.4058209707614</v>
      </c>
      <c r="E9" s="4">
        <v>4314.3372279487212</v>
      </c>
      <c r="F9" s="4">
        <v>4374.7907246953564</v>
      </c>
      <c r="G9" s="4">
        <v>4133.658453324043</v>
      </c>
      <c r="H9" s="1">
        <v>5934.6156218233209</v>
      </c>
      <c r="I9" s="1">
        <v>4474.9550367400925</v>
      </c>
      <c r="J9" s="1">
        <v>10666.393090715188</v>
      </c>
      <c r="K9" s="1">
        <v>17018.048579082748</v>
      </c>
      <c r="L9" s="1">
        <v>15529.048975497451</v>
      </c>
      <c r="M9" s="1">
        <v>14384.960221600732</v>
      </c>
      <c r="N9" s="1">
        <v>13386.714914117652</v>
      </c>
      <c r="O9" s="9"/>
      <c r="P9" s="9"/>
      <c r="Q9" s="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6"/>
      <c r="GB9" s="6"/>
      <c r="GC9" s="6"/>
    </row>
    <row r="10" spans="1:186" ht="15.75" x14ac:dyDescent="0.25">
      <c r="A10" s="18">
        <v>1.4</v>
      </c>
      <c r="B10" s="19" t="s">
        <v>62</v>
      </c>
      <c r="C10" s="4">
        <v>13638.699489666194</v>
      </c>
      <c r="D10" s="4">
        <v>14359.227000511979</v>
      </c>
      <c r="E10" s="4">
        <v>14609.839890240606</v>
      </c>
      <c r="F10" s="4">
        <v>15524.76155318</v>
      </c>
      <c r="G10" s="4">
        <v>15704.458371861005</v>
      </c>
      <c r="H10" s="1">
        <v>16293.236639588187</v>
      </c>
      <c r="I10" s="1">
        <v>16134.76426821815</v>
      </c>
      <c r="J10" s="1">
        <v>16218.646710804871</v>
      </c>
      <c r="K10" s="1">
        <v>15723.081922093959</v>
      </c>
      <c r="L10" s="1">
        <v>17185.977864572</v>
      </c>
      <c r="M10" s="1">
        <v>14995.313955013102</v>
      </c>
      <c r="N10" s="1">
        <v>17997.009777346131</v>
      </c>
      <c r="O10" s="9"/>
      <c r="P10" s="9"/>
      <c r="Q10" s="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6"/>
      <c r="GB10" s="6"/>
      <c r="GC10" s="6"/>
    </row>
    <row r="11" spans="1:186" ht="15.75" x14ac:dyDescent="0.25">
      <c r="A11" s="20" t="s">
        <v>31</v>
      </c>
      <c r="B11" s="19" t="s">
        <v>3</v>
      </c>
      <c r="C11" s="4">
        <v>-4218.8316826040646</v>
      </c>
      <c r="D11" s="4">
        <v>-4277.7211779211375</v>
      </c>
      <c r="E11" s="4">
        <v>-211.92747506445812</v>
      </c>
      <c r="F11" s="4">
        <v>3948.2265306858772</v>
      </c>
      <c r="G11" s="4">
        <v>4762.3005484506575</v>
      </c>
      <c r="H11" s="1">
        <v>3637.196880675232</v>
      </c>
      <c r="I11" s="1">
        <v>3679.1495692475837</v>
      </c>
      <c r="J11" s="1">
        <v>3584.9241499396339</v>
      </c>
      <c r="K11" s="1">
        <v>3338.8861817694601</v>
      </c>
      <c r="L11" s="1">
        <v>3101.2377313126772</v>
      </c>
      <c r="M11" s="1">
        <v>3138.9947065595752</v>
      </c>
      <c r="N11" s="1">
        <v>3013.4760995423198</v>
      </c>
      <c r="O11" s="9"/>
      <c r="P11" s="9"/>
      <c r="Q11" s="8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6"/>
      <c r="GB11" s="6"/>
      <c r="GC11" s="6"/>
    </row>
    <row r="12" spans="1:186" s="35" customFormat="1" ht="15.75" x14ac:dyDescent="0.25">
      <c r="A12" s="31"/>
      <c r="B12" s="32" t="s">
        <v>28</v>
      </c>
      <c r="C12" s="33">
        <f>C6+C11</f>
        <v>49540.421662747845</v>
      </c>
      <c r="D12" s="33">
        <f t="shared" ref="D12:M12" si="2">D6+D11</f>
        <v>50886.44181992735</v>
      </c>
      <c r="E12" s="33">
        <f t="shared" si="2"/>
        <v>59234.94567677172</v>
      </c>
      <c r="F12" s="33">
        <f t="shared" si="2"/>
        <v>66024.006427410699</v>
      </c>
      <c r="G12" s="33">
        <f t="shared" si="2"/>
        <v>64481.143943985691</v>
      </c>
      <c r="H12" s="33">
        <f t="shared" si="2"/>
        <v>61701.923545055477</v>
      </c>
      <c r="I12" s="33">
        <f t="shared" si="2"/>
        <v>64837.575474949714</v>
      </c>
      <c r="J12" s="33">
        <f t="shared" si="2"/>
        <v>67283.824528175741</v>
      </c>
      <c r="K12" s="33">
        <f t="shared" si="2"/>
        <v>71773.514647568853</v>
      </c>
      <c r="L12" s="33">
        <f t="shared" si="2"/>
        <v>76098.021057883379</v>
      </c>
      <c r="M12" s="33">
        <f t="shared" si="2"/>
        <v>71497.742841249754</v>
      </c>
      <c r="N12" s="33">
        <f t="shared" ref="N12" si="3">N6+N11</f>
        <v>72484.840669904661</v>
      </c>
      <c r="O12" s="9"/>
      <c r="P12" s="9"/>
      <c r="Q12" s="8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28"/>
      <c r="GB12" s="28"/>
      <c r="GC12" s="28"/>
      <c r="GD12" s="29"/>
    </row>
    <row r="13" spans="1:186" s="17" customFormat="1" ht="15.75" x14ac:dyDescent="0.25">
      <c r="A13" s="15" t="s">
        <v>32</v>
      </c>
      <c r="B13" s="16" t="s">
        <v>4</v>
      </c>
      <c r="C13" s="1">
        <v>5051.7829234359997</v>
      </c>
      <c r="D13" s="1">
        <v>5097.5306511524677</v>
      </c>
      <c r="E13" s="1">
        <v>5299.7607425268125</v>
      </c>
      <c r="F13" s="1">
        <v>3511.72296812076</v>
      </c>
      <c r="G13" s="1">
        <v>6277.4292461227442</v>
      </c>
      <c r="H13" s="1">
        <v>7038.6173643851271</v>
      </c>
      <c r="I13" s="1">
        <v>5907.4713142843339</v>
      </c>
      <c r="J13" s="1">
        <v>5187.7752757719572</v>
      </c>
      <c r="K13" s="1">
        <v>4471.846443431743</v>
      </c>
      <c r="L13" s="1">
        <v>3935.2946061567382</v>
      </c>
      <c r="M13" s="1">
        <v>3310.6781482338547</v>
      </c>
      <c r="N13" s="1">
        <v>2277.8055132666236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6"/>
      <c r="GB13" s="6"/>
      <c r="GC13" s="6"/>
      <c r="GD13" s="7"/>
    </row>
    <row r="14" spans="1:186" ht="45" x14ac:dyDescent="0.25">
      <c r="A14" s="20" t="s">
        <v>33</v>
      </c>
      <c r="B14" s="19" t="s">
        <v>5</v>
      </c>
      <c r="C14" s="4">
        <v>9827.1375466025693</v>
      </c>
      <c r="D14" s="4">
        <v>12761.579096026697</v>
      </c>
      <c r="E14" s="4">
        <v>8693.2135996818379</v>
      </c>
      <c r="F14" s="4">
        <v>15497.639589355744</v>
      </c>
      <c r="G14" s="4">
        <v>22031.261099003954</v>
      </c>
      <c r="H14" s="1">
        <v>22953.353216224365</v>
      </c>
      <c r="I14" s="1">
        <v>25971.050569022467</v>
      </c>
      <c r="J14" s="1">
        <v>23191.811681161729</v>
      </c>
      <c r="K14" s="1">
        <v>27218.593594854945</v>
      </c>
      <c r="L14" s="1">
        <v>22078.083968235031</v>
      </c>
      <c r="M14" s="1">
        <v>23307.384246664929</v>
      </c>
      <c r="N14" s="1">
        <v>21272.333014442411</v>
      </c>
      <c r="O14" s="9"/>
      <c r="P14" s="9"/>
      <c r="Q14" s="8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8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8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8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6"/>
      <c r="GB14" s="6"/>
      <c r="GC14" s="6"/>
    </row>
    <row r="15" spans="1:186" ht="15.75" x14ac:dyDescent="0.25">
      <c r="A15" s="20" t="s">
        <v>34</v>
      </c>
      <c r="B15" s="19" t="s">
        <v>6</v>
      </c>
      <c r="C15" s="4">
        <v>50758.099161886305</v>
      </c>
      <c r="D15" s="4">
        <v>53354.324023104637</v>
      </c>
      <c r="E15" s="4">
        <v>57509.450435613508</v>
      </c>
      <c r="F15" s="4">
        <v>60191.41559309842</v>
      </c>
      <c r="G15" s="4">
        <v>66193.271863986782</v>
      </c>
      <c r="H15" s="1">
        <v>74789.565034837025</v>
      </c>
      <c r="I15" s="1">
        <v>86008.588451635427</v>
      </c>
      <c r="J15" s="1">
        <v>79526.293172961363</v>
      </c>
      <c r="K15" s="1">
        <v>86299.033737727266</v>
      </c>
      <c r="L15" s="1">
        <v>75184.915707937733</v>
      </c>
      <c r="M15" s="1">
        <v>100235.36945459126</v>
      </c>
      <c r="N15" s="1">
        <v>113550.18777128137</v>
      </c>
      <c r="O15" s="9"/>
      <c r="P15" s="9"/>
      <c r="Q15" s="8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8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8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8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6"/>
      <c r="GB15" s="6"/>
      <c r="GC15" s="6"/>
    </row>
    <row r="16" spans="1:186" s="35" customFormat="1" ht="15.75" x14ac:dyDescent="0.25">
      <c r="A16" s="31"/>
      <c r="B16" s="32" t="s">
        <v>29</v>
      </c>
      <c r="C16" s="33">
        <f>+C13+C14+C15</f>
        <v>65637.019631924879</v>
      </c>
      <c r="D16" s="33">
        <f t="shared" ref="D16:H16" si="4">+D13+D14+D15</f>
        <v>71213.433770283795</v>
      </c>
      <c r="E16" s="33">
        <f t="shared" si="4"/>
        <v>71502.424777822162</v>
      </c>
      <c r="F16" s="33">
        <f t="shared" si="4"/>
        <v>79200.778150574915</v>
      </c>
      <c r="G16" s="33">
        <f t="shared" si="4"/>
        <v>94501.962209113481</v>
      </c>
      <c r="H16" s="33">
        <f t="shared" si="4"/>
        <v>104781.53561544651</v>
      </c>
      <c r="I16" s="33">
        <f t="shared" ref="I16:J16" si="5">+I13+I14+I15</f>
        <v>117887.11033494223</v>
      </c>
      <c r="J16" s="33">
        <f t="shared" si="5"/>
        <v>107905.88012989506</v>
      </c>
      <c r="K16" s="33">
        <f t="shared" ref="K16" si="6">+K13+K14+K15</f>
        <v>117989.47377601395</v>
      </c>
      <c r="L16" s="33">
        <f t="shared" ref="L16:M16" si="7">+L13+L14+L15</f>
        <v>101198.2942823295</v>
      </c>
      <c r="M16" s="33">
        <f t="shared" si="7"/>
        <v>126853.43184949004</v>
      </c>
      <c r="N16" s="33">
        <f t="shared" ref="N16" si="8">+N13+N14+N15</f>
        <v>137100.3262989904</v>
      </c>
      <c r="O16" s="9"/>
      <c r="P16" s="9"/>
      <c r="Q16" s="8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27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27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27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28"/>
      <c r="GB16" s="28"/>
      <c r="GC16" s="28"/>
      <c r="GD16" s="29"/>
    </row>
    <row r="17" spans="1:186" s="30" customFormat="1" ht="30" x14ac:dyDescent="0.25">
      <c r="A17" s="24" t="s">
        <v>35</v>
      </c>
      <c r="B17" s="25" t="s">
        <v>7</v>
      </c>
      <c r="C17" s="26">
        <f>C18+C19</f>
        <v>31990.691822353947</v>
      </c>
      <c r="D17" s="26">
        <f t="shared" ref="D17:H17" si="9">D18+D19</f>
        <v>36669.343089736547</v>
      </c>
      <c r="E17" s="26">
        <f t="shared" si="9"/>
        <v>42580.26656767173</v>
      </c>
      <c r="F17" s="26">
        <f t="shared" si="9"/>
        <v>42212.012113812933</v>
      </c>
      <c r="G17" s="26">
        <f t="shared" si="9"/>
        <v>45629.359482881904</v>
      </c>
      <c r="H17" s="26">
        <f t="shared" si="9"/>
        <v>49271.762754867144</v>
      </c>
      <c r="I17" s="26">
        <f t="shared" ref="I17:J17" si="10">I18+I19</f>
        <v>59431.556103445997</v>
      </c>
      <c r="J17" s="26">
        <f t="shared" si="10"/>
        <v>77396.805159961659</v>
      </c>
      <c r="K17" s="26">
        <f t="shared" ref="K17" si="11">K18+K19</f>
        <v>72977.915092862429</v>
      </c>
      <c r="L17" s="26">
        <f t="shared" ref="L17:M17" si="12">L18+L19</f>
        <v>57360.843964697211</v>
      </c>
      <c r="M17" s="26">
        <f t="shared" si="12"/>
        <v>64553.283659267647</v>
      </c>
      <c r="N17" s="26">
        <f t="shared" ref="N17" si="13">N18+N19</f>
        <v>73017.529009910184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8"/>
      <c r="GB17" s="28"/>
      <c r="GC17" s="28"/>
      <c r="GD17" s="29"/>
    </row>
    <row r="18" spans="1:186" ht="15.75" x14ac:dyDescent="0.25">
      <c r="A18" s="18">
        <v>6.1</v>
      </c>
      <c r="B18" s="19" t="s">
        <v>8</v>
      </c>
      <c r="C18" s="4">
        <v>29770.271862219022</v>
      </c>
      <c r="D18" s="4">
        <v>34411.207115594021</v>
      </c>
      <c r="E18" s="4">
        <v>40895.063529269726</v>
      </c>
      <c r="F18" s="4">
        <v>40541.627748071092</v>
      </c>
      <c r="G18" s="4">
        <v>43943.805430022076</v>
      </c>
      <c r="H18" s="1">
        <v>47439.618681823144</v>
      </c>
      <c r="I18" s="1">
        <v>57484.52669206111</v>
      </c>
      <c r="J18" s="1">
        <v>74781.191781837333</v>
      </c>
      <c r="K18" s="1">
        <v>70520.029340522218</v>
      </c>
      <c r="L18" s="1">
        <v>56694.180946515393</v>
      </c>
      <c r="M18" s="1">
        <v>63640.346843038322</v>
      </c>
      <c r="N18" s="1">
        <v>71050.830182601698</v>
      </c>
      <c r="O18" s="9"/>
      <c r="P18" s="9"/>
      <c r="Q18" s="8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6"/>
      <c r="GB18" s="6"/>
      <c r="GC18" s="6"/>
    </row>
    <row r="19" spans="1:186" ht="15.75" x14ac:dyDescent="0.25">
      <c r="A19" s="18">
        <v>6.2</v>
      </c>
      <c r="B19" s="19" t="s">
        <v>9</v>
      </c>
      <c r="C19" s="4">
        <v>2220.4199601349251</v>
      </c>
      <c r="D19" s="4">
        <v>2258.1359741425249</v>
      </c>
      <c r="E19" s="4">
        <v>1685.2030384020068</v>
      </c>
      <c r="F19" s="4">
        <v>1670.384365741842</v>
      </c>
      <c r="G19" s="4">
        <v>1685.5540528598258</v>
      </c>
      <c r="H19" s="1">
        <v>1832.1440730440036</v>
      </c>
      <c r="I19" s="1">
        <v>1947.0294113848868</v>
      </c>
      <c r="J19" s="1">
        <v>2615.6133781243288</v>
      </c>
      <c r="K19" s="1">
        <v>2457.8857523402075</v>
      </c>
      <c r="L19" s="1">
        <v>666.66301818181842</v>
      </c>
      <c r="M19" s="1">
        <v>912.93681622932809</v>
      </c>
      <c r="N19" s="1">
        <v>1966.6988273084798</v>
      </c>
      <c r="O19" s="9"/>
      <c r="P19" s="9"/>
      <c r="Q19" s="8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6"/>
      <c r="GB19" s="6"/>
      <c r="GC19" s="6"/>
    </row>
    <row r="20" spans="1:186" s="30" customFormat="1" ht="45" x14ac:dyDescent="0.25">
      <c r="A20" s="36" t="s">
        <v>36</v>
      </c>
      <c r="B20" s="37" t="s">
        <v>10</v>
      </c>
      <c r="C20" s="26">
        <f>SUM(C21:C27)</f>
        <v>38322.013287026806</v>
      </c>
      <c r="D20" s="26">
        <f t="shared" ref="D20:M20" si="14">SUM(D21:D27)</f>
        <v>40849.119511422134</v>
      </c>
      <c r="E20" s="26">
        <f t="shared" si="14"/>
        <v>42746.358039600127</v>
      </c>
      <c r="F20" s="26">
        <f t="shared" si="14"/>
        <v>51451.569294621513</v>
      </c>
      <c r="G20" s="26">
        <f t="shared" si="14"/>
        <v>51268.329121877206</v>
      </c>
      <c r="H20" s="26">
        <f t="shared" si="14"/>
        <v>66008.428247514166</v>
      </c>
      <c r="I20" s="26">
        <f t="shared" si="14"/>
        <v>67382.587664056293</v>
      </c>
      <c r="J20" s="26">
        <f t="shared" si="14"/>
        <v>62076.334468439403</v>
      </c>
      <c r="K20" s="26">
        <f t="shared" si="14"/>
        <v>61679.144102654849</v>
      </c>
      <c r="L20" s="26">
        <f t="shared" si="14"/>
        <v>50444.412221975501</v>
      </c>
      <c r="M20" s="26">
        <f t="shared" si="14"/>
        <v>67704.909905675275</v>
      </c>
      <c r="N20" s="26">
        <f t="shared" ref="N20" si="15">SUM(N21:N27)</f>
        <v>80213.19958564511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8"/>
      <c r="GB20" s="28"/>
      <c r="GC20" s="28"/>
      <c r="GD20" s="29"/>
    </row>
    <row r="21" spans="1:186" ht="15.75" x14ac:dyDescent="0.25">
      <c r="A21" s="18">
        <v>7.1</v>
      </c>
      <c r="B21" s="19" t="s">
        <v>11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1">
        <v>0</v>
      </c>
      <c r="M21" s="1">
        <v>0</v>
      </c>
      <c r="N21" s="1">
        <v>0</v>
      </c>
      <c r="O21" s="9"/>
      <c r="P21" s="9"/>
      <c r="Q21" s="8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6"/>
      <c r="GB21" s="6"/>
      <c r="GC21" s="6"/>
    </row>
    <row r="22" spans="1:186" ht="15.75" x14ac:dyDescent="0.25">
      <c r="A22" s="18">
        <v>7.2</v>
      </c>
      <c r="B22" s="19" t="s">
        <v>12</v>
      </c>
      <c r="C22" s="4">
        <v>12223.664414734445</v>
      </c>
      <c r="D22" s="4">
        <v>12891.703923783403</v>
      </c>
      <c r="E22" s="4">
        <v>15193.220194465874</v>
      </c>
      <c r="F22" s="4">
        <v>16766.472595375722</v>
      </c>
      <c r="G22" s="4">
        <v>16080.198468653653</v>
      </c>
      <c r="H22" s="1">
        <v>18602.006716503125</v>
      </c>
      <c r="I22" s="1">
        <v>21908.292803382665</v>
      </c>
      <c r="J22" s="1">
        <v>27410.044019939185</v>
      </c>
      <c r="K22" s="1">
        <v>28929.06400927607</v>
      </c>
      <c r="L22" s="1">
        <v>24054.485326347742</v>
      </c>
      <c r="M22" s="1">
        <v>34858.647712043654</v>
      </c>
      <c r="N22" s="1">
        <v>34618.397332260553</v>
      </c>
      <c r="O22" s="9"/>
      <c r="P22" s="9"/>
      <c r="Q22" s="8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6"/>
      <c r="GB22" s="6"/>
      <c r="GC22" s="6"/>
    </row>
    <row r="23" spans="1:186" ht="15.75" x14ac:dyDescent="0.25">
      <c r="A23" s="18">
        <v>7.3</v>
      </c>
      <c r="B23" s="19" t="s">
        <v>13</v>
      </c>
      <c r="C23" s="4">
        <v>5495.8108803789546</v>
      </c>
      <c r="D23" s="4">
        <v>5885.2145948145562</v>
      </c>
      <c r="E23" s="4">
        <v>5442.1039274909681</v>
      </c>
      <c r="F23" s="4">
        <v>4943.6758589589481</v>
      </c>
      <c r="G23" s="4">
        <v>3231.4325705729689</v>
      </c>
      <c r="H23" s="1">
        <v>5268.9615945185196</v>
      </c>
      <c r="I23" s="1">
        <v>6261.56567276439</v>
      </c>
      <c r="J23" s="1">
        <v>6479.5461217461143</v>
      </c>
      <c r="K23" s="1">
        <v>4119.1081539709012</v>
      </c>
      <c r="L23" s="1">
        <v>2095.0420827099647</v>
      </c>
      <c r="M23" s="1">
        <v>2793.9764540154074</v>
      </c>
      <c r="N23" s="1">
        <v>5204.531558518579</v>
      </c>
      <c r="O23" s="9"/>
      <c r="P23" s="9"/>
      <c r="Q23" s="8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6"/>
      <c r="GB23" s="6"/>
      <c r="GC23" s="6"/>
    </row>
    <row r="24" spans="1:186" ht="15.75" x14ac:dyDescent="0.25">
      <c r="A24" s="18">
        <v>7.4</v>
      </c>
      <c r="B24" s="19" t="s">
        <v>14</v>
      </c>
      <c r="C24" s="4">
        <v>1770.0303717640627</v>
      </c>
      <c r="D24" s="4">
        <v>2841.8978490975196</v>
      </c>
      <c r="E24" s="4">
        <v>1203.0688889527664</v>
      </c>
      <c r="F24" s="4">
        <v>5624.5234979179058</v>
      </c>
      <c r="G24" s="4">
        <v>5152.6036866359464</v>
      </c>
      <c r="H24" s="1">
        <v>6299.3812671473233</v>
      </c>
      <c r="I24" s="1">
        <v>6773.664819944599</v>
      </c>
      <c r="J24" s="1">
        <v>2758.669847533145</v>
      </c>
      <c r="K24" s="1">
        <v>3528.2627084595974</v>
      </c>
      <c r="L24" s="1">
        <v>-1160.3921800000003</v>
      </c>
      <c r="M24" s="1">
        <v>-531.41791761713421</v>
      </c>
      <c r="N24" s="1">
        <v>354.14191020732005</v>
      </c>
      <c r="O24" s="9"/>
      <c r="P24" s="9"/>
      <c r="Q24" s="8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6"/>
      <c r="GB24" s="6"/>
      <c r="GC24" s="6"/>
    </row>
    <row r="25" spans="1:186" ht="30" x14ac:dyDescent="0.25">
      <c r="A25" s="18">
        <v>7.5</v>
      </c>
      <c r="B25" s="19" t="s">
        <v>15</v>
      </c>
      <c r="C25" s="4">
        <v>15161.853247710977</v>
      </c>
      <c r="D25" s="4">
        <v>15380.73975207279</v>
      </c>
      <c r="E25" s="4">
        <v>17224.112033519268</v>
      </c>
      <c r="F25" s="4">
        <v>19491.460609317161</v>
      </c>
      <c r="G25" s="4">
        <v>21254.383663148328</v>
      </c>
      <c r="H25" s="1">
        <v>30587.778720506365</v>
      </c>
      <c r="I25" s="1">
        <v>28017.044481071745</v>
      </c>
      <c r="J25" s="1">
        <v>21193.196137252817</v>
      </c>
      <c r="K25" s="1">
        <v>20525.55698630484</v>
      </c>
      <c r="L25" s="1">
        <v>20985.498716105278</v>
      </c>
      <c r="M25" s="1">
        <v>25423.023379542134</v>
      </c>
      <c r="N25" s="1">
        <v>34430.195186149831</v>
      </c>
      <c r="O25" s="9"/>
      <c r="P25" s="9"/>
      <c r="Q25" s="8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6"/>
      <c r="GB25" s="6"/>
      <c r="GC25" s="6"/>
    </row>
    <row r="26" spans="1:186" ht="15.75" x14ac:dyDescent="0.25">
      <c r="A26" s="18">
        <v>7.6</v>
      </c>
      <c r="B26" s="19" t="s">
        <v>16</v>
      </c>
      <c r="C26" s="4">
        <v>20.864999999999998</v>
      </c>
      <c r="D26" s="4">
        <v>35.817273093729483</v>
      </c>
      <c r="E26" s="4">
        <v>33.108220992936076</v>
      </c>
      <c r="F26" s="4">
        <v>28.790083164063212</v>
      </c>
      <c r="G26" s="4">
        <v>34.475195601141905</v>
      </c>
      <c r="H26" s="1">
        <v>82.671929105069523</v>
      </c>
      <c r="I26" s="1">
        <v>31.424722886689366</v>
      </c>
      <c r="J26" s="1">
        <v>68.027749528167377</v>
      </c>
      <c r="K26" s="1">
        <v>31.480915776405109</v>
      </c>
      <c r="L26" s="1">
        <v>27.676878021029644</v>
      </c>
      <c r="M26" s="1">
        <v>36.425175989497326</v>
      </c>
      <c r="N26" s="1">
        <v>36.218096349896626</v>
      </c>
      <c r="O26" s="9"/>
      <c r="P26" s="9"/>
      <c r="Q26" s="8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6"/>
      <c r="GB26" s="6"/>
      <c r="GC26" s="6"/>
    </row>
    <row r="27" spans="1:186" ht="30" x14ac:dyDescent="0.25">
      <c r="A27" s="18">
        <v>7.7</v>
      </c>
      <c r="B27" s="19" t="s">
        <v>17</v>
      </c>
      <c r="C27" s="4">
        <v>3649.7893724383675</v>
      </c>
      <c r="D27" s="4">
        <v>3813.7461185601342</v>
      </c>
      <c r="E27" s="4">
        <v>3650.7447741783089</v>
      </c>
      <c r="F27" s="4">
        <v>4596.6466498877116</v>
      </c>
      <c r="G27" s="4">
        <v>5515.2355372651691</v>
      </c>
      <c r="H27" s="1">
        <v>5167.6280197337665</v>
      </c>
      <c r="I27" s="1">
        <v>4390.5951640062049</v>
      </c>
      <c r="J27" s="1">
        <v>4166.8505924399706</v>
      </c>
      <c r="K27" s="1">
        <v>4545.6713288670453</v>
      </c>
      <c r="L27" s="1">
        <v>4442.1013987914794</v>
      </c>
      <c r="M27" s="1">
        <v>5124.2551017017086</v>
      </c>
      <c r="N27" s="1">
        <v>5569.7155021589278</v>
      </c>
      <c r="O27" s="9"/>
      <c r="P27" s="9"/>
      <c r="Q27" s="8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6"/>
      <c r="GB27" s="6"/>
      <c r="GC27" s="6"/>
    </row>
    <row r="28" spans="1:186" ht="15.75" x14ac:dyDescent="0.25">
      <c r="A28" s="20" t="s">
        <v>37</v>
      </c>
      <c r="B28" s="19" t="s">
        <v>18</v>
      </c>
      <c r="C28" s="4">
        <v>12572.452786812068</v>
      </c>
      <c r="D28" s="4">
        <v>10986</v>
      </c>
      <c r="E28" s="4">
        <v>11829</v>
      </c>
      <c r="F28" s="4">
        <v>12240</v>
      </c>
      <c r="G28" s="4">
        <v>16467.991061266086</v>
      </c>
      <c r="H28" s="1">
        <v>14617.914286814208</v>
      </c>
      <c r="I28" s="1">
        <v>15702.061140937583</v>
      </c>
      <c r="J28" s="1">
        <v>16649.554713948208</v>
      </c>
      <c r="K28" s="1">
        <v>15834.507063373574</v>
      </c>
      <c r="L28" s="1">
        <v>16452.079326439121</v>
      </c>
      <c r="M28" s="1">
        <v>19082.368109888179</v>
      </c>
      <c r="N28" s="1">
        <v>19819.132854762152</v>
      </c>
      <c r="O28" s="9"/>
      <c r="P28" s="9"/>
      <c r="Q28" s="8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6"/>
      <c r="GB28" s="6"/>
      <c r="GC28" s="6"/>
    </row>
    <row r="29" spans="1:186" ht="45" x14ac:dyDescent="0.25">
      <c r="A29" s="20" t="s">
        <v>38</v>
      </c>
      <c r="B29" s="19" t="s">
        <v>19</v>
      </c>
      <c r="C29" s="4">
        <v>29289.747337022691</v>
      </c>
      <c r="D29" s="4">
        <v>29841.173214355578</v>
      </c>
      <c r="E29" s="4">
        <v>30909.364533445951</v>
      </c>
      <c r="F29" s="4">
        <v>31673.532671417735</v>
      </c>
      <c r="G29" s="4">
        <v>34939.253807628556</v>
      </c>
      <c r="H29" s="1">
        <v>38672.898795907575</v>
      </c>
      <c r="I29" s="1">
        <v>44231.170266261201</v>
      </c>
      <c r="J29" s="1">
        <v>48975.704365141282</v>
      </c>
      <c r="K29" s="1">
        <v>52587.850820136518</v>
      </c>
      <c r="L29" s="1">
        <v>51555.258038319553</v>
      </c>
      <c r="M29" s="1">
        <v>52960.312456331754</v>
      </c>
      <c r="N29" s="1">
        <v>60105.708519481472</v>
      </c>
      <c r="O29" s="9"/>
      <c r="P29" s="9"/>
      <c r="Q29" s="8"/>
      <c r="R29" s="10"/>
      <c r="S29" s="10"/>
      <c r="T29" s="10"/>
      <c r="U29" s="10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6"/>
      <c r="GB29" s="6"/>
      <c r="GC29" s="6"/>
    </row>
    <row r="30" spans="1:186" ht="15.75" x14ac:dyDescent="0.25">
      <c r="A30" s="20" t="s">
        <v>39</v>
      </c>
      <c r="B30" s="19" t="s">
        <v>54</v>
      </c>
      <c r="C30" s="4">
        <v>57753.819524805876</v>
      </c>
      <c r="D30" s="4">
        <v>59810.312212345147</v>
      </c>
      <c r="E30" s="4">
        <v>59239.068371214555</v>
      </c>
      <c r="F30" s="4">
        <v>67790.170705216675</v>
      </c>
      <c r="G30" s="4">
        <v>66090.26857393331</v>
      </c>
      <c r="H30" s="1">
        <v>70998.019135216658</v>
      </c>
      <c r="I30" s="1">
        <v>72657.882080750001</v>
      </c>
      <c r="J30" s="1">
        <v>78251.897652640007</v>
      </c>
      <c r="K30" s="1">
        <v>82669.724336003361</v>
      </c>
      <c r="L30" s="1">
        <v>89561.583036760014</v>
      </c>
      <c r="M30" s="1">
        <v>96735.117248139999</v>
      </c>
      <c r="N30" s="1">
        <v>104140.40656996668</v>
      </c>
      <c r="O30" s="9"/>
      <c r="P30" s="9"/>
      <c r="Q30" s="8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6"/>
      <c r="GB30" s="6"/>
      <c r="GC30" s="6"/>
    </row>
    <row r="31" spans="1:186" ht="15.75" x14ac:dyDescent="0.25">
      <c r="A31" s="20" t="s">
        <v>40</v>
      </c>
      <c r="B31" s="19" t="s">
        <v>20</v>
      </c>
      <c r="C31" s="4">
        <v>61168.008796175498</v>
      </c>
      <c r="D31" s="4">
        <v>63116.30123536849</v>
      </c>
      <c r="E31" s="4">
        <v>64469.635657704945</v>
      </c>
      <c r="F31" s="4">
        <v>70767.828122574661</v>
      </c>
      <c r="G31" s="4">
        <v>74539.056276945921</v>
      </c>
      <c r="H31" s="1">
        <v>98452.369023796171</v>
      </c>
      <c r="I31" s="1">
        <v>105704.10488129247</v>
      </c>
      <c r="J31" s="1">
        <v>99425.294523887409</v>
      </c>
      <c r="K31" s="1">
        <v>106845.45299075059</v>
      </c>
      <c r="L31" s="1">
        <v>95918.258131938739</v>
      </c>
      <c r="M31" s="1">
        <v>93312.046783100464</v>
      </c>
      <c r="N31" s="1">
        <v>92512.761146472651</v>
      </c>
      <c r="O31" s="9"/>
      <c r="P31" s="9"/>
      <c r="Q31" s="8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6"/>
      <c r="GB31" s="6"/>
      <c r="GC31" s="6"/>
    </row>
    <row r="32" spans="1:186" s="35" customFormat="1" ht="15.75" x14ac:dyDescent="0.25">
      <c r="A32" s="31"/>
      <c r="B32" s="32" t="s">
        <v>30</v>
      </c>
      <c r="C32" s="33">
        <f>C17+C20+C28+C29+C30+C31</f>
        <v>231096.73355419689</v>
      </c>
      <c r="D32" s="33">
        <f t="shared" ref="D32:J32" si="16">D17+D20+D28+D29+D30+D31</f>
        <v>241272.24926322786</v>
      </c>
      <c r="E32" s="33">
        <f t="shared" si="16"/>
        <v>251773.69316963729</v>
      </c>
      <c r="F32" s="33">
        <f t="shared" si="16"/>
        <v>276135.11290764355</v>
      </c>
      <c r="G32" s="33">
        <f t="shared" si="16"/>
        <v>288934.258324533</v>
      </c>
      <c r="H32" s="33">
        <f t="shared" si="16"/>
        <v>338021.39224411594</v>
      </c>
      <c r="I32" s="33">
        <f t="shared" si="16"/>
        <v>365109.3621367435</v>
      </c>
      <c r="J32" s="33">
        <f t="shared" si="16"/>
        <v>382775.59088401793</v>
      </c>
      <c r="K32" s="33">
        <f t="shared" ref="K32" si="17">K17+K20+K28+K29+K30+K31</f>
        <v>392594.5944057813</v>
      </c>
      <c r="L32" s="33">
        <f t="shared" ref="L32:M32" si="18">L17+L20+L28+L29+L30+L31</f>
        <v>361292.43472013017</v>
      </c>
      <c r="M32" s="33">
        <f t="shared" si="18"/>
        <v>394348.03816240327</v>
      </c>
      <c r="N32" s="33">
        <f t="shared" ref="N32" si="19">N17+N20+N28+N29+N30+N31</f>
        <v>429808.73768623825</v>
      </c>
      <c r="O32" s="9"/>
      <c r="P32" s="9"/>
      <c r="Q32" s="8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28"/>
      <c r="GB32" s="28"/>
      <c r="GC32" s="28"/>
      <c r="GD32" s="29"/>
    </row>
    <row r="33" spans="1:186" s="30" customFormat="1" ht="30" x14ac:dyDescent="0.25">
      <c r="A33" s="24" t="s">
        <v>27</v>
      </c>
      <c r="B33" s="38" t="s">
        <v>51</v>
      </c>
      <c r="C33" s="26">
        <f>C6+C11+C13+C14+C15+C17+C20+C28+C29+C30+C31</f>
        <v>346274.17484886956</v>
      </c>
      <c r="D33" s="26">
        <f t="shared" ref="D33:J33" si="20">D6+D11+D13+D14+D15+D17+D20+D28+D29+D30+D31</f>
        <v>363372.12485343905</v>
      </c>
      <c r="E33" s="26">
        <f t="shared" si="20"/>
        <v>382511.0636242312</v>
      </c>
      <c r="F33" s="26">
        <f t="shared" si="20"/>
        <v>421359.89748562913</v>
      </c>
      <c r="G33" s="26">
        <f t="shared" si="20"/>
        <v>447917.36447763216</v>
      </c>
      <c r="H33" s="26">
        <f t="shared" si="20"/>
        <v>504504.85140461795</v>
      </c>
      <c r="I33" s="26">
        <f t="shared" si="20"/>
        <v>547834.04794663552</v>
      </c>
      <c r="J33" s="26">
        <f t="shared" si="20"/>
        <v>557965.2955420888</v>
      </c>
      <c r="K33" s="26">
        <f t="shared" ref="K33" si="21">K6+K11+K13+K14+K15+K17+K20+K28+K29+K30+K31</f>
        <v>582357.58282936411</v>
      </c>
      <c r="L33" s="26">
        <f t="shared" ref="L33:M33" si="22">L6+L11+L13+L14+L15+L17+L20+L28+L29+L30+L31</f>
        <v>538588.75006034307</v>
      </c>
      <c r="M33" s="26">
        <f t="shared" si="22"/>
        <v>592699.21285314299</v>
      </c>
      <c r="N33" s="26">
        <f t="shared" ref="N33" si="23">N6+N11+N13+N14+N15+N17+N20+N28+N29+N30+N31</f>
        <v>639393.90465513326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8"/>
      <c r="GB33" s="28"/>
      <c r="GC33" s="28"/>
      <c r="GD33" s="29"/>
    </row>
    <row r="34" spans="1:186" s="35" customFormat="1" ht="15.75" x14ac:dyDescent="0.25">
      <c r="A34" s="39" t="s">
        <v>43</v>
      </c>
      <c r="B34" s="40" t="s">
        <v>25</v>
      </c>
      <c r="C34" s="33">
        <f>GSVA_const!C34</f>
        <v>4416</v>
      </c>
      <c r="D34" s="33">
        <f>GSVA_const!D34</f>
        <v>5164.1353165776218</v>
      </c>
      <c r="E34" s="33">
        <f>GSVA_const!E34</f>
        <v>8979.2409359946578</v>
      </c>
      <c r="F34" s="33">
        <f>GSVA_const!F34</f>
        <v>5559.5285503573459</v>
      </c>
      <c r="G34" s="33">
        <f>GSVA_const!G34</f>
        <v>6505.5221579002573</v>
      </c>
      <c r="H34" s="33">
        <f>GSVA_const!H34</f>
        <v>8712.8693453635478</v>
      </c>
      <c r="I34" s="33">
        <f>GSVA_const!I34</f>
        <v>30613.98864877459</v>
      </c>
      <c r="J34" s="33">
        <f>GSVA_const!J34</f>
        <v>55987.371199836627</v>
      </c>
      <c r="K34" s="33">
        <f>GSVA_const!K34</f>
        <v>63395.116892482889</v>
      </c>
      <c r="L34" s="33">
        <f>GSVA_const!L34</f>
        <v>54338.735902408866</v>
      </c>
      <c r="M34" s="33">
        <f>GSVA_const!M34</f>
        <v>59196.915314186059</v>
      </c>
      <c r="N34" s="33">
        <f>GSVA_const!N34</f>
        <v>62386.960780593909</v>
      </c>
      <c r="O34" s="9"/>
      <c r="P34" s="9"/>
      <c r="Q34" s="8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29"/>
      <c r="GA34" s="29"/>
      <c r="GB34" s="29"/>
      <c r="GC34" s="29"/>
      <c r="GD34" s="29"/>
    </row>
    <row r="35" spans="1:186" s="35" customFormat="1" ht="15.75" x14ac:dyDescent="0.25">
      <c r="A35" s="39" t="s">
        <v>44</v>
      </c>
      <c r="B35" s="40" t="s">
        <v>24</v>
      </c>
      <c r="C35" s="33">
        <f>GSVA_const!C35</f>
        <v>10327.999999999998</v>
      </c>
      <c r="D35" s="33">
        <f>GSVA_const!D35</f>
        <v>12783.890776410431</v>
      </c>
      <c r="E35" s="33">
        <f>GSVA_const!E35</f>
        <v>10375.098255065484</v>
      </c>
      <c r="F35" s="33">
        <f>GSVA_const!F35</f>
        <v>11812.483193650885</v>
      </c>
      <c r="G35" s="33">
        <f>GSVA_const!G35</f>
        <v>6101.9873030499693</v>
      </c>
      <c r="H35" s="33">
        <f>GSVA_const!H35</f>
        <v>4156.0142009560941</v>
      </c>
      <c r="I35" s="33">
        <f>GSVA_const!I35</f>
        <v>3479.4768055060799</v>
      </c>
      <c r="J35" s="33">
        <f>GSVA_const!J35</f>
        <v>3189.7333436558879</v>
      </c>
      <c r="K35" s="33">
        <f>GSVA_const!K35</f>
        <v>2729.2089909358192</v>
      </c>
      <c r="L35" s="33">
        <f>GSVA_const!L35</f>
        <v>4949.0315357117152</v>
      </c>
      <c r="M35" s="33">
        <f>GSVA_const!M35</f>
        <v>8239.3008216419821</v>
      </c>
      <c r="N35" s="33">
        <f>GSVA_const!N35</f>
        <v>9235.3887662901416</v>
      </c>
      <c r="O35" s="9"/>
      <c r="P35" s="9"/>
      <c r="Q35" s="8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29"/>
      <c r="GA35" s="29"/>
      <c r="GB35" s="29"/>
      <c r="GC35" s="29"/>
      <c r="GD35" s="29"/>
    </row>
    <row r="36" spans="1:186" s="35" customFormat="1" ht="30" x14ac:dyDescent="0.25">
      <c r="A36" s="39" t="s">
        <v>45</v>
      </c>
      <c r="B36" s="40" t="s">
        <v>63</v>
      </c>
      <c r="C36" s="33">
        <f>C33+C34-C35</f>
        <v>340362.17484886956</v>
      </c>
      <c r="D36" s="33">
        <f t="shared" ref="D36:K36" si="24">D33+D34-D35</f>
        <v>355752.36939360626</v>
      </c>
      <c r="E36" s="33">
        <f t="shared" si="24"/>
        <v>381115.20630516036</v>
      </c>
      <c r="F36" s="33">
        <f t="shared" si="24"/>
        <v>415106.94284233556</v>
      </c>
      <c r="G36" s="33">
        <f t="shared" si="24"/>
        <v>448320.89933248248</v>
      </c>
      <c r="H36" s="33">
        <f t="shared" si="24"/>
        <v>509061.70654902537</v>
      </c>
      <c r="I36" s="33">
        <f t="shared" si="24"/>
        <v>574968.55978990404</v>
      </c>
      <c r="J36" s="33">
        <f t="shared" si="24"/>
        <v>610762.93339826947</v>
      </c>
      <c r="K36" s="33">
        <f t="shared" si="24"/>
        <v>643023.49073091114</v>
      </c>
      <c r="L36" s="33">
        <f t="shared" ref="L36:N36" si="25">L33+L34-L35</f>
        <v>587978.45442704018</v>
      </c>
      <c r="M36" s="33">
        <f t="shared" si="25"/>
        <v>643656.82734568708</v>
      </c>
      <c r="N36" s="33">
        <f t="shared" si="25"/>
        <v>692545.47666943702</v>
      </c>
      <c r="O36" s="9"/>
      <c r="P36" s="9"/>
      <c r="Q36" s="8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29"/>
      <c r="GA36" s="29"/>
      <c r="GB36" s="29"/>
      <c r="GC36" s="29"/>
      <c r="GD36" s="29"/>
    </row>
    <row r="37" spans="1:186" s="35" customFormat="1" ht="15.75" x14ac:dyDescent="0.25">
      <c r="A37" s="39" t="s">
        <v>46</v>
      </c>
      <c r="B37" s="40" t="s">
        <v>42</v>
      </c>
      <c r="C37" s="33">
        <f>GSVA_cur!C37</f>
        <v>3820</v>
      </c>
      <c r="D37" s="33">
        <f>GSVA_cur!D37</f>
        <v>3840</v>
      </c>
      <c r="E37" s="33">
        <f>GSVA_cur!E37</f>
        <v>3860</v>
      </c>
      <c r="F37" s="33">
        <f>GSVA_cur!F37</f>
        <v>3890</v>
      </c>
      <c r="G37" s="33">
        <f>GSVA_cur!G37</f>
        <v>3910</v>
      </c>
      <c r="H37" s="33">
        <f>GSVA_cur!H37</f>
        <v>3930</v>
      </c>
      <c r="I37" s="33">
        <f>GSVA_cur!I37</f>
        <v>3950</v>
      </c>
      <c r="J37" s="33">
        <f>GSVA_cur!J37</f>
        <v>3960</v>
      </c>
      <c r="K37" s="33">
        <f>GSVA_cur!K37</f>
        <v>3980</v>
      </c>
      <c r="L37" s="33">
        <f>GSVA_cur!L37</f>
        <v>4000</v>
      </c>
      <c r="M37" s="33">
        <f>GSVA_cur!M37</f>
        <v>4010</v>
      </c>
      <c r="N37" s="33">
        <f>GSVA_cur!N37</f>
        <v>4020</v>
      </c>
      <c r="O37" s="7"/>
      <c r="P37" s="7"/>
      <c r="Q37" s="6"/>
      <c r="R37" s="6"/>
      <c r="S37" s="6"/>
      <c r="T37" s="6"/>
      <c r="U37" s="6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</row>
    <row r="38" spans="1:186" s="35" customFormat="1" ht="15.75" x14ac:dyDescent="0.25">
      <c r="A38" s="39" t="s">
        <v>47</v>
      </c>
      <c r="B38" s="40" t="s">
        <v>64</v>
      </c>
      <c r="C38" s="33">
        <f>C36/C37*1000</f>
        <v>89100.045771955381</v>
      </c>
      <c r="D38" s="33">
        <f t="shared" ref="D38:K38" si="26">D36/D37*1000</f>
        <v>92643.84619625163</v>
      </c>
      <c r="E38" s="33">
        <f t="shared" si="26"/>
        <v>98734.509405481964</v>
      </c>
      <c r="F38" s="33">
        <f t="shared" si="26"/>
        <v>106711.29636049757</v>
      </c>
      <c r="G38" s="33">
        <f t="shared" si="26"/>
        <v>114660.07655562212</v>
      </c>
      <c r="H38" s="33">
        <f t="shared" si="26"/>
        <v>129532.24085216931</v>
      </c>
      <c r="I38" s="33">
        <f t="shared" si="26"/>
        <v>145561.66070630483</v>
      </c>
      <c r="J38" s="33">
        <f t="shared" si="26"/>
        <v>154233.06398946198</v>
      </c>
      <c r="K38" s="33">
        <f t="shared" si="26"/>
        <v>161563.6911384199</v>
      </c>
      <c r="L38" s="33">
        <f t="shared" ref="L38:N38" si="27">L36/L37*1000</f>
        <v>146994.61360676005</v>
      </c>
      <c r="M38" s="33">
        <f t="shared" si="27"/>
        <v>160512.92452510897</v>
      </c>
      <c r="N38" s="33">
        <f t="shared" si="27"/>
        <v>172274.99419637737</v>
      </c>
      <c r="O38" s="7"/>
      <c r="P38" s="7"/>
      <c r="Q38" s="8"/>
      <c r="R38" s="8"/>
      <c r="S38" s="8"/>
      <c r="T38" s="8"/>
      <c r="U38" s="8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34"/>
      <c r="BW38" s="34"/>
      <c r="BX38" s="34"/>
      <c r="BY38" s="34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</row>
    <row r="39" spans="1:186" x14ac:dyDescent="0.25">
      <c r="A39" s="2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21" max="1048575" man="1"/>
    <brk id="33" max="1048575" man="1"/>
    <brk id="49" max="1048575" man="1"/>
    <brk id="113" max="95" man="1"/>
    <brk id="149" max="1048575" man="1"/>
    <brk id="173" max="1048575" man="1"/>
    <brk id="181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2024-08-16T06:18:59Z</dcterms:modified>
</cp:coreProperties>
</file>