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0F60265-370D-4C92-AD25-CD37DC49177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SVA_cur" sheetId="10" r:id="rId1"/>
    <sheet name="GSVA_const" sheetId="1" r:id="rId2"/>
    <sheet name="NSVA_cur" sheetId="11" r:id="rId3"/>
    <sheet name="NSVA_const" sheetId="12" r:id="rId4"/>
  </sheets>
  <definedNames>
    <definedName name="_xlnm.Print_Titles" localSheetId="1">GSVA_const!$A:$B</definedName>
    <definedName name="_xlnm.Print_Titles" localSheetId="0">GSVA_cur!$A:$B</definedName>
    <definedName name="_xlnm.Print_Titles" localSheetId="3">NSVA_const!$A:$B</definedName>
    <definedName name="_xlnm.Print_Titles" localSheetId="2">NSVA_cur!$A:$B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2" l="1"/>
  <c r="P35" i="12"/>
  <c r="P37" i="12"/>
  <c r="P34" i="11"/>
  <c r="P35" i="11"/>
  <c r="P37" i="11"/>
  <c r="P37" i="1"/>
  <c r="P6" i="1" l="1"/>
  <c r="P16" i="1"/>
  <c r="P17" i="1"/>
  <c r="P20" i="1"/>
  <c r="P6" i="11"/>
  <c r="P12" i="11"/>
  <c r="P16" i="11"/>
  <c r="P17" i="11"/>
  <c r="P20" i="11"/>
  <c r="P6" i="12"/>
  <c r="P16" i="12"/>
  <c r="P17" i="12"/>
  <c r="P20" i="12"/>
  <c r="P6" i="10"/>
  <c r="P16" i="10"/>
  <c r="P17" i="10"/>
  <c r="P20" i="10"/>
  <c r="P32" i="11" l="1"/>
  <c r="P32" i="12"/>
  <c r="P33" i="11"/>
  <c r="P33" i="1"/>
  <c r="P33" i="10"/>
  <c r="P32" i="10"/>
  <c r="P12" i="1"/>
  <c r="P12" i="10"/>
  <c r="P33" i="12"/>
  <c r="P32" i="1"/>
  <c r="P12" i="12"/>
  <c r="O6" i="1"/>
  <c r="O16" i="1"/>
  <c r="O17" i="1"/>
  <c r="O20" i="1"/>
  <c r="O37" i="1"/>
  <c r="O6" i="11"/>
  <c r="O16" i="11"/>
  <c r="O17" i="11"/>
  <c r="O20" i="11"/>
  <c r="O34" i="11"/>
  <c r="O35" i="11"/>
  <c r="O37" i="11"/>
  <c r="O6" i="12"/>
  <c r="O16" i="12"/>
  <c r="O17" i="12"/>
  <c r="O20" i="12"/>
  <c r="O34" i="12"/>
  <c r="O35" i="12"/>
  <c r="O37" i="12"/>
  <c r="O6" i="10"/>
  <c r="O16" i="10"/>
  <c r="O17" i="10"/>
  <c r="O20" i="10"/>
  <c r="O12" i="1" l="1"/>
  <c r="P36" i="12"/>
  <c r="P38" i="12" s="1"/>
  <c r="P36" i="10"/>
  <c r="P36" i="11"/>
  <c r="P38" i="11" s="1"/>
  <c r="O32" i="10"/>
  <c r="O12" i="12"/>
  <c r="P36" i="1"/>
  <c r="O32" i="12"/>
  <c r="O33" i="12"/>
  <c r="O32" i="11"/>
  <c r="O33" i="11"/>
  <c r="O12" i="11"/>
  <c r="O32" i="1"/>
  <c r="O33" i="1"/>
  <c r="O33" i="10"/>
  <c r="O12" i="10"/>
  <c r="O36" i="10" l="1"/>
  <c r="P38" i="10"/>
  <c r="O36" i="11"/>
  <c r="O36" i="1"/>
  <c r="P38" i="1"/>
  <c r="O36" i="12"/>
  <c r="I3" i="11"/>
  <c r="I3" i="12"/>
  <c r="I3" i="1"/>
  <c r="O38" i="1" l="1"/>
  <c r="O38" i="11"/>
  <c r="O38" i="10"/>
  <c r="O38" i="12"/>
  <c r="N16" i="12" l="1"/>
  <c r="N17" i="12"/>
  <c r="N20" i="12"/>
  <c r="N34" i="12"/>
  <c r="N35" i="12"/>
  <c r="N37" i="12"/>
  <c r="N37" i="11"/>
  <c r="N34" i="11"/>
  <c r="N35" i="11"/>
  <c r="N37" i="1"/>
  <c r="N32" i="12" l="1"/>
  <c r="N20" i="1"/>
  <c r="N20" i="11"/>
  <c r="N20" i="10"/>
  <c r="N17" i="1"/>
  <c r="N17" i="11"/>
  <c r="N17" i="10"/>
  <c r="N16" i="1"/>
  <c r="N16" i="11"/>
  <c r="N16" i="10"/>
  <c r="N6" i="1"/>
  <c r="N6" i="11"/>
  <c r="N6" i="12"/>
  <c r="N6" i="10"/>
  <c r="N32" i="11" l="1"/>
  <c r="N12" i="10"/>
  <c r="N32" i="10"/>
  <c r="N33" i="10"/>
  <c r="N12" i="12"/>
  <c r="N33" i="12"/>
  <c r="N33" i="11"/>
  <c r="N12" i="11"/>
  <c r="N32" i="1"/>
  <c r="N33" i="1"/>
  <c r="N12" i="1"/>
  <c r="N36" i="10" l="1"/>
  <c r="N36" i="11"/>
  <c r="N36" i="1"/>
  <c r="N36" i="12"/>
  <c r="M34" i="12"/>
  <c r="M35" i="12"/>
  <c r="M37" i="12"/>
  <c r="M34" i="11"/>
  <c r="M35" i="11"/>
  <c r="M37" i="11"/>
  <c r="M37" i="1"/>
  <c r="N38" i="10" l="1"/>
  <c r="N38" i="1"/>
  <c r="N38" i="11"/>
  <c r="N38" i="12"/>
  <c r="M20" i="1"/>
  <c r="M20" i="11"/>
  <c r="M20" i="12"/>
  <c r="M20" i="10"/>
  <c r="M17" i="1"/>
  <c r="M17" i="11"/>
  <c r="M17" i="12"/>
  <c r="M17" i="10"/>
  <c r="M16" i="1"/>
  <c r="M16" i="11"/>
  <c r="M16" i="12"/>
  <c r="M16" i="10"/>
  <c r="M6" i="1"/>
  <c r="M6" i="11"/>
  <c r="M6" i="12"/>
  <c r="M6" i="10"/>
  <c r="M12" i="12" l="1"/>
  <c r="M12" i="10"/>
  <c r="M12" i="11"/>
  <c r="M32" i="1"/>
  <c r="M32" i="12"/>
  <c r="M32" i="11"/>
  <c r="M33" i="1"/>
  <c r="M12" i="1"/>
  <c r="M32" i="10"/>
  <c r="M33" i="10"/>
  <c r="M33" i="12"/>
  <c r="M33" i="11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7" i="12"/>
  <c r="E37" i="12"/>
  <c r="F37" i="12"/>
  <c r="G37" i="12"/>
  <c r="H37" i="12"/>
  <c r="I37" i="12"/>
  <c r="J37" i="12"/>
  <c r="K37" i="12"/>
  <c r="L37" i="12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7" i="11"/>
  <c r="E37" i="11"/>
  <c r="F37" i="11"/>
  <c r="G37" i="11"/>
  <c r="H37" i="11"/>
  <c r="I37" i="11"/>
  <c r="J37" i="11"/>
  <c r="K37" i="11"/>
  <c r="L37" i="11"/>
  <c r="L37" i="1"/>
  <c r="M36" i="12" l="1"/>
  <c r="M36" i="1"/>
  <c r="M36" i="11"/>
  <c r="M36" i="10"/>
  <c r="M38" i="12" l="1"/>
  <c r="M38" i="1"/>
  <c r="M38" i="11"/>
  <c r="M38" i="10"/>
  <c r="D37" i="1" l="1"/>
  <c r="E37" i="1"/>
  <c r="F37" i="1"/>
  <c r="G37" i="1"/>
  <c r="H37" i="1"/>
  <c r="I37" i="1"/>
  <c r="J37" i="1"/>
  <c r="K37" i="1"/>
  <c r="L20" i="1" l="1"/>
  <c r="L20" i="11"/>
  <c r="L20" i="12"/>
  <c r="L20" i="10"/>
  <c r="L17" i="1"/>
  <c r="L17" i="11"/>
  <c r="L17" i="12"/>
  <c r="L17" i="10"/>
  <c r="L16" i="1"/>
  <c r="L16" i="11"/>
  <c r="L16" i="12"/>
  <c r="L16" i="10"/>
  <c r="L6" i="1"/>
  <c r="L6" i="11"/>
  <c r="L6" i="12"/>
  <c r="L6" i="10"/>
  <c r="L12" i="11" l="1"/>
  <c r="L32" i="1"/>
  <c r="L33" i="1"/>
  <c r="L33" i="12"/>
  <c r="L12" i="1"/>
  <c r="L32" i="12"/>
  <c r="L33" i="11"/>
  <c r="L32" i="11"/>
  <c r="L12" i="10"/>
  <c r="L33" i="10"/>
  <c r="L12" i="12"/>
  <c r="L32" i="10"/>
  <c r="C37" i="12"/>
  <c r="C37" i="11"/>
  <c r="C37" i="1"/>
  <c r="L36" i="12" l="1"/>
  <c r="L36" i="11"/>
  <c r="L36" i="1"/>
  <c r="L36" i="10"/>
  <c r="L38" i="12" l="1"/>
  <c r="L38" i="11"/>
  <c r="L38" i="1"/>
  <c r="L38" i="10"/>
  <c r="C35" i="12"/>
  <c r="C34" i="12"/>
  <c r="C35" i="11"/>
  <c r="C34" i="11"/>
  <c r="J20" i="1" l="1"/>
  <c r="K20" i="1"/>
  <c r="J20" i="11"/>
  <c r="K20" i="11"/>
  <c r="J20" i="12"/>
  <c r="K20" i="12"/>
  <c r="J20" i="10"/>
  <c r="K20" i="10"/>
  <c r="J17" i="1"/>
  <c r="K17" i="1"/>
  <c r="J17" i="11"/>
  <c r="K17" i="11"/>
  <c r="J17" i="12"/>
  <c r="K17" i="12"/>
  <c r="J17" i="10"/>
  <c r="K17" i="10"/>
  <c r="J16" i="1"/>
  <c r="K16" i="1"/>
  <c r="J16" i="11"/>
  <c r="K16" i="11"/>
  <c r="J16" i="12"/>
  <c r="K16" i="12"/>
  <c r="J16" i="10"/>
  <c r="K16" i="10"/>
  <c r="J6" i="1"/>
  <c r="K6" i="1"/>
  <c r="J6" i="11"/>
  <c r="K6" i="11"/>
  <c r="J6" i="12"/>
  <c r="K6" i="12"/>
  <c r="J6" i="10"/>
  <c r="K6" i="10"/>
  <c r="J12" i="12" l="1"/>
  <c r="K12" i="12"/>
  <c r="K33" i="12"/>
  <c r="J12" i="11"/>
  <c r="K32" i="1"/>
  <c r="K32" i="11"/>
  <c r="K32" i="12"/>
  <c r="K12" i="11"/>
  <c r="K33" i="11"/>
  <c r="J12" i="1"/>
  <c r="K33" i="1"/>
  <c r="K12" i="1"/>
  <c r="K32" i="10"/>
  <c r="J12" i="10"/>
  <c r="K12" i="10"/>
  <c r="K33" i="10"/>
  <c r="J33" i="1"/>
  <c r="J33" i="12"/>
  <c r="J32" i="12"/>
  <c r="J32" i="1"/>
  <c r="J33" i="10"/>
  <c r="J33" i="11"/>
  <c r="J32" i="10"/>
  <c r="J32" i="11"/>
  <c r="K36" i="12" l="1"/>
  <c r="J36" i="12"/>
  <c r="K36" i="11"/>
  <c r="J36" i="11"/>
  <c r="K36" i="1"/>
  <c r="K36" i="10"/>
  <c r="J36" i="1"/>
  <c r="J36" i="10"/>
  <c r="K38" i="12" l="1"/>
  <c r="J38" i="12"/>
  <c r="J38" i="11"/>
  <c r="K38" i="11"/>
  <c r="J38" i="1"/>
  <c r="K38" i="1"/>
  <c r="J38" i="10"/>
  <c r="K38" i="10"/>
  <c r="I20" i="1" l="1"/>
  <c r="I20" i="11"/>
  <c r="I20" i="12"/>
  <c r="I20" i="10"/>
  <c r="I16" i="1"/>
  <c r="I17" i="1"/>
  <c r="I16" i="11"/>
  <c r="I17" i="11"/>
  <c r="I16" i="12"/>
  <c r="I17" i="12"/>
  <c r="I16" i="10"/>
  <c r="I17" i="10"/>
  <c r="I6" i="1"/>
  <c r="I6" i="11"/>
  <c r="I6" i="12"/>
  <c r="I6" i="10"/>
  <c r="I12" i="12" l="1"/>
  <c r="I12" i="11"/>
  <c r="I33" i="10"/>
  <c r="I12" i="10"/>
  <c r="I32" i="12"/>
  <c r="I33" i="12"/>
  <c r="I32" i="11"/>
  <c r="I33" i="11"/>
  <c r="I33" i="1"/>
  <c r="I32" i="1"/>
  <c r="I12" i="1"/>
  <c r="I32" i="10"/>
  <c r="H6" i="10"/>
  <c r="I36" i="12" l="1"/>
  <c r="I36" i="11"/>
  <c r="I36" i="1"/>
  <c r="I36" i="10"/>
  <c r="H20" i="1"/>
  <c r="H20" i="11"/>
  <c r="H20" i="12"/>
  <c r="H20" i="10"/>
  <c r="H17" i="1"/>
  <c r="H17" i="11"/>
  <c r="H17" i="12"/>
  <c r="H17" i="10"/>
  <c r="H16" i="1"/>
  <c r="H16" i="11"/>
  <c r="H16" i="12"/>
  <c r="H16" i="10"/>
  <c r="H6" i="1"/>
  <c r="H6" i="11"/>
  <c r="H6" i="12"/>
  <c r="I38" i="12" l="1"/>
  <c r="I38" i="11"/>
  <c r="I38" i="10"/>
  <c r="I38" i="1"/>
  <c r="H32" i="12"/>
  <c r="H32" i="1"/>
  <c r="H33" i="1"/>
  <c r="H32" i="11"/>
  <c r="H33" i="11"/>
  <c r="H33" i="10"/>
  <c r="H32" i="10"/>
  <c r="H12" i="10"/>
  <c r="H12" i="12"/>
  <c r="H12" i="11"/>
  <c r="H33" i="12"/>
  <c r="H12" i="1"/>
  <c r="H36" i="12" l="1"/>
  <c r="H36" i="11"/>
  <c r="H36" i="1"/>
  <c r="H36" i="10"/>
  <c r="H38" i="12" l="1"/>
  <c r="H38" i="11"/>
  <c r="H38" i="10"/>
  <c r="H38" i="1"/>
  <c r="G6" i="1" l="1"/>
  <c r="G16" i="1"/>
  <c r="G17" i="1"/>
  <c r="G20" i="1"/>
  <c r="G6" i="11"/>
  <c r="G16" i="11"/>
  <c r="G17" i="11"/>
  <c r="G20" i="11"/>
  <c r="G6" i="12"/>
  <c r="G16" i="12"/>
  <c r="G17" i="12"/>
  <c r="G20" i="12"/>
  <c r="G6" i="10"/>
  <c r="G16" i="10"/>
  <c r="G17" i="10"/>
  <c r="G20" i="10"/>
  <c r="G33" i="12" l="1"/>
  <c r="G12" i="11"/>
  <c r="G12" i="10"/>
  <c r="G32" i="12"/>
  <c r="G33" i="11"/>
  <c r="G32" i="1"/>
  <c r="G33" i="1"/>
  <c r="G12" i="1"/>
  <c r="G33" i="10"/>
  <c r="G32" i="10"/>
  <c r="G12" i="12"/>
  <c r="G32" i="11"/>
  <c r="G36" i="12" l="1"/>
  <c r="G36" i="11"/>
  <c r="G36" i="1"/>
  <c r="G36" i="10"/>
  <c r="G38" i="12" l="1"/>
  <c r="G38" i="11"/>
  <c r="G38" i="10"/>
  <c r="G38" i="1"/>
  <c r="F20" i="12"/>
  <c r="E20" i="12"/>
  <c r="D20" i="12"/>
  <c r="C20" i="12"/>
  <c r="F17" i="12"/>
  <c r="E17" i="12"/>
  <c r="D17" i="12"/>
  <c r="C17" i="12"/>
  <c r="F16" i="12"/>
  <c r="E16" i="12"/>
  <c r="D16" i="12"/>
  <c r="C16" i="12"/>
  <c r="F6" i="12"/>
  <c r="E6" i="12"/>
  <c r="D6" i="12"/>
  <c r="C6" i="12"/>
  <c r="F20" i="11"/>
  <c r="E20" i="11"/>
  <c r="D20" i="11"/>
  <c r="C20" i="11"/>
  <c r="F17" i="11"/>
  <c r="E17" i="11"/>
  <c r="D17" i="11"/>
  <c r="C17" i="11"/>
  <c r="F16" i="11"/>
  <c r="E16" i="11"/>
  <c r="D16" i="11"/>
  <c r="C16" i="11"/>
  <c r="F6" i="11"/>
  <c r="E6" i="11"/>
  <c r="D6" i="11"/>
  <c r="C6" i="11"/>
  <c r="F20" i="1"/>
  <c r="E20" i="1"/>
  <c r="D20" i="1"/>
  <c r="C20" i="1"/>
  <c r="F17" i="1"/>
  <c r="E17" i="1"/>
  <c r="D17" i="1"/>
  <c r="C17" i="1"/>
  <c r="F16" i="1"/>
  <c r="E16" i="1"/>
  <c r="D16" i="1"/>
  <c r="C16" i="1"/>
  <c r="F6" i="1"/>
  <c r="E6" i="1"/>
  <c r="D6" i="1"/>
  <c r="C6" i="1"/>
  <c r="F20" i="10"/>
  <c r="F17" i="10"/>
  <c r="F16" i="10"/>
  <c r="F6" i="10"/>
  <c r="E20" i="10"/>
  <c r="D20" i="10"/>
  <c r="C20" i="10"/>
  <c r="E17" i="10"/>
  <c r="D17" i="10"/>
  <c r="C17" i="10"/>
  <c r="E16" i="10"/>
  <c r="D16" i="10"/>
  <c r="C16" i="10"/>
  <c r="E6" i="10"/>
  <c r="D6" i="10"/>
  <c r="C6" i="10"/>
  <c r="C33" i="12" l="1"/>
  <c r="C32" i="12"/>
  <c r="E32" i="12"/>
  <c r="F32" i="12"/>
  <c r="D32" i="12"/>
  <c r="E12" i="12"/>
  <c r="C32" i="11"/>
  <c r="D32" i="11"/>
  <c r="E32" i="11"/>
  <c r="F32" i="11"/>
  <c r="E12" i="11"/>
  <c r="C33" i="1"/>
  <c r="C32" i="1"/>
  <c r="E32" i="1"/>
  <c r="D32" i="1"/>
  <c r="E33" i="1"/>
  <c r="D33" i="10"/>
  <c r="C12" i="10"/>
  <c r="D33" i="12"/>
  <c r="F33" i="12"/>
  <c r="D33" i="11"/>
  <c r="C33" i="11"/>
  <c r="F33" i="11"/>
  <c r="F32" i="1"/>
  <c r="D33" i="1"/>
  <c r="F33" i="1"/>
  <c r="F32" i="10"/>
  <c r="F33" i="10"/>
  <c r="F12" i="10"/>
  <c r="C12" i="12"/>
  <c r="D12" i="12"/>
  <c r="E33" i="12"/>
  <c r="F12" i="12"/>
  <c r="C12" i="11"/>
  <c r="D12" i="11"/>
  <c r="E33" i="11"/>
  <c r="F12" i="11"/>
  <c r="D12" i="1"/>
  <c r="C12" i="1"/>
  <c r="E12" i="1"/>
  <c r="F12" i="1"/>
  <c r="D12" i="10"/>
  <c r="C33" i="10"/>
  <c r="D32" i="10"/>
  <c r="E32" i="10"/>
  <c r="E33" i="10"/>
  <c r="C32" i="10"/>
  <c r="E12" i="10"/>
  <c r="E36" i="12" l="1"/>
  <c r="D36" i="12"/>
  <c r="F36" i="12"/>
  <c r="E36" i="11"/>
  <c r="F36" i="11"/>
  <c r="D36" i="11"/>
  <c r="C36" i="12"/>
  <c r="C36" i="1"/>
  <c r="C36" i="11"/>
  <c r="C36" i="10"/>
  <c r="E36" i="1"/>
  <c r="F36" i="1"/>
  <c r="D36" i="1"/>
  <c r="D36" i="10"/>
  <c r="F36" i="10"/>
  <c r="E36" i="10"/>
  <c r="E38" i="12" l="1"/>
  <c r="F38" i="12"/>
  <c r="D38" i="12"/>
  <c r="D38" i="11"/>
  <c r="F38" i="11"/>
  <c r="E38" i="11"/>
  <c r="C38" i="1"/>
  <c r="C38" i="10"/>
  <c r="F38" i="10"/>
  <c r="D38" i="10"/>
  <c r="E38" i="10"/>
  <c r="C38" i="12"/>
  <c r="C38" i="11"/>
  <c r="D38" i="1"/>
  <c r="F38" i="1"/>
  <c r="E38" i="1"/>
</calcChain>
</file>

<file path=xl/sharedStrings.xml><?xml version="1.0" encoding="utf-8"?>
<sst xmlns="http://schemas.openxmlformats.org/spreadsheetml/2006/main" count="284" uniqueCount="78">
  <si>
    <t>S.No.</t>
  </si>
  <si>
    <t>Item</t>
  </si>
  <si>
    <t>Agriculture, forestry and fishing</t>
  </si>
  <si>
    <t>Mining and quarrying</t>
  </si>
  <si>
    <t>Manufacturing</t>
  </si>
  <si>
    <t>Electricity, gas, water supply &amp; other utility services</t>
  </si>
  <si>
    <t>Construction</t>
  </si>
  <si>
    <t>Trade, repair, hotels and restaurants</t>
  </si>
  <si>
    <t>Trade &amp; repair services</t>
  </si>
  <si>
    <t>Hotels &amp; restaurants</t>
  </si>
  <si>
    <t>Transport, storage, communication &amp; services related to broadcasting</t>
  </si>
  <si>
    <t>Railways</t>
  </si>
  <si>
    <t>Road transport</t>
  </si>
  <si>
    <t>Water transport</t>
  </si>
  <si>
    <t>Air transport</t>
  </si>
  <si>
    <t>Services incidental to transport</t>
  </si>
  <si>
    <t>Storage</t>
  </si>
  <si>
    <t>Communication &amp; services related to broadcasting</t>
  </si>
  <si>
    <t>Financial services</t>
  </si>
  <si>
    <t>Real estate, ownership of dwelling &amp; professional services</t>
  </si>
  <si>
    <t>Other services</t>
  </si>
  <si>
    <t>2011-12</t>
  </si>
  <si>
    <t>2012-13</t>
  </si>
  <si>
    <t>2013-14</t>
  </si>
  <si>
    <t>Subsidies on products</t>
  </si>
  <si>
    <t>Taxes on Products</t>
  </si>
  <si>
    <t>1.</t>
  </si>
  <si>
    <t>12.</t>
  </si>
  <si>
    <t>Primary</t>
  </si>
  <si>
    <t>Secondary</t>
  </si>
  <si>
    <t>Tertiary</t>
  </si>
  <si>
    <r>
      <t>2.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</si>
  <si>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3.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</si>
  <si>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4.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</si>
  <si>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5.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</si>
  <si>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6.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</si>
  <si>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7.</t>
    </r>
    <r>
      <rPr>
        <sz val="7"/>
        <rFont val="Times New Roman"/>
        <family val="1"/>
      </rPr>
      <t xml:space="preserve">      </t>
    </r>
    <r>
      <rPr>
        <sz val="11"/>
        <rFont val="Times New Roman"/>
        <family val="1"/>
      </rPr>
      <t> </t>
    </r>
  </si>
  <si>
    <r>
      <t>8.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</si>
  <si>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9.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 </t>
    </r>
  </si>
  <si>
    <r>
      <t>10.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 </t>
    </r>
  </si>
  <si>
    <r>
      <t>11.</t>
    </r>
    <r>
      <rPr>
        <sz val="7"/>
        <rFont val="Times New Roman"/>
        <family val="1"/>
      </rPr>
      <t xml:space="preserve">  </t>
    </r>
    <r>
      <rPr>
        <sz val="12"/>
        <rFont val="Times New Roman"/>
        <family val="1"/>
      </rPr>
      <t> </t>
    </r>
  </si>
  <si>
    <t>TOTAL GSVA at basic prices</t>
  </si>
  <si>
    <t>Population ('00)</t>
  </si>
  <si>
    <t>13.</t>
  </si>
  <si>
    <t>14.</t>
  </si>
  <si>
    <t>15.</t>
  </si>
  <si>
    <t>16.</t>
  </si>
  <si>
    <t>17.</t>
  </si>
  <si>
    <t>Gross State Value Added by economic activity at current prices</t>
  </si>
  <si>
    <t>Gross State Value Added by economic activity at constant (2011-12) prices</t>
  </si>
  <si>
    <t>Net State Value Added by economic activity at current prices</t>
  </si>
  <si>
    <t>TOTAL NSVA at basic prices</t>
  </si>
  <si>
    <t>Net State Value Added by economic activity at constant (2011-12) prices</t>
  </si>
  <si>
    <t>State :</t>
  </si>
  <si>
    <t>Public administration</t>
  </si>
  <si>
    <t>Gross State Domestic Product</t>
  </si>
  <si>
    <t>2014-15</t>
  </si>
  <si>
    <t>(Rs. in lakh)</t>
  </si>
  <si>
    <t>Per Capita GSDP (Rs.)</t>
  </si>
  <si>
    <t>Crops</t>
  </si>
  <si>
    <t>Livestock</t>
  </si>
  <si>
    <t>Forestry and logging</t>
  </si>
  <si>
    <t>Fishing and aquaculture</t>
  </si>
  <si>
    <t>Net State Domestic Product</t>
  </si>
  <si>
    <t>Per Capita NSDP (Rs.)</t>
  </si>
  <si>
    <t>2015-16</t>
  </si>
  <si>
    <t>Andhra Pradesh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</si>
  <si>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</si>
  <si>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</si>
  <si>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</si>
  <si>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</si>
  <si>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</si>
  <si>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</si>
  <si>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</si>
  <si>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</si>
  <si>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Source:  Directorate of Economics &amp; Statistics of respective State Governments.</t>
  </si>
  <si>
    <t>2024-25</t>
  </si>
  <si>
    <t>As on 17.03.2025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</si>
</sst>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0">
    <xf numFmtId="0" fontId="0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5" fillId="2" borderId="1" applyNumberFormat="0" applyFont="0" applyAlignment="0" applyProtection="0"/>
    <xf numFmtId="0" fontId="6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8" fillId="2" borderId="1" applyNumberFormat="0" applyFont="0" applyAlignment="0" applyProtection="0"/>
    <xf numFmtId="0" fontId="9" fillId="0" borderId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7" fillId="0" borderId="0" xfId="0" applyFont="1"/>
    <xf numFmtId="0" fontId="7" fillId="0" borderId="0" xfId="0" applyFont="1" applyProtection="1">
      <protection locked="0"/>
    </xf>
    <xf numFmtId="1" fontId="7" fillId="0" borderId="0" xfId="0" applyNumberFormat="1" applyFont="1"/>
    <xf numFmtId="1" fontId="7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  <xf numFmtId="1" fontId="7" fillId="3" borderId="0" xfId="0" applyNumberFormat="1" applyFont="1" applyFill="1" applyProtection="1">
      <protection locked="0"/>
    </xf>
    <xf numFmtId="1" fontId="7" fillId="3" borderId="0" xfId="0" applyNumberFormat="1" applyFont="1" applyFill="1"/>
    <xf numFmtId="166" fontId="7" fillId="0" borderId="0" xfId="0" applyNumberFormat="1" applyFont="1"/>
    <xf numFmtId="0" fontId="16" fillId="0" borderId="0" xfId="0" applyFont="1" applyProtection="1">
      <protection locked="0"/>
    </xf>
    <xf numFmtId="0" fontId="1" fillId="0" borderId="0" xfId="0" applyFont="1" applyAlignment="1">
      <alignment horizontal="left" vertical="center"/>
    </xf>
    <xf numFmtId="0" fontId="7" fillId="0" borderId="0" xfId="0" quotePrefix="1" applyFont="1" applyProtection="1">
      <protection locked="0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49" fontId="12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9" fontId="12" fillId="0" borderId="0" xfId="0" applyNumberFormat="1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49" fontId="12" fillId="3" borderId="0" xfId="0" applyNumberFormat="1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horizontal="left" vertical="center" wrapText="1"/>
      <protection locked="0"/>
    </xf>
    <xf numFmtId="49" fontId="14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49" fontId="12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horizontal="left" vertical="center" wrapText="1"/>
    </xf>
    <xf numFmtId="49" fontId="12" fillId="0" borderId="0" xfId="0" quotePrefix="1" applyNumberFormat="1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12" fillId="0" borderId="0" xfId="0" quotePrefix="1" applyFont="1" applyAlignment="1">
      <alignment vertical="center" wrapText="1"/>
    </xf>
    <xf numFmtId="49" fontId="12" fillId="3" borderId="0" xfId="0" quotePrefix="1" applyNumberFormat="1" applyFont="1" applyFill="1" applyAlignment="1">
      <alignment vertical="center" wrapText="1"/>
    </xf>
    <xf numFmtId="0" fontId="7" fillId="3" borderId="0" xfId="0" applyFont="1" applyFill="1" applyAlignment="1" applyProtection="1">
      <alignment vertical="center" wrapText="1"/>
      <protection locked="0"/>
    </xf>
    <xf numFmtId="49" fontId="12" fillId="4" borderId="0" xfId="0" applyNumberFormat="1" applyFont="1" applyFill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1" fontId="7" fillId="4" borderId="0" xfId="0" applyNumberFormat="1" applyFont="1" applyFill="1"/>
    <xf numFmtId="0" fontId="7" fillId="4" borderId="0" xfId="0" applyFont="1" applyFill="1"/>
    <xf numFmtId="0" fontId="7" fillId="4" borderId="0" xfId="0" applyFont="1" applyFill="1" applyProtection="1">
      <protection locked="0"/>
    </xf>
    <xf numFmtId="1" fontId="7" fillId="4" borderId="0" xfId="0" applyNumberFormat="1" applyFont="1" applyFill="1" applyProtection="1">
      <protection locked="0"/>
    </xf>
    <xf numFmtId="1" fontId="7" fillId="0" borderId="2" xfId="0" applyNumberFormat="1" applyFont="1" applyBorder="1" applyAlignment="1" applyProtection="1">
      <alignment vertical="center"/>
      <protection locked="0"/>
    </xf>
    <xf numFmtId="1" fontId="7" fillId="4" borderId="2" xfId="0" applyNumberFormat="1" applyFont="1" applyFill="1" applyBorder="1" applyProtection="1">
      <protection locked="0"/>
    </xf>
    <xf numFmtId="1" fontId="7" fillId="0" borderId="2" xfId="0" applyNumberFormat="1" applyFont="1" applyBorder="1" applyAlignment="1">
      <alignment vertical="center"/>
    </xf>
    <xf numFmtId="1" fontId="7" fillId="4" borderId="2" xfId="0" applyNumberFormat="1" applyFont="1" applyFill="1" applyBorder="1"/>
    <xf numFmtId="0" fontId="7" fillId="0" borderId="2" xfId="0" applyFont="1" applyBorder="1" applyAlignment="1" applyProtection="1">
      <alignment vertical="center"/>
      <protection locked="0"/>
    </xf>
    <xf numFmtId="0" fontId="7" fillId="4" borderId="2" xfId="0" applyFont="1" applyFill="1" applyBorder="1" applyProtection="1">
      <protection locked="0"/>
    </xf>
    <xf numFmtId="1" fontId="7" fillId="4" borderId="2" xfId="0" applyNumberFormat="1" applyFont="1" applyFill="1" applyBorder="1" applyAlignment="1" applyProtection="1">
      <alignment horizontal="right"/>
      <protection locked="0"/>
    </xf>
    <xf numFmtId="49" fontId="12" fillId="0" borderId="2" xfId="0" applyNumberFormat="1" applyFont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49" fontId="12" fillId="0" borderId="2" xfId="0" applyNumberFormat="1" applyFont="1" applyBorder="1" applyAlignment="1" applyProtection="1">
      <alignment vertical="center" wrapText="1"/>
      <protection locked="0"/>
    </xf>
    <xf numFmtId="49" fontId="12" fillId="4" borderId="2" xfId="0" applyNumberFormat="1" applyFont="1" applyFill="1" applyBorder="1" applyAlignment="1" applyProtection="1">
      <alignment vertical="center" wrapText="1"/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49" fontId="12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49" fontId="12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49" fontId="14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center" wrapText="1"/>
    </xf>
    <xf numFmtId="49" fontId="12" fillId="4" borderId="2" xfId="0" quotePrefix="1" applyNumberFormat="1" applyFont="1" applyFill="1" applyBorder="1" applyAlignment="1">
      <alignment vertical="center" wrapText="1"/>
    </xf>
    <xf numFmtId="0" fontId="7" fillId="4" borderId="2" xfId="0" applyFont="1" applyFill="1" applyBorder="1" applyAlignment="1" applyProtection="1">
      <alignment vertical="center" wrapText="1"/>
      <protection locked="0"/>
    </xf>
    <xf numFmtId="49" fontId="11" fillId="0" borderId="2" xfId="0" applyNumberFormat="1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/>
    <xf numFmtId="1" fontId="7" fillId="0" borderId="3" xfId="0" applyNumberFormat="1" applyFont="1" applyBorder="1" applyAlignment="1" applyProtection="1">
      <alignment vertical="center"/>
      <protection locked="0"/>
    </xf>
    <xf numFmtId="1" fontId="7" fillId="4" borderId="3" xfId="0" applyNumberFormat="1" applyFont="1" applyFill="1" applyBorder="1" applyProtection="1">
      <protection locked="0"/>
    </xf>
    <xf numFmtId="1" fontId="7" fillId="0" borderId="3" xfId="0" applyNumberFormat="1" applyFont="1" applyBorder="1" applyAlignment="1">
      <alignment vertical="center"/>
    </xf>
    <xf numFmtId="1" fontId="7" fillId="4" borderId="3" xfId="0" applyNumberFormat="1" applyFont="1" applyFill="1" applyBorder="1"/>
    <xf numFmtId="0" fontId="7" fillId="0" borderId="3" xfId="0" applyFont="1" applyBorder="1" applyAlignment="1" applyProtection="1">
      <alignment vertical="center"/>
      <protection locked="0"/>
    </xf>
    <xf numFmtId="0" fontId="7" fillId="4" borderId="3" xfId="0" applyFont="1" applyFill="1" applyBorder="1" applyProtection="1">
      <protection locked="0"/>
    </xf>
    <xf numFmtId="49" fontId="12" fillId="0" borderId="2" xfId="0" quotePrefix="1" applyNumberFormat="1" applyFont="1" applyBorder="1" applyAlignment="1">
      <alignment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12" fillId="0" borderId="2" xfId="0" quotePrefix="1" applyFont="1" applyBorder="1" applyAlignment="1">
      <alignment horizontal="left" vertical="center" wrapText="1"/>
    </xf>
    <xf numFmtId="49" fontId="12" fillId="4" borderId="2" xfId="0" quotePrefix="1" applyNumberFormat="1" applyFont="1" applyFill="1" applyBorder="1" applyAlignment="1">
      <alignment horizontal="left" vertical="center" wrapText="1"/>
    </xf>
    <xf numFmtId="49" fontId="12" fillId="0" borderId="2" xfId="0" quotePrefix="1" applyNumberFormat="1" applyFont="1" applyBorder="1" applyAlignment="1">
      <alignment horizontal="left" vertical="center" wrapText="1"/>
    </xf>
  </cellXfs>
  <cellStyles count="530">
    <cellStyle name="Comma 2" xfId="15" xr:uid="{00000000-0005-0000-0000-000000000000}"/>
    <cellStyle name="Comma 2 2" xfId="528" xr:uid="{00000000-0005-0000-0000-000001000000}"/>
    <cellStyle name="Normal" xfId="0" builtinId="0"/>
    <cellStyle name="Normal 2" xfId="2" xr:uid="{00000000-0005-0000-0000-000003000000}"/>
    <cellStyle name="Normal 2 2" xfId="8" xr:uid="{00000000-0005-0000-0000-000004000000}"/>
    <cellStyle name="Normal 2 2 2" xfId="10" xr:uid="{00000000-0005-0000-0000-000005000000}"/>
    <cellStyle name="Normal 2 2 3" xfId="18" xr:uid="{00000000-0005-0000-0000-000006000000}"/>
    <cellStyle name="Normal 2 3" xfId="5" xr:uid="{00000000-0005-0000-0000-000007000000}"/>
    <cellStyle name="Normal 2 3 2" xfId="529" xr:uid="{00000000-0005-0000-0000-000008000000}"/>
    <cellStyle name="Normal 2 4" xfId="9" xr:uid="{00000000-0005-0000-0000-000009000000}"/>
    <cellStyle name="Normal 2 4 2" xfId="17" xr:uid="{00000000-0005-0000-0000-00000A000000}"/>
    <cellStyle name="Normal 3" xfId="1" xr:uid="{00000000-0005-0000-0000-00000B000000}"/>
    <cellStyle name="Normal 3 2" xfId="6" xr:uid="{00000000-0005-0000-0000-00000C000000}"/>
    <cellStyle name="Normal 3 2 2" xfId="11" xr:uid="{00000000-0005-0000-0000-00000D000000}"/>
    <cellStyle name="Normal 3 3" xfId="16" xr:uid="{00000000-0005-0000-0000-00000E000000}"/>
    <cellStyle name="Normal 4" xfId="3" xr:uid="{00000000-0005-0000-0000-00000F000000}"/>
    <cellStyle name="Normal 5" xfId="4" xr:uid="{00000000-0005-0000-0000-000010000000}"/>
    <cellStyle name="Normal 5 2" xfId="12" xr:uid="{00000000-0005-0000-0000-000011000000}"/>
    <cellStyle name="Normal 6" xfId="14" xr:uid="{00000000-0005-0000-0000-000012000000}"/>
    <cellStyle name="Note 2" xfId="7" xr:uid="{00000000-0005-0000-0000-000013000000}"/>
    <cellStyle name="Note 2 2" xfId="13" xr:uid="{00000000-0005-0000-0000-000014000000}"/>
    <cellStyle name="style1405592468105" xfId="19" xr:uid="{00000000-0005-0000-0000-000015000000}"/>
    <cellStyle name="style1405593752700" xfId="20" xr:uid="{00000000-0005-0000-0000-000016000000}"/>
    <cellStyle name="style1406113848636" xfId="21" xr:uid="{00000000-0005-0000-0000-000017000000}"/>
    <cellStyle name="style1406113848741" xfId="22" xr:uid="{00000000-0005-0000-0000-000018000000}"/>
    <cellStyle name="style1406113848796" xfId="23" xr:uid="{00000000-0005-0000-0000-000019000000}"/>
    <cellStyle name="style1406113848827" xfId="24" xr:uid="{00000000-0005-0000-0000-00001A000000}"/>
    <cellStyle name="style1406113848859" xfId="25" xr:uid="{00000000-0005-0000-0000-00001B000000}"/>
    <cellStyle name="style1406113848891" xfId="26" xr:uid="{00000000-0005-0000-0000-00001C000000}"/>
    <cellStyle name="style1406113848925" xfId="27" xr:uid="{00000000-0005-0000-0000-00001D000000}"/>
    <cellStyle name="style1406113848965" xfId="28" xr:uid="{00000000-0005-0000-0000-00001E000000}"/>
    <cellStyle name="style1406113848998" xfId="29" xr:uid="{00000000-0005-0000-0000-00001F000000}"/>
    <cellStyle name="style1406113849028" xfId="30" xr:uid="{00000000-0005-0000-0000-000020000000}"/>
    <cellStyle name="style1406113849058" xfId="31" xr:uid="{00000000-0005-0000-0000-000021000000}"/>
    <cellStyle name="style1406113849090" xfId="32" xr:uid="{00000000-0005-0000-0000-000022000000}"/>
    <cellStyle name="style1406113849117" xfId="33" xr:uid="{00000000-0005-0000-0000-000023000000}"/>
    <cellStyle name="style1406113849144" xfId="34" xr:uid="{00000000-0005-0000-0000-000024000000}"/>
    <cellStyle name="style1406113849183" xfId="35" xr:uid="{00000000-0005-0000-0000-000025000000}"/>
    <cellStyle name="style1406113849217" xfId="36" xr:uid="{00000000-0005-0000-0000-000026000000}"/>
    <cellStyle name="style1406113849255" xfId="37" xr:uid="{00000000-0005-0000-0000-000027000000}"/>
    <cellStyle name="style1406113849284" xfId="38" xr:uid="{00000000-0005-0000-0000-000028000000}"/>
    <cellStyle name="style1406113849311" xfId="39" xr:uid="{00000000-0005-0000-0000-000029000000}"/>
    <cellStyle name="style1406113849339" xfId="40" xr:uid="{00000000-0005-0000-0000-00002A000000}"/>
    <cellStyle name="style1406113849367" xfId="41" xr:uid="{00000000-0005-0000-0000-00002B000000}"/>
    <cellStyle name="style1406113849389" xfId="42" xr:uid="{00000000-0005-0000-0000-00002C000000}"/>
    <cellStyle name="style1406113849413" xfId="43" xr:uid="{00000000-0005-0000-0000-00002D000000}"/>
    <cellStyle name="style1406113849558" xfId="44" xr:uid="{00000000-0005-0000-0000-00002E000000}"/>
    <cellStyle name="style1406113849582" xfId="45" xr:uid="{00000000-0005-0000-0000-00002F000000}"/>
    <cellStyle name="style1406113849605" xfId="46" xr:uid="{00000000-0005-0000-0000-000030000000}"/>
    <cellStyle name="style1406113849630" xfId="47" xr:uid="{00000000-0005-0000-0000-000031000000}"/>
    <cellStyle name="style1406113849653" xfId="48" xr:uid="{00000000-0005-0000-0000-000032000000}"/>
    <cellStyle name="style1406113849674" xfId="49" xr:uid="{00000000-0005-0000-0000-000033000000}"/>
    <cellStyle name="style1406113849701" xfId="50" xr:uid="{00000000-0005-0000-0000-000034000000}"/>
    <cellStyle name="style1406113849728" xfId="51" xr:uid="{00000000-0005-0000-0000-000035000000}"/>
    <cellStyle name="style1406113849754" xfId="52" xr:uid="{00000000-0005-0000-0000-000036000000}"/>
    <cellStyle name="style1406113849781" xfId="53" xr:uid="{00000000-0005-0000-0000-000037000000}"/>
    <cellStyle name="style1406113849808" xfId="54" xr:uid="{00000000-0005-0000-0000-000038000000}"/>
    <cellStyle name="style1406113849835" xfId="55" xr:uid="{00000000-0005-0000-0000-000039000000}"/>
    <cellStyle name="style1406113849856" xfId="56" xr:uid="{00000000-0005-0000-0000-00003A000000}"/>
    <cellStyle name="style1406113849876" xfId="57" xr:uid="{00000000-0005-0000-0000-00003B000000}"/>
    <cellStyle name="style1406113849898" xfId="58" xr:uid="{00000000-0005-0000-0000-00003C000000}"/>
    <cellStyle name="style1406113849921" xfId="59" xr:uid="{00000000-0005-0000-0000-00003D000000}"/>
    <cellStyle name="style1406113849947" xfId="60" xr:uid="{00000000-0005-0000-0000-00003E000000}"/>
    <cellStyle name="style1406113849975" xfId="61" xr:uid="{00000000-0005-0000-0000-00003F000000}"/>
    <cellStyle name="style1406113850004" xfId="62" xr:uid="{00000000-0005-0000-0000-000040000000}"/>
    <cellStyle name="style1406113850027" xfId="63" xr:uid="{00000000-0005-0000-0000-000041000000}"/>
    <cellStyle name="style1406113850054" xfId="64" xr:uid="{00000000-0005-0000-0000-000042000000}"/>
    <cellStyle name="style1406113850081" xfId="65" xr:uid="{00000000-0005-0000-0000-000043000000}"/>
    <cellStyle name="style1406113850103" xfId="66" xr:uid="{00000000-0005-0000-0000-000044000000}"/>
    <cellStyle name="style1406113850129" xfId="67" xr:uid="{00000000-0005-0000-0000-000045000000}"/>
    <cellStyle name="style1406113850156" xfId="68" xr:uid="{00000000-0005-0000-0000-000046000000}"/>
    <cellStyle name="style1406113850182" xfId="69" xr:uid="{00000000-0005-0000-0000-000047000000}"/>
    <cellStyle name="style1406113850203" xfId="70" xr:uid="{00000000-0005-0000-0000-000048000000}"/>
    <cellStyle name="style1406113850224" xfId="71" xr:uid="{00000000-0005-0000-0000-000049000000}"/>
    <cellStyle name="style1406113850258" xfId="72" xr:uid="{00000000-0005-0000-0000-00004A000000}"/>
    <cellStyle name="style1406113850331" xfId="73" xr:uid="{00000000-0005-0000-0000-00004B000000}"/>
    <cellStyle name="style1406113850358" xfId="74" xr:uid="{00000000-0005-0000-0000-00004C000000}"/>
    <cellStyle name="style1406113850380" xfId="75" xr:uid="{00000000-0005-0000-0000-00004D000000}"/>
    <cellStyle name="style1406113850409" xfId="76" xr:uid="{00000000-0005-0000-0000-00004E000000}"/>
    <cellStyle name="style1406113850431" xfId="77" xr:uid="{00000000-0005-0000-0000-00004F000000}"/>
    <cellStyle name="style1406113850452" xfId="78" xr:uid="{00000000-0005-0000-0000-000050000000}"/>
    <cellStyle name="style1406113850474" xfId="79" xr:uid="{00000000-0005-0000-0000-000051000000}"/>
    <cellStyle name="style1406113850501" xfId="80" xr:uid="{00000000-0005-0000-0000-000052000000}"/>
    <cellStyle name="style1406113850522" xfId="81" xr:uid="{00000000-0005-0000-0000-000053000000}"/>
    <cellStyle name="style1406113850542" xfId="82" xr:uid="{00000000-0005-0000-0000-000054000000}"/>
    <cellStyle name="style1406113850570" xfId="83" xr:uid="{00000000-0005-0000-0000-000055000000}"/>
    <cellStyle name="style1406113850591" xfId="84" xr:uid="{00000000-0005-0000-0000-000056000000}"/>
    <cellStyle name="style1406113850614" xfId="85" xr:uid="{00000000-0005-0000-0000-000057000000}"/>
    <cellStyle name="style1406113850636" xfId="86" xr:uid="{00000000-0005-0000-0000-000058000000}"/>
    <cellStyle name="style1406113850655" xfId="87" xr:uid="{00000000-0005-0000-0000-000059000000}"/>
    <cellStyle name="style1406113850674" xfId="88" xr:uid="{00000000-0005-0000-0000-00005A000000}"/>
    <cellStyle name="style1406113850723" xfId="89" xr:uid="{00000000-0005-0000-0000-00005B000000}"/>
    <cellStyle name="style1406113850767" xfId="90" xr:uid="{00000000-0005-0000-0000-00005C000000}"/>
    <cellStyle name="style1406113850816" xfId="91" xr:uid="{00000000-0005-0000-0000-00005D000000}"/>
    <cellStyle name="style1406114189185" xfId="92" xr:uid="{00000000-0005-0000-0000-00005E000000}"/>
    <cellStyle name="style1406114189213" xfId="93" xr:uid="{00000000-0005-0000-0000-00005F000000}"/>
    <cellStyle name="style1406114189239" xfId="94" xr:uid="{00000000-0005-0000-0000-000060000000}"/>
    <cellStyle name="style1406114189259" xfId="95" xr:uid="{00000000-0005-0000-0000-000061000000}"/>
    <cellStyle name="style1406114189283" xfId="96" xr:uid="{00000000-0005-0000-0000-000062000000}"/>
    <cellStyle name="style1406114189307" xfId="97" xr:uid="{00000000-0005-0000-0000-000063000000}"/>
    <cellStyle name="style1406114189331" xfId="98" xr:uid="{00000000-0005-0000-0000-000064000000}"/>
    <cellStyle name="style1406114189356" xfId="99" xr:uid="{00000000-0005-0000-0000-000065000000}"/>
    <cellStyle name="style1406114189382" xfId="100" xr:uid="{00000000-0005-0000-0000-000066000000}"/>
    <cellStyle name="style1406114189407" xfId="101" xr:uid="{00000000-0005-0000-0000-000067000000}"/>
    <cellStyle name="style1406114189432" xfId="102" xr:uid="{00000000-0005-0000-0000-000068000000}"/>
    <cellStyle name="style1406114189459" xfId="103" xr:uid="{00000000-0005-0000-0000-000069000000}"/>
    <cellStyle name="style1406114189481" xfId="104" xr:uid="{00000000-0005-0000-0000-00006A000000}"/>
    <cellStyle name="style1406114189505" xfId="105" xr:uid="{00000000-0005-0000-0000-00006B000000}"/>
    <cellStyle name="style1406114189535" xfId="106" xr:uid="{00000000-0005-0000-0000-00006C000000}"/>
    <cellStyle name="style1406114189560" xfId="107" xr:uid="{00000000-0005-0000-0000-00006D000000}"/>
    <cellStyle name="style1406114189585" xfId="108" xr:uid="{00000000-0005-0000-0000-00006E000000}"/>
    <cellStyle name="style1406114189616" xfId="109" xr:uid="{00000000-0005-0000-0000-00006F000000}"/>
    <cellStyle name="style1406114189644" xfId="110" xr:uid="{00000000-0005-0000-0000-000070000000}"/>
    <cellStyle name="style1406114189671" xfId="111" xr:uid="{00000000-0005-0000-0000-000071000000}"/>
    <cellStyle name="style1406114189696" xfId="112" xr:uid="{00000000-0005-0000-0000-000072000000}"/>
    <cellStyle name="style1406114189716" xfId="113" xr:uid="{00000000-0005-0000-0000-000073000000}"/>
    <cellStyle name="style1406114189736" xfId="114" xr:uid="{00000000-0005-0000-0000-000074000000}"/>
    <cellStyle name="style1406114189757" xfId="115" xr:uid="{00000000-0005-0000-0000-000075000000}"/>
    <cellStyle name="style1406114189778" xfId="116" xr:uid="{00000000-0005-0000-0000-000076000000}"/>
    <cellStyle name="style1406114189799" xfId="117" xr:uid="{00000000-0005-0000-0000-000077000000}"/>
    <cellStyle name="style1406114189820" xfId="118" xr:uid="{00000000-0005-0000-0000-000078000000}"/>
    <cellStyle name="style1406114189840" xfId="119" xr:uid="{00000000-0005-0000-0000-000079000000}"/>
    <cellStyle name="style1406114189860" xfId="120" xr:uid="{00000000-0005-0000-0000-00007A000000}"/>
    <cellStyle name="style1406114189886" xfId="121" xr:uid="{00000000-0005-0000-0000-00007B000000}"/>
    <cellStyle name="style1406114189911" xfId="122" xr:uid="{00000000-0005-0000-0000-00007C000000}"/>
    <cellStyle name="style1406114189990" xfId="123" xr:uid="{00000000-0005-0000-0000-00007D000000}"/>
    <cellStyle name="style1406114190017" xfId="124" xr:uid="{00000000-0005-0000-0000-00007E000000}"/>
    <cellStyle name="style1406114190044" xfId="125" xr:uid="{00000000-0005-0000-0000-00007F000000}"/>
    <cellStyle name="style1406114190069" xfId="126" xr:uid="{00000000-0005-0000-0000-000080000000}"/>
    <cellStyle name="style1406114190088" xfId="127" xr:uid="{00000000-0005-0000-0000-000081000000}"/>
    <cellStyle name="style1406114190108" xfId="128" xr:uid="{00000000-0005-0000-0000-000082000000}"/>
    <cellStyle name="style1406114190127" xfId="129" xr:uid="{00000000-0005-0000-0000-000083000000}"/>
    <cellStyle name="style1406114190148" xfId="130" xr:uid="{00000000-0005-0000-0000-000084000000}"/>
    <cellStyle name="style1406114190171" xfId="131" xr:uid="{00000000-0005-0000-0000-000085000000}"/>
    <cellStyle name="style1406114190195" xfId="132" xr:uid="{00000000-0005-0000-0000-000086000000}"/>
    <cellStyle name="style1406114190219" xfId="133" xr:uid="{00000000-0005-0000-0000-000087000000}"/>
    <cellStyle name="style1406114190238" xfId="134" xr:uid="{00000000-0005-0000-0000-000088000000}"/>
    <cellStyle name="style1406114190262" xfId="135" xr:uid="{00000000-0005-0000-0000-000089000000}"/>
    <cellStyle name="style1406114190285" xfId="136" xr:uid="{00000000-0005-0000-0000-00008A000000}"/>
    <cellStyle name="style1406114190303" xfId="137" xr:uid="{00000000-0005-0000-0000-00008B000000}"/>
    <cellStyle name="style1406114190327" xfId="138" xr:uid="{00000000-0005-0000-0000-00008C000000}"/>
    <cellStyle name="style1406114190351" xfId="139" xr:uid="{00000000-0005-0000-0000-00008D000000}"/>
    <cellStyle name="style1406114190375" xfId="140" xr:uid="{00000000-0005-0000-0000-00008E000000}"/>
    <cellStyle name="style1406114190395" xfId="141" xr:uid="{00000000-0005-0000-0000-00008F000000}"/>
    <cellStyle name="style1406114190415" xfId="142" xr:uid="{00000000-0005-0000-0000-000090000000}"/>
    <cellStyle name="style1406114190439" xfId="143" xr:uid="{00000000-0005-0000-0000-000091000000}"/>
    <cellStyle name="style1406114190464" xfId="144" xr:uid="{00000000-0005-0000-0000-000092000000}"/>
    <cellStyle name="style1406114190487" xfId="145" xr:uid="{00000000-0005-0000-0000-000093000000}"/>
    <cellStyle name="style1406114190507" xfId="146" xr:uid="{00000000-0005-0000-0000-000094000000}"/>
    <cellStyle name="style1406114190534" xfId="147" xr:uid="{00000000-0005-0000-0000-000095000000}"/>
    <cellStyle name="style1406114190553" xfId="148" xr:uid="{00000000-0005-0000-0000-000096000000}"/>
    <cellStyle name="style1406114190571" xfId="149" xr:uid="{00000000-0005-0000-0000-000097000000}"/>
    <cellStyle name="style1406114190588" xfId="150" xr:uid="{00000000-0005-0000-0000-000098000000}"/>
    <cellStyle name="style1406114190609" xfId="151" xr:uid="{00000000-0005-0000-0000-000099000000}"/>
    <cellStyle name="style1406114190628" xfId="152" xr:uid="{00000000-0005-0000-0000-00009A000000}"/>
    <cellStyle name="style1406114190647" xfId="153" xr:uid="{00000000-0005-0000-0000-00009B000000}"/>
    <cellStyle name="style1406114190666" xfId="154" xr:uid="{00000000-0005-0000-0000-00009C000000}"/>
    <cellStyle name="style1406114190687" xfId="155" xr:uid="{00000000-0005-0000-0000-00009D000000}"/>
    <cellStyle name="style1406114190844" xfId="156" xr:uid="{00000000-0005-0000-0000-00009E000000}"/>
    <cellStyle name="style1406114190863" xfId="157" xr:uid="{00000000-0005-0000-0000-00009F000000}"/>
    <cellStyle name="style1406114190881" xfId="158" xr:uid="{00000000-0005-0000-0000-0000A0000000}"/>
    <cellStyle name="style1406114190900" xfId="159" xr:uid="{00000000-0005-0000-0000-0000A1000000}"/>
    <cellStyle name="style1406114190959" xfId="160" xr:uid="{00000000-0005-0000-0000-0000A2000000}"/>
    <cellStyle name="style1406114191014" xfId="161" xr:uid="{00000000-0005-0000-0000-0000A3000000}"/>
    <cellStyle name="style1406114191303" xfId="162" xr:uid="{00000000-0005-0000-0000-0000A4000000}"/>
    <cellStyle name="style1406114191912" xfId="163" xr:uid="{00000000-0005-0000-0000-0000A5000000}"/>
    <cellStyle name="style1406114345186" xfId="164" xr:uid="{00000000-0005-0000-0000-0000A6000000}"/>
    <cellStyle name="style1406114345361" xfId="165" xr:uid="{00000000-0005-0000-0000-0000A7000000}"/>
    <cellStyle name="style1406114398523" xfId="166" xr:uid="{00000000-0005-0000-0000-0000A8000000}"/>
    <cellStyle name="style1406114398549" xfId="167" xr:uid="{00000000-0005-0000-0000-0000A9000000}"/>
    <cellStyle name="style1406114398571" xfId="168" xr:uid="{00000000-0005-0000-0000-0000AA000000}"/>
    <cellStyle name="style1406114398589" xfId="169" xr:uid="{00000000-0005-0000-0000-0000AB000000}"/>
    <cellStyle name="style1406114398610" xfId="170" xr:uid="{00000000-0005-0000-0000-0000AC000000}"/>
    <cellStyle name="style1406114398632" xfId="171" xr:uid="{00000000-0005-0000-0000-0000AD000000}"/>
    <cellStyle name="style1406114398654" xfId="172" xr:uid="{00000000-0005-0000-0000-0000AE000000}"/>
    <cellStyle name="style1406114398679" xfId="173" xr:uid="{00000000-0005-0000-0000-0000AF000000}"/>
    <cellStyle name="style1406114398703" xfId="174" xr:uid="{00000000-0005-0000-0000-0000B0000000}"/>
    <cellStyle name="style1406114398726" xfId="175" xr:uid="{00000000-0005-0000-0000-0000B1000000}"/>
    <cellStyle name="style1406114398750" xfId="176" xr:uid="{00000000-0005-0000-0000-0000B2000000}"/>
    <cellStyle name="style1406114398774" xfId="177" xr:uid="{00000000-0005-0000-0000-0000B3000000}"/>
    <cellStyle name="style1406114398792" xfId="178" xr:uid="{00000000-0005-0000-0000-0000B4000000}"/>
    <cellStyle name="style1406114398812" xfId="179" xr:uid="{00000000-0005-0000-0000-0000B5000000}"/>
    <cellStyle name="style1406114398835" xfId="180" xr:uid="{00000000-0005-0000-0000-0000B6000000}"/>
    <cellStyle name="style1406114398855" xfId="181" xr:uid="{00000000-0005-0000-0000-0000B7000000}"/>
    <cellStyle name="style1406114398880" xfId="182" xr:uid="{00000000-0005-0000-0000-0000B8000000}"/>
    <cellStyle name="style1406114398898" xfId="183" xr:uid="{00000000-0005-0000-0000-0000B9000000}"/>
    <cellStyle name="style1406114398922" xfId="184" xr:uid="{00000000-0005-0000-0000-0000BA000000}"/>
    <cellStyle name="style1406114398946" xfId="185" xr:uid="{00000000-0005-0000-0000-0000BB000000}"/>
    <cellStyle name="style1406114398972" xfId="186" xr:uid="{00000000-0005-0000-0000-0000BC000000}"/>
    <cellStyle name="style1406114398991" xfId="187" xr:uid="{00000000-0005-0000-0000-0000BD000000}"/>
    <cellStyle name="style1406114399009" xfId="188" xr:uid="{00000000-0005-0000-0000-0000BE000000}"/>
    <cellStyle name="style1406114399027" xfId="189" xr:uid="{00000000-0005-0000-0000-0000BF000000}"/>
    <cellStyle name="style1406114399044" xfId="190" xr:uid="{00000000-0005-0000-0000-0000C0000000}"/>
    <cellStyle name="style1406114399064" xfId="191" xr:uid="{00000000-0005-0000-0000-0000C1000000}"/>
    <cellStyle name="style1406114399083" xfId="192" xr:uid="{00000000-0005-0000-0000-0000C2000000}"/>
    <cellStyle name="style1406114399102" xfId="193" xr:uid="{00000000-0005-0000-0000-0000C3000000}"/>
    <cellStyle name="style1406114399120" xfId="194" xr:uid="{00000000-0005-0000-0000-0000C4000000}"/>
    <cellStyle name="style1406114399144" xfId="195" xr:uid="{00000000-0005-0000-0000-0000C5000000}"/>
    <cellStyle name="style1406114399167" xfId="196" xr:uid="{00000000-0005-0000-0000-0000C6000000}"/>
    <cellStyle name="style1406114399199" xfId="197" xr:uid="{00000000-0005-0000-0000-0000C7000000}"/>
    <cellStyle name="style1406114399226" xfId="198" xr:uid="{00000000-0005-0000-0000-0000C8000000}"/>
    <cellStyle name="style1406114399254" xfId="199" xr:uid="{00000000-0005-0000-0000-0000C9000000}"/>
    <cellStyle name="style1406114399277" xfId="200" xr:uid="{00000000-0005-0000-0000-0000CA000000}"/>
    <cellStyle name="style1406114399294" xfId="201" xr:uid="{00000000-0005-0000-0000-0000CB000000}"/>
    <cellStyle name="style1406114399311" xfId="202" xr:uid="{00000000-0005-0000-0000-0000CC000000}"/>
    <cellStyle name="style1406114399329" xfId="203" xr:uid="{00000000-0005-0000-0000-0000CD000000}"/>
    <cellStyle name="style1406114399348" xfId="204" xr:uid="{00000000-0005-0000-0000-0000CE000000}"/>
    <cellStyle name="style1406114399367" xfId="205" xr:uid="{00000000-0005-0000-0000-0000CF000000}"/>
    <cellStyle name="style1406114399389" xfId="206" xr:uid="{00000000-0005-0000-0000-0000D0000000}"/>
    <cellStyle name="style1406114399411" xfId="207" xr:uid="{00000000-0005-0000-0000-0000D1000000}"/>
    <cellStyle name="style1406114399490" xfId="208" xr:uid="{00000000-0005-0000-0000-0000D2000000}"/>
    <cellStyle name="style1406114399512" xfId="209" xr:uid="{00000000-0005-0000-0000-0000D3000000}"/>
    <cellStyle name="style1406114399534" xfId="210" xr:uid="{00000000-0005-0000-0000-0000D4000000}"/>
    <cellStyle name="style1406114399551" xfId="211" xr:uid="{00000000-0005-0000-0000-0000D5000000}"/>
    <cellStyle name="style1406114399576" xfId="212" xr:uid="{00000000-0005-0000-0000-0000D6000000}"/>
    <cellStyle name="style1406114399599" xfId="213" xr:uid="{00000000-0005-0000-0000-0000D7000000}"/>
    <cellStyle name="style1406114399622" xfId="214" xr:uid="{00000000-0005-0000-0000-0000D8000000}"/>
    <cellStyle name="style1406114399641" xfId="215" xr:uid="{00000000-0005-0000-0000-0000D9000000}"/>
    <cellStyle name="style1406114399662" xfId="216" xr:uid="{00000000-0005-0000-0000-0000DA000000}"/>
    <cellStyle name="style1406114399689" xfId="217" xr:uid="{00000000-0005-0000-0000-0000DB000000}"/>
    <cellStyle name="style1406114399716" xfId="218" xr:uid="{00000000-0005-0000-0000-0000DC000000}"/>
    <cellStyle name="style1406114399740" xfId="219" xr:uid="{00000000-0005-0000-0000-0000DD000000}"/>
    <cellStyle name="style1406114399758" xfId="220" xr:uid="{00000000-0005-0000-0000-0000DE000000}"/>
    <cellStyle name="style1406114399783" xfId="221" xr:uid="{00000000-0005-0000-0000-0000DF000000}"/>
    <cellStyle name="style1406114399802" xfId="222" xr:uid="{00000000-0005-0000-0000-0000E0000000}"/>
    <cellStyle name="style1406114399820" xfId="223" xr:uid="{00000000-0005-0000-0000-0000E1000000}"/>
    <cellStyle name="style1406114399839" xfId="224" xr:uid="{00000000-0005-0000-0000-0000E2000000}"/>
    <cellStyle name="style1406114399860" xfId="225" xr:uid="{00000000-0005-0000-0000-0000E3000000}"/>
    <cellStyle name="style1406114399878" xfId="226" xr:uid="{00000000-0005-0000-0000-0000E4000000}"/>
    <cellStyle name="style1406114399896" xfId="227" xr:uid="{00000000-0005-0000-0000-0000E5000000}"/>
    <cellStyle name="style1406114399914" xfId="228" xr:uid="{00000000-0005-0000-0000-0000E6000000}"/>
    <cellStyle name="style1406114399932" xfId="229" xr:uid="{00000000-0005-0000-0000-0000E7000000}"/>
    <cellStyle name="style1406114399951" xfId="230" xr:uid="{00000000-0005-0000-0000-0000E8000000}"/>
    <cellStyle name="style1406114399969" xfId="231" xr:uid="{00000000-0005-0000-0000-0000E9000000}"/>
    <cellStyle name="style1406114399987" xfId="232" xr:uid="{00000000-0005-0000-0000-0000EA000000}"/>
    <cellStyle name="style1406114400018" xfId="233" xr:uid="{00000000-0005-0000-0000-0000EB000000}"/>
    <cellStyle name="style1406114400104" xfId="234" xr:uid="{00000000-0005-0000-0000-0000EC000000}"/>
    <cellStyle name="style1406114400339" xfId="235" xr:uid="{00000000-0005-0000-0000-0000ED000000}"/>
    <cellStyle name="style1406114400806" xfId="236" xr:uid="{00000000-0005-0000-0000-0000EE000000}"/>
    <cellStyle name="style1406114440149" xfId="237" xr:uid="{00000000-0005-0000-0000-0000EF000000}"/>
    <cellStyle name="style1406114440175" xfId="238" xr:uid="{00000000-0005-0000-0000-0000F0000000}"/>
    <cellStyle name="style1406114440200" xfId="239" xr:uid="{00000000-0005-0000-0000-0000F1000000}"/>
    <cellStyle name="style1406114440219" xfId="240" xr:uid="{00000000-0005-0000-0000-0000F2000000}"/>
    <cellStyle name="style1406114440242" xfId="241" xr:uid="{00000000-0005-0000-0000-0000F3000000}"/>
    <cellStyle name="style1406114440265" xfId="242" xr:uid="{00000000-0005-0000-0000-0000F4000000}"/>
    <cellStyle name="style1406114440288" xfId="243" xr:uid="{00000000-0005-0000-0000-0000F5000000}"/>
    <cellStyle name="style1406114440311" xfId="244" xr:uid="{00000000-0005-0000-0000-0000F6000000}"/>
    <cellStyle name="style1406114440332" xfId="245" xr:uid="{00000000-0005-0000-0000-0000F7000000}"/>
    <cellStyle name="style1406114440354" xfId="246" xr:uid="{00000000-0005-0000-0000-0000F8000000}"/>
    <cellStyle name="style1406114440375" xfId="247" xr:uid="{00000000-0005-0000-0000-0000F9000000}"/>
    <cellStyle name="style1406114440396" xfId="248" xr:uid="{00000000-0005-0000-0000-0000FA000000}"/>
    <cellStyle name="style1406114440413" xfId="249" xr:uid="{00000000-0005-0000-0000-0000FB000000}"/>
    <cellStyle name="style1406114440430" xfId="250" xr:uid="{00000000-0005-0000-0000-0000FC000000}"/>
    <cellStyle name="style1406114440452" xfId="251" xr:uid="{00000000-0005-0000-0000-0000FD000000}"/>
    <cellStyle name="style1406114440470" xfId="252" xr:uid="{00000000-0005-0000-0000-0000FE000000}"/>
    <cellStyle name="style1406114440492" xfId="253" xr:uid="{00000000-0005-0000-0000-0000FF000000}"/>
    <cellStyle name="style1406114440509" xfId="254" xr:uid="{00000000-0005-0000-0000-000000010000}"/>
    <cellStyle name="style1406114440531" xfId="255" xr:uid="{00000000-0005-0000-0000-000001010000}"/>
    <cellStyle name="style1406114440552" xfId="256" xr:uid="{00000000-0005-0000-0000-000002010000}"/>
    <cellStyle name="style1406114440573" xfId="257" xr:uid="{00000000-0005-0000-0000-000003010000}"/>
    <cellStyle name="style1406114440590" xfId="258" xr:uid="{00000000-0005-0000-0000-000004010000}"/>
    <cellStyle name="style1406114440607" xfId="259" xr:uid="{00000000-0005-0000-0000-000005010000}"/>
    <cellStyle name="style1406114440624" xfId="260" xr:uid="{00000000-0005-0000-0000-000006010000}"/>
    <cellStyle name="style1406114440641" xfId="261" xr:uid="{00000000-0005-0000-0000-000007010000}"/>
    <cellStyle name="style1406114440657" xfId="262" xr:uid="{00000000-0005-0000-0000-000008010000}"/>
    <cellStyle name="style1406114440676" xfId="263" xr:uid="{00000000-0005-0000-0000-000009010000}"/>
    <cellStyle name="style1406114440693" xfId="264" xr:uid="{00000000-0005-0000-0000-00000A010000}"/>
    <cellStyle name="style1406114440711" xfId="265" xr:uid="{00000000-0005-0000-0000-00000B010000}"/>
    <cellStyle name="style1406114440733" xfId="266" xr:uid="{00000000-0005-0000-0000-00000C010000}"/>
    <cellStyle name="style1406114440756" xfId="267" xr:uid="{00000000-0005-0000-0000-00000D010000}"/>
    <cellStyle name="style1406114440778" xfId="268" xr:uid="{00000000-0005-0000-0000-00000E010000}"/>
    <cellStyle name="style1406114440801" xfId="269" xr:uid="{00000000-0005-0000-0000-00000F010000}"/>
    <cellStyle name="style1406114440831" xfId="270" xr:uid="{00000000-0005-0000-0000-000010010000}"/>
    <cellStyle name="style1406114440854" xfId="271" xr:uid="{00000000-0005-0000-0000-000011010000}"/>
    <cellStyle name="style1406114440871" xfId="272" xr:uid="{00000000-0005-0000-0000-000012010000}"/>
    <cellStyle name="style1406114440888" xfId="273" xr:uid="{00000000-0005-0000-0000-000013010000}"/>
    <cellStyle name="style1406114440905" xfId="274" xr:uid="{00000000-0005-0000-0000-000014010000}"/>
    <cellStyle name="style1406114440922" xfId="275" xr:uid="{00000000-0005-0000-0000-000015010000}"/>
    <cellStyle name="style1406114440941" xfId="276" xr:uid="{00000000-0005-0000-0000-000016010000}"/>
    <cellStyle name="style1406114440964" xfId="277" xr:uid="{00000000-0005-0000-0000-000017010000}"/>
    <cellStyle name="style1406114440986" xfId="278" xr:uid="{00000000-0005-0000-0000-000018010000}"/>
    <cellStyle name="style1406114441003" xfId="279" xr:uid="{00000000-0005-0000-0000-000019010000}"/>
    <cellStyle name="style1406114441024" xfId="280" xr:uid="{00000000-0005-0000-0000-00001A010000}"/>
    <cellStyle name="style1406114441046" xfId="281" xr:uid="{00000000-0005-0000-0000-00001B010000}"/>
    <cellStyle name="style1406114441063" xfId="282" xr:uid="{00000000-0005-0000-0000-00001C010000}"/>
    <cellStyle name="style1406114441085" xfId="283" xr:uid="{00000000-0005-0000-0000-00001D010000}"/>
    <cellStyle name="style1406114441106" xfId="284" xr:uid="{00000000-0005-0000-0000-00001E010000}"/>
    <cellStyle name="style1406114441127" xfId="285" xr:uid="{00000000-0005-0000-0000-00001F010000}"/>
    <cellStyle name="style1406114441144" xfId="286" xr:uid="{00000000-0005-0000-0000-000020010000}"/>
    <cellStyle name="style1406114441245" xfId="287" xr:uid="{00000000-0005-0000-0000-000021010000}"/>
    <cellStyle name="style1406114441267" xfId="288" xr:uid="{00000000-0005-0000-0000-000022010000}"/>
    <cellStyle name="style1406114441288" xfId="289" xr:uid="{00000000-0005-0000-0000-000023010000}"/>
    <cellStyle name="style1406114441309" xfId="290" xr:uid="{00000000-0005-0000-0000-000024010000}"/>
    <cellStyle name="style1406114441326" xfId="291" xr:uid="{00000000-0005-0000-0000-000025010000}"/>
    <cellStyle name="style1406114441350" xfId="292" xr:uid="{00000000-0005-0000-0000-000026010000}"/>
    <cellStyle name="style1406114441369" xfId="293" xr:uid="{00000000-0005-0000-0000-000027010000}"/>
    <cellStyle name="style1406114441387" xfId="294" xr:uid="{00000000-0005-0000-0000-000028010000}"/>
    <cellStyle name="style1406114441405" xfId="295" xr:uid="{00000000-0005-0000-0000-000029010000}"/>
    <cellStyle name="style1406114441425" xfId="296" xr:uid="{00000000-0005-0000-0000-00002A010000}"/>
    <cellStyle name="style1406114441444" xfId="297" xr:uid="{00000000-0005-0000-0000-00002B010000}"/>
    <cellStyle name="style1406114441462" xfId="298" xr:uid="{00000000-0005-0000-0000-00002C010000}"/>
    <cellStyle name="style1406114441479" xfId="299" xr:uid="{00000000-0005-0000-0000-00002D010000}"/>
    <cellStyle name="style1406114441496" xfId="300" xr:uid="{00000000-0005-0000-0000-00002E010000}"/>
    <cellStyle name="style1406114441514" xfId="301" xr:uid="{00000000-0005-0000-0000-00002F010000}"/>
    <cellStyle name="style1406114441532" xfId="302" xr:uid="{00000000-0005-0000-0000-000030010000}"/>
    <cellStyle name="style1406114441549" xfId="303" xr:uid="{00000000-0005-0000-0000-000031010000}"/>
    <cellStyle name="style1406114441566" xfId="304" xr:uid="{00000000-0005-0000-0000-000032010000}"/>
    <cellStyle name="style1406114441594" xfId="305" xr:uid="{00000000-0005-0000-0000-000033010000}"/>
    <cellStyle name="style1406114441626" xfId="306" xr:uid="{00000000-0005-0000-0000-000034010000}"/>
    <cellStyle name="style1406114442197" xfId="307" xr:uid="{00000000-0005-0000-0000-000035010000}"/>
    <cellStyle name="style1406114490232" xfId="308" xr:uid="{00000000-0005-0000-0000-000036010000}"/>
    <cellStyle name="style1406114490278" xfId="309" xr:uid="{00000000-0005-0000-0000-000037010000}"/>
    <cellStyle name="style1406114490860" xfId="310" xr:uid="{00000000-0005-0000-0000-000038010000}"/>
    <cellStyle name="style1406114491098" xfId="311" xr:uid="{00000000-0005-0000-0000-000039010000}"/>
    <cellStyle name="style1406114491204" xfId="312" xr:uid="{00000000-0005-0000-0000-00003A010000}"/>
    <cellStyle name="style1406114491528" xfId="313" xr:uid="{00000000-0005-0000-0000-00003B010000}"/>
    <cellStyle name="style1406114491549" xfId="314" xr:uid="{00000000-0005-0000-0000-00003C010000}"/>
    <cellStyle name="style1406114491606" xfId="315" xr:uid="{00000000-0005-0000-0000-00003D010000}"/>
    <cellStyle name="style1406114491677" xfId="316" xr:uid="{00000000-0005-0000-0000-00003E010000}"/>
    <cellStyle name="style1406182998088" xfId="317" xr:uid="{00000000-0005-0000-0000-00003F010000}"/>
    <cellStyle name="style1406182998186" xfId="318" xr:uid="{00000000-0005-0000-0000-000040010000}"/>
    <cellStyle name="style1406183036983" xfId="319" xr:uid="{00000000-0005-0000-0000-000041010000}"/>
    <cellStyle name="style1411446450504" xfId="320" xr:uid="{00000000-0005-0000-0000-000042010000}"/>
    <cellStyle name="style1411446450551" xfId="321" xr:uid="{00000000-0005-0000-0000-000043010000}"/>
    <cellStyle name="style1411446450598" xfId="322" xr:uid="{00000000-0005-0000-0000-000044010000}"/>
    <cellStyle name="style1411446450629" xfId="323" xr:uid="{00000000-0005-0000-0000-000045010000}"/>
    <cellStyle name="style1411446450660" xfId="324" xr:uid="{00000000-0005-0000-0000-000046010000}"/>
    <cellStyle name="style1411446450738" xfId="325" xr:uid="{00000000-0005-0000-0000-000047010000}"/>
    <cellStyle name="style1411446450769" xfId="326" xr:uid="{00000000-0005-0000-0000-000048010000}"/>
    <cellStyle name="style1411446450801" xfId="327" xr:uid="{00000000-0005-0000-0000-000049010000}"/>
    <cellStyle name="style1411446450847" xfId="328" xr:uid="{00000000-0005-0000-0000-00004A010000}"/>
    <cellStyle name="style1411446450879" xfId="329" xr:uid="{00000000-0005-0000-0000-00004B010000}"/>
    <cellStyle name="style1411446450910" xfId="330" xr:uid="{00000000-0005-0000-0000-00004C010000}"/>
    <cellStyle name="style1411446450957" xfId="331" xr:uid="{00000000-0005-0000-0000-00004D010000}"/>
    <cellStyle name="style1411446450988" xfId="332" xr:uid="{00000000-0005-0000-0000-00004E010000}"/>
    <cellStyle name="style1411446451019" xfId="333" xr:uid="{00000000-0005-0000-0000-00004F010000}"/>
    <cellStyle name="style1411446451050" xfId="334" xr:uid="{00000000-0005-0000-0000-000050010000}"/>
    <cellStyle name="style1411446451128" xfId="335" xr:uid="{00000000-0005-0000-0000-000051010000}"/>
    <cellStyle name="style1411446451159" xfId="336" xr:uid="{00000000-0005-0000-0000-000052010000}"/>
    <cellStyle name="style1411446451191" xfId="337" xr:uid="{00000000-0005-0000-0000-000053010000}"/>
    <cellStyle name="style1411446451206" xfId="338" xr:uid="{00000000-0005-0000-0000-000054010000}"/>
    <cellStyle name="style1411446451237" xfId="339" xr:uid="{00000000-0005-0000-0000-000055010000}"/>
    <cellStyle name="style1411446451269" xfId="340" xr:uid="{00000000-0005-0000-0000-000056010000}"/>
    <cellStyle name="style1411446451284" xfId="341" xr:uid="{00000000-0005-0000-0000-000057010000}"/>
    <cellStyle name="style1411446451315" xfId="342" xr:uid="{00000000-0005-0000-0000-000058010000}"/>
    <cellStyle name="style1411446451331" xfId="343" xr:uid="{00000000-0005-0000-0000-000059010000}"/>
    <cellStyle name="style1411446451362" xfId="344" xr:uid="{00000000-0005-0000-0000-00005A010000}"/>
    <cellStyle name="style1411446451378" xfId="345" xr:uid="{00000000-0005-0000-0000-00005B010000}"/>
    <cellStyle name="style1411446451409" xfId="346" xr:uid="{00000000-0005-0000-0000-00005C010000}"/>
    <cellStyle name="style1411446451471" xfId="347" xr:uid="{00000000-0005-0000-0000-00005D010000}"/>
    <cellStyle name="style1411446451518" xfId="348" xr:uid="{00000000-0005-0000-0000-00005E010000}"/>
    <cellStyle name="style1411446451549" xfId="349" xr:uid="{00000000-0005-0000-0000-00005F010000}"/>
    <cellStyle name="style1411446451581" xfId="350" xr:uid="{00000000-0005-0000-0000-000060010000}"/>
    <cellStyle name="style1411446451596" xfId="351" xr:uid="{00000000-0005-0000-0000-000061010000}"/>
    <cellStyle name="style1411446451627" xfId="352" xr:uid="{00000000-0005-0000-0000-000062010000}"/>
    <cellStyle name="style1411446451659" xfId="353" xr:uid="{00000000-0005-0000-0000-000063010000}"/>
    <cellStyle name="style1411446451690" xfId="354" xr:uid="{00000000-0005-0000-0000-000064010000}"/>
    <cellStyle name="style1411446451705" xfId="355" xr:uid="{00000000-0005-0000-0000-000065010000}"/>
    <cellStyle name="style1411446451721" xfId="356" xr:uid="{00000000-0005-0000-0000-000066010000}"/>
    <cellStyle name="style1411446451752" xfId="357" xr:uid="{00000000-0005-0000-0000-000067010000}"/>
    <cellStyle name="style1411446451815" xfId="358" xr:uid="{00000000-0005-0000-0000-000068010000}"/>
    <cellStyle name="style1411446451846" xfId="359" xr:uid="{00000000-0005-0000-0000-000069010000}"/>
    <cellStyle name="style1411446451877" xfId="360" xr:uid="{00000000-0005-0000-0000-00006A010000}"/>
    <cellStyle name="style1411446451893" xfId="361" xr:uid="{00000000-0005-0000-0000-00006B010000}"/>
    <cellStyle name="style1411446451924" xfId="362" xr:uid="{00000000-0005-0000-0000-00006C010000}"/>
    <cellStyle name="style1411446451955" xfId="363" xr:uid="{00000000-0005-0000-0000-00006D010000}"/>
    <cellStyle name="style1411446451971" xfId="364" xr:uid="{00000000-0005-0000-0000-00006E010000}"/>
    <cellStyle name="style1411446452002" xfId="365" xr:uid="{00000000-0005-0000-0000-00006F010000}"/>
    <cellStyle name="style1411446452033" xfId="366" xr:uid="{00000000-0005-0000-0000-000070010000}"/>
    <cellStyle name="style1411446452049" xfId="367" xr:uid="{00000000-0005-0000-0000-000071010000}"/>
    <cellStyle name="style1411446452111" xfId="368" xr:uid="{00000000-0005-0000-0000-000072010000}"/>
    <cellStyle name="style1411446452142" xfId="369" xr:uid="{00000000-0005-0000-0000-000073010000}"/>
    <cellStyle name="style1411446452158" xfId="370" xr:uid="{00000000-0005-0000-0000-000074010000}"/>
    <cellStyle name="style1411446452189" xfId="371" xr:uid="{00000000-0005-0000-0000-000075010000}"/>
    <cellStyle name="style1411446452220" xfId="372" xr:uid="{00000000-0005-0000-0000-000076010000}"/>
    <cellStyle name="style1411446452236" xfId="373" xr:uid="{00000000-0005-0000-0000-000077010000}"/>
    <cellStyle name="style1411446452267" xfId="374" xr:uid="{00000000-0005-0000-0000-000078010000}"/>
    <cellStyle name="style1411446452298" xfId="375" xr:uid="{00000000-0005-0000-0000-000079010000}"/>
    <cellStyle name="style1411446452314" xfId="376" xr:uid="{00000000-0005-0000-0000-00007A010000}"/>
    <cellStyle name="style1411446452329" xfId="377" xr:uid="{00000000-0005-0000-0000-00007B010000}"/>
    <cellStyle name="style1411446452361" xfId="378" xr:uid="{00000000-0005-0000-0000-00007C010000}"/>
    <cellStyle name="style1411446452407" xfId="379" xr:uid="{00000000-0005-0000-0000-00007D010000}"/>
    <cellStyle name="style1411446452439" xfId="380" xr:uid="{00000000-0005-0000-0000-00007E010000}"/>
    <cellStyle name="style1411446452454" xfId="381" xr:uid="{00000000-0005-0000-0000-00007F010000}"/>
    <cellStyle name="style1411446452485" xfId="382" xr:uid="{00000000-0005-0000-0000-000080010000}"/>
    <cellStyle name="style1411446452501" xfId="383" xr:uid="{00000000-0005-0000-0000-000081010000}"/>
    <cellStyle name="style1411446452532" xfId="384" xr:uid="{00000000-0005-0000-0000-000082010000}"/>
    <cellStyle name="style1411446452548" xfId="385" xr:uid="{00000000-0005-0000-0000-000083010000}"/>
    <cellStyle name="style1411446452563" xfId="386" xr:uid="{00000000-0005-0000-0000-000084010000}"/>
    <cellStyle name="style1411449801970" xfId="387" xr:uid="{00000000-0005-0000-0000-000085010000}"/>
    <cellStyle name="style1411449802014" xfId="388" xr:uid="{00000000-0005-0000-0000-000086010000}"/>
    <cellStyle name="style1411449802039" xfId="389" xr:uid="{00000000-0005-0000-0000-000087010000}"/>
    <cellStyle name="style1411449802064" xfId="390" xr:uid="{00000000-0005-0000-0000-000088010000}"/>
    <cellStyle name="style1411449802092" xfId="391" xr:uid="{00000000-0005-0000-0000-000089010000}"/>
    <cellStyle name="style1411449802118" xfId="392" xr:uid="{00000000-0005-0000-0000-00008A010000}"/>
    <cellStyle name="style1411449802516" xfId="393" xr:uid="{00000000-0005-0000-0000-00008B010000}"/>
    <cellStyle name="style1411449802578" xfId="394" xr:uid="{00000000-0005-0000-0000-00008C010000}"/>
    <cellStyle name="style1411449802602" xfId="395" xr:uid="{00000000-0005-0000-0000-00008D010000}"/>
    <cellStyle name="style1411449802628" xfId="396" xr:uid="{00000000-0005-0000-0000-00008E010000}"/>
    <cellStyle name="style1411449802695" xfId="397" xr:uid="{00000000-0005-0000-0000-00008F010000}"/>
    <cellStyle name="style1411449802719" xfId="398" xr:uid="{00000000-0005-0000-0000-000090010000}"/>
    <cellStyle name="style1411449802744" xfId="399" xr:uid="{00000000-0005-0000-0000-000091010000}"/>
    <cellStyle name="style1411449802916" xfId="400" xr:uid="{00000000-0005-0000-0000-000092010000}"/>
    <cellStyle name="style1411449802935" xfId="401" xr:uid="{00000000-0005-0000-0000-000093010000}"/>
    <cellStyle name="style1411449802987" xfId="402" xr:uid="{00000000-0005-0000-0000-000094010000}"/>
    <cellStyle name="style1411449803130" xfId="403" xr:uid="{00000000-0005-0000-0000-000095010000}"/>
    <cellStyle name="style1411449803296" xfId="404" xr:uid="{00000000-0005-0000-0000-000096010000}"/>
    <cellStyle name="style1411449803317" xfId="405" xr:uid="{00000000-0005-0000-0000-000097010000}"/>
    <cellStyle name="style1411449803337" xfId="406" xr:uid="{00000000-0005-0000-0000-000098010000}"/>
    <cellStyle name="style1411449803356" xfId="407" xr:uid="{00000000-0005-0000-0000-000099010000}"/>
    <cellStyle name="style1411449803379" xfId="408" xr:uid="{00000000-0005-0000-0000-00009A010000}"/>
    <cellStyle name="style1411449803400" xfId="409" xr:uid="{00000000-0005-0000-0000-00009B010000}"/>
    <cellStyle name="style1411449803420" xfId="410" xr:uid="{00000000-0005-0000-0000-00009C010000}"/>
    <cellStyle name="style1411449803440" xfId="411" xr:uid="{00000000-0005-0000-0000-00009D010000}"/>
    <cellStyle name="style1411449803461" xfId="412" xr:uid="{00000000-0005-0000-0000-00009E010000}"/>
    <cellStyle name="style1411449803483" xfId="413" xr:uid="{00000000-0005-0000-0000-00009F010000}"/>
    <cellStyle name="style1411449803510" xfId="414" xr:uid="{00000000-0005-0000-0000-0000A0010000}"/>
    <cellStyle name="style1411449803534" xfId="415" xr:uid="{00000000-0005-0000-0000-0000A1010000}"/>
    <cellStyle name="style1411449803554" xfId="416" xr:uid="{00000000-0005-0000-0000-0000A2010000}"/>
    <cellStyle name="style1411449803577" xfId="417" xr:uid="{00000000-0005-0000-0000-0000A3010000}"/>
    <cellStyle name="style1411451081406" xfId="418" xr:uid="{00000000-0005-0000-0000-0000A4010000}"/>
    <cellStyle name="style1411451081449" xfId="419" xr:uid="{00000000-0005-0000-0000-0000A5010000}"/>
    <cellStyle name="style1411451081472" xfId="420" xr:uid="{00000000-0005-0000-0000-0000A6010000}"/>
    <cellStyle name="style1411451081497" xfId="421" xr:uid="{00000000-0005-0000-0000-0000A7010000}"/>
    <cellStyle name="style1411451081522" xfId="422" xr:uid="{00000000-0005-0000-0000-0000A8010000}"/>
    <cellStyle name="style1411451081547" xfId="423" xr:uid="{00000000-0005-0000-0000-0000A9010000}"/>
    <cellStyle name="style1411451081953" xfId="424" xr:uid="{00000000-0005-0000-0000-0000AA010000}"/>
    <cellStyle name="style1411451082017" xfId="425" xr:uid="{00000000-0005-0000-0000-0000AB010000}"/>
    <cellStyle name="style1411451082043" xfId="426" xr:uid="{00000000-0005-0000-0000-0000AC010000}"/>
    <cellStyle name="style1411451082068" xfId="427" xr:uid="{00000000-0005-0000-0000-0000AD010000}"/>
    <cellStyle name="style1411451082091" xfId="428" xr:uid="{00000000-0005-0000-0000-0000AE010000}"/>
    <cellStyle name="style1411451082115" xfId="429" xr:uid="{00000000-0005-0000-0000-0000AF010000}"/>
    <cellStyle name="style1411451082188" xfId="430" xr:uid="{00000000-0005-0000-0000-0000B0010000}"/>
    <cellStyle name="style1411451082364" xfId="431" xr:uid="{00000000-0005-0000-0000-0000B1010000}"/>
    <cellStyle name="style1411451082383" xfId="432" xr:uid="{00000000-0005-0000-0000-0000B2010000}"/>
    <cellStyle name="style1411451082433" xfId="433" xr:uid="{00000000-0005-0000-0000-0000B3010000}"/>
    <cellStyle name="style1411451082533" xfId="434" xr:uid="{00000000-0005-0000-0000-0000B4010000}"/>
    <cellStyle name="style1411451082735" xfId="435" xr:uid="{00000000-0005-0000-0000-0000B5010000}"/>
    <cellStyle name="style1411451082754" xfId="436" xr:uid="{00000000-0005-0000-0000-0000B6010000}"/>
    <cellStyle name="style1411451082774" xfId="437" xr:uid="{00000000-0005-0000-0000-0000B7010000}"/>
    <cellStyle name="style1411451082793" xfId="438" xr:uid="{00000000-0005-0000-0000-0000B8010000}"/>
    <cellStyle name="style1411451082814" xfId="439" xr:uid="{00000000-0005-0000-0000-0000B9010000}"/>
    <cellStyle name="style1411451082834" xfId="440" xr:uid="{00000000-0005-0000-0000-0000BA010000}"/>
    <cellStyle name="style1411451082853" xfId="441" xr:uid="{00000000-0005-0000-0000-0000BB010000}"/>
    <cellStyle name="style1411451082873" xfId="442" xr:uid="{00000000-0005-0000-0000-0000BC010000}"/>
    <cellStyle name="style1411451082893" xfId="443" xr:uid="{00000000-0005-0000-0000-0000BD010000}"/>
    <cellStyle name="style1411451082912" xfId="444" xr:uid="{00000000-0005-0000-0000-0000BE010000}"/>
    <cellStyle name="style1411451082933" xfId="445" xr:uid="{00000000-0005-0000-0000-0000BF010000}"/>
    <cellStyle name="style1411451082954" xfId="446" xr:uid="{00000000-0005-0000-0000-0000C0010000}"/>
    <cellStyle name="style1411451082974" xfId="447" xr:uid="{00000000-0005-0000-0000-0000C1010000}"/>
    <cellStyle name="style1411451082993" xfId="448" xr:uid="{00000000-0005-0000-0000-0000C2010000}"/>
    <cellStyle name="style1411451083012" xfId="449" xr:uid="{00000000-0005-0000-0000-0000C3010000}"/>
    <cellStyle name="style1411542382001" xfId="450" xr:uid="{00000000-0005-0000-0000-0000C4010000}"/>
    <cellStyle name="style1411542382059" xfId="451" xr:uid="{00000000-0005-0000-0000-0000C5010000}"/>
    <cellStyle name="style1411542382094" xfId="452" xr:uid="{00000000-0005-0000-0000-0000C6010000}"/>
    <cellStyle name="style1411542382123" xfId="453" xr:uid="{00000000-0005-0000-0000-0000C7010000}"/>
    <cellStyle name="style1411542382156" xfId="454" xr:uid="{00000000-0005-0000-0000-0000C8010000}"/>
    <cellStyle name="style1411542382190" xfId="455" xr:uid="{00000000-0005-0000-0000-0000C9010000}"/>
    <cellStyle name="style1411542382225" xfId="456" xr:uid="{00000000-0005-0000-0000-0000CA010000}"/>
    <cellStyle name="style1411542382311" xfId="457" xr:uid="{00000000-0005-0000-0000-0000CB010000}"/>
    <cellStyle name="style1411542382346" xfId="458" xr:uid="{00000000-0005-0000-0000-0000CC010000}"/>
    <cellStyle name="style1411542382378" xfId="459" xr:uid="{00000000-0005-0000-0000-0000CD010000}"/>
    <cellStyle name="style1411542382409" xfId="460" xr:uid="{00000000-0005-0000-0000-0000CE010000}"/>
    <cellStyle name="style1411542382440" xfId="461" xr:uid="{00000000-0005-0000-0000-0000CF010000}"/>
    <cellStyle name="style1411542382466" xfId="462" xr:uid="{00000000-0005-0000-0000-0000D0010000}"/>
    <cellStyle name="style1411542382491" xfId="463" xr:uid="{00000000-0005-0000-0000-0000D1010000}"/>
    <cellStyle name="style1411542382523" xfId="464" xr:uid="{00000000-0005-0000-0000-0000D2010000}"/>
    <cellStyle name="style1411542382556" xfId="465" xr:uid="{00000000-0005-0000-0000-0000D3010000}"/>
    <cellStyle name="style1411542382585" xfId="466" xr:uid="{00000000-0005-0000-0000-0000D4010000}"/>
    <cellStyle name="style1411542382613" xfId="467" xr:uid="{00000000-0005-0000-0000-0000D5010000}"/>
    <cellStyle name="style1411542382701" xfId="468" xr:uid="{00000000-0005-0000-0000-0000D6010000}"/>
    <cellStyle name="style1411542382751" xfId="469" xr:uid="{00000000-0005-0000-0000-0000D7010000}"/>
    <cellStyle name="style1411542382774" xfId="470" xr:uid="{00000000-0005-0000-0000-0000D8010000}"/>
    <cellStyle name="style1411542382797" xfId="471" xr:uid="{00000000-0005-0000-0000-0000D9010000}"/>
    <cellStyle name="style1411542382821" xfId="472" xr:uid="{00000000-0005-0000-0000-0000DA010000}"/>
    <cellStyle name="style1411542382844" xfId="473" xr:uid="{00000000-0005-0000-0000-0000DB010000}"/>
    <cellStyle name="style1411542382872" xfId="474" xr:uid="{00000000-0005-0000-0000-0000DC010000}"/>
    <cellStyle name="style1411542382898" xfId="475" xr:uid="{00000000-0005-0000-0000-0000DD010000}"/>
    <cellStyle name="style1411542382921" xfId="476" xr:uid="{00000000-0005-0000-0000-0000DE010000}"/>
    <cellStyle name="style1411542382949" xfId="477" xr:uid="{00000000-0005-0000-0000-0000DF010000}"/>
    <cellStyle name="style1411542382977" xfId="478" xr:uid="{00000000-0005-0000-0000-0000E0010000}"/>
    <cellStyle name="style1411542383005" xfId="479" xr:uid="{00000000-0005-0000-0000-0000E1010000}"/>
    <cellStyle name="style1411542383036" xfId="480" xr:uid="{00000000-0005-0000-0000-0000E2010000}"/>
    <cellStyle name="style1411542383066" xfId="481" xr:uid="{00000000-0005-0000-0000-0000E3010000}"/>
    <cellStyle name="style1411542383094" xfId="482" xr:uid="{00000000-0005-0000-0000-0000E4010000}"/>
    <cellStyle name="style1411542383116" xfId="483" xr:uid="{00000000-0005-0000-0000-0000E5010000}"/>
    <cellStyle name="style1411542383137" xfId="484" xr:uid="{00000000-0005-0000-0000-0000E6010000}"/>
    <cellStyle name="style1411542383160" xfId="485" xr:uid="{00000000-0005-0000-0000-0000E7010000}"/>
    <cellStyle name="style1411542383184" xfId="486" xr:uid="{00000000-0005-0000-0000-0000E8010000}"/>
    <cellStyle name="style1411542383249" xfId="487" xr:uid="{00000000-0005-0000-0000-0000E9010000}"/>
    <cellStyle name="style1411542383276" xfId="488" xr:uid="{00000000-0005-0000-0000-0000EA010000}"/>
    <cellStyle name="style1411542383303" xfId="489" xr:uid="{00000000-0005-0000-0000-0000EB010000}"/>
    <cellStyle name="style1411542383332" xfId="490" xr:uid="{00000000-0005-0000-0000-0000EC010000}"/>
    <cellStyle name="style1411542383355" xfId="491" xr:uid="{00000000-0005-0000-0000-0000ED010000}"/>
    <cellStyle name="style1411542383382" xfId="492" xr:uid="{00000000-0005-0000-0000-0000EE010000}"/>
    <cellStyle name="style1411542383409" xfId="493" xr:uid="{00000000-0005-0000-0000-0000EF010000}"/>
    <cellStyle name="style1411542383430" xfId="494" xr:uid="{00000000-0005-0000-0000-0000F0010000}"/>
    <cellStyle name="style1411542383457" xfId="495" xr:uid="{00000000-0005-0000-0000-0000F1010000}"/>
    <cellStyle name="style1411542383483" xfId="496" xr:uid="{00000000-0005-0000-0000-0000F2010000}"/>
    <cellStyle name="style1411542383510" xfId="497" xr:uid="{00000000-0005-0000-0000-0000F3010000}"/>
    <cellStyle name="style1411542383530" xfId="498" xr:uid="{00000000-0005-0000-0000-0000F4010000}"/>
    <cellStyle name="style1411542383552" xfId="499" xr:uid="{00000000-0005-0000-0000-0000F5010000}"/>
    <cellStyle name="style1411542383579" xfId="500" xr:uid="{00000000-0005-0000-0000-0000F6010000}"/>
    <cellStyle name="style1411542383606" xfId="501" xr:uid="{00000000-0005-0000-0000-0000F7010000}"/>
    <cellStyle name="style1411542383632" xfId="502" xr:uid="{00000000-0005-0000-0000-0000F8010000}"/>
    <cellStyle name="style1411542383654" xfId="503" xr:uid="{00000000-0005-0000-0000-0000F9010000}"/>
    <cellStyle name="style1411542383684" xfId="504" xr:uid="{00000000-0005-0000-0000-0000FA010000}"/>
    <cellStyle name="style1411542383710" xfId="505" xr:uid="{00000000-0005-0000-0000-0000FB010000}"/>
    <cellStyle name="style1411542383732" xfId="506" xr:uid="{00000000-0005-0000-0000-0000FC010000}"/>
    <cellStyle name="style1411542383756" xfId="507" xr:uid="{00000000-0005-0000-0000-0000FD010000}"/>
    <cellStyle name="style1411542383790" xfId="508" xr:uid="{00000000-0005-0000-0000-0000FE010000}"/>
    <cellStyle name="style1411542383813" xfId="509" xr:uid="{00000000-0005-0000-0000-0000FF010000}"/>
    <cellStyle name="style1411542383835" xfId="510" xr:uid="{00000000-0005-0000-0000-000000020000}"/>
    <cellStyle name="style1411542383858" xfId="511" xr:uid="{00000000-0005-0000-0000-000001020000}"/>
    <cellStyle name="style1411542383881" xfId="512" xr:uid="{00000000-0005-0000-0000-000002020000}"/>
    <cellStyle name="style1411542383904" xfId="513" xr:uid="{00000000-0005-0000-0000-000003020000}"/>
    <cellStyle name="style1411542383967" xfId="514" xr:uid="{00000000-0005-0000-0000-000004020000}"/>
    <cellStyle name="style1411542383989" xfId="515" xr:uid="{00000000-0005-0000-0000-000005020000}"/>
    <cellStyle name="style1411542384009" xfId="516" xr:uid="{00000000-0005-0000-0000-000006020000}"/>
    <cellStyle name="style1411542384030" xfId="517" xr:uid="{00000000-0005-0000-0000-000007020000}"/>
    <cellStyle name="style1411542384052" xfId="518" xr:uid="{00000000-0005-0000-0000-000008020000}"/>
    <cellStyle name="style1411542384115" xfId="519" xr:uid="{00000000-0005-0000-0000-000009020000}"/>
    <cellStyle name="style1411542384148" xfId="520" xr:uid="{00000000-0005-0000-0000-00000A020000}"/>
    <cellStyle name="style1411542384169" xfId="521" xr:uid="{00000000-0005-0000-0000-00000B020000}"/>
    <cellStyle name="style1411542384188" xfId="522" xr:uid="{00000000-0005-0000-0000-00000C020000}"/>
    <cellStyle name="style1411542384208" xfId="523" xr:uid="{00000000-0005-0000-0000-00000D020000}"/>
    <cellStyle name="style1411542384227" xfId="524" xr:uid="{00000000-0005-0000-0000-00000E020000}"/>
    <cellStyle name="style1411542384246" xfId="525" xr:uid="{00000000-0005-0000-0000-00000F020000}"/>
    <cellStyle name="style1411542384273" xfId="526" xr:uid="{00000000-0005-0000-0000-000010020000}"/>
    <cellStyle name="style1411542384293" xfId="527" xr:uid="{00000000-0005-0000-0000-000011020000}"/>
  </cellStyles>
  <dxfs count="0"/>
  <tableStyles count="0" defaultTableStyle="TableStyleMedium2" defaultPivotStyle="PivotStyleMedium9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101"/>
  <sheetViews>
    <sheetView zoomScale="78" zoomScaleNormal="78" zoomScaleSheetLayoutView="100" workbookViewId="0">
      <pane xSplit="2" ySplit="5" topLeftCell="C19" activePane="bottomRight" state="frozen"/>
      <selection activeCell="X27" sqref="X27"/>
      <selection pane="topRight" activeCell="X27" sqref="X27"/>
      <selection pane="bottomLeft" activeCell="X27" sqref="X27"/>
      <selection pane="bottomRight" activeCell="X27" sqref="X27"/>
    </sheetView>
  </sheetViews>
  <sheetFormatPr defaultColWidth="8.85546875" defaultRowHeight="15" x14ac:dyDescent="0.25"/>
  <cols>
    <col min="1" max="1" width="8.28515625" style="2" customWidth="1"/>
    <col min="2" max="2" width="19.28515625" style="2" customWidth="1"/>
    <col min="3" max="3" width="14" style="2" customWidth="1"/>
    <col min="4" max="6" width="10.7109375" style="2" customWidth="1"/>
    <col min="7" max="16" width="11.85546875" style="1" customWidth="1"/>
    <col min="17" max="17" width="12.140625" style="2" customWidth="1"/>
    <col min="18" max="18" width="12.140625" style="1" customWidth="1"/>
    <col min="19" max="23" width="12.140625" style="2" customWidth="1"/>
    <col min="24" max="26" width="9.140625" style="2" customWidth="1"/>
    <col min="27" max="28" width="13.7109375" style="2" customWidth="1"/>
    <col min="29" max="29" width="11.5703125" style="2" customWidth="1"/>
    <col min="30" max="30" width="12.140625" style="2" customWidth="1"/>
    <col min="31" max="31" width="10.7109375" style="1" customWidth="1"/>
    <col min="32" max="33" width="9.140625" style="2" customWidth="1"/>
    <col min="34" max="34" width="10.28515625" style="1" customWidth="1"/>
    <col min="35" max="37" width="9.140625" style="2" customWidth="1"/>
    <col min="38" max="38" width="10.28515625" style="2" customWidth="1"/>
    <col min="39" max="39" width="10.5703125" style="1" customWidth="1"/>
    <col min="40" max="40" width="10.42578125" style="2" customWidth="1"/>
    <col min="41" max="41" width="10" style="2" customWidth="1"/>
    <col min="42" max="42" width="11.5703125" style="1" customWidth="1"/>
    <col min="43" max="44" width="9.140625" style="2" customWidth="1"/>
    <col min="45" max="45" width="11.85546875" style="2" customWidth="1"/>
    <col min="46" max="46" width="11.28515625" style="2" customWidth="1"/>
    <col min="47" max="47" width="11.7109375" style="1" customWidth="1"/>
    <col min="48" max="48" width="9.140625" style="2" customWidth="1"/>
    <col min="49" max="49" width="10.85546875" style="2" customWidth="1"/>
    <col min="50" max="50" width="10.85546875" style="1" customWidth="1"/>
    <col min="51" max="51" width="11" style="2" customWidth="1"/>
    <col min="52" max="54" width="11.42578125" style="2" customWidth="1"/>
    <col min="55" max="82" width="9.140625" style="2" customWidth="1"/>
    <col min="83" max="83" width="12.42578125" style="2" customWidth="1"/>
    <col min="84" max="105" width="9.140625" style="2" customWidth="1"/>
    <col min="106" max="106" width="12.140625" style="2" customWidth="1"/>
    <col min="107" max="110" width="9.140625" style="2" customWidth="1"/>
    <col min="111" max="115" width="9.140625" style="2" hidden="1" customWidth="1"/>
    <col min="116" max="116" width="9.140625" style="2" customWidth="1"/>
    <col min="117" max="121" width="9.140625" style="2" hidden="1" customWidth="1"/>
    <col min="122" max="122" width="9.140625" style="2" customWidth="1"/>
    <col min="123" max="127" width="9.140625" style="2" hidden="1" customWidth="1"/>
    <col min="128" max="128" width="9.140625" style="2" customWidth="1"/>
    <col min="129" max="133" width="9.140625" style="2" hidden="1" customWidth="1"/>
    <col min="134" max="134" width="9.140625" style="2" customWidth="1"/>
    <col min="135" max="139" width="9.140625" style="2" hidden="1" customWidth="1"/>
    <col min="140" max="140" width="9.140625" style="1" customWidth="1"/>
    <col min="141" max="145" width="9.140625" style="1" hidden="1" customWidth="1"/>
    <col min="146" max="146" width="9.140625" style="1" customWidth="1"/>
    <col min="147" max="151" width="9.140625" style="1" hidden="1" customWidth="1"/>
    <col min="152" max="152" width="9.140625" style="1" customWidth="1"/>
    <col min="153" max="157" width="9.140625" style="1" hidden="1" customWidth="1"/>
    <col min="158" max="158" width="9.140625" style="1" customWidth="1"/>
    <col min="159" max="188" width="9.140625" style="2" customWidth="1"/>
    <col min="189" max="189" width="9.140625" style="2" hidden="1" customWidth="1"/>
    <col min="190" max="197" width="9.140625" style="2" customWidth="1"/>
    <col min="198" max="198" width="9.140625" style="2" hidden="1" customWidth="1"/>
    <col min="199" max="203" width="9.140625" style="2" customWidth="1"/>
    <col min="204" max="204" width="9.140625" style="2" hidden="1" customWidth="1"/>
    <col min="205" max="214" width="9.140625" style="2" customWidth="1"/>
    <col min="215" max="218" width="8.85546875" style="2"/>
    <col min="219" max="219" width="12.7109375" style="2" bestFit="1" customWidth="1"/>
    <col min="220" max="16384" width="8.85546875" style="2"/>
  </cols>
  <sheetData>
    <row r="1" spans="1:219" ht="15.75" x14ac:dyDescent="0.25">
      <c r="A1" s="2" t="s">
        <v>53</v>
      </c>
      <c r="B1" s="9" t="s">
        <v>66</v>
      </c>
      <c r="AW1" s="3"/>
    </row>
    <row r="2" spans="1:219" ht="15.75" x14ac:dyDescent="0.25">
      <c r="A2" s="10" t="s">
        <v>48</v>
      </c>
    </row>
    <row r="3" spans="1:219" ht="15.75" x14ac:dyDescent="0.25">
      <c r="A3" s="10"/>
      <c r="I3" s="1" t="s">
        <v>77</v>
      </c>
    </row>
    <row r="4" spans="1:219" ht="15.75" x14ac:dyDescent="0.25">
      <c r="A4" s="10"/>
      <c r="E4" s="11"/>
      <c r="F4" s="11" t="s">
        <v>57</v>
      </c>
    </row>
    <row r="5" spans="1:219" ht="15.75" x14ac:dyDescent="0.25">
      <c r="A5" s="57" t="s">
        <v>0</v>
      </c>
      <c r="B5" s="58" t="s">
        <v>1</v>
      </c>
      <c r="C5" s="59" t="s">
        <v>21</v>
      </c>
      <c r="D5" s="59" t="s">
        <v>22</v>
      </c>
      <c r="E5" s="59" t="s">
        <v>23</v>
      </c>
      <c r="F5" s="59" t="s">
        <v>56</v>
      </c>
      <c r="G5" s="60" t="s">
        <v>65</v>
      </c>
      <c r="H5" s="60" t="s">
        <v>67</v>
      </c>
      <c r="I5" s="60" t="s">
        <v>68</v>
      </c>
      <c r="J5" s="60" t="s">
        <v>69</v>
      </c>
      <c r="K5" s="60" t="s">
        <v>70</v>
      </c>
      <c r="L5" s="60" t="s">
        <v>71</v>
      </c>
      <c r="M5" s="60" t="s">
        <v>72</v>
      </c>
      <c r="N5" s="60" t="s">
        <v>73</v>
      </c>
      <c r="O5" s="60" t="s">
        <v>74</v>
      </c>
      <c r="P5" s="60" t="s">
        <v>76</v>
      </c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E5" s="2"/>
      <c r="AI5" s="1"/>
      <c r="AJ5" s="1"/>
      <c r="AK5" s="1"/>
      <c r="AL5" s="1"/>
    </row>
    <row r="6" spans="1:219" s="33" customFormat="1" ht="30" x14ac:dyDescent="0.25">
      <c r="A6" s="50" t="s">
        <v>26</v>
      </c>
      <c r="B6" s="51" t="s">
        <v>2</v>
      </c>
      <c r="C6" s="32">
        <f>SUM(C7:C10)</f>
        <v>9400805</v>
      </c>
      <c r="D6" s="32">
        <f t="shared" ref="D6:E6" si="0">SUM(D7:D10)</f>
        <v>11186428</v>
      </c>
      <c r="E6" s="32">
        <f t="shared" si="0"/>
        <v>12895568</v>
      </c>
      <c r="F6" s="32">
        <f t="shared" ref="F6:N6" si="1">SUM(F7:F10)</f>
        <v>14819641</v>
      </c>
      <c r="G6" s="32">
        <f t="shared" si="1"/>
        <v>17316690</v>
      </c>
      <c r="H6" s="32">
        <f t="shared" si="1"/>
        <v>21086285</v>
      </c>
      <c r="I6" s="32">
        <f t="shared" si="1"/>
        <v>25893932.698600002</v>
      </c>
      <c r="J6" s="32">
        <f t="shared" si="1"/>
        <v>27633460.865799997</v>
      </c>
      <c r="K6" s="32">
        <f t="shared" si="1"/>
        <v>31050063.336199999</v>
      </c>
      <c r="L6" s="32">
        <f t="shared" si="1"/>
        <v>34257737.353037968</v>
      </c>
      <c r="M6" s="32">
        <f t="shared" si="1"/>
        <v>39026642.526309997</v>
      </c>
      <c r="N6" s="32">
        <f t="shared" si="1"/>
        <v>43324756.78255</v>
      </c>
      <c r="O6" s="32">
        <f t="shared" ref="O6:P6" si="2">SUM(O7:O10)</f>
        <v>44838223.70775</v>
      </c>
      <c r="P6" s="32">
        <f t="shared" si="2"/>
        <v>51748187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K6" s="34"/>
    </row>
    <row r="7" spans="1:219" ht="15.75" x14ac:dyDescent="0.25">
      <c r="A7" s="43">
        <v>1.1000000000000001</v>
      </c>
      <c r="B7" s="44" t="s">
        <v>59</v>
      </c>
      <c r="C7" s="61">
        <v>5204052</v>
      </c>
      <c r="D7" s="36">
        <v>6123041</v>
      </c>
      <c r="E7" s="36">
        <v>7114707.0000000009</v>
      </c>
      <c r="F7" s="36">
        <v>7889822</v>
      </c>
      <c r="G7" s="36">
        <v>8406995</v>
      </c>
      <c r="H7" s="36">
        <v>9649845.0000000019</v>
      </c>
      <c r="I7" s="36">
        <v>11513177.1088</v>
      </c>
      <c r="J7" s="36">
        <v>10888596.342</v>
      </c>
      <c r="K7" s="36">
        <v>12891227.6064</v>
      </c>
      <c r="L7" s="36">
        <v>13883396.288699999</v>
      </c>
      <c r="M7" s="36">
        <v>15641235.456</v>
      </c>
      <c r="N7" s="36">
        <v>16834531.3422</v>
      </c>
      <c r="O7" s="36">
        <v>17264318.986200001</v>
      </c>
      <c r="P7" s="36">
        <v>21019048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4"/>
      <c r="AR7" s="4"/>
      <c r="AS7" s="4"/>
      <c r="AT7" s="4"/>
      <c r="AU7" s="3"/>
      <c r="AV7" s="4"/>
      <c r="AW7" s="4"/>
      <c r="AX7" s="3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1"/>
      <c r="HI7" s="1"/>
      <c r="HJ7" s="1"/>
    </row>
    <row r="8" spans="1:219" ht="15.75" x14ac:dyDescent="0.25">
      <c r="A8" s="43">
        <v>1.2</v>
      </c>
      <c r="B8" s="44" t="s">
        <v>60</v>
      </c>
      <c r="C8" s="61">
        <v>2758776</v>
      </c>
      <c r="D8" s="36">
        <v>3358437.9999999995</v>
      </c>
      <c r="E8" s="36">
        <v>3643026</v>
      </c>
      <c r="F8" s="36">
        <v>4312730</v>
      </c>
      <c r="G8" s="36">
        <v>5347353</v>
      </c>
      <c r="H8" s="36">
        <v>6644028.9999999991</v>
      </c>
      <c r="I8" s="36">
        <v>7912389.4475999996</v>
      </c>
      <c r="J8" s="36">
        <v>9163336.5680999998</v>
      </c>
      <c r="K8" s="36">
        <v>10091105.7016</v>
      </c>
      <c r="L8" s="36">
        <v>11559956.491987964</v>
      </c>
      <c r="M8" s="36">
        <v>13237027.9432</v>
      </c>
      <c r="N8" s="36">
        <v>14627056.8879</v>
      </c>
      <c r="O8" s="36">
        <v>15450490.0809</v>
      </c>
      <c r="P8" s="36">
        <v>16790778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4"/>
      <c r="AR8" s="4"/>
      <c r="AS8" s="4"/>
      <c r="AT8" s="4"/>
      <c r="AU8" s="3"/>
      <c r="AV8" s="4"/>
      <c r="AW8" s="4"/>
      <c r="AX8" s="3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1"/>
      <c r="HI8" s="1"/>
      <c r="HJ8" s="1"/>
    </row>
    <row r="9" spans="1:219" ht="15.75" x14ac:dyDescent="0.25">
      <c r="A9" s="43">
        <v>1.3</v>
      </c>
      <c r="B9" s="44" t="s">
        <v>61</v>
      </c>
      <c r="C9" s="61">
        <v>250314</v>
      </c>
      <c r="D9" s="36">
        <v>253029</v>
      </c>
      <c r="E9" s="36">
        <v>280493</v>
      </c>
      <c r="F9" s="36">
        <v>346425</v>
      </c>
      <c r="G9" s="36">
        <v>353814</v>
      </c>
      <c r="H9" s="36">
        <v>573429</v>
      </c>
      <c r="I9" s="36">
        <v>596223.41520000005</v>
      </c>
      <c r="J9" s="36">
        <v>793075.86880000005</v>
      </c>
      <c r="K9" s="36">
        <v>829969.93429999996</v>
      </c>
      <c r="L9" s="36">
        <v>821591.23199999996</v>
      </c>
      <c r="M9" s="36">
        <v>833384.22239999997</v>
      </c>
      <c r="N9" s="36">
        <v>885350.47080000001</v>
      </c>
      <c r="O9" s="36">
        <v>923323.67319999996</v>
      </c>
      <c r="P9" s="36">
        <v>943220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4"/>
      <c r="AR9" s="4"/>
      <c r="AS9" s="4"/>
      <c r="AT9" s="4"/>
      <c r="AU9" s="3"/>
      <c r="AV9" s="4"/>
      <c r="AW9" s="4"/>
      <c r="AX9" s="3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1"/>
      <c r="HI9" s="1"/>
      <c r="HJ9" s="1"/>
    </row>
    <row r="10" spans="1:219" ht="30" x14ac:dyDescent="0.25">
      <c r="A10" s="43">
        <v>1.4</v>
      </c>
      <c r="B10" s="44" t="s">
        <v>62</v>
      </c>
      <c r="C10" s="61">
        <v>1187663</v>
      </c>
      <c r="D10" s="36">
        <v>1451920</v>
      </c>
      <c r="E10" s="36">
        <v>1857341.9999999998</v>
      </c>
      <c r="F10" s="36">
        <v>2270664</v>
      </c>
      <c r="G10" s="36">
        <v>3208528</v>
      </c>
      <c r="H10" s="36">
        <v>4218982</v>
      </c>
      <c r="I10" s="36">
        <v>5872142.727</v>
      </c>
      <c r="J10" s="36">
        <v>6788452.0869000005</v>
      </c>
      <c r="K10" s="36">
        <v>7237760.0938999997</v>
      </c>
      <c r="L10" s="36">
        <v>7992793.3403500002</v>
      </c>
      <c r="M10" s="36">
        <v>9314994.9047100004</v>
      </c>
      <c r="N10" s="36">
        <v>10977818.08165</v>
      </c>
      <c r="O10" s="36">
        <v>11200090.96745</v>
      </c>
      <c r="P10" s="36">
        <v>12995141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4"/>
      <c r="AR10" s="4"/>
      <c r="AS10" s="4"/>
      <c r="AT10" s="4"/>
      <c r="AU10" s="3"/>
      <c r="AV10" s="4"/>
      <c r="AW10" s="4"/>
      <c r="AX10" s="3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1"/>
      <c r="HI10" s="1"/>
      <c r="HJ10" s="1"/>
    </row>
    <row r="11" spans="1:219" ht="30" x14ac:dyDescent="0.25">
      <c r="A11" s="45" t="s">
        <v>31</v>
      </c>
      <c r="B11" s="44" t="s">
        <v>3</v>
      </c>
      <c r="C11" s="61">
        <v>1416194</v>
      </c>
      <c r="D11" s="36">
        <v>1459027</v>
      </c>
      <c r="E11" s="36">
        <v>1419247</v>
      </c>
      <c r="F11" s="36">
        <v>1291353</v>
      </c>
      <c r="G11" s="36">
        <v>1702306</v>
      </c>
      <c r="H11" s="36">
        <v>1931583.0000000002</v>
      </c>
      <c r="I11" s="36">
        <v>2273843.94</v>
      </c>
      <c r="J11" s="36">
        <v>2484780.5189999999</v>
      </c>
      <c r="K11" s="36">
        <v>2193197.0649999999</v>
      </c>
      <c r="L11" s="36">
        <v>1519568.3311999999</v>
      </c>
      <c r="M11" s="36">
        <v>2688070.9632000001</v>
      </c>
      <c r="N11" s="36">
        <v>3859160.9471999998</v>
      </c>
      <c r="O11" s="36">
        <v>2981332.7823999999</v>
      </c>
      <c r="P11" s="36">
        <v>2934374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4"/>
      <c r="AR11" s="4"/>
      <c r="AS11" s="4"/>
      <c r="AT11" s="4"/>
      <c r="AU11" s="3"/>
      <c r="AV11" s="4"/>
      <c r="AW11" s="4"/>
      <c r="AX11" s="3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1"/>
      <c r="HI11" s="1"/>
      <c r="HJ11" s="1"/>
    </row>
    <row r="12" spans="1:219" s="34" customFormat="1" ht="15.75" x14ac:dyDescent="0.25">
      <c r="A12" s="46"/>
      <c r="B12" s="47" t="s">
        <v>28</v>
      </c>
      <c r="C12" s="62">
        <f>C6+C11</f>
        <v>10816999</v>
      </c>
      <c r="D12" s="37">
        <f t="shared" ref="D12:E12" si="3">D6+D11</f>
        <v>12645455</v>
      </c>
      <c r="E12" s="37">
        <f t="shared" si="3"/>
        <v>14314815</v>
      </c>
      <c r="F12" s="37">
        <f t="shared" ref="F12:N12" si="4">F6+F11</f>
        <v>16110994</v>
      </c>
      <c r="G12" s="37">
        <f t="shared" si="4"/>
        <v>19018996</v>
      </c>
      <c r="H12" s="37">
        <f t="shared" si="4"/>
        <v>23017868</v>
      </c>
      <c r="I12" s="37">
        <f t="shared" si="4"/>
        <v>28167776.638600003</v>
      </c>
      <c r="J12" s="37">
        <f t="shared" si="4"/>
        <v>30118241.384799998</v>
      </c>
      <c r="K12" s="37">
        <f t="shared" si="4"/>
        <v>33243260.4012</v>
      </c>
      <c r="L12" s="37">
        <f t="shared" si="4"/>
        <v>35777305.684237972</v>
      </c>
      <c r="M12" s="37">
        <f t="shared" si="4"/>
        <v>41714713.48951</v>
      </c>
      <c r="N12" s="37">
        <f t="shared" si="4"/>
        <v>47183917.72975</v>
      </c>
      <c r="O12" s="37">
        <f t="shared" ref="O12:P12" si="5">O6+O11</f>
        <v>47819556.490149997</v>
      </c>
      <c r="P12" s="37">
        <f t="shared" si="5"/>
        <v>54682561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4"/>
      <c r="AR12" s="4"/>
      <c r="AS12" s="4"/>
      <c r="AT12" s="4"/>
      <c r="AU12" s="3"/>
      <c r="AV12" s="4"/>
      <c r="AW12" s="4"/>
      <c r="AX12" s="3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3"/>
      <c r="HI12" s="33"/>
      <c r="HJ12" s="33"/>
    </row>
    <row r="13" spans="1:219" s="1" customFormat="1" ht="15.75" x14ac:dyDescent="0.25">
      <c r="A13" s="48" t="s">
        <v>32</v>
      </c>
      <c r="B13" s="49" t="s">
        <v>4</v>
      </c>
      <c r="C13" s="63">
        <v>5070622</v>
      </c>
      <c r="D13" s="38">
        <v>4237657</v>
      </c>
      <c r="E13" s="38">
        <v>4242337</v>
      </c>
      <c r="F13" s="38">
        <v>5453191</v>
      </c>
      <c r="G13" s="38">
        <v>5884026</v>
      </c>
      <c r="H13" s="38">
        <v>6471524</v>
      </c>
      <c r="I13" s="38">
        <v>7328359.6752000004</v>
      </c>
      <c r="J13" s="38">
        <v>8412001.3363747224</v>
      </c>
      <c r="K13" s="38">
        <v>8523945.4607999995</v>
      </c>
      <c r="L13" s="38">
        <v>11652597.914000001</v>
      </c>
      <c r="M13" s="38">
        <v>12287731.543199999</v>
      </c>
      <c r="N13" s="38">
        <v>12788256.063000001</v>
      </c>
      <c r="O13" s="38">
        <v>14251698.549000001</v>
      </c>
      <c r="P13" s="38">
        <v>15078230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K13" s="2"/>
    </row>
    <row r="14" spans="1:219" ht="60" x14ac:dyDescent="0.25">
      <c r="A14" s="45" t="s">
        <v>33</v>
      </c>
      <c r="B14" s="44" t="s">
        <v>5</v>
      </c>
      <c r="C14" s="61">
        <v>1076517</v>
      </c>
      <c r="D14" s="36">
        <v>713029</v>
      </c>
      <c r="E14" s="36">
        <v>1014129.9999999999</v>
      </c>
      <c r="F14" s="36">
        <v>1151281</v>
      </c>
      <c r="G14" s="36">
        <v>1283511</v>
      </c>
      <c r="H14" s="36">
        <v>1596180</v>
      </c>
      <c r="I14" s="38">
        <v>2049311.9136000001</v>
      </c>
      <c r="J14" s="38">
        <v>1955383.5320000001</v>
      </c>
      <c r="K14" s="38">
        <v>2646913.7799999998</v>
      </c>
      <c r="L14" s="36">
        <v>2862440.628</v>
      </c>
      <c r="M14" s="36">
        <v>2632851.923</v>
      </c>
      <c r="N14" s="36">
        <v>3117149.5026000002</v>
      </c>
      <c r="O14" s="36">
        <v>3744347.3898</v>
      </c>
      <c r="P14" s="36">
        <v>3884948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4"/>
      <c r="AR14" s="4"/>
      <c r="AS14" s="4"/>
      <c r="AT14" s="4"/>
      <c r="AU14" s="3"/>
      <c r="AV14" s="4"/>
      <c r="AW14" s="4"/>
      <c r="AX14" s="3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3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3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1"/>
      <c r="HI14" s="1"/>
      <c r="HJ14" s="1"/>
    </row>
    <row r="15" spans="1:219" ht="15.75" x14ac:dyDescent="0.25">
      <c r="A15" s="45" t="s">
        <v>34</v>
      </c>
      <c r="B15" s="44" t="s">
        <v>6</v>
      </c>
      <c r="C15" s="61">
        <v>3702644.9999999995</v>
      </c>
      <c r="D15" s="36">
        <v>3759004</v>
      </c>
      <c r="E15" s="36">
        <v>4065131</v>
      </c>
      <c r="F15" s="36">
        <v>4532380</v>
      </c>
      <c r="G15" s="36">
        <v>4560250</v>
      </c>
      <c r="H15" s="36">
        <v>5040086</v>
      </c>
      <c r="I15" s="36">
        <v>5422784.9566000002</v>
      </c>
      <c r="J15" s="36">
        <v>6007925.0574000003</v>
      </c>
      <c r="K15" s="38">
        <v>5654934.3915275102</v>
      </c>
      <c r="L15" s="36">
        <v>6255424.5445999997</v>
      </c>
      <c r="M15" s="36">
        <v>8456388.1627999991</v>
      </c>
      <c r="N15" s="36">
        <v>10011715.208000001</v>
      </c>
      <c r="O15" s="36">
        <v>11009483.143999999</v>
      </c>
      <c r="P15" s="36">
        <v>12141176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4"/>
      <c r="AR15" s="4"/>
      <c r="AS15" s="4"/>
      <c r="AT15" s="4"/>
      <c r="AU15" s="3"/>
      <c r="AV15" s="4"/>
      <c r="AW15" s="4"/>
      <c r="AX15" s="3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3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3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1"/>
      <c r="HI15" s="1"/>
      <c r="HJ15" s="1"/>
    </row>
    <row r="16" spans="1:219" s="34" customFormat="1" ht="15.75" x14ac:dyDescent="0.25">
      <c r="A16" s="46"/>
      <c r="B16" s="47" t="s">
        <v>29</v>
      </c>
      <c r="C16" s="62">
        <f>+C13+C14+C15</f>
        <v>9849784</v>
      </c>
      <c r="D16" s="37">
        <f t="shared" ref="D16:E16" si="6">+D13+D14+D15</f>
        <v>8709690</v>
      </c>
      <c r="E16" s="37">
        <f t="shared" si="6"/>
        <v>9321598</v>
      </c>
      <c r="F16" s="37">
        <f t="shared" ref="F16:H16" si="7">+F13+F14+F15</f>
        <v>11136852</v>
      </c>
      <c r="G16" s="37">
        <f t="shared" si="7"/>
        <v>11727787</v>
      </c>
      <c r="H16" s="37">
        <f t="shared" si="7"/>
        <v>13107790</v>
      </c>
      <c r="I16" s="37">
        <f t="shared" ref="I16:N16" si="8">+I13+I14+I15</f>
        <v>14800456.545400001</v>
      </c>
      <c r="J16" s="37">
        <f t="shared" si="8"/>
        <v>16375309.925774723</v>
      </c>
      <c r="K16" s="37">
        <f t="shared" si="8"/>
        <v>16825793.632327508</v>
      </c>
      <c r="L16" s="37">
        <f t="shared" si="8"/>
        <v>20770463.086600002</v>
      </c>
      <c r="M16" s="37">
        <f t="shared" si="8"/>
        <v>23376971.629000001</v>
      </c>
      <c r="N16" s="37">
        <f t="shared" si="8"/>
        <v>25917120.773600001</v>
      </c>
      <c r="O16" s="37">
        <f t="shared" ref="O16:P16" si="9">+O13+O14+O15</f>
        <v>29005529.082800001</v>
      </c>
      <c r="P16" s="37">
        <f t="shared" si="9"/>
        <v>31104354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4"/>
      <c r="AR16" s="4"/>
      <c r="AS16" s="4"/>
      <c r="AT16" s="4"/>
      <c r="AU16" s="3"/>
      <c r="AV16" s="4"/>
      <c r="AW16" s="4"/>
      <c r="AX16" s="3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2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2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2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3"/>
      <c r="HI16" s="33"/>
      <c r="HJ16" s="33"/>
    </row>
    <row r="17" spans="1:219" s="33" customFormat="1" ht="30" x14ac:dyDescent="0.25">
      <c r="A17" s="50" t="s">
        <v>35</v>
      </c>
      <c r="B17" s="51" t="s">
        <v>7</v>
      </c>
      <c r="C17" s="64">
        <f>C18+C19</f>
        <v>2673600</v>
      </c>
      <c r="D17" s="39">
        <f t="shared" ref="D17:E17" si="10">D18+D19</f>
        <v>3179200</v>
      </c>
      <c r="E17" s="39">
        <f t="shared" si="10"/>
        <v>3784900</v>
      </c>
      <c r="F17" s="39">
        <f t="shared" ref="F17:H17" si="11">F18+F19</f>
        <v>4201839</v>
      </c>
      <c r="G17" s="39">
        <f t="shared" si="11"/>
        <v>4746784</v>
      </c>
      <c r="H17" s="39">
        <f t="shared" si="11"/>
        <v>4856567</v>
      </c>
      <c r="I17" s="39">
        <f t="shared" ref="I17:N17" si="12">I18+I19</f>
        <v>5436355.3289999999</v>
      </c>
      <c r="J17" s="39">
        <f t="shared" si="12"/>
        <v>6290317.673557559</v>
      </c>
      <c r="K17" s="39">
        <f t="shared" si="12"/>
        <v>6781738.0998</v>
      </c>
      <c r="L17" s="39">
        <f t="shared" si="12"/>
        <v>5292146.9631000003</v>
      </c>
      <c r="M17" s="39">
        <f t="shared" si="12"/>
        <v>6841014.1580999997</v>
      </c>
      <c r="N17" s="39">
        <f t="shared" si="12"/>
        <v>8832320.242899999</v>
      </c>
      <c r="O17" s="39">
        <f t="shared" ref="O17:P17" si="13">O18+O19</f>
        <v>9684679.0483999997</v>
      </c>
      <c r="P17" s="39">
        <f t="shared" si="13"/>
        <v>10805721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K17" s="34"/>
    </row>
    <row r="18" spans="1:219" ht="30" x14ac:dyDescent="0.25">
      <c r="A18" s="43">
        <v>6.1</v>
      </c>
      <c r="B18" s="44" t="s">
        <v>8</v>
      </c>
      <c r="C18" s="61">
        <v>2322700</v>
      </c>
      <c r="D18" s="36">
        <v>2775600</v>
      </c>
      <c r="E18" s="36">
        <v>3290800</v>
      </c>
      <c r="F18" s="36">
        <v>3709553</v>
      </c>
      <c r="G18" s="36">
        <v>4162278</v>
      </c>
      <c r="H18" s="36">
        <v>4169410</v>
      </c>
      <c r="I18" s="36">
        <v>4678868.7341999998</v>
      </c>
      <c r="J18" s="36">
        <v>5343239.6471999995</v>
      </c>
      <c r="K18" s="36">
        <v>5797377.642</v>
      </c>
      <c r="L18" s="36">
        <v>4801764.6683999998</v>
      </c>
      <c r="M18" s="36">
        <v>6018154.5213000001</v>
      </c>
      <c r="N18" s="36">
        <v>7565890.4649999999</v>
      </c>
      <c r="O18" s="36">
        <v>8237789.085</v>
      </c>
      <c r="P18" s="36">
        <v>9256968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4"/>
      <c r="AR18" s="4"/>
      <c r="AS18" s="4"/>
      <c r="AT18" s="4"/>
      <c r="AU18" s="3"/>
      <c r="AV18" s="4"/>
      <c r="AW18" s="4"/>
      <c r="AX18" s="3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1"/>
      <c r="HI18" s="1"/>
      <c r="HJ18" s="1"/>
    </row>
    <row r="19" spans="1:219" ht="15.75" x14ac:dyDescent="0.25">
      <c r="A19" s="43">
        <v>6.2</v>
      </c>
      <c r="B19" s="44" t="s">
        <v>9</v>
      </c>
      <c r="C19" s="61">
        <v>350900</v>
      </c>
      <c r="D19" s="36">
        <v>403600</v>
      </c>
      <c r="E19" s="36">
        <v>494100</v>
      </c>
      <c r="F19" s="36">
        <v>492285.99999999994</v>
      </c>
      <c r="G19" s="36">
        <v>584506</v>
      </c>
      <c r="H19" s="36">
        <v>687157</v>
      </c>
      <c r="I19" s="36">
        <v>757486.59479999996</v>
      </c>
      <c r="J19" s="36">
        <v>947078.02635755995</v>
      </c>
      <c r="K19" s="36">
        <v>984360.45779999997</v>
      </c>
      <c r="L19" s="36">
        <v>490382.29470000003</v>
      </c>
      <c r="M19" s="36">
        <v>822859.63679999998</v>
      </c>
      <c r="N19" s="36">
        <v>1266429.7779000001</v>
      </c>
      <c r="O19" s="36">
        <v>1446889.9634</v>
      </c>
      <c r="P19" s="36">
        <v>1548753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4"/>
      <c r="AR19" s="4"/>
      <c r="AS19" s="4"/>
      <c r="AT19" s="4"/>
      <c r="AU19" s="3"/>
      <c r="AV19" s="4"/>
      <c r="AW19" s="4"/>
      <c r="AX19" s="3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1"/>
      <c r="HI19" s="1"/>
      <c r="HJ19" s="1"/>
    </row>
    <row r="20" spans="1:219" s="33" customFormat="1" ht="60" x14ac:dyDescent="0.25">
      <c r="A20" s="52" t="s">
        <v>36</v>
      </c>
      <c r="B20" s="53" t="s">
        <v>10</v>
      </c>
      <c r="C20" s="64">
        <f>SUM(C21:C27)</f>
        <v>3251379</v>
      </c>
      <c r="D20" s="39">
        <f t="shared" ref="D20:E20" si="14">SUM(D21:D27)</f>
        <v>3778632</v>
      </c>
      <c r="E20" s="39">
        <f t="shared" si="14"/>
        <v>4365811</v>
      </c>
      <c r="F20" s="39">
        <f t="shared" ref="F20:N20" si="15">SUM(F21:F27)</f>
        <v>4837152</v>
      </c>
      <c r="G20" s="39">
        <f t="shared" si="15"/>
        <v>5654404.9532000003</v>
      </c>
      <c r="H20" s="39">
        <f t="shared" si="15"/>
        <v>5758507</v>
      </c>
      <c r="I20" s="39">
        <f t="shared" si="15"/>
        <v>6379370.3697999995</v>
      </c>
      <c r="J20" s="39">
        <f t="shared" si="15"/>
        <v>7108404.7103845309</v>
      </c>
      <c r="K20" s="39">
        <f t="shared" si="15"/>
        <v>7490627.4437999995</v>
      </c>
      <c r="L20" s="39">
        <f t="shared" si="15"/>
        <v>6382103.1959999995</v>
      </c>
      <c r="M20" s="39">
        <f t="shared" si="15"/>
        <v>8681540.5725999996</v>
      </c>
      <c r="N20" s="39">
        <f t="shared" si="15"/>
        <v>10236657.9048</v>
      </c>
      <c r="O20" s="39">
        <f t="shared" ref="O20:P20" si="16">SUM(O21:O27)</f>
        <v>11378116.4955</v>
      </c>
      <c r="P20" s="39">
        <f t="shared" si="16"/>
        <v>12948654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K20" s="34"/>
    </row>
    <row r="21" spans="1:219" ht="15.75" x14ac:dyDescent="0.25">
      <c r="A21" s="43">
        <v>7.1</v>
      </c>
      <c r="B21" s="44" t="s">
        <v>11</v>
      </c>
      <c r="C21" s="61">
        <v>264279</v>
      </c>
      <c r="D21" s="36">
        <v>303702</v>
      </c>
      <c r="E21" s="36">
        <v>334468</v>
      </c>
      <c r="F21" s="36">
        <v>433095</v>
      </c>
      <c r="G21" s="36">
        <v>438715</v>
      </c>
      <c r="H21" s="36">
        <v>487789.00000000006</v>
      </c>
      <c r="I21" s="36">
        <v>564281</v>
      </c>
      <c r="J21" s="36">
        <v>597762</v>
      </c>
      <c r="K21" s="36">
        <v>634593</v>
      </c>
      <c r="L21" s="36">
        <v>672945</v>
      </c>
      <c r="M21" s="36">
        <v>703059</v>
      </c>
      <c r="N21" s="36">
        <v>752940</v>
      </c>
      <c r="O21" s="36">
        <v>797665</v>
      </c>
      <c r="P21" s="36">
        <v>885488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4"/>
      <c r="AR21" s="4"/>
      <c r="AS21" s="4"/>
      <c r="AT21" s="4"/>
      <c r="AU21" s="3"/>
      <c r="AV21" s="4"/>
      <c r="AW21" s="4"/>
      <c r="AX21" s="3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1"/>
      <c r="HI21" s="1"/>
      <c r="HJ21" s="1"/>
    </row>
    <row r="22" spans="1:219" ht="15.75" x14ac:dyDescent="0.25">
      <c r="A22" s="43">
        <v>7.2</v>
      </c>
      <c r="B22" s="44" t="s">
        <v>12</v>
      </c>
      <c r="C22" s="61">
        <v>1824800</v>
      </c>
      <c r="D22" s="36">
        <v>2200400</v>
      </c>
      <c r="E22" s="36">
        <v>2516200</v>
      </c>
      <c r="F22" s="36">
        <v>2667344</v>
      </c>
      <c r="G22" s="36">
        <v>3225593.7905999999</v>
      </c>
      <c r="H22" s="36">
        <v>3374340</v>
      </c>
      <c r="I22" s="36">
        <v>3866137.1954999999</v>
      </c>
      <c r="J22" s="36">
        <v>4348116.4440000001</v>
      </c>
      <c r="K22" s="36">
        <v>4491129.0617000004</v>
      </c>
      <c r="L22" s="36">
        <v>3358339.1022000001</v>
      </c>
      <c r="M22" s="36">
        <v>5129459.4726</v>
      </c>
      <c r="N22" s="36">
        <v>5978467.1519999998</v>
      </c>
      <c r="O22" s="36">
        <v>6571840.7999999998</v>
      </c>
      <c r="P22" s="36">
        <v>7569058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4"/>
      <c r="AR22" s="4"/>
      <c r="AS22" s="4"/>
      <c r="AT22" s="4"/>
      <c r="AU22" s="3"/>
      <c r="AV22" s="4"/>
      <c r="AW22" s="4"/>
      <c r="AX22" s="3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1"/>
      <c r="HI22" s="1"/>
      <c r="HJ22" s="1"/>
    </row>
    <row r="23" spans="1:219" ht="15.75" x14ac:dyDescent="0.25">
      <c r="A23" s="43">
        <v>7.3</v>
      </c>
      <c r="B23" s="44" t="s">
        <v>13</v>
      </c>
      <c r="C23" s="61">
        <v>95100</v>
      </c>
      <c r="D23" s="36">
        <v>90400</v>
      </c>
      <c r="E23" s="36">
        <v>60600</v>
      </c>
      <c r="F23" s="36">
        <v>76183</v>
      </c>
      <c r="G23" s="36">
        <v>62833.906199999998</v>
      </c>
      <c r="H23" s="36">
        <v>85547</v>
      </c>
      <c r="I23" s="36">
        <v>101902.671</v>
      </c>
      <c r="J23" s="36">
        <v>144414.83270900001</v>
      </c>
      <c r="K23" s="36">
        <v>142498.89110000001</v>
      </c>
      <c r="L23" s="36">
        <v>145157.25049999999</v>
      </c>
      <c r="M23" s="36">
        <v>189335.70540000001</v>
      </c>
      <c r="N23" s="36">
        <v>260786.568</v>
      </c>
      <c r="O23" s="36">
        <v>306372.33600000001</v>
      </c>
      <c r="P23" s="36">
        <v>315159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3"/>
      <c r="AV23" s="4"/>
      <c r="AW23" s="4"/>
      <c r="AX23" s="3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1"/>
      <c r="HI23" s="1"/>
      <c r="HJ23" s="1"/>
    </row>
    <row r="24" spans="1:219" ht="15.75" x14ac:dyDescent="0.25">
      <c r="A24" s="43">
        <v>7.4</v>
      </c>
      <c r="B24" s="44" t="s">
        <v>14</v>
      </c>
      <c r="C24" s="61">
        <v>4500</v>
      </c>
      <c r="D24" s="36">
        <v>10600</v>
      </c>
      <c r="E24" s="36">
        <v>5100</v>
      </c>
      <c r="F24" s="36">
        <v>10366</v>
      </c>
      <c r="G24" s="36">
        <v>25441.526399999999</v>
      </c>
      <c r="H24" s="36">
        <v>26086</v>
      </c>
      <c r="I24" s="36">
        <v>30181.922999999999</v>
      </c>
      <c r="J24" s="36">
        <v>20027.712227250002</v>
      </c>
      <c r="K24" s="36">
        <v>34097.206899999997</v>
      </c>
      <c r="L24" s="36">
        <v>20934.229599999999</v>
      </c>
      <c r="M24" s="36">
        <v>18706.540799999999</v>
      </c>
      <c r="N24" s="36">
        <v>25066.416000000001</v>
      </c>
      <c r="O24" s="36">
        <v>26714.616000000002</v>
      </c>
      <c r="P24" s="36">
        <v>28904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3"/>
      <c r="AV24" s="4"/>
      <c r="AW24" s="4"/>
      <c r="AX24" s="3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1"/>
      <c r="HI24" s="1"/>
      <c r="HJ24" s="1"/>
    </row>
    <row r="25" spans="1:219" ht="30" x14ac:dyDescent="0.25">
      <c r="A25" s="43">
        <v>7.5</v>
      </c>
      <c r="B25" s="44" t="s">
        <v>15</v>
      </c>
      <c r="C25" s="61">
        <v>501800</v>
      </c>
      <c r="D25" s="36">
        <v>535500</v>
      </c>
      <c r="E25" s="36">
        <v>634700</v>
      </c>
      <c r="F25" s="36">
        <v>731780</v>
      </c>
      <c r="G25" s="36">
        <v>811405</v>
      </c>
      <c r="H25" s="36">
        <v>641997</v>
      </c>
      <c r="I25" s="36">
        <v>662329.91249999998</v>
      </c>
      <c r="J25" s="36">
        <v>691857.82750000001</v>
      </c>
      <c r="K25" s="36">
        <v>708991.87760000001</v>
      </c>
      <c r="L25" s="36">
        <v>619731.76809999999</v>
      </c>
      <c r="M25" s="36">
        <v>825521.73540000001</v>
      </c>
      <c r="N25" s="36">
        <v>1010165.544</v>
      </c>
      <c r="O25" s="36">
        <v>1154026.344</v>
      </c>
      <c r="P25" s="36">
        <v>1252744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3"/>
      <c r="AV25" s="4"/>
      <c r="AW25" s="4"/>
      <c r="AX25" s="3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1"/>
      <c r="HI25" s="1"/>
      <c r="HJ25" s="1"/>
    </row>
    <row r="26" spans="1:219" ht="15.75" x14ac:dyDescent="0.25">
      <c r="A26" s="43">
        <v>7.6</v>
      </c>
      <c r="B26" s="44" t="s">
        <v>16</v>
      </c>
      <c r="C26" s="61">
        <v>20700</v>
      </c>
      <c r="D26" s="36">
        <v>16600</v>
      </c>
      <c r="E26" s="36">
        <v>18700</v>
      </c>
      <c r="F26" s="36">
        <v>19309</v>
      </c>
      <c r="G26" s="36">
        <v>17867.73</v>
      </c>
      <c r="H26" s="36">
        <v>22286</v>
      </c>
      <c r="I26" s="36">
        <v>23150.667799999999</v>
      </c>
      <c r="J26" s="36">
        <v>53484.893948280005</v>
      </c>
      <c r="K26" s="36">
        <v>55159.406499999997</v>
      </c>
      <c r="L26" s="36">
        <v>57204.845600000001</v>
      </c>
      <c r="M26" s="36">
        <v>63509.118399999999</v>
      </c>
      <c r="N26" s="36">
        <v>68989.224799999996</v>
      </c>
      <c r="O26" s="36">
        <v>72618.3995</v>
      </c>
      <c r="P26" s="36">
        <v>74280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3"/>
      <c r="AV26" s="4"/>
      <c r="AW26" s="4"/>
      <c r="AX26" s="3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1"/>
      <c r="HI26" s="1"/>
      <c r="HJ26" s="1"/>
    </row>
    <row r="27" spans="1:219" ht="45" x14ac:dyDescent="0.25">
      <c r="A27" s="43">
        <v>7.7</v>
      </c>
      <c r="B27" s="44" t="s">
        <v>17</v>
      </c>
      <c r="C27" s="61">
        <v>540200</v>
      </c>
      <c r="D27" s="36">
        <v>621430</v>
      </c>
      <c r="E27" s="36">
        <v>796043</v>
      </c>
      <c r="F27" s="36">
        <v>899075</v>
      </c>
      <c r="G27" s="36">
        <v>1072548</v>
      </c>
      <c r="H27" s="36">
        <v>1120462</v>
      </c>
      <c r="I27" s="36">
        <v>1131387</v>
      </c>
      <c r="J27" s="36">
        <v>1252741</v>
      </c>
      <c r="K27" s="36">
        <v>1424158</v>
      </c>
      <c r="L27" s="36">
        <v>1507791</v>
      </c>
      <c r="M27" s="36">
        <v>1751949</v>
      </c>
      <c r="N27" s="36">
        <v>2140243</v>
      </c>
      <c r="O27" s="36">
        <v>2448879</v>
      </c>
      <c r="P27" s="36">
        <v>2823021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3"/>
      <c r="AV27" s="4"/>
      <c r="AW27" s="4"/>
      <c r="AX27" s="3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1"/>
      <c r="HI27" s="1"/>
      <c r="HJ27" s="1"/>
    </row>
    <row r="28" spans="1:219" ht="15.75" x14ac:dyDescent="0.25">
      <c r="A28" s="45" t="s">
        <v>37</v>
      </c>
      <c r="B28" s="44" t="s">
        <v>18</v>
      </c>
      <c r="C28" s="61">
        <v>1425608</v>
      </c>
      <c r="D28" s="36">
        <v>1584297</v>
      </c>
      <c r="E28" s="36">
        <v>1710463</v>
      </c>
      <c r="F28" s="36">
        <v>1904659</v>
      </c>
      <c r="G28" s="36">
        <v>2059871</v>
      </c>
      <c r="H28" s="36">
        <v>2134586</v>
      </c>
      <c r="I28" s="36">
        <v>2490143</v>
      </c>
      <c r="J28" s="36">
        <v>3319015</v>
      </c>
      <c r="K28" s="36">
        <v>3670775</v>
      </c>
      <c r="L28" s="36">
        <v>4049076</v>
      </c>
      <c r="M28" s="36">
        <v>4451780</v>
      </c>
      <c r="N28" s="36">
        <v>5873228</v>
      </c>
      <c r="O28" s="36">
        <v>6476996</v>
      </c>
      <c r="P28" s="36">
        <v>7423285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3"/>
      <c r="AV28" s="4"/>
      <c r="AW28" s="4"/>
      <c r="AX28" s="3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1"/>
      <c r="HI28" s="1"/>
      <c r="HJ28" s="1"/>
    </row>
    <row r="29" spans="1:219" ht="75" x14ac:dyDescent="0.25">
      <c r="A29" s="45" t="s">
        <v>38</v>
      </c>
      <c r="B29" s="44" t="s">
        <v>19</v>
      </c>
      <c r="C29" s="61">
        <v>2833805</v>
      </c>
      <c r="D29" s="36">
        <v>3434098.0000000005</v>
      </c>
      <c r="E29" s="36">
        <v>3897344.9999999995</v>
      </c>
      <c r="F29" s="36">
        <v>4465247</v>
      </c>
      <c r="G29" s="36">
        <v>4961202</v>
      </c>
      <c r="H29" s="36">
        <v>5495023</v>
      </c>
      <c r="I29" s="36">
        <v>6114291.0345000001</v>
      </c>
      <c r="J29" s="36">
        <v>6779559.9966000002</v>
      </c>
      <c r="K29" s="36">
        <v>7117676.8980999999</v>
      </c>
      <c r="L29" s="36">
        <v>7483985.0788000003</v>
      </c>
      <c r="M29" s="36">
        <v>8709090.0732000005</v>
      </c>
      <c r="N29" s="36">
        <v>9884997.7904000003</v>
      </c>
      <c r="O29" s="36">
        <v>11134195.031199999</v>
      </c>
      <c r="P29" s="36">
        <v>12383311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3"/>
      <c r="AV29" s="4"/>
      <c r="AW29" s="4"/>
      <c r="AX29" s="3"/>
      <c r="AY29" s="5"/>
      <c r="AZ29" s="5"/>
      <c r="BA29" s="5"/>
      <c r="BB29" s="5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1"/>
      <c r="HI29" s="1"/>
      <c r="HJ29" s="1"/>
    </row>
    <row r="30" spans="1:219" ht="30" x14ac:dyDescent="0.25">
      <c r="A30" s="45" t="s">
        <v>39</v>
      </c>
      <c r="B30" s="44" t="s">
        <v>54</v>
      </c>
      <c r="C30" s="61">
        <v>1393752</v>
      </c>
      <c r="D30" s="36">
        <v>1552379</v>
      </c>
      <c r="E30" s="36">
        <v>1738971</v>
      </c>
      <c r="F30" s="36">
        <v>1943861</v>
      </c>
      <c r="G30" s="36">
        <v>2350512</v>
      </c>
      <c r="H30" s="36">
        <v>2394330</v>
      </c>
      <c r="I30" s="36">
        <v>2693117</v>
      </c>
      <c r="J30" s="36">
        <v>2986202</v>
      </c>
      <c r="K30" s="36">
        <v>3343097</v>
      </c>
      <c r="L30" s="36">
        <v>4069925</v>
      </c>
      <c r="M30" s="36">
        <v>4447641</v>
      </c>
      <c r="N30" s="36">
        <v>5052693</v>
      </c>
      <c r="O30" s="36">
        <v>5293315</v>
      </c>
      <c r="P30" s="36">
        <v>5568857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3"/>
      <c r="AV30" s="4"/>
      <c r="AW30" s="4"/>
      <c r="AX30" s="3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1"/>
      <c r="HI30" s="1"/>
      <c r="HJ30" s="1"/>
    </row>
    <row r="31" spans="1:219" ht="15.75" x14ac:dyDescent="0.25">
      <c r="A31" s="45" t="s">
        <v>40</v>
      </c>
      <c r="B31" s="44" t="s">
        <v>20</v>
      </c>
      <c r="C31" s="61">
        <v>2730376</v>
      </c>
      <c r="D31" s="36">
        <v>3063920</v>
      </c>
      <c r="E31" s="36">
        <v>3538298.0000000005</v>
      </c>
      <c r="F31" s="36">
        <v>4170260</v>
      </c>
      <c r="G31" s="36">
        <v>5122505</v>
      </c>
      <c r="H31" s="36">
        <v>5685616</v>
      </c>
      <c r="I31" s="36">
        <v>6445678.3092</v>
      </c>
      <c r="J31" s="36">
        <v>6840508.9390000002</v>
      </c>
      <c r="K31" s="36">
        <v>7811812.3366</v>
      </c>
      <c r="L31" s="36">
        <v>7061780.2038000003</v>
      </c>
      <c r="M31" s="36">
        <v>8017304.1409999998</v>
      </c>
      <c r="N31" s="36">
        <v>9736877.5903999992</v>
      </c>
      <c r="O31" s="36">
        <v>10766502.5426</v>
      </c>
      <c r="P31" s="36">
        <v>12074655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3"/>
      <c r="AV31" s="4"/>
      <c r="AW31" s="4"/>
      <c r="AX31" s="3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1"/>
      <c r="HI31" s="1"/>
      <c r="HJ31" s="1"/>
    </row>
    <row r="32" spans="1:219" s="34" customFormat="1" ht="15.75" x14ac:dyDescent="0.25">
      <c r="A32" s="46"/>
      <c r="B32" s="47" t="s">
        <v>30</v>
      </c>
      <c r="C32" s="62">
        <f>C17+C20+C28+C29+C30+C31</f>
        <v>14308520</v>
      </c>
      <c r="D32" s="37">
        <f t="shared" ref="D32:E32" si="17">D17+D20+D28+D29+D30+D31</f>
        <v>16592526</v>
      </c>
      <c r="E32" s="37">
        <f t="shared" si="17"/>
        <v>19035788</v>
      </c>
      <c r="F32" s="37">
        <f t="shared" ref="F32:G32" si="18">F17+F20+F28+F29+F30+F31</f>
        <v>21523018</v>
      </c>
      <c r="G32" s="37">
        <f t="shared" si="18"/>
        <v>24895278.953200001</v>
      </c>
      <c r="H32" s="37">
        <f t="shared" ref="H32:I32" si="19">H17+H20+H28+H29+H30+H31</f>
        <v>26324629</v>
      </c>
      <c r="I32" s="37">
        <f t="shared" si="19"/>
        <v>29558955.0425</v>
      </c>
      <c r="J32" s="37">
        <f t="shared" ref="J32:K32" si="20">J17+J20+J28+J29+J30+J31</f>
        <v>33324008.319542091</v>
      </c>
      <c r="K32" s="37">
        <f t="shared" si="20"/>
        <v>36215726.778300002</v>
      </c>
      <c r="L32" s="37">
        <f t="shared" ref="L32:M32" si="21">L17+L20+L28+L29+L30+L31</f>
        <v>34339016.441699997</v>
      </c>
      <c r="M32" s="37">
        <f t="shared" si="21"/>
        <v>41148369.944900006</v>
      </c>
      <c r="N32" s="37">
        <f t="shared" ref="N32" si="22">N17+N20+N28+N29+N30+N31</f>
        <v>49616774.528499991</v>
      </c>
      <c r="O32" s="37">
        <f t="shared" ref="O32:P32" si="23">O17+O20+O28+O29+O30+O31</f>
        <v>54733804.117699996</v>
      </c>
      <c r="P32" s="37">
        <f t="shared" si="23"/>
        <v>61204483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3"/>
      <c r="AV32" s="4"/>
      <c r="AW32" s="4"/>
      <c r="AX32" s="3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3"/>
      <c r="HI32" s="33"/>
      <c r="HJ32" s="33"/>
    </row>
    <row r="33" spans="1:219" s="33" customFormat="1" ht="30" x14ac:dyDescent="0.25">
      <c r="A33" s="50" t="s">
        <v>27</v>
      </c>
      <c r="B33" s="54" t="s">
        <v>41</v>
      </c>
      <c r="C33" s="64">
        <f t="shared" ref="C33:H33" si="24">C6+C11+C13+C14+C15+C17+C20+C28+C29+C30+C31</f>
        <v>34975303</v>
      </c>
      <c r="D33" s="39">
        <f t="shared" si="24"/>
        <v>37947671</v>
      </c>
      <c r="E33" s="39">
        <f t="shared" si="24"/>
        <v>42672201</v>
      </c>
      <c r="F33" s="39">
        <f t="shared" si="24"/>
        <v>48770864</v>
      </c>
      <c r="G33" s="39">
        <f t="shared" si="24"/>
        <v>55642061.953199998</v>
      </c>
      <c r="H33" s="39">
        <f t="shared" si="24"/>
        <v>62450287</v>
      </c>
      <c r="I33" s="39">
        <f t="shared" ref="I33:K33" si="25">I6+I11+I13+I14+I15+I17+I20+I28+I29+I30+I31</f>
        <v>72527188.226500019</v>
      </c>
      <c r="J33" s="39">
        <f t="shared" si="25"/>
        <v>79817559.630116805</v>
      </c>
      <c r="K33" s="39">
        <f t="shared" si="25"/>
        <v>86284780.811827525</v>
      </c>
      <c r="L33" s="39">
        <f t="shared" ref="L33:M33" si="26">L6+L11+L13+L14+L15+L17+L20+L28+L29+L30+L31</f>
        <v>90886785.212537974</v>
      </c>
      <c r="M33" s="39">
        <f t="shared" si="26"/>
        <v>106240055.06341</v>
      </c>
      <c r="N33" s="39">
        <f t="shared" ref="N33" si="27">N6+N11+N13+N14+N15+N17+N20+N28+N29+N30+N31</f>
        <v>122717813.03185</v>
      </c>
      <c r="O33" s="39">
        <f t="shared" ref="O33:P33" si="28">O6+O11+O13+O14+O15+O17+O20+O28+O29+O30+O31</f>
        <v>131558889.69064999</v>
      </c>
      <c r="P33" s="39">
        <f t="shared" si="28"/>
        <v>146991398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K33" s="34"/>
    </row>
    <row r="34" spans="1:219" ht="15.75" x14ac:dyDescent="0.25">
      <c r="A34" s="67" t="s">
        <v>43</v>
      </c>
      <c r="B34" s="68" t="s">
        <v>25</v>
      </c>
      <c r="C34" s="65">
        <v>4243900</v>
      </c>
      <c r="D34" s="40">
        <v>4656500</v>
      </c>
      <c r="E34" s="40">
        <v>5263500</v>
      </c>
      <c r="F34" s="40">
        <v>5418300</v>
      </c>
      <c r="G34" s="40">
        <v>6216700</v>
      </c>
      <c r="H34" s="40">
        <v>7574400</v>
      </c>
      <c r="I34" s="36">
        <v>7755630.3298729388</v>
      </c>
      <c r="J34" s="36">
        <v>8960832</v>
      </c>
      <c r="K34" s="36">
        <v>8527829</v>
      </c>
      <c r="L34" s="36">
        <v>9851978</v>
      </c>
      <c r="M34" s="36">
        <v>10652913.199104151</v>
      </c>
      <c r="N34" s="36">
        <v>12382484</v>
      </c>
      <c r="O34" s="36">
        <v>13532100</v>
      </c>
      <c r="P34" s="36">
        <v>14892600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3"/>
      <c r="AV34" s="4"/>
      <c r="AW34" s="4"/>
      <c r="AX34" s="3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</row>
    <row r="35" spans="1:219" ht="30" x14ac:dyDescent="0.25">
      <c r="A35" s="69">
        <v>14</v>
      </c>
      <c r="B35" s="68" t="s">
        <v>24</v>
      </c>
      <c r="C35" s="65">
        <v>1279000</v>
      </c>
      <c r="D35" s="40">
        <v>1463800</v>
      </c>
      <c r="E35" s="40">
        <v>1508500</v>
      </c>
      <c r="F35" s="40">
        <v>1691600</v>
      </c>
      <c r="G35" s="40">
        <v>1435900</v>
      </c>
      <c r="H35" s="40">
        <v>1583100</v>
      </c>
      <c r="I35" s="36">
        <v>1669277</v>
      </c>
      <c r="J35" s="36">
        <v>1406281</v>
      </c>
      <c r="K35" s="36">
        <v>2228698</v>
      </c>
      <c r="L35" s="36">
        <v>2880617</v>
      </c>
      <c r="M35" s="36">
        <v>3730072.9999999995</v>
      </c>
      <c r="N35" s="36">
        <v>4153900</v>
      </c>
      <c r="O35" s="36">
        <v>2881600</v>
      </c>
      <c r="P35" s="36">
        <v>2577800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3"/>
      <c r="AV35" s="4"/>
      <c r="AW35" s="4"/>
      <c r="AX35" s="3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</row>
    <row r="36" spans="1:219" s="34" customFormat="1" ht="30" x14ac:dyDescent="0.25">
      <c r="A36" s="55" t="s">
        <v>45</v>
      </c>
      <c r="B36" s="56" t="s">
        <v>55</v>
      </c>
      <c r="C36" s="62">
        <f>C33+C34-C35</f>
        <v>37940203</v>
      </c>
      <c r="D36" s="37">
        <f t="shared" ref="D36:E36" si="29">D33+D34-D35</f>
        <v>41140371</v>
      </c>
      <c r="E36" s="37">
        <f t="shared" si="29"/>
        <v>46427201</v>
      </c>
      <c r="F36" s="37">
        <f t="shared" ref="F36:H36" si="30">F33+F34-F35</f>
        <v>52497564</v>
      </c>
      <c r="G36" s="37">
        <f t="shared" si="30"/>
        <v>60422861.953199998</v>
      </c>
      <c r="H36" s="37">
        <f t="shared" si="30"/>
        <v>68441587</v>
      </c>
      <c r="I36" s="37">
        <f t="shared" ref="I36:N36" si="31">I33+I34-I35</f>
        <v>78613541.556372955</v>
      </c>
      <c r="J36" s="37">
        <f t="shared" si="31"/>
        <v>87372110.630116805</v>
      </c>
      <c r="K36" s="37">
        <f t="shared" si="31"/>
        <v>92583911.811827525</v>
      </c>
      <c r="L36" s="37">
        <f t="shared" si="31"/>
        <v>97858146.212537974</v>
      </c>
      <c r="M36" s="37">
        <f t="shared" si="31"/>
        <v>113162895.26251414</v>
      </c>
      <c r="N36" s="37">
        <f t="shared" si="31"/>
        <v>130946397.03184998</v>
      </c>
      <c r="O36" s="37">
        <f t="shared" ref="O36:P36" si="32">O33+O34-O35</f>
        <v>142209389.69064999</v>
      </c>
      <c r="P36" s="37">
        <f t="shared" si="32"/>
        <v>159306198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3"/>
      <c r="AV36" s="4"/>
      <c r="AW36" s="4"/>
      <c r="AX36" s="3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</row>
    <row r="37" spans="1:219" ht="15.75" x14ac:dyDescent="0.25">
      <c r="A37" s="67" t="s">
        <v>46</v>
      </c>
      <c r="B37" s="68" t="s">
        <v>42</v>
      </c>
      <c r="C37" s="65">
        <v>492750</v>
      </c>
      <c r="D37" s="40">
        <v>495660</v>
      </c>
      <c r="E37" s="40">
        <v>498570</v>
      </c>
      <c r="F37" s="40">
        <v>501510</v>
      </c>
      <c r="G37" s="40">
        <v>504460</v>
      </c>
      <c r="H37" s="40">
        <v>507430</v>
      </c>
      <c r="I37" s="36">
        <v>510410</v>
      </c>
      <c r="J37" s="36">
        <v>513410</v>
      </c>
      <c r="K37" s="36">
        <v>516420</v>
      </c>
      <c r="L37" s="40">
        <v>519460</v>
      </c>
      <c r="M37" s="40">
        <v>522510</v>
      </c>
      <c r="N37" s="40">
        <v>530790</v>
      </c>
      <c r="O37" s="40">
        <v>532630</v>
      </c>
      <c r="P37" s="40">
        <v>534480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Y37" s="1"/>
      <c r="AZ37" s="1"/>
      <c r="BA37" s="1"/>
      <c r="BB37" s="1"/>
    </row>
    <row r="38" spans="1:219" s="34" customFormat="1" ht="30" x14ac:dyDescent="0.25">
      <c r="A38" s="55" t="s">
        <v>47</v>
      </c>
      <c r="B38" s="56" t="s">
        <v>58</v>
      </c>
      <c r="C38" s="62">
        <f>C36/C37*1000</f>
        <v>76996.860476915273</v>
      </c>
      <c r="D38" s="37">
        <f t="shared" ref="D38:J38" si="33">D36/D37*1000</f>
        <v>83001.192349594479</v>
      </c>
      <c r="E38" s="37">
        <f t="shared" si="33"/>
        <v>93120.727280020859</v>
      </c>
      <c r="F38" s="37">
        <f t="shared" si="33"/>
        <v>104678.99742776813</v>
      </c>
      <c r="G38" s="37">
        <f t="shared" si="33"/>
        <v>119777.31029853705</v>
      </c>
      <c r="H38" s="37">
        <f t="shared" si="33"/>
        <v>134878.87393335041</v>
      </c>
      <c r="I38" s="37">
        <f t="shared" si="33"/>
        <v>154020.378825597</v>
      </c>
      <c r="J38" s="37">
        <f t="shared" si="33"/>
        <v>170179.99382582499</v>
      </c>
      <c r="K38" s="37">
        <f t="shared" ref="K38:N38" si="34">K36/K37*1000</f>
        <v>179280.25988890347</v>
      </c>
      <c r="L38" s="37">
        <f t="shared" si="34"/>
        <v>188384.37264185495</v>
      </c>
      <c r="M38" s="37">
        <f t="shared" si="34"/>
        <v>216575.55886492919</v>
      </c>
      <c r="N38" s="37">
        <f t="shared" si="34"/>
        <v>246700.94958806681</v>
      </c>
      <c r="O38" s="37">
        <f t="shared" ref="O38:P38" si="35">O36/O37*1000</f>
        <v>266994.70493710454</v>
      </c>
      <c r="P38" s="37">
        <f t="shared" si="35"/>
        <v>298058.29591378535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2"/>
      <c r="AR38" s="2"/>
      <c r="AS38" s="2"/>
      <c r="AT38" s="2"/>
      <c r="AU38" s="1"/>
      <c r="AV38" s="2"/>
      <c r="AW38" s="2"/>
      <c r="AX38" s="3"/>
      <c r="AY38" s="3"/>
      <c r="AZ38" s="3"/>
      <c r="BA38" s="3"/>
      <c r="BB38" s="3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DC38" s="35"/>
      <c r="DD38" s="35"/>
      <c r="DE38" s="35"/>
      <c r="DF38" s="35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</row>
    <row r="39" spans="1:219" ht="33.75" customHeight="1" x14ac:dyDescent="0.25">
      <c r="A39" s="9" t="s">
        <v>75</v>
      </c>
    </row>
    <row r="40" spans="1:219" ht="15.75" x14ac:dyDescent="0.25">
      <c r="A40" s="14"/>
      <c r="B40" s="1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219" ht="15.75" x14ac:dyDescent="0.25">
      <c r="A41" s="16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19" ht="15.75" x14ac:dyDescent="0.25">
      <c r="A42" s="16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19" x14ac:dyDescent="0.25">
      <c r="A43" s="21"/>
      <c r="B43" s="2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9" ht="15.75" x14ac:dyDescent="0.25">
      <c r="A44" s="16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219" ht="15.75" x14ac:dyDescent="0.25">
      <c r="A45" s="16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19" ht="15.75" x14ac:dyDescent="0.25">
      <c r="A46" s="16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219" ht="15.75" x14ac:dyDescent="0.25">
      <c r="A47" s="16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219" ht="15.75" x14ac:dyDescent="0.25">
      <c r="A48" s="16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5.75" x14ac:dyDescent="0.25">
      <c r="A49" s="16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5.75" x14ac:dyDescent="0.25">
      <c r="A50" s="16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5.75" x14ac:dyDescent="0.25">
      <c r="A51" s="18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5.75" x14ac:dyDescent="0.25">
      <c r="A52" s="18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5.75" x14ac:dyDescent="0.25">
      <c r="A53" s="18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5.75" x14ac:dyDescent="0.25">
      <c r="A54" s="18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5.75" x14ac:dyDescent="0.25">
      <c r="A55" s="19"/>
      <c r="B55" s="20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5.75" x14ac:dyDescent="0.25">
      <c r="A56" s="23"/>
      <c r="B56" s="2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ht="15.75" x14ac:dyDescent="0.25">
      <c r="A57" s="25"/>
      <c r="B57" s="26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5.75" x14ac:dyDescent="0.25">
      <c r="A58" s="27"/>
      <c r="B58" s="26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5.75" x14ac:dyDescent="0.25">
      <c r="A59" s="28"/>
      <c r="B59" s="29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5.75" x14ac:dyDescent="0.25">
      <c r="A60" s="25"/>
      <c r="B60" s="26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5.75" x14ac:dyDescent="0.25">
      <c r="A61" s="28"/>
      <c r="B61" s="29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8" spans="1:16" ht="15.75" x14ac:dyDescent="0.25">
      <c r="A68" s="12"/>
      <c r="B68" s="13"/>
    </row>
    <row r="69" spans="1:16" ht="15.75" x14ac:dyDescent="0.25">
      <c r="A69" s="14"/>
      <c r="B69" s="1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 x14ac:dyDescent="0.25">
      <c r="A70" s="16"/>
      <c r="B70" s="17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 x14ac:dyDescent="0.25">
      <c r="A71" s="16"/>
      <c r="B71" s="17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 x14ac:dyDescent="0.25">
      <c r="A72" s="16"/>
      <c r="B72" s="1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 x14ac:dyDescent="0.25">
      <c r="A73" s="16"/>
      <c r="B73" s="17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 x14ac:dyDescent="0.25">
      <c r="A74" s="18"/>
      <c r="B74" s="17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 x14ac:dyDescent="0.25">
      <c r="A75" s="19"/>
      <c r="B75" s="2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 x14ac:dyDescent="0.25">
      <c r="A76" s="14"/>
      <c r="B76" s="1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 x14ac:dyDescent="0.25">
      <c r="A77" s="18"/>
      <c r="B77" s="17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 x14ac:dyDescent="0.25">
      <c r="A78" s="18"/>
      <c r="B78" s="17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 x14ac:dyDescent="0.25">
      <c r="A79" s="19"/>
      <c r="B79" s="2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 x14ac:dyDescent="0.25">
      <c r="A80" s="14"/>
      <c r="B80" s="1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 x14ac:dyDescent="0.25">
      <c r="A81" s="16"/>
      <c r="B81" s="17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x14ac:dyDescent="0.25">
      <c r="A82" s="16"/>
      <c r="B82" s="17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21"/>
      <c r="B83" s="2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 x14ac:dyDescent="0.25">
      <c r="A84" s="16"/>
      <c r="B84" s="17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 x14ac:dyDescent="0.25">
      <c r="A85" s="16"/>
      <c r="B85" s="17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 x14ac:dyDescent="0.25">
      <c r="A86" s="16"/>
      <c r="B86" s="17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 x14ac:dyDescent="0.25">
      <c r="A87" s="16"/>
      <c r="B87" s="17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 x14ac:dyDescent="0.25">
      <c r="A88" s="16"/>
      <c r="B88" s="17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 x14ac:dyDescent="0.25">
      <c r="A89" s="16"/>
      <c r="B89" s="17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.75" x14ac:dyDescent="0.25">
      <c r="A90" s="16"/>
      <c r="B90" s="17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 x14ac:dyDescent="0.25">
      <c r="A91" s="18"/>
      <c r="B91" s="17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.75" x14ac:dyDescent="0.25">
      <c r="A92" s="18"/>
      <c r="B92" s="17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.75" x14ac:dyDescent="0.25">
      <c r="A93" s="18"/>
      <c r="B93" s="17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.75" x14ac:dyDescent="0.25">
      <c r="A94" s="18"/>
      <c r="B94" s="17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.75" x14ac:dyDescent="0.25">
      <c r="A95" s="19"/>
      <c r="B95" s="2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.75" x14ac:dyDescent="0.25">
      <c r="A96" s="2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.75" x14ac:dyDescent="0.25">
      <c r="A97" s="25"/>
      <c r="B97" s="2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.75" x14ac:dyDescent="0.25">
      <c r="A98" s="27"/>
      <c r="B98" s="2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.75" x14ac:dyDescent="0.25">
      <c r="A99" s="28"/>
      <c r="B99" s="29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.75" x14ac:dyDescent="0.25">
      <c r="A100" s="25"/>
      <c r="B100" s="2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.75" x14ac:dyDescent="0.25">
      <c r="A101" s="28"/>
      <c r="B101" s="2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10" orientation="landscape" horizontalDpi="4294967295" verticalDpi="4294967295" r:id="rId1"/>
  <colBreaks count="9" manualBreakCount="9">
    <brk id="18" max="1048575" man="1"/>
    <brk id="34" max="1048575" man="1"/>
    <brk id="54" max="1048575" man="1"/>
    <brk id="66" max="1048575" man="1"/>
    <brk id="82" max="1048575" man="1"/>
    <brk id="146" max="95" man="1"/>
    <brk id="182" max="1048575" man="1"/>
    <brk id="206" max="1048575" man="1"/>
    <brk id="214" max="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H101"/>
  <sheetViews>
    <sheetView zoomScale="78" zoomScaleNormal="78" zoomScaleSheetLayoutView="100" workbookViewId="0">
      <pane xSplit="2" ySplit="5" topLeftCell="C12" activePane="bottomRight" state="frozen"/>
      <selection activeCell="X27" sqref="X27"/>
      <selection pane="topRight" activeCell="X27" sqref="X27"/>
      <selection pane="bottomLeft" activeCell="X27" sqref="X27"/>
      <selection pane="bottomRight" activeCell="X27" sqref="X27"/>
    </sheetView>
  </sheetViews>
  <sheetFormatPr defaultColWidth="8.85546875" defaultRowHeight="15" x14ac:dyDescent="0.25"/>
  <cols>
    <col min="1" max="1" width="11" style="2" customWidth="1"/>
    <col min="2" max="2" width="25.85546875" style="2" customWidth="1"/>
    <col min="3" max="3" width="9.7109375" style="2" customWidth="1"/>
    <col min="4" max="6" width="10.7109375" style="2" customWidth="1"/>
    <col min="7" max="16" width="10.7109375" style="1" customWidth="1"/>
    <col min="17" max="17" width="12.140625" style="2" customWidth="1"/>
    <col min="18" max="18" width="12.140625" style="1" customWidth="1"/>
    <col min="19" max="19" width="12.140625" style="2" customWidth="1"/>
    <col min="20" max="20" width="9.140625" style="2" customWidth="1"/>
    <col min="21" max="22" width="11.5703125" style="2" customWidth="1"/>
    <col min="23" max="23" width="12.140625" style="2" customWidth="1"/>
    <col min="24" max="26" width="10.7109375" style="1" customWidth="1"/>
    <col min="27" max="28" width="13.7109375" style="1" customWidth="1"/>
    <col min="29" max="30" width="9.140625" style="2" customWidth="1"/>
    <col min="31" max="31" width="10.28515625" style="1" customWidth="1"/>
    <col min="32" max="33" width="9.140625" style="2" customWidth="1"/>
    <col min="34" max="34" width="10.28515625" style="2" customWidth="1"/>
    <col min="35" max="36" width="10.42578125" style="2" customWidth="1"/>
    <col min="37" max="37" width="10.5703125" style="1" customWidth="1"/>
    <col min="38" max="38" width="10.42578125" style="2" customWidth="1"/>
    <col min="39" max="39" width="11.5703125" style="1" customWidth="1"/>
    <col min="40" max="41" width="9.140625" style="2" customWidth="1"/>
    <col min="42" max="42" width="11.85546875" style="2" customWidth="1"/>
    <col min="43" max="43" width="11.28515625" style="2" customWidth="1"/>
    <col min="44" max="44" width="11.7109375" style="1" customWidth="1"/>
    <col min="45" max="45" width="9.140625" style="2" customWidth="1"/>
    <col min="46" max="46" width="10.85546875" style="2" customWidth="1"/>
    <col min="47" max="47" width="10.85546875" style="1" customWidth="1"/>
    <col min="48" max="48" width="11" style="2" customWidth="1"/>
    <col min="49" max="51" width="11.42578125" style="2" customWidth="1"/>
    <col min="52" max="79" width="9.140625" style="2" customWidth="1"/>
    <col min="80" max="80" width="12.42578125" style="2" customWidth="1"/>
    <col min="81" max="102" width="9.140625" style="2" customWidth="1"/>
    <col min="103" max="103" width="12.140625" style="2" customWidth="1"/>
    <col min="104" max="107" width="9.140625" style="2" customWidth="1"/>
    <col min="108" max="112" width="9.140625" style="2" hidden="1" customWidth="1"/>
    <col min="113" max="113" width="9.140625" style="2" customWidth="1"/>
    <col min="114" max="118" width="9.140625" style="2" hidden="1" customWidth="1"/>
    <col min="119" max="119" width="9.140625" style="2" customWidth="1"/>
    <col min="120" max="124" width="9.140625" style="2" hidden="1" customWidth="1"/>
    <col min="125" max="125" width="9.140625" style="2" customWidth="1"/>
    <col min="126" max="130" width="9.140625" style="2" hidden="1" customWidth="1"/>
    <col min="131" max="131" width="9.140625" style="2" customWidth="1"/>
    <col min="132" max="136" width="9.140625" style="2" hidden="1" customWidth="1"/>
    <col min="137" max="137" width="9.140625" style="1" customWidth="1"/>
    <col min="138" max="142" width="9.140625" style="1" hidden="1" customWidth="1"/>
    <col min="143" max="143" width="9.140625" style="1" customWidth="1"/>
    <col min="144" max="148" width="9.140625" style="1" hidden="1" customWidth="1"/>
    <col min="149" max="149" width="9.140625" style="1" customWidth="1"/>
    <col min="150" max="154" width="9.140625" style="1" hidden="1" customWidth="1"/>
    <col min="155" max="155" width="9.140625" style="1" customWidth="1"/>
    <col min="156" max="185" width="9.140625" style="2" customWidth="1"/>
    <col min="186" max="186" width="9.140625" style="2" hidden="1" customWidth="1"/>
    <col min="187" max="194" width="9.140625" style="2" customWidth="1"/>
    <col min="195" max="195" width="9.140625" style="2" hidden="1" customWidth="1"/>
    <col min="196" max="200" width="9.140625" style="2" customWidth="1"/>
    <col min="201" max="201" width="9.140625" style="2" hidden="1" customWidth="1"/>
    <col min="202" max="211" width="9.140625" style="2" customWidth="1"/>
    <col min="212" max="212" width="9.140625" style="2"/>
    <col min="213" max="215" width="8.85546875" style="2"/>
    <col min="216" max="216" width="12.7109375" style="2" bestFit="1" customWidth="1"/>
    <col min="217" max="16384" width="8.85546875" style="2"/>
  </cols>
  <sheetData>
    <row r="1" spans="1:216" ht="15.75" x14ac:dyDescent="0.25">
      <c r="A1" s="2" t="s">
        <v>53</v>
      </c>
      <c r="B1" s="9" t="s">
        <v>66</v>
      </c>
      <c r="AT1" s="3"/>
    </row>
    <row r="2" spans="1:216" ht="15.75" x14ac:dyDescent="0.25">
      <c r="A2" s="10" t="s">
        <v>49</v>
      </c>
    </row>
    <row r="3" spans="1:216" ht="15.75" x14ac:dyDescent="0.25">
      <c r="A3" s="10"/>
      <c r="I3" s="1" t="str">
        <f>GSVA_cur!I3</f>
        <v>As on 17.03.2025</v>
      </c>
    </row>
    <row r="4" spans="1:216" ht="15.75" x14ac:dyDescent="0.25">
      <c r="A4" s="10"/>
      <c r="E4" s="11"/>
      <c r="F4" s="11" t="s">
        <v>57</v>
      </c>
      <c r="AI4" s="1"/>
      <c r="AJ4" s="1"/>
    </row>
    <row r="5" spans="1:216" ht="15.75" x14ac:dyDescent="0.25">
      <c r="A5" s="57" t="s">
        <v>0</v>
      </c>
      <c r="B5" s="58" t="s">
        <v>1</v>
      </c>
      <c r="C5" s="59" t="s">
        <v>21</v>
      </c>
      <c r="D5" s="59" t="s">
        <v>22</v>
      </c>
      <c r="E5" s="59" t="s">
        <v>23</v>
      </c>
      <c r="F5" s="59" t="s">
        <v>56</v>
      </c>
      <c r="G5" s="60" t="s">
        <v>65</v>
      </c>
      <c r="H5" s="60" t="s">
        <v>67</v>
      </c>
      <c r="I5" s="60" t="s">
        <v>68</v>
      </c>
      <c r="J5" s="60" t="s">
        <v>69</v>
      </c>
      <c r="K5" s="60" t="s">
        <v>70</v>
      </c>
      <c r="L5" s="60" t="s">
        <v>71</v>
      </c>
      <c r="M5" s="60" t="s">
        <v>72</v>
      </c>
      <c r="N5" s="60" t="s">
        <v>73</v>
      </c>
      <c r="O5" s="60" t="s">
        <v>74</v>
      </c>
      <c r="P5" s="60" t="s">
        <v>76</v>
      </c>
      <c r="R5" s="2"/>
      <c r="S5" s="1"/>
      <c r="W5" s="1"/>
      <c r="AL5" s="1"/>
    </row>
    <row r="6" spans="1:216" s="33" customFormat="1" ht="21" customHeight="1" x14ac:dyDescent="0.25">
      <c r="A6" s="50" t="s">
        <v>26</v>
      </c>
      <c r="B6" s="51" t="s">
        <v>2</v>
      </c>
      <c r="C6" s="32">
        <f>SUM(C7:C10)</f>
        <v>9400805</v>
      </c>
      <c r="D6" s="32">
        <f t="shared" ref="D6:F6" si="0">SUM(D7:D10)</f>
        <v>9783109</v>
      </c>
      <c r="E6" s="32">
        <f t="shared" si="0"/>
        <v>10835268</v>
      </c>
      <c r="F6" s="32">
        <f t="shared" si="0"/>
        <v>11219987</v>
      </c>
      <c r="G6" s="32">
        <f t="shared" ref="G6:N6" si="1">SUM(G7:G10)</f>
        <v>12151829</v>
      </c>
      <c r="H6" s="32">
        <f t="shared" si="1"/>
        <v>13971716</v>
      </c>
      <c r="I6" s="32">
        <f t="shared" si="1"/>
        <v>16519151.068934806</v>
      </c>
      <c r="J6" s="32">
        <f t="shared" si="1"/>
        <v>17103517.291734461</v>
      </c>
      <c r="K6" s="32">
        <f t="shared" si="1"/>
        <v>18558456.154953562</v>
      </c>
      <c r="L6" s="32">
        <f t="shared" si="1"/>
        <v>18910050.242334191</v>
      </c>
      <c r="M6" s="32">
        <f t="shared" si="1"/>
        <v>20725934.083206974</v>
      </c>
      <c r="N6" s="32">
        <f t="shared" si="1"/>
        <v>21320343.726512842</v>
      </c>
      <c r="O6" s="32">
        <f t="shared" ref="O6:P6" si="2">SUM(O7:O10)</f>
        <v>20983737.818300281</v>
      </c>
      <c r="P6" s="32">
        <f t="shared" si="2"/>
        <v>23129168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H6" s="34"/>
    </row>
    <row r="7" spans="1:216" ht="15.75" x14ac:dyDescent="0.25">
      <c r="A7" s="43">
        <v>1.1000000000000001</v>
      </c>
      <c r="B7" s="44" t="s">
        <v>59</v>
      </c>
      <c r="C7" s="61">
        <v>5204052</v>
      </c>
      <c r="D7" s="36">
        <v>5256943</v>
      </c>
      <c r="E7" s="36">
        <v>6062373</v>
      </c>
      <c r="F7" s="36">
        <v>6098300</v>
      </c>
      <c r="G7" s="36">
        <v>5845963</v>
      </c>
      <c r="H7" s="36">
        <v>6430367</v>
      </c>
      <c r="I7" s="36">
        <v>7411839.9697185606</v>
      </c>
      <c r="J7" s="36">
        <v>6930317.2512203064</v>
      </c>
      <c r="K7" s="36">
        <v>7806340.12879257</v>
      </c>
      <c r="L7" s="36">
        <v>7519738.8845038172</v>
      </c>
      <c r="M7" s="36">
        <v>8009710.7694466095</v>
      </c>
      <c r="N7" s="36">
        <v>8130275.4211797612</v>
      </c>
      <c r="O7" s="36">
        <v>7725665.7145944573</v>
      </c>
      <c r="P7" s="36">
        <v>8622536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4"/>
      <c r="AQ7" s="4"/>
      <c r="AR7" s="3"/>
      <c r="AS7" s="4"/>
      <c r="AT7" s="4"/>
      <c r="AU7" s="3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1"/>
      <c r="HF7" s="1"/>
      <c r="HG7" s="1"/>
    </row>
    <row r="8" spans="1:216" ht="15.75" x14ac:dyDescent="0.25">
      <c r="A8" s="43">
        <v>1.2</v>
      </c>
      <c r="B8" s="44" t="s">
        <v>60</v>
      </c>
      <c r="C8" s="61">
        <v>2758776</v>
      </c>
      <c r="D8" s="36">
        <v>2924660</v>
      </c>
      <c r="E8" s="36">
        <v>2972129</v>
      </c>
      <c r="F8" s="36">
        <v>3118500</v>
      </c>
      <c r="G8" s="36">
        <v>3621934</v>
      </c>
      <c r="H8" s="36">
        <v>4191655.0000000005</v>
      </c>
      <c r="I8" s="36">
        <v>4691840.633416459</v>
      </c>
      <c r="J8" s="36">
        <v>5075964.7120891633</v>
      </c>
      <c r="K8" s="36">
        <v>5348352.9145510839</v>
      </c>
      <c r="L8" s="36">
        <v>5584628.4094715947</v>
      </c>
      <c r="M8" s="36">
        <v>5936833.0119747752</v>
      </c>
      <c r="N8" s="36">
        <v>6098582.0886727693</v>
      </c>
      <c r="O8" s="36">
        <v>6067339.4429824557</v>
      </c>
      <c r="P8" s="36">
        <v>6533719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4"/>
      <c r="AQ8" s="4"/>
      <c r="AR8" s="3"/>
      <c r="AS8" s="4"/>
      <c r="AT8" s="4"/>
      <c r="AU8" s="3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1"/>
      <c r="HF8" s="1"/>
      <c r="HG8" s="1"/>
    </row>
    <row r="9" spans="1:216" ht="15.75" x14ac:dyDescent="0.25">
      <c r="A9" s="43">
        <v>1.3</v>
      </c>
      <c r="B9" s="44" t="s">
        <v>61</v>
      </c>
      <c r="C9" s="61">
        <v>250314</v>
      </c>
      <c r="D9" s="36">
        <v>246911</v>
      </c>
      <c r="E9" s="36">
        <v>249137</v>
      </c>
      <c r="F9" s="36">
        <v>241187</v>
      </c>
      <c r="G9" s="36">
        <v>236065</v>
      </c>
      <c r="H9" s="36">
        <v>249844</v>
      </c>
      <c r="I9" s="36">
        <v>270235.5090844318</v>
      </c>
      <c r="J9" s="36">
        <v>274655.64952814841</v>
      </c>
      <c r="K9" s="36">
        <v>288681.22469040245</v>
      </c>
      <c r="L9" s="36">
        <v>276003.03206106869</v>
      </c>
      <c r="M9" s="36">
        <v>262275.35470842483</v>
      </c>
      <c r="N9" s="36">
        <v>256950.13501144166</v>
      </c>
      <c r="O9" s="36">
        <v>264306.64378337149</v>
      </c>
      <c r="P9" s="36">
        <v>264390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4"/>
      <c r="AQ9" s="4"/>
      <c r="AR9" s="3"/>
      <c r="AS9" s="4"/>
      <c r="AT9" s="4"/>
      <c r="AU9" s="3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1"/>
      <c r="HF9" s="1"/>
      <c r="HG9" s="1"/>
    </row>
    <row r="10" spans="1:216" ht="15.75" x14ac:dyDescent="0.25">
      <c r="A10" s="43">
        <v>1.4</v>
      </c>
      <c r="B10" s="44" t="s">
        <v>62</v>
      </c>
      <c r="C10" s="61">
        <v>1187663</v>
      </c>
      <c r="D10" s="36">
        <v>1354595</v>
      </c>
      <c r="E10" s="36">
        <v>1551629</v>
      </c>
      <c r="F10" s="36">
        <v>1762000</v>
      </c>
      <c r="G10" s="36">
        <v>2447867</v>
      </c>
      <c r="H10" s="36">
        <v>3099850</v>
      </c>
      <c r="I10" s="36">
        <v>4145234.9567153547</v>
      </c>
      <c r="J10" s="36">
        <v>4822579.6788968435</v>
      </c>
      <c r="K10" s="36">
        <v>5115081.886919505</v>
      </c>
      <c r="L10" s="36">
        <v>5529679.9162977096</v>
      </c>
      <c r="M10" s="36">
        <v>6517114.9470771626</v>
      </c>
      <c r="N10" s="36">
        <v>6834536.0816488685</v>
      </c>
      <c r="O10" s="36">
        <v>6926426.0169399949</v>
      </c>
      <c r="P10" s="36">
        <v>7708523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4"/>
      <c r="AQ10" s="4"/>
      <c r="AR10" s="3"/>
      <c r="AS10" s="4"/>
      <c r="AT10" s="4"/>
      <c r="AU10" s="3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1"/>
      <c r="HF10" s="1"/>
      <c r="HG10" s="1"/>
    </row>
    <row r="11" spans="1:216" ht="15.75" x14ac:dyDescent="0.25">
      <c r="A11" s="45" t="s">
        <v>31</v>
      </c>
      <c r="B11" s="44" t="s">
        <v>3</v>
      </c>
      <c r="C11" s="61">
        <v>1416194</v>
      </c>
      <c r="D11" s="36">
        <v>1428290</v>
      </c>
      <c r="E11" s="36">
        <v>1387986</v>
      </c>
      <c r="F11" s="36">
        <v>1279847</v>
      </c>
      <c r="G11" s="36">
        <v>1739315</v>
      </c>
      <c r="H11" s="36">
        <v>2063240.0000000002</v>
      </c>
      <c r="I11" s="36">
        <v>2011647.5229782686</v>
      </c>
      <c r="J11" s="36">
        <v>1973905.6265863976</v>
      </c>
      <c r="K11" s="36">
        <v>1775578.8924148607</v>
      </c>
      <c r="L11" s="36">
        <v>1305111.7948091603</v>
      </c>
      <c r="M11" s="36">
        <v>1708091.0327357755</v>
      </c>
      <c r="N11" s="36">
        <v>2094325.3157894737</v>
      </c>
      <c r="O11" s="36">
        <v>1572181.932112891</v>
      </c>
      <c r="P11" s="36">
        <v>1614645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4"/>
      <c r="AQ11" s="4"/>
      <c r="AR11" s="3"/>
      <c r="AS11" s="4"/>
      <c r="AT11" s="4"/>
      <c r="AU11" s="3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1"/>
      <c r="HF11" s="1"/>
      <c r="HG11" s="1"/>
    </row>
    <row r="12" spans="1:216" s="34" customFormat="1" ht="15.75" x14ac:dyDescent="0.25">
      <c r="A12" s="46"/>
      <c r="B12" s="47" t="s">
        <v>28</v>
      </c>
      <c r="C12" s="62">
        <f>C6+C11</f>
        <v>10816999</v>
      </c>
      <c r="D12" s="37">
        <f t="shared" ref="D12:F12" si="3">D6+D11</f>
        <v>11211399</v>
      </c>
      <c r="E12" s="37">
        <f t="shared" si="3"/>
        <v>12223254</v>
      </c>
      <c r="F12" s="37">
        <f t="shared" si="3"/>
        <v>12499834</v>
      </c>
      <c r="G12" s="37">
        <f t="shared" ref="G12:N12" si="4">G6+G11</f>
        <v>13891144</v>
      </c>
      <c r="H12" s="37">
        <f t="shared" si="4"/>
        <v>16034956</v>
      </c>
      <c r="I12" s="37">
        <f t="shared" si="4"/>
        <v>18530798.591913074</v>
      </c>
      <c r="J12" s="37">
        <f t="shared" si="4"/>
        <v>19077422.918320857</v>
      </c>
      <c r="K12" s="37">
        <f t="shared" si="4"/>
        <v>20334035.047368422</v>
      </c>
      <c r="L12" s="37">
        <f t="shared" si="4"/>
        <v>20215162.03714335</v>
      </c>
      <c r="M12" s="37">
        <f t="shared" si="4"/>
        <v>22434025.11594275</v>
      </c>
      <c r="N12" s="37">
        <f t="shared" si="4"/>
        <v>23414669.042302314</v>
      </c>
      <c r="O12" s="37">
        <f t="shared" ref="O12:P12" si="5">O6+O11</f>
        <v>22555919.750413172</v>
      </c>
      <c r="P12" s="37">
        <f t="shared" si="5"/>
        <v>24743813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4"/>
      <c r="AQ12" s="4"/>
      <c r="AR12" s="3"/>
      <c r="AS12" s="4"/>
      <c r="AT12" s="4"/>
      <c r="AU12" s="3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3"/>
      <c r="HF12" s="33"/>
      <c r="HG12" s="33"/>
    </row>
    <row r="13" spans="1:216" s="1" customFormat="1" ht="15.75" x14ac:dyDescent="0.25">
      <c r="A13" s="48" t="s">
        <v>32</v>
      </c>
      <c r="B13" s="49" t="s">
        <v>4</v>
      </c>
      <c r="C13" s="63">
        <v>5070622</v>
      </c>
      <c r="D13" s="38">
        <v>4018819.9999999995</v>
      </c>
      <c r="E13" s="38">
        <v>3857458</v>
      </c>
      <c r="F13" s="38">
        <v>4882841</v>
      </c>
      <c r="G13" s="38">
        <v>5496895</v>
      </c>
      <c r="H13" s="38">
        <v>6054494</v>
      </c>
      <c r="I13" s="38">
        <v>6570058.6961168507</v>
      </c>
      <c r="J13" s="38">
        <v>7151498.7224005228</v>
      </c>
      <c r="K13" s="38">
        <v>7158969.9046439631</v>
      </c>
      <c r="L13" s="38">
        <v>9859538.0946564879</v>
      </c>
      <c r="M13" s="38">
        <v>9093607.4644653872</v>
      </c>
      <c r="N13" s="38">
        <v>8865079.3159166034</v>
      </c>
      <c r="O13" s="38">
        <v>10091286.014874142</v>
      </c>
      <c r="P13" s="38">
        <v>10524151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H13" s="2"/>
    </row>
    <row r="14" spans="1:216" ht="45" x14ac:dyDescent="0.25">
      <c r="A14" s="45" t="s">
        <v>33</v>
      </c>
      <c r="B14" s="44" t="s">
        <v>5</v>
      </c>
      <c r="C14" s="61">
        <v>1076517</v>
      </c>
      <c r="D14" s="36">
        <v>734540</v>
      </c>
      <c r="E14" s="36">
        <v>981461</v>
      </c>
      <c r="F14" s="36">
        <v>1025137.9999999999</v>
      </c>
      <c r="G14" s="36">
        <v>1154607</v>
      </c>
      <c r="H14" s="36">
        <v>1448108</v>
      </c>
      <c r="I14" s="38">
        <v>1765329.3477021731</v>
      </c>
      <c r="J14" s="38">
        <v>1495424.8831760495</v>
      </c>
      <c r="K14" s="38">
        <v>2052792.8916408669</v>
      </c>
      <c r="L14" s="36">
        <v>2314714.1740458016</v>
      </c>
      <c r="M14" s="36">
        <v>1932854.8825196628</v>
      </c>
      <c r="N14" s="36">
        <v>2187620.5663615563</v>
      </c>
      <c r="O14" s="36">
        <v>2315356.0807271805</v>
      </c>
      <c r="P14" s="36">
        <v>2451739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4"/>
      <c r="AQ14" s="4"/>
      <c r="AR14" s="3"/>
      <c r="AS14" s="4"/>
      <c r="AT14" s="4"/>
      <c r="AU14" s="3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3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3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3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1"/>
      <c r="HF14" s="1"/>
      <c r="HG14" s="1"/>
    </row>
    <row r="15" spans="1:216" ht="15.75" x14ac:dyDescent="0.25">
      <c r="A15" s="45" t="s">
        <v>34</v>
      </c>
      <c r="B15" s="44" t="s">
        <v>6</v>
      </c>
      <c r="C15" s="61">
        <v>3702645</v>
      </c>
      <c r="D15" s="36">
        <v>3557072</v>
      </c>
      <c r="E15" s="36">
        <v>3707561</v>
      </c>
      <c r="F15" s="36">
        <v>3996330</v>
      </c>
      <c r="G15" s="36">
        <v>3994701</v>
      </c>
      <c r="H15" s="36">
        <v>4365728</v>
      </c>
      <c r="I15" s="36">
        <v>4385790.5958318487</v>
      </c>
      <c r="J15" s="36">
        <v>4579555.4127888056</v>
      </c>
      <c r="K15" s="36">
        <v>4150251.3432875467</v>
      </c>
      <c r="L15" s="36">
        <v>4513674.5225954195</v>
      </c>
      <c r="M15" s="36">
        <v>5832998.6845461633</v>
      </c>
      <c r="N15" s="36">
        <v>6288819.5578438854</v>
      </c>
      <c r="O15" s="36">
        <v>6919305.3335875925</v>
      </c>
      <c r="P15" s="36">
        <v>7650639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4"/>
      <c r="AQ15" s="4"/>
      <c r="AR15" s="3"/>
      <c r="AS15" s="4"/>
      <c r="AT15" s="4"/>
      <c r="AU15" s="3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3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3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3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1"/>
      <c r="HF15" s="1"/>
      <c r="HG15" s="1"/>
    </row>
    <row r="16" spans="1:216" s="34" customFormat="1" ht="15.75" x14ac:dyDescent="0.25">
      <c r="A16" s="46"/>
      <c r="B16" s="47" t="s">
        <v>29</v>
      </c>
      <c r="C16" s="62">
        <f>+C13+C14+C15</f>
        <v>9849784</v>
      </c>
      <c r="D16" s="37">
        <f t="shared" ref="D16:F16" si="6">+D13+D14+D15</f>
        <v>8310432</v>
      </c>
      <c r="E16" s="37">
        <f t="shared" si="6"/>
        <v>8546480</v>
      </c>
      <c r="F16" s="37">
        <f t="shared" si="6"/>
        <v>9904309</v>
      </c>
      <c r="G16" s="37">
        <f t="shared" ref="G16:H16" si="7">+G13+G14+G15</f>
        <v>10646203</v>
      </c>
      <c r="H16" s="37">
        <f t="shared" si="7"/>
        <v>11868330</v>
      </c>
      <c r="I16" s="37">
        <f t="shared" ref="I16:N16" si="8">+I13+I14+I15</f>
        <v>12721178.639650872</v>
      </c>
      <c r="J16" s="37">
        <f t="shared" si="8"/>
        <v>13226479.018365379</v>
      </c>
      <c r="K16" s="37">
        <f t="shared" si="8"/>
        <v>13362014.139572376</v>
      </c>
      <c r="L16" s="37">
        <f t="shared" si="8"/>
        <v>16687926.791297708</v>
      </c>
      <c r="M16" s="37">
        <f t="shared" si="8"/>
        <v>16859461.031531215</v>
      </c>
      <c r="N16" s="37">
        <f t="shared" si="8"/>
        <v>17341519.440122046</v>
      </c>
      <c r="O16" s="37">
        <f t="shared" ref="O16:P16" si="9">+O13+O14+O15</f>
        <v>19325947.429188915</v>
      </c>
      <c r="P16" s="37">
        <f t="shared" si="9"/>
        <v>20626529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4"/>
      <c r="AQ16" s="4"/>
      <c r="AR16" s="3"/>
      <c r="AS16" s="4"/>
      <c r="AT16" s="4"/>
      <c r="AU16" s="3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2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2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2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3"/>
      <c r="HF16" s="33"/>
      <c r="HG16" s="33"/>
    </row>
    <row r="17" spans="1:216" s="33" customFormat="1" ht="30" x14ac:dyDescent="0.25">
      <c r="A17" s="50" t="s">
        <v>35</v>
      </c>
      <c r="B17" s="51" t="s">
        <v>7</v>
      </c>
      <c r="C17" s="64">
        <f>C18+C19</f>
        <v>2673500</v>
      </c>
      <c r="D17" s="39">
        <f t="shared" ref="D17:F17" si="10">D18+D19</f>
        <v>2955400</v>
      </c>
      <c r="E17" s="39">
        <f t="shared" si="10"/>
        <v>3314900</v>
      </c>
      <c r="F17" s="39">
        <f t="shared" si="10"/>
        <v>3678886</v>
      </c>
      <c r="G17" s="39">
        <f t="shared" ref="G17:H17" si="11">G18+G19</f>
        <v>4321773</v>
      </c>
      <c r="H17" s="39">
        <f t="shared" si="11"/>
        <v>4345007</v>
      </c>
      <c r="I17" s="39">
        <f t="shared" ref="I17:N17" si="12">I18+I19</f>
        <v>4728082.2484859284</v>
      </c>
      <c r="J17" s="39">
        <f t="shared" si="12"/>
        <v>5254769.8588167587</v>
      </c>
      <c r="K17" s="39">
        <f t="shared" si="12"/>
        <v>5577694.9131578952</v>
      </c>
      <c r="L17" s="39">
        <f t="shared" si="12"/>
        <v>4299583.2008396946</v>
      </c>
      <c r="M17" s="39">
        <f t="shared" si="12"/>
        <v>4909791.6112095229</v>
      </c>
      <c r="N17" s="39">
        <f t="shared" si="12"/>
        <v>5798289.0415077554</v>
      </c>
      <c r="O17" s="39">
        <f t="shared" ref="O17:P17" si="13">O18+O19</f>
        <v>6405717.1037376048</v>
      </c>
      <c r="P17" s="39">
        <f t="shared" si="13"/>
        <v>6992062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H17" s="34"/>
    </row>
    <row r="18" spans="1:216" ht="15.75" x14ac:dyDescent="0.25">
      <c r="A18" s="43">
        <v>6.1</v>
      </c>
      <c r="B18" s="44" t="s">
        <v>8</v>
      </c>
      <c r="C18" s="61">
        <v>2322600</v>
      </c>
      <c r="D18" s="36">
        <v>2580300</v>
      </c>
      <c r="E18" s="36">
        <v>2882600</v>
      </c>
      <c r="F18" s="36">
        <v>3248358</v>
      </c>
      <c r="G18" s="36">
        <v>3789845</v>
      </c>
      <c r="H18" s="36">
        <v>3730660</v>
      </c>
      <c r="I18" s="36">
        <v>4069475.7721767011</v>
      </c>
      <c r="J18" s="36">
        <v>4463358.817116824</v>
      </c>
      <c r="K18" s="36">
        <v>4767518.3575851396</v>
      </c>
      <c r="L18" s="36">
        <v>3900478.9987786259</v>
      </c>
      <c r="M18" s="36">
        <v>4319063.7222419046</v>
      </c>
      <c r="N18" s="36">
        <v>4966752.7423086707</v>
      </c>
      <c r="O18" s="36">
        <v>5448502.4168573609</v>
      </c>
      <c r="P18" s="36">
        <v>5989697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4"/>
      <c r="AQ18" s="4"/>
      <c r="AR18" s="3"/>
      <c r="AS18" s="4"/>
      <c r="AT18" s="4"/>
      <c r="AU18" s="3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1"/>
      <c r="HF18" s="1"/>
      <c r="HG18" s="1"/>
    </row>
    <row r="19" spans="1:216" ht="15.75" x14ac:dyDescent="0.25">
      <c r="A19" s="43">
        <v>6.2</v>
      </c>
      <c r="B19" s="44" t="s">
        <v>9</v>
      </c>
      <c r="C19" s="61">
        <v>350900</v>
      </c>
      <c r="D19" s="36">
        <v>375100</v>
      </c>
      <c r="E19" s="36">
        <v>432300</v>
      </c>
      <c r="F19" s="36">
        <v>430528</v>
      </c>
      <c r="G19" s="36">
        <v>531928</v>
      </c>
      <c r="H19" s="36">
        <v>614347</v>
      </c>
      <c r="I19" s="36">
        <v>658606.47630922694</v>
      </c>
      <c r="J19" s="36">
        <v>791411.04169993487</v>
      </c>
      <c r="K19" s="36">
        <v>810176.5555727554</v>
      </c>
      <c r="L19" s="36">
        <v>399104.20206106873</v>
      </c>
      <c r="M19" s="36">
        <v>590727.88896761846</v>
      </c>
      <c r="N19" s="36">
        <v>831536.29919908463</v>
      </c>
      <c r="O19" s="36">
        <v>957214.68688024406</v>
      </c>
      <c r="P19" s="36">
        <v>1002365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4"/>
      <c r="AQ19" s="4"/>
      <c r="AR19" s="3"/>
      <c r="AS19" s="4"/>
      <c r="AT19" s="4"/>
      <c r="AU19" s="3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1"/>
      <c r="HF19" s="1"/>
      <c r="HG19" s="1"/>
    </row>
    <row r="20" spans="1:216" s="33" customFormat="1" ht="45" x14ac:dyDescent="0.25">
      <c r="A20" s="52" t="s">
        <v>36</v>
      </c>
      <c r="B20" s="53" t="s">
        <v>10</v>
      </c>
      <c r="C20" s="64">
        <f>SUM(C21:C27)</f>
        <v>3251479</v>
      </c>
      <c r="D20" s="39">
        <f t="shared" ref="D20:F20" si="14">SUM(D21:D27)</f>
        <v>3546157</v>
      </c>
      <c r="E20" s="39">
        <f t="shared" si="14"/>
        <v>3847235</v>
      </c>
      <c r="F20" s="39">
        <f t="shared" si="14"/>
        <v>4144163</v>
      </c>
      <c r="G20" s="39">
        <f t="shared" ref="G20:N20" si="15">SUM(G21:G27)</f>
        <v>4709116</v>
      </c>
      <c r="H20" s="39">
        <f t="shared" si="15"/>
        <v>4698591</v>
      </c>
      <c r="I20" s="39">
        <f t="shared" si="15"/>
        <v>5085380.44727467</v>
      </c>
      <c r="J20" s="39">
        <f t="shared" si="15"/>
        <v>5337963.6932025142</v>
      </c>
      <c r="K20" s="39">
        <f t="shared" si="15"/>
        <v>5494716.6809597528</v>
      </c>
      <c r="L20" s="39">
        <f t="shared" si="15"/>
        <v>4173474.9053435111</v>
      </c>
      <c r="M20" s="39">
        <f t="shared" si="15"/>
        <v>5267765.1523418128</v>
      </c>
      <c r="N20" s="39">
        <f t="shared" si="15"/>
        <v>5548222.1932367152</v>
      </c>
      <c r="O20" s="39">
        <f t="shared" ref="O20:P20" si="16">SUM(O21:O27)</f>
        <v>6016890.897978642</v>
      </c>
      <c r="P20" s="39">
        <f t="shared" si="16"/>
        <v>6644452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H20" s="34"/>
    </row>
    <row r="21" spans="1:216" ht="15.75" x14ac:dyDescent="0.25">
      <c r="A21" s="43">
        <v>7.1</v>
      </c>
      <c r="B21" s="44" t="s">
        <v>11</v>
      </c>
      <c r="C21" s="61">
        <v>264279</v>
      </c>
      <c r="D21" s="36">
        <v>289703</v>
      </c>
      <c r="E21" s="36">
        <v>310521</v>
      </c>
      <c r="F21" s="36">
        <v>378109</v>
      </c>
      <c r="G21" s="36">
        <v>373206</v>
      </c>
      <c r="H21" s="36">
        <v>375307</v>
      </c>
      <c r="I21" s="36">
        <v>426597</v>
      </c>
      <c r="J21" s="36">
        <v>441803</v>
      </c>
      <c r="K21" s="36">
        <v>385515</v>
      </c>
      <c r="L21" s="36">
        <v>341139</v>
      </c>
      <c r="M21" s="36">
        <v>385730</v>
      </c>
      <c r="N21" s="36">
        <v>434200</v>
      </c>
      <c r="O21" s="36">
        <v>507033</v>
      </c>
      <c r="P21" s="36">
        <v>544655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4"/>
      <c r="AQ21" s="4"/>
      <c r="AR21" s="3"/>
      <c r="AS21" s="4"/>
      <c r="AT21" s="4"/>
      <c r="AU21" s="3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1"/>
      <c r="HF21" s="1"/>
      <c r="HG21" s="1"/>
    </row>
    <row r="22" spans="1:216" ht="15.75" x14ac:dyDescent="0.25">
      <c r="A22" s="43">
        <v>7.2</v>
      </c>
      <c r="B22" s="44" t="s">
        <v>12</v>
      </c>
      <c r="C22" s="61">
        <v>1824800</v>
      </c>
      <c r="D22" s="36">
        <v>2055000</v>
      </c>
      <c r="E22" s="36">
        <v>2204100</v>
      </c>
      <c r="F22" s="36">
        <v>2277285</v>
      </c>
      <c r="G22" s="36">
        <v>2677959</v>
      </c>
      <c r="H22" s="36">
        <v>2688113</v>
      </c>
      <c r="I22" s="36">
        <v>2989731.5449768435</v>
      </c>
      <c r="J22" s="36">
        <v>3268265.4451675885</v>
      </c>
      <c r="K22" s="36">
        <v>3316701.2118421053</v>
      </c>
      <c r="L22" s="36">
        <v>2243032.2306870227</v>
      </c>
      <c r="M22" s="36">
        <v>3135971.7681570183</v>
      </c>
      <c r="N22" s="36">
        <v>3215449.2074752096</v>
      </c>
      <c r="O22" s="36">
        <v>3419465.2606153064</v>
      </c>
      <c r="P22" s="36">
        <v>3902923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4"/>
      <c r="AQ22" s="4"/>
      <c r="AR22" s="3"/>
      <c r="AS22" s="4"/>
      <c r="AT22" s="4"/>
      <c r="AU22" s="3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1"/>
      <c r="HF22" s="1"/>
      <c r="HG22" s="1"/>
    </row>
    <row r="23" spans="1:216" ht="15.75" x14ac:dyDescent="0.25">
      <c r="A23" s="43">
        <v>7.3</v>
      </c>
      <c r="B23" s="44" t="s">
        <v>13</v>
      </c>
      <c r="C23" s="61">
        <v>95100</v>
      </c>
      <c r="D23" s="36">
        <v>86000</v>
      </c>
      <c r="E23" s="36">
        <v>53100</v>
      </c>
      <c r="F23" s="36">
        <v>65041.999999999993</v>
      </c>
      <c r="G23" s="36">
        <v>52166</v>
      </c>
      <c r="H23" s="36">
        <v>68150</v>
      </c>
      <c r="I23" s="36">
        <v>78802.651763448521</v>
      </c>
      <c r="J23" s="36">
        <v>108549.94460543443</v>
      </c>
      <c r="K23" s="36">
        <v>105235.29342105263</v>
      </c>
      <c r="L23" s="36">
        <v>96950.008015267173</v>
      </c>
      <c r="M23" s="36">
        <v>115753.53022036421</v>
      </c>
      <c r="N23" s="36">
        <v>140260.58174421563</v>
      </c>
      <c r="O23" s="36">
        <v>159411.4197813374</v>
      </c>
      <c r="P23" s="36">
        <v>162509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4"/>
      <c r="AQ23" s="4"/>
      <c r="AR23" s="3"/>
      <c r="AS23" s="4"/>
      <c r="AT23" s="4"/>
      <c r="AU23" s="3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1"/>
      <c r="HF23" s="1"/>
      <c r="HG23" s="1"/>
    </row>
    <row r="24" spans="1:216" ht="15.75" x14ac:dyDescent="0.25">
      <c r="A24" s="43">
        <v>7.4</v>
      </c>
      <c r="B24" s="44" t="s">
        <v>14</v>
      </c>
      <c r="C24" s="61">
        <v>4500</v>
      </c>
      <c r="D24" s="36">
        <v>10100</v>
      </c>
      <c r="E24" s="36">
        <v>4500</v>
      </c>
      <c r="F24" s="36">
        <v>8850</v>
      </c>
      <c r="G24" s="36">
        <v>21122</v>
      </c>
      <c r="H24" s="36">
        <v>20781</v>
      </c>
      <c r="I24" s="36">
        <v>23340.491449946563</v>
      </c>
      <c r="J24" s="36">
        <v>15053.650445208266</v>
      </c>
      <c r="K24" s="36">
        <v>25180.943421052631</v>
      </c>
      <c r="L24" s="36">
        <v>13981.877557251908</v>
      </c>
      <c r="M24" s="36">
        <v>11437.07021894707</v>
      </c>
      <c r="N24" s="36">
        <v>13481.920416984491</v>
      </c>
      <c r="O24" s="36">
        <v>13900.885075006356</v>
      </c>
      <c r="P24" s="36">
        <v>14904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4"/>
      <c r="AQ24" s="4"/>
      <c r="AR24" s="3"/>
      <c r="AS24" s="4"/>
      <c r="AT24" s="4"/>
      <c r="AU24" s="3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1"/>
      <c r="HF24" s="1"/>
      <c r="HG24" s="1"/>
    </row>
    <row r="25" spans="1:216" ht="30" x14ac:dyDescent="0.25">
      <c r="A25" s="43">
        <v>7.5</v>
      </c>
      <c r="B25" s="44" t="s">
        <v>15</v>
      </c>
      <c r="C25" s="61">
        <v>501900</v>
      </c>
      <c r="D25" s="36">
        <v>505500</v>
      </c>
      <c r="E25" s="36">
        <v>559800</v>
      </c>
      <c r="F25" s="36">
        <v>629147</v>
      </c>
      <c r="G25" s="36">
        <v>674938</v>
      </c>
      <c r="H25" s="36">
        <v>628175</v>
      </c>
      <c r="I25" s="36">
        <v>666298.72719985747</v>
      </c>
      <c r="J25" s="36">
        <v>520036.13268792711</v>
      </c>
      <c r="K25" s="36">
        <v>523590.5894736842</v>
      </c>
      <c r="L25" s="36">
        <v>427412.53290076338</v>
      </c>
      <c r="M25" s="36">
        <v>504695.24743144616</v>
      </c>
      <c r="N25" s="36">
        <v>543306.20671243325</v>
      </c>
      <c r="O25" s="36">
        <v>600463.30104246119</v>
      </c>
      <c r="P25" s="36">
        <v>645967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4"/>
      <c r="AQ25" s="4"/>
      <c r="AR25" s="3"/>
      <c r="AS25" s="4"/>
      <c r="AT25" s="4"/>
      <c r="AU25" s="3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1"/>
      <c r="HF25" s="1"/>
      <c r="HG25" s="1"/>
    </row>
    <row r="26" spans="1:216" ht="15.75" x14ac:dyDescent="0.25">
      <c r="A26" s="43">
        <v>7.6</v>
      </c>
      <c r="B26" s="44" t="s">
        <v>16</v>
      </c>
      <c r="C26" s="61">
        <v>20700</v>
      </c>
      <c r="D26" s="36">
        <v>15400</v>
      </c>
      <c r="E26" s="36">
        <v>16400</v>
      </c>
      <c r="F26" s="36">
        <v>16489</v>
      </c>
      <c r="G26" s="36">
        <v>14845</v>
      </c>
      <c r="H26" s="36">
        <v>17773</v>
      </c>
      <c r="I26" s="36">
        <v>17934.031884574277</v>
      </c>
      <c r="J26" s="36">
        <v>40254.520296355353</v>
      </c>
      <c r="K26" s="36">
        <v>40764.642801857583</v>
      </c>
      <c r="L26" s="36">
        <v>38308.256183206104</v>
      </c>
      <c r="M26" s="36">
        <v>38895.536314036704</v>
      </c>
      <c r="N26" s="36">
        <v>37195.276887871856</v>
      </c>
      <c r="O26" s="36">
        <v>37896.03146453089</v>
      </c>
      <c r="P26" s="36">
        <v>38415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4"/>
      <c r="AQ26" s="4"/>
      <c r="AR26" s="3"/>
      <c r="AS26" s="4"/>
      <c r="AT26" s="4"/>
      <c r="AU26" s="3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1"/>
      <c r="HF26" s="1"/>
      <c r="HG26" s="1"/>
    </row>
    <row r="27" spans="1:216" ht="30" x14ac:dyDescent="0.25">
      <c r="A27" s="43">
        <v>7.7</v>
      </c>
      <c r="B27" s="44" t="s">
        <v>17</v>
      </c>
      <c r="C27" s="61">
        <v>540200</v>
      </c>
      <c r="D27" s="36">
        <v>584454</v>
      </c>
      <c r="E27" s="36">
        <v>698814</v>
      </c>
      <c r="F27" s="36">
        <v>769241</v>
      </c>
      <c r="G27" s="36">
        <v>894880</v>
      </c>
      <c r="H27" s="36">
        <v>900292</v>
      </c>
      <c r="I27" s="36">
        <v>882676</v>
      </c>
      <c r="J27" s="36">
        <v>944001</v>
      </c>
      <c r="K27" s="36">
        <v>1097729</v>
      </c>
      <c r="L27" s="36">
        <v>1012651</v>
      </c>
      <c r="M27" s="36">
        <v>1075282</v>
      </c>
      <c r="N27" s="36">
        <v>1164329</v>
      </c>
      <c r="O27" s="36">
        <v>1278721</v>
      </c>
      <c r="P27" s="36">
        <v>1335079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4"/>
      <c r="AQ27" s="4"/>
      <c r="AR27" s="3"/>
      <c r="AS27" s="4"/>
      <c r="AT27" s="4"/>
      <c r="AU27" s="3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1"/>
      <c r="HF27" s="1"/>
      <c r="HG27" s="1"/>
    </row>
    <row r="28" spans="1:216" ht="15.75" x14ac:dyDescent="0.25">
      <c r="A28" s="45" t="s">
        <v>37</v>
      </c>
      <c r="B28" s="44" t="s">
        <v>18</v>
      </c>
      <c r="C28" s="61">
        <v>1425608</v>
      </c>
      <c r="D28" s="36">
        <v>1563462</v>
      </c>
      <c r="E28" s="36">
        <v>1651530</v>
      </c>
      <c r="F28" s="36">
        <v>1806300</v>
      </c>
      <c r="G28" s="36">
        <v>1908142</v>
      </c>
      <c r="H28" s="36">
        <v>1980316.9999999998</v>
      </c>
      <c r="I28" s="36">
        <v>2151824</v>
      </c>
      <c r="J28" s="36">
        <v>2671945</v>
      </c>
      <c r="K28" s="36">
        <v>2803650</v>
      </c>
      <c r="L28" s="36">
        <v>3072274</v>
      </c>
      <c r="M28" s="36">
        <v>3154333</v>
      </c>
      <c r="N28" s="36">
        <v>3642469</v>
      </c>
      <c r="O28" s="36">
        <v>4117084</v>
      </c>
      <c r="P28" s="36">
        <v>4703768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4"/>
      <c r="AQ28" s="4"/>
      <c r="AR28" s="3"/>
      <c r="AS28" s="4"/>
      <c r="AT28" s="4"/>
      <c r="AU28" s="3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1"/>
      <c r="HF28" s="1"/>
      <c r="HG28" s="1"/>
    </row>
    <row r="29" spans="1:216" ht="45" x14ac:dyDescent="0.25">
      <c r="A29" s="45" t="s">
        <v>38</v>
      </c>
      <c r="B29" s="44" t="s">
        <v>19</v>
      </c>
      <c r="C29" s="61">
        <v>2833805</v>
      </c>
      <c r="D29" s="36">
        <v>3242590</v>
      </c>
      <c r="E29" s="36">
        <v>3412971</v>
      </c>
      <c r="F29" s="36">
        <v>3702472</v>
      </c>
      <c r="G29" s="36">
        <v>3896943</v>
      </c>
      <c r="H29" s="36">
        <v>4093900</v>
      </c>
      <c r="I29" s="36">
        <v>4375706.1055397224</v>
      </c>
      <c r="J29" s="36">
        <v>4039946.2533355029</v>
      </c>
      <c r="K29" s="36">
        <v>4468452.9830495352</v>
      </c>
      <c r="L29" s="36">
        <v>4714769.7929770993</v>
      </c>
      <c r="M29" s="36">
        <v>5239629.1219443064</v>
      </c>
      <c r="N29" s="36">
        <v>5546497.988049835</v>
      </c>
      <c r="O29" s="36">
        <v>5904819.7335367408</v>
      </c>
      <c r="P29" s="36">
        <v>6298501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4"/>
      <c r="AQ29" s="4"/>
      <c r="AR29" s="3"/>
      <c r="AS29" s="4"/>
      <c r="AT29" s="4"/>
      <c r="AU29" s="3"/>
      <c r="AV29" s="5"/>
      <c r="AW29" s="5"/>
      <c r="AX29" s="5"/>
      <c r="AY29" s="5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1"/>
      <c r="HF29" s="1"/>
      <c r="HG29" s="1"/>
    </row>
    <row r="30" spans="1:216" ht="15.75" x14ac:dyDescent="0.25">
      <c r="A30" s="45" t="s">
        <v>39</v>
      </c>
      <c r="B30" s="44" t="s">
        <v>54</v>
      </c>
      <c r="C30" s="61">
        <v>1393752</v>
      </c>
      <c r="D30" s="36">
        <v>1446788</v>
      </c>
      <c r="E30" s="36">
        <v>1531813</v>
      </c>
      <c r="F30" s="36">
        <v>1637081</v>
      </c>
      <c r="G30" s="36">
        <v>1900381</v>
      </c>
      <c r="H30" s="36">
        <v>1853372</v>
      </c>
      <c r="I30" s="36">
        <v>2004444</v>
      </c>
      <c r="J30" s="36">
        <v>2138711</v>
      </c>
      <c r="K30" s="36">
        <v>2321320</v>
      </c>
      <c r="L30" s="36">
        <v>2667743</v>
      </c>
      <c r="M30" s="36">
        <v>2716225</v>
      </c>
      <c r="N30" s="36">
        <v>2851992</v>
      </c>
      <c r="O30" s="36">
        <v>2852575</v>
      </c>
      <c r="P30" s="36">
        <v>2868441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4"/>
      <c r="AQ30" s="4"/>
      <c r="AR30" s="3"/>
      <c r="AS30" s="4"/>
      <c r="AT30" s="4"/>
      <c r="AU30" s="3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1"/>
      <c r="HF30" s="1"/>
      <c r="HG30" s="1"/>
    </row>
    <row r="31" spans="1:216" ht="15.75" x14ac:dyDescent="0.25">
      <c r="A31" s="45" t="s">
        <v>40</v>
      </c>
      <c r="B31" s="44" t="s">
        <v>20</v>
      </c>
      <c r="C31" s="61">
        <v>2730376</v>
      </c>
      <c r="D31" s="36">
        <v>2825180</v>
      </c>
      <c r="E31" s="36">
        <v>3030322</v>
      </c>
      <c r="F31" s="36">
        <v>3328083</v>
      </c>
      <c r="G31" s="36">
        <v>3771604</v>
      </c>
      <c r="H31" s="36">
        <v>3898204</v>
      </c>
      <c r="I31" s="36">
        <v>4189478.2329889564</v>
      </c>
      <c r="J31" s="36">
        <v>4182137.0011389521</v>
      </c>
      <c r="K31" s="36">
        <v>4499060.9787925696</v>
      </c>
      <c r="L31" s="36">
        <v>3919583.4685496185</v>
      </c>
      <c r="M31" s="36">
        <v>4177781.3640615037</v>
      </c>
      <c r="N31" s="36">
        <v>4733283.1352657005</v>
      </c>
      <c r="O31" s="36">
        <v>4991445.5467836261</v>
      </c>
      <c r="P31" s="36">
        <v>5321540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4"/>
      <c r="AQ31" s="4"/>
      <c r="AR31" s="3"/>
      <c r="AS31" s="4"/>
      <c r="AT31" s="4"/>
      <c r="AU31" s="3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1"/>
      <c r="HF31" s="1"/>
      <c r="HG31" s="1"/>
    </row>
    <row r="32" spans="1:216" s="34" customFormat="1" ht="15.75" x14ac:dyDescent="0.25">
      <c r="A32" s="46"/>
      <c r="B32" s="47" t="s">
        <v>30</v>
      </c>
      <c r="C32" s="62">
        <f>C17+C20+C28+C29+C30+C31</f>
        <v>14308520</v>
      </c>
      <c r="D32" s="37">
        <f t="shared" ref="D32:F32" si="17">D17+D20+D28+D29+D30+D31</f>
        <v>15579577</v>
      </c>
      <c r="E32" s="37">
        <f t="shared" si="17"/>
        <v>16788771</v>
      </c>
      <c r="F32" s="37">
        <f t="shared" si="17"/>
        <v>18296985</v>
      </c>
      <c r="G32" s="37">
        <f t="shared" ref="G32:H32" si="18">G17+G20+G28+G29+G30+G31</f>
        <v>20507959</v>
      </c>
      <c r="H32" s="37">
        <f t="shared" si="18"/>
        <v>20869391</v>
      </c>
      <c r="I32" s="37">
        <f t="shared" ref="I32:K32" si="19">I17+I20+I28+I29+I30+I31</f>
        <v>22534915.034289278</v>
      </c>
      <c r="J32" s="37">
        <f t="shared" si="19"/>
        <v>23625472.806493726</v>
      </c>
      <c r="K32" s="37">
        <f t="shared" si="19"/>
        <v>25164895.555959754</v>
      </c>
      <c r="L32" s="37">
        <f t="shared" ref="L32:M32" si="20">L17+L20+L28+L29+L30+L31</f>
        <v>22847428.36770992</v>
      </c>
      <c r="M32" s="37">
        <f t="shared" si="20"/>
        <v>25465525.249557145</v>
      </c>
      <c r="N32" s="37">
        <f t="shared" ref="N32" si="21">N17+N20+N28+N29+N30+N31</f>
        <v>28120753.358060006</v>
      </c>
      <c r="O32" s="37">
        <f t="shared" ref="O32:P32" si="22">O17+O20+O28+O29+O30+O31</f>
        <v>30288532.282036614</v>
      </c>
      <c r="P32" s="37">
        <f t="shared" si="22"/>
        <v>32828764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4"/>
      <c r="AQ32" s="4"/>
      <c r="AR32" s="3"/>
      <c r="AS32" s="4"/>
      <c r="AT32" s="4"/>
      <c r="AU32" s="3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3"/>
      <c r="HF32" s="33"/>
      <c r="HG32" s="33"/>
    </row>
    <row r="33" spans="1:216" s="33" customFormat="1" ht="15.75" x14ac:dyDescent="0.25">
      <c r="A33" s="50" t="s">
        <v>27</v>
      </c>
      <c r="B33" s="54" t="s">
        <v>41</v>
      </c>
      <c r="C33" s="64">
        <f t="shared" ref="C33:H33" si="23">C6+C11+C13+C14+C15+C17+C20+C28+C29+C30+C31</f>
        <v>34975303</v>
      </c>
      <c r="D33" s="39">
        <f t="shared" si="23"/>
        <v>35101408</v>
      </c>
      <c r="E33" s="39">
        <f t="shared" si="23"/>
        <v>37558505</v>
      </c>
      <c r="F33" s="39">
        <f t="shared" si="23"/>
        <v>40701128</v>
      </c>
      <c r="G33" s="39">
        <f t="shared" si="23"/>
        <v>45045306</v>
      </c>
      <c r="H33" s="39">
        <f t="shared" si="23"/>
        <v>48772677</v>
      </c>
      <c r="I33" s="39">
        <f t="shared" ref="I33:K33" si="24">I6+I11+I13+I14+I15+I17+I20+I28+I29+I30+I31</f>
        <v>53786892.265853219</v>
      </c>
      <c r="J33" s="39">
        <f t="shared" si="24"/>
        <v>55929374.743179977</v>
      </c>
      <c r="K33" s="39">
        <f t="shared" si="24"/>
        <v>58860944.742900558</v>
      </c>
      <c r="L33" s="39">
        <f t="shared" ref="L33:M33" si="25">L6+L11+L13+L14+L15+L17+L20+L28+L29+L30+L31</f>
        <v>59750517.196150981</v>
      </c>
      <c r="M33" s="39">
        <f t="shared" si="25"/>
        <v>64759011.397031114</v>
      </c>
      <c r="N33" s="39">
        <f t="shared" ref="N33" si="26">N6+N11+N13+N14+N15+N17+N20+N28+N29+N30+N31</f>
        <v>68876941.840484366</v>
      </c>
      <c r="O33" s="39">
        <f t="shared" ref="O33:P33" si="27">O6+O11+O13+O14+O15+O17+O20+O28+O29+O30+O31</f>
        <v>72170399.461638704</v>
      </c>
      <c r="P33" s="39">
        <f t="shared" si="27"/>
        <v>78199106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H33" s="34"/>
    </row>
    <row r="34" spans="1:216" ht="15.75" x14ac:dyDescent="0.25">
      <c r="A34" s="67" t="s">
        <v>43</v>
      </c>
      <c r="B34" s="68" t="s">
        <v>25</v>
      </c>
      <c r="C34" s="65">
        <v>4243900</v>
      </c>
      <c r="D34" s="40">
        <v>4315500</v>
      </c>
      <c r="E34" s="40">
        <v>4480700</v>
      </c>
      <c r="F34" s="40">
        <v>5162900</v>
      </c>
      <c r="G34" s="40">
        <v>5977760</v>
      </c>
      <c r="H34" s="40">
        <v>6485000</v>
      </c>
      <c r="I34" s="36">
        <v>7050373</v>
      </c>
      <c r="J34" s="36">
        <v>7717447.2020765087</v>
      </c>
      <c r="K34" s="36">
        <v>7640442.8292803187</v>
      </c>
      <c r="L34" s="36">
        <v>8111022.4163307343</v>
      </c>
      <c r="M34" s="36">
        <v>8193808.98660619</v>
      </c>
      <c r="N34" s="36">
        <v>8734140.2708780654</v>
      </c>
      <c r="O34" s="36">
        <v>9350367</v>
      </c>
      <c r="P34" s="36">
        <v>9673825.9211806394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4"/>
      <c r="AQ34" s="4"/>
      <c r="AR34" s="3"/>
      <c r="AS34" s="4"/>
      <c r="AT34" s="4"/>
      <c r="AU34" s="3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</row>
    <row r="35" spans="1:216" ht="15.75" x14ac:dyDescent="0.25">
      <c r="A35" s="71" t="s">
        <v>44</v>
      </c>
      <c r="B35" s="68" t="s">
        <v>24</v>
      </c>
      <c r="C35" s="65">
        <v>1279000</v>
      </c>
      <c r="D35" s="36">
        <v>1354006.926426799</v>
      </c>
      <c r="E35" s="36">
        <v>1327729.7556594703</v>
      </c>
      <c r="F35" s="40">
        <v>1407600</v>
      </c>
      <c r="G35" s="40">
        <v>1162440</v>
      </c>
      <c r="H35" s="40">
        <v>1236500</v>
      </c>
      <c r="I35" s="36">
        <v>1363612</v>
      </c>
      <c r="J35" s="36">
        <v>985402.42783289321</v>
      </c>
      <c r="K35" s="36">
        <v>1520352.3563755869</v>
      </c>
      <c r="L35" s="36">
        <v>1893766.571141531</v>
      </c>
      <c r="M35" s="36">
        <v>2273679.5436954917</v>
      </c>
      <c r="N35" s="36">
        <v>2331429.4937519133</v>
      </c>
      <c r="O35" s="36">
        <v>1580784</v>
      </c>
      <c r="P35" s="36">
        <v>1371608.4531860072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4"/>
      <c r="AQ35" s="4"/>
      <c r="AR35" s="3"/>
      <c r="AS35" s="4"/>
      <c r="AT35" s="4"/>
      <c r="AU35" s="3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</row>
    <row r="36" spans="1:216" s="34" customFormat="1" ht="30" x14ac:dyDescent="0.25">
      <c r="A36" s="55" t="s">
        <v>45</v>
      </c>
      <c r="B36" s="56" t="s">
        <v>55</v>
      </c>
      <c r="C36" s="62">
        <f>C33+C34-C35</f>
        <v>37940203</v>
      </c>
      <c r="D36" s="37">
        <f t="shared" ref="D36:F36" si="28">D33+D34-D35</f>
        <v>38062901.073573202</v>
      </c>
      <c r="E36" s="37">
        <f t="shared" si="28"/>
        <v>40711475.244340532</v>
      </c>
      <c r="F36" s="37">
        <f t="shared" si="28"/>
        <v>44456428</v>
      </c>
      <c r="G36" s="37">
        <f t="shared" ref="G36:H36" si="29">G33+G34-G35</f>
        <v>49860626</v>
      </c>
      <c r="H36" s="37">
        <f t="shared" si="29"/>
        <v>54021177</v>
      </c>
      <c r="I36" s="37">
        <f t="shared" ref="I36:N36" si="30">I33+I34-I35</f>
        <v>59473653.265853219</v>
      </c>
      <c r="J36" s="37">
        <f t="shared" si="30"/>
        <v>62661419.517423593</v>
      </c>
      <c r="K36" s="37">
        <f t="shared" si="30"/>
        <v>64981035.215805285</v>
      </c>
      <c r="L36" s="37">
        <f t="shared" si="30"/>
        <v>65967773.04134018</v>
      </c>
      <c r="M36" s="37">
        <f t="shared" si="30"/>
        <v>70679140.839941815</v>
      </c>
      <c r="N36" s="37">
        <f t="shared" si="30"/>
        <v>75279652.617610514</v>
      </c>
      <c r="O36" s="37">
        <f t="shared" ref="O36" si="31">O33+O34-O35</f>
        <v>79939982.461638704</v>
      </c>
      <c r="P36" s="37">
        <f t="shared" ref="P36" si="32">P33+P34-P35</f>
        <v>86501323.46799463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4"/>
      <c r="AQ36" s="4"/>
      <c r="AR36" s="3"/>
      <c r="AS36" s="4"/>
      <c r="AT36" s="4"/>
      <c r="AU36" s="3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</row>
    <row r="37" spans="1:216" s="34" customFormat="1" ht="15.75" x14ac:dyDescent="0.25">
      <c r="A37" s="55" t="s">
        <v>46</v>
      </c>
      <c r="B37" s="56" t="s">
        <v>42</v>
      </c>
      <c r="C37" s="66">
        <f>GSVA_cur!C37</f>
        <v>492750</v>
      </c>
      <c r="D37" s="41">
        <f>GSVA_cur!D37</f>
        <v>495660</v>
      </c>
      <c r="E37" s="41">
        <f>GSVA_cur!E37</f>
        <v>498570</v>
      </c>
      <c r="F37" s="41">
        <f>GSVA_cur!F37</f>
        <v>501510</v>
      </c>
      <c r="G37" s="41">
        <f>GSVA_cur!G37</f>
        <v>504460</v>
      </c>
      <c r="H37" s="41">
        <f>GSVA_cur!H37</f>
        <v>507430</v>
      </c>
      <c r="I37" s="41">
        <f>GSVA_cur!I37</f>
        <v>510410</v>
      </c>
      <c r="J37" s="41">
        <f>GSVA_cur!J37</f>
        <v>513410</v>
      </c>
      <c r="K37" s="41">
        <f>GSVA_cur!K37</f>
        <v>516420</v>
      </c>
      <c r="L37" s="41">
        <f>GSVA_cur!L37</f>
        <v>519460</v>
      </c>
      <c r="M37" s="41">
        <f>GSVA_cur!M37</f>
        <v>522510</v>
      </c>
      <c r="N37" s="41">
        <f>GSVA_cur!N37</f>
        <v>530790</v>
      </c>
      <c r="O37" s="41">
        <f>GSVA_cur!O37</f>
        <v>532630</v>
      </c>
      <c r="P37" s="41">
        <f>GSVA_cur!P37</f>
        <v>534480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2"/>
      <c r="AQ37" s="2"/>
      <c r="AR37" s="1"/>
      <c r="AS37" s="2"/>
      <c r="AT37" s="2"/>
      <c r="AU37" s="1"/>
      <c r="AV37" s="1"/>
      <c r="AW37" s="1"/>
      <c r="AX37" s="1"/>
      <c r="AY37" s="1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</row>
    <row r="38" spans="1:216" s="34" customFormat="1" ht="15.75" x14ac:dyDescent="0.25">
      <c r="A38" s="55" t="s">
        <v>47</v>
      </c>
      <c r="B38" s="56" t="s">
        <v>58</v>
      </c>
      <c r="C38" s="62">
        <f>C36/C37*1000</f>
        <v>76996.860476915273</v>
      </c>
      <c r="D38" s="37">
        <f t="shared" ref="D38:F38" si="33">D36/D37*1000</f>
        <v>76792.359830474918</v>
      </c>
      <c r="E38" s="37">
        <f t="shared" si="33"/>
        <v>81656.488044488302</v>
      </c>
      <c r="F38" s="37">
        <f t="shared" si="33"/>
        <v>88645.147654084663</v>
      </c>
      <c r="G38" s="37">
        <f t="shared" ref="G38:H38" si="34">G36/G37*1000</f>
        <v>98839.602743527736</v>
      </c>
      <c r="H38" s="37">
        <f t="shared" si="34"/>
        <v>106460.35315215892</v>
      </c>
      <c r="I38" s="37">
        <f t="shared" ref="I38:K38" si="35">I36/I37*1000</f>
        <v>116521.33239131917</v>
      </c>
      <c r="J38" s="37">
        <f t="shared" si="35"/>
        <v>122049.47219069282</v>
      </c>
      <c r="K38" s="37">
        <f t="shared" si="35"/>
        <v>125829.81917006562</v>
      </c>
      <c r="L38" s="37">
        <f t="shared" ref="L38:M38" si="36">L36/L37*1000</f>
        <v>126992.97932726327</v>
      </c>
      <c r="M38" s="37">
        <f t="shared" si="36"/>
        <v>135268.49407655702</v>
      </c>
      <c r="N38" s="37">
        <f t="shared" ref="N38" si="37">N36/N37*1000</f>
        <v>141825.67986889448</v>
      </c>
      <c r="O38" s="37">
        <f t="shared" ref="O38" si="38">O36/O37*1000</f>
        <v>150085.39222657136</v>
      </c>
      <c r="P38" s="37">
        <f t="shared" ref="P38" si="39">P36/P37*1000</f>
        <v>161842.02115700237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2"/>
      <c r="AQ38" s="2"/>
      <c r="AR38" s="1"/>
      <c r="AS38" s="2"/>
      <c r="AT38" s="2"/>
      <c r="AU38" s="3"/>
      <c r="AV38" s="3"/>
      <c r="AW38" s="3"/>
      <c r="AX38" s="3"/>
      <c r="AY38" s="3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Z38" s="35"/>
      <c r="DA38" s="35"/>
      <c r="DB38" s="35"/>
      <c r="DC38" s="35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</row>
    <row r="39" spans="1:216" ht="33.75" customHeight="1" x14ac:dyDescent="0.25">
      <c r="A39" s="9" t="s">
        <v>75</v>
      </c>
    </row>
    <row r="40" spans="1:216" ht="15.75" x14ac:dyDescent="0.25">
      <c r="A40" s="14"/>
      <c r="B40" s="1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216" ht="15.75" x14ac:dyDescent="0.25">
      <c r="A41" s="16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16" ht="15.75" x14ac:dyDescent="0.25">
      <c r="A42" s="16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16" x14ac:dyDescent="0.25">
      <c r="A43" s="21"/>
      <c r="B43" s="2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6" ht="15.75" x14ac:dyDescent="0.25">
      <c r="A44" s="16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216" ht="15.75" x14ac:dyDescent="0.25">
      <c r="A45" s="16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16" ht="15.75" x14ac:dyDescent="0.25">
      <c r="A46" s="16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216" ht="15.75" x14ac:dyDescent="0.25">
      <c r="A47" s="16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216" ht="15.75" x14ac:dyDescent="0.25">
      <c r="A48" s="16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5.75" x14ac:dyDescent="0.25">
      <c r="A49" s="16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5.75" x14ac:dyDescent="0.25">
      <c r="A50" s="16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5.75" x14ac:dyDescent="0.25">
      <c r="A51" s="18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5.75" x14ac:dyDescent="0.25">
      <c r="A52" s="18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5.75" x14ac:dyDescent="0.25">
      <c r="A53" s="18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5.75" x14ac:dyDescent="0.25">
      <c r="A54" s="18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5.75" x14ac:dyDescent="0.25">
      <c r="A55" s="19"/>
      <c r="B55" s="20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5.75" x14ac:dyDescent="0.25">
      <c r="A56" s="23"/>
      <c r="B56" s="2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ht="15.75" x14ac:dyDescent="0.25">
      <c r="A57" s="25"/>
      <c r="B57" s="26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5.75" x14ac:dyDescent="0.25">
      <c r="A58" s="25"/>
      <c r="B58" s="26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5.75" x14ac:dyDescent="0.25">
      <c r="A59" s="28"/>
      <c r="B59" s="29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5.75" x14ac:dyDescent="0.25">
      <c r="A60" s="25"/>
      <c r="B60" s="26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5.75" x14ac:dyDescent="0.25">
      <c r="A61" s="28"/>
      <c r="B61" s="29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8" spans="1:16" ht="15.75" x14ac:dyDescent="0.25">
      <c r="A68" s="12"/>
      <c r="B68" s="13"/>
    </row>
    <row r="69" spans="1:16" ht="15.75" x14ac:dyDescent="0.25">
      <c r="A69" s="14"/>
      <c r="B69" s="1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 x14ac:dyDescent="0.25">
      <c r="A70" s="16"/>
      <c r="B70" s="17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 x14ac:dyDescent="0.25">
      <c r="A71" s="16"/>
      <c r="B71" s="17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 x14ac:dyDescent="0.25">
      <c r="A72" s="16"/>
      <c r="B72" s="1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 x14ac:dyDescent="0.25">
      <c r="A73" s="16"/>
      <c r="B73" s="17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 x14ac:dyDescent="0.25">
      <c r="A74" s="18"/>
      <c r="B74" s="17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 x14ac:dyDescent="0.25">
      <c r="A75" s="19"/>
      <c r="B75" s="2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 x14ac:dyDescent="0.25">
      <c r="A76" s="14"/>
      <c r="B76" s="1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 x14ac:dyDescent="0.25">
      <c r="A77" s="18"/>
      <c r="B77" s="17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 x14ac:dyDescent="0.25">
      <c r="A78" s="18"/>
      <c r="B78" s="17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 x14ac:dyDescent="0.25">
      <c r="A79" s="19"/>
      <c r="B79" s="2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 x14ac:dyDescent="0.25">
      <c r="A80" s="14"/>
      <c r="B80" s="1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 x14ac:dyDescent="0.25">
      <c r="A81" s="16"/>
      <c r="B81" s="17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x14ac:dyDescent="0.25">
      <c r="A82" s="16"/>
      <c r="B82" s="17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21"/>
      <c r="B83" s="2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 x14ac:dyDescent="0.25">
      <c r="A84" s="16"/>
      <c r="B84" s="17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 x14ac:dyDescent="0.25">
      <c r="A85" s="16"/>
      <c r="B85" s="17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 x14ac:dyDescent="0.25">
      <c r="A86" s="16"/>
      <c r="B86" s="17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 x14ac:dyDescent="0.25">
      <c r="A87" s="16"/>
      <c r="B87" s="17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 x14ac:dyDescent="0.25">
      <c r="A88" s="16"/>
      <c r="B88" s="17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 x14ac:dyDescent="0.25">
      <c r="A89" s="16"/>
      <c r="B89" s="17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.75" x14ac:dyDescent="0.25">
      <c r="A90" s="16"/>
      <c r="B90" s="17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 x14ac:dyDescent="0.25">
      <c r="A91" s="18"/>
      <c r="B91" s="17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.75" x14ac:dyDescent="0.25">
      <c r="A92" s="18"/>
      <c r="B92" s="17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.75" x14ac:dyDescent="0.25">
      <c r="A93" s="18"/>
      <c r="B93" s="17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.75" x14ac:dyDescent="0.25">
      <c r="A94" s="18"/>
      <c r="B94" s="17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.75" x14ac:dyDescent="0.25">
      <c r="A95" s="19"/>
      <c r="B95" s="2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.75" x14ac:dyDescent="0.25">
      <c r="A96" s="2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.75" x14ac:dyDescent="0.25">
      <c r="A97" s="25"/>
      <c r="B97" s="2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.75" x14ac:dyDescent="0.25">
      <c r="A98" s="25"/>
      <c r="B98" s="2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.75" x14ac:dyDescent="0.25">
      <c r="A99" s="28"/>
      <c r="B99" s="29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.75" x14ac:dyDescent="0.25">
      <c r="A100" s="25"/>
      <c r="B100" s="2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.75" x14ac:dyDescent="0.25">
      <c r="A101" s="28"/>
      <c r="B101" s="2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10" orientation="landscape" horizontalDpi="4294967295" verticalDpi="4294967295" r:id="rId1"/>
  <colBreaks count="9" manualBreakCount="9">
    <brk id="18" max="1048575" man="1"/>
    <brk id="31" max="1048575" man="1"/>
    <brk id="51" max="1048575" man="1"/>
    <brk id="63" max="1048575" man="1"/>
    <brk id="79" max="1048575" man="1"/>
    <brk id="143" max="95" man="1"/>
    <brk id="179" max="1048575" man="1"/>
    <brk id="203" max="1048575" man="1"/>
    <brk id="211" max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K101"/>
  <sheetViews>
    <sheetView tabSelected="1" zoomScale="78" zoomScaleNormal="78" zoomScaleSheetLayoutView="100" workbookViewId="0">
      <pane xSplit="2" ySplit="5" topLeftCell="C15" activePane="bottomRight" state="frozen"/>
      <selection activeCell="X27" sqref="X27"/>
      <selection pane="topRight" activeCell="X27" sqref="X27"/>
      <selection pane="bottomLeft" activeCell="X27" sqref="X27"/>
      <selection pane="bottomRight" activeCell="X27" sqref="X27"/>
    </sheetView>
  </sheetViews>
  <sheetFormatPr defaultColWidth="8.85546875" defaultRowHeight="15" x14ac:dyDescent="0.25"/>
  <cols>
    <col min="1" max="1" width="11" style="2" customWidth="1"/>
    <col min="2" max="2" width="28.42578125" style="2" customWidth="1"/>
    <col min="3" max="6" width="11.140625" style="2" customWidth="1"/>
    <col min="7" max="16" width="11.140625" style="1" customWidth="1"/>
    <col min="17" max="17" width="12.140625" style="2" customWidth="1"/>
    <col min="18" max="18" width="12.140625" style="1" customWidth="1"/>
    <col min="19" max="20" width="12.140625" style="2" customWidth="1"/>
    <col min="21" max="22" width="9.140625" style="2" customWidth="1"/>
    <col min="23" max="23" width="11.5703125" style="2" customWidth="1"/>
    <col min="24" max="26" width="12.140625" style="2" customWidth="1"/>
    <col min="27" max="28" width="13.7109375" style="2" customWidth="1"/>
    <col min="29" max="30" width="12.140625" style="2" customWidth="1"/>
    <col min="31" max="31" width="10.7109375" style="1" customWidth="1"/>
    <col min="32" max="33" width="9.140625" style="2" customWidth="1"/>
    <col min="34" max="34" width="10.28515625" style="1" customWidth="1"/>
    <col min="35" max="37" width="10.7109375" style="2" customWidth="1"/>
    <col min="38" max="38" width="10.28515625" style="2" customWidth="1"/>
    <col min="39" max="39" width="10.5703125" style="1" customWidth="1"/>
    <col min="40" max="40" width="10.42578125" style="2" customWidth="1"/>
    <col min="41" max="41" width="10" style="2" customWidth="1"/>
    <col min="42" max="42" width="11.5703125" style="1" customWidth="1"/>
    <col min="43" max="44" width="9.140625" style="2" customWidth="1"/>
    <col min="45" max="45" width="11.85546875" style="2" customWidth="1"/>
    <col min="46" max="46" width="11.28515625" style="2" customWidth="1"/>
    <col min="47" max="47" width="11.7109375" style="1" customWidth="1"/>
    <col min="48" max="48" width="9.140625" style="2" customWidth="1"/>
    <col min="49" max="49" width="10.85546875" style="2" customWidth="1"/>
    <col min="50" max="50" width="10.85546875" style="1" customWidth="1"/>
    <col min="51" max="51" width="11" style="2" customWidth="1"/>
    <col min="52" max="54" width="11.42578125" style="2" customWidth="1"/>
    <col min="55" max="82" width="9.140625" style="2" customWidth="1"/>
    <col min="83" max="83" width="12.42578125" style="2" customWidth="1"/>
    <col min="84" max="105" width="9.140625" style="2" customWidth="1"/>
    <col min="106" max="106" width="12.140625" style="2" customWidth="1"/>
    <col min="107" max="110" width="9.140625" style="2" customWidth="1"/>
    <col min="111" max="115" width="9.140625" style="2" hidden="1" customWidth="1"/>
    <col min="116" max="116" width="9.140625" style="2" customWidth="1"/>
    <col min="117" max="121" width="9.140625" style="2" hidden="1" customWidth="1"/>
    <col min="122" max="122" width="9.140625" style="2" customWidth="1"/>
    <col min="123" max="127" width="9.140625" style="2" hidden="1" customWidth="1"/>
    <col min="128" max="128" width="9.140625" style="2" customWidth="1"/>
    <col min="129" max="133" width="9.140625" style="2" hidden="1" customWidth="1"/>
    <col min="134" max="134" width="9.140625" style="2" customWidth="1"/>
    <col min="135" max="139" width="9.140625" style="2" hidden="1" customWidth="1"/>
    <col min="140" max="140" width="9.140625" style="1" customWidth="1"/>
    <col min="141" max="145" width="9.140625" style="1" hidden="1" customWidth="1"/>
    <col min="146" max="146" width="9.140625" style="1" customWidth="1"/>
    <col min="147" max="151" width="9.140625" style="1" hidden="1" customWidth="1"/>
    <col min="152" max="152" width="9.140625" style="1" customWidth="1"/>
    <col min="153" max="157" width="9.140625" style="1" hidden="1" customWidth="1"/>
    <col min="158" max="158" width="9.140625" style="1" customWidth="1"/>
    <col min="159" max="188" width="9.140625" style="2" customWidth="1"/>
    <col min="189" max="189" width="9.140625" style="2" hidden="1" customWidth="1"/>
    <col min="190" max="197" width="9.140625" style="2" customWidth="1"/>
    <col min="198" max="198" width="9.140625" style="2" hidden="1" customWidth="1"/>
    <col min="199" max="203" width="9.140625" style="2" customWidth="1"/>
    <col min="204" max="204" width="9.140625" style="2" hidden="1" customWidth="1"/>
    <col min="205" max="214" width="9.140625" style="2" customWidth="1"/>
    <col min="215" max="218" width="8.85546875" style="2"/>
    <col min="219" max="219" width="12.7109375" style="2" bestFit="1" customWidth="1"/>
    <col min="220" max="16384" width="8.85546875" style="2"/>
  </cols>
  <sheetData>
    <row r="1" spans="1:219" ht="15.75" x14ac:dyDescent="0.25">
      <c r="A1" s="2" t="s">
        <v>53</v>
      </c>
      <c r="B1" s="9" t="s">
        <v>66</v>
      </c>
      <c r="AW1" s="3"/>
    </row>
    <row r="2" spans="1:219" ht="15.75" x14ac:dyDescent="0.25">
      <c r="A2" s="10" t="s">
        <v>50</v>
      </c>
    </row>
    <row r="3" spans="1:219" ht="15.75" x14ac:dyDescent="0.25">
      <c r="A3" s="10"/>
      <c r="I3" s="1" t="str">
        <f>GSVA_cur!I3</f>
        <v>As on 17.03.2025</v>
      </c>
    </row>
    <row r="4" spans="1:219" ht="15.75" x14ac:dyDescent="0.25">
      <c r="A4" s="10"/>
      <c r="E4" s="11"/>
      <c r="F4" s="11" t="s">
        <v>57</v>
      </c>
    </row>
    <row r="5" spans="1:219" ht="15.75" x14ac:dyDescent="0.25">
      <c r="A5" s="57" t="s">
        <v>0</v>
      </c>
      <c r="B5" s="58" t="s">
        <v>1</v>
      </c>
      <c r="C5" s="59" t="s">
        <v>21</v>
      </c>
      <c r="D5" s="59" t="s">
        <v>22</v>
      </c>
      <c r="E5" s="59" t="s">
        <v>23</v>
      </c>
      <c r="F5" s="59" t="s">
        <v>56</v>
      </c>
      <c r="G5" s="60" t="s">
        <v>65</v>
      </c>
      <c r="H5" s="60" t="s">
        <v>67</v>
      </c>
      <c r="I5" s="60" t="s">
        <v>68</v>
      </c>
      <c r="J5" s="60" t="s">
        <v>69</v>
      </c>
      <c r="K5" s="60" t="s">
        <v>70</v>
      </c>
      <c r="L5" s="60" t="s">
        <v>71</v>
      </c>
      <c r="M5" s="60" t="s">
        <v>72</v>
      </c>
      <c r="N5" s="60" t="s">
        <v>73</v>
      </c>
      <c r="O5" s="60" t="s">
        <v>74</v>
      </c>
      <c r="P5" s="60" t="s">
        <v>76</v>
      </c>
      <c r="R5" s="2"/>
      <c r="S5" s="1"/>
      <c r="T5" s="1"/>
      <c r="X5" s="1"/>
      <c r="Y5" s="1"/>
      <c r="Z5" s="1"/>
      <c r="AA5" s="1"/>
      <c r="AB5" s="1"/>
      <c r="AE5" s="2"/>
      <c r="AI5" s="1"/>
      <c r="AJ5" s="1"/>
      <c r="AK5" s="1"/>
      <c r="AL5" s="1"/>
    </row>
    <row r="6" spans="1:219" s="33" customFormat="1" ht="30" x14ac:dyDescent="0.25">
      <c r="A6" s="50" t="s">
        <v>26</v>
      </c>
      <c r="B6" s="51" t="s">
        <v>2</v>
      </c>
      <c r="C6" s="32">
        <f>SUM(C7:C10)</f>
        <v>8787813.8050395455</v>
      </c>
      <c r="D6" s="32">
        <f t="shared" ref="D6:F6" si="0">SUM(D7:D10)</f>
        <v>10479414.645491902</v>
      </c>
      <c r="E6" s="32">
        <f t="shared" si="0"/>
        <v>12057926.151428498</v>
      </c>
      <c r="F6" s="32">
        <f t="shared" si="0"/>
        <v>13895184.986936824</v>
      </c>
      <c r="G6" s="32">
        <f t="shared" ref="G6:N6" si="1">SUM(G7:G10)</f>
        <v>16256463</v>
      </c>
      <c r="H6" s="32">
        <f t="shared" si="1"/>
        <v>19889800.222191252</v>
      </c>
      <c r="I6" s="32">
        <f t="shared" si="1"/>
        <v>24551623.882707264</v>
      </c>
      <c r="J6" s="32">
        <f t="shared" si="1"/>
        <v>26144797.865799997</v>
      </c>
      <c r="K6" s="32">
        <f t="shared" si="1"/>
        <v>29458451.336199999</v>
      </c>
      <c r="L6" s="32">
        <f t="shared" si="1"/>
        <v>32477946.353037968</v>
      </c>
      <c r="M6" s="32">
        <f t="shared" si="1"/>
        <v>37023840.526309997</v>
      </c>
      <c r="N6" s="32">
        <f t="shared" si="1"/>
        <v>41197463.78255</v>
      </c>
      <c r="O6" s="32">
        <f t="shared" ref="O6:P6" si="2">SUM(O7:O10)</f>
        <v>42655507.893507689</v>
      </c>
      <c r="P6" s="32">
        <f t="shared" si="2"/>
        <v>49156817.829583101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K6" s="34"/>
    </row>
    <row r="7" spans="1:219" ht="15.75" x14ac:dyDescent="0.25">
      <c r="A7" s="43">
        <v>1.1000000000000001</v>
      </c>
      <c r="B7" s="44" t="s">
        <v>59</v>
      </c>
      <c r="C7" s="61">
        <v>4769366</v>
      </c>
      <c r="D7" s="36">
        <v>5620764.611536921</v>
      </c>
      <c r="E7" s="36">
        <v>6524191.1514284983</v>
      </c>
      <c r="F7" s="36">
        <v>7236609</v>
      </c>
      <c r="G7" s="36">
        <v>7695251</v>
      </c>
      <c r="H7" s="36">
        <v>8869068.0494309943</v>
      </c>
      <c r="I7" s="36">
        <v>10682156.758173171</v>
      </c>
      <c r="J7" s="36">
        <v>9978803.3420000002</v>
      </c>
      <c r="K7" s="36">
        <v>11916786.6064</v>
      </c>
      <c r="L7" s="36">
        <v>12824282.288699999</v>
      </c>
      <c r="M7" s="36">
        <v>14469085.456</v>
      </c>
      <c r="N7" s="36">
        <v>15601798.3422</v>
      </c>
      <c r="O7" s="36">
        <v>16000114.161948919</v>
      </c>
      <c r="P7" s="36">
        <v>19479897.69213061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4"/>
      <c r="AR7" s="4"/>
      <c r="AS7" s="4"/>
      <c r="AT7" s="4"/>
      <c r="AU7" s="3"/>
      <c r="AV7" s="4"/>
      <c r="AW7" s="4"/>
      <c r="AX7" s="3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1"/>
      <c r="HI7" s="1"/>
      <c r="HJ7" s="1"/>
    </row>
    <row r="8" spans="1:219" ht="15.75" x14ac:dyDescent="0.25">
      <c r="A8" s="43">
        <v>1.2</v>
      </c>
      <c r="B8" s="44" t="s">
        <v>60</v>
      </c>
      <c r="C8" s="61">
        <v>2722800</v>
      </c>
      <c r="D8" s="36">
        <v>3314700</v>
      </c>
      <c r="E8" s="36">
        <v>3594700</v>
      </c>
      <c r="F8" s="36">
        <v>4258549.9615303092</v>
      </c>
      <c r="G8" s="36">
        <v>5289463</v>
      </c>
      <c r="H8" s="36">
        <v>6577521.1162345558</v>
      </c>
      <c r="I8" s="36">
        <v>7835405.2174662203</v>
      </c>
      <c r="J8" s="36">
        <v>9072827.5680999998</v>
      </c>
      <c r="K8" s="36">
        <v>9997255.7016000003</v>
      </c>
      <c r="L8" s="36">
        <v>11454326.491987964</v>
      </c>
      <c r="M8" s="36">
        <v>13104497.9432</v>
      </c>
      <c r="N8" s="36">
        <v>14471147.8879</v>
      </c>
      <c r="O8" s="36">
        <v>15285804.151496407</v>
      </c>
      <c r="P8" s="36">
        <v>16611806.014913406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4"/>
      <c r="AR8" s="4"/>
      <c r="AS8" s="4"/>
      <c r="AT8" s="4"/>
      <c r="AU8" s="3"/>
      <c r="AV8" s="4"/>
      <c r="AW8" s="4"/>
      <c r="AX8" s="3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1"/>
      <c r="HI8" s="1"/>
      <c r="HJ8" s="1"/>
    </row>
    <row r="9" spans="1:219" ht="15.75" x14ac:dyDescent="0.25">
      <c r="A9" s="43">
        <v>1.3</v>
      </c>
      <c r="B9" s="44" t="s">
        <v>61</v>
      </c>
      <c r="C9" s="61">
        <v>247590</v>
      </c>
      <c r="D9" s="36">
        <v>250173.99999999997</v>
      </c>
      <c r="E9" s="36">
        <v>277425</v>
      </c>
      <c r="F9" s="36">
        <v>343144.84572047752</v>
      </c>
      <c r="G9" s="36">
        <v>350509</v>
      </c>
      <c r="H9" s="36">
        <v>568128.59484437073</v>
      </c>
      <c r="I9" s="36">
        <v>590552.40468697448</v>
      </c>
      <c r="J9" s="36">
        <v>785810.86880000005</v>
      </c>
      <c r="K9" s="36">
        <v>822652.93429999996</v>
      </c>
      <c r="L9" s="36">
        <v>813862.23199999996</v>
      </c>
      <c r="M9" s="36">
        <v>824458.22239999997</v>
      </c>
      <c r="N9" s="36">
        <v>875711.47080000001</v>
      </c>
      <c r="O9" s="36">
        <v>913271.25082094723</v>
      </c>
      <c r="P9" s="36">
        <v>932950.96205417416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4"/>
      <c r="AR9" s="4"/>
      <c r="AS9" s="4"/>
      <c r="AT9" s="4"/>
      <c r="AU9" s="3"/>
      <c r="AV9" s="4"/>
      <c r="AW9" s="4"/>
      <c r="AX9" s="3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1"/>
      <c r="HI9" s="1"/>
      <c r="HJ9" s="1"/>
    </row>
    <row r="10" spans="1:219" ht="15.75" x14ac:dyDescent="0.25">
      <c r="A10" s="43">
        <v>1.4</v>
      </c>
      <c r="B10" s="44" t="s">
        <v>62</v>
      </c>
      <c r="C10" s="61">
        <v>1048057.805039546</v>
      </c>
      <c r="D10" s="36">
        <v>1293776.0339549826</v>
      </c>
      <c r="E10" s="36">
        <v>1661609.9999999998</v>
      </c>
      <c r="F10" s="36">
        <v>2056881.1796860376</v>
      </c>
      <c r="G10" s="36">
        <v>2921240</v>
      </c>
      <c r="H10" s="36">
        <v>3875082.4616813306</v>
      </c>
      <c r="I10" s="36">
        <v>5443509.5023808973</v>
      </c>
      <c r="J10" s="36">
        <v>6307356.0869000005</v>
      </c>
      <c r="K10" s="36">
        <v>6721756.0938999997</v>
      </c>
      <c r="L10" s="36">
        <v>7385475.3403500002</v>
      </c>
      <c r="M10" s="36">
        <v>8625798.9047100004</v>
      </c>
      <c r="N10" s="36">
        <v>10248806.08165</v>
      </c>
      <c r="O10" s="36">
        <v>10456318.329241421</v>
      </c>
      <c r="P10" s="36">
        <v>12132163.16048491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4"/>
      <c r="AR10" s="4"/>
      <c r="AS10" s="4"/>
      <c r="AT10" s="4"/>
      <c r="AU10" s="3"/>
      <c r="AV10" s="4"/>
      <c r="AW10" s="4"/>
      <c r="AX10" s="3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1"/>
      <c r="HI10" s="1"/>
      <c r="HJ10" s="1"/>
    </row>
    <row r="11" spans="1:219" ht="15.75" x14ac:dyDescent="0.25">
      <c r="A11" s="45" t="s">
        <v>31</v>
      </c>
      <c r="B11" s="44" t="s">
        <v>3</v>
      </c>
      <c r="C11" s="61">
        <v>1243347</v>
      </c>
      <c r="D11" s="36">
        <v>1279591</v>
      </c>
      <c r="E11" s="36">
        <v>1117412</v>
      </c>
      <c r="F11" s="36">
        <v>1110397.7327999996</v>
      </c>
      <c r="G11" s="36">
        <v>1424238</v>
      </c>
      <c r="H11" s="36">
        <v>1518526.8115546475</v>
      </c>
      <c r="I11" s="36">
        <v>1922016.9665936965</v>
      </c>
      <c r="J11" s="36">
        <v>2095525.5189999999</v>
      </c>
      <c r="K11" s="36">
        <v>1804705.0649999999</v>
      </c>
      <c r="L11" s="36">
        <v>1194744.3311999999</v>
      </c>
      <c r="M11" s="36">
        <v>2245299.9632000001</v>
      </c>
      <c r="N11" s="36">
        <v>3254843.9471999998</v>
      </c>
      <c r="O11" s="36">
        <v>2514477.3939589411</v>
      </c>
      <c r="P11" s="36">
        <v>2474872.0209896127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4"/>
      <c r="AR11" s="4"/>
      <c r="AS11" s="4"/>
      <c r="AT11" s="4"/>
      <c r="AU11" s="3"/>
      <c r="AV11" s="4"/>
      <c r="AW11" s="4"/>
      <c r="AX11" s="3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1"/>
      <c r="HI11" s="1"/>
      <c r="HJ11" s="1"/>
    </row>
    <row r="12" spans="1:219" s="34" customFormat="1" ht="15.75" x14ac:dyDescent="0.25">
      <c r="A12" s="46"/>
      <c r="B12" s="47" t="s">
        <v>28</v>
      </c>
      <c r="C12" s="62">
        <f>C6+C11</f>
        <v>10031160.805039546</v>
      </c>
      <c r="D12" s="37">
        <f t="shared" ref="D12:F12" si="3">D6+D11</f>
        <v>11759005.645491902</v>
      </c>
      <c r="E12" s="37">
        <f t="shared" si="3"/>
        <v>13175338.151428498</v>
      </c>
      <c r="F12" s="37">
        <f t="shared" si="3"/>
        <v>15005582.719736824</v>
      </c>
      <c r="G12" s="37">
        <f t="shared" ref="G12:N12" si="4">G6+G11</f>
        <v>17680701</v>
      </c>
      <c r="H12" s="37">
        <f t="shared" si="4"/>
        <v>21408327.0337459</v>
      </c>
      <c r="I12" s="37">
        <f t="shared" si="4"/>
        <v>26473640.849300962</v>
      </c>
      <c r="J12" s="37">
        <f t="shared" si="4"/>
        <v>28240323.384799998</v>
      </c>
      <c r="K12" s="37">
        <f t="shared" si="4"/>
        <v>31263156.4012</v>
      </c>
      <c r="L12" s="37">
        <f t="shared" si="4"/>
        <v>33672690.684237972</v>
      </c>
      <c r="M12" s="37">
        <f t="shared" si="4"/>
        <v>39269140.48951</v>
      </c>
      <c r="N12" s="37">
        <f t="shared" si="4"/>
        <v>44452307.72975</v>
      </c>
      <c r="O12" s="37">
        <f t="shared" ref="O12:P12" si="5">O6+O11</f>
        <v>45169985.28746663</v>
      </c>
      <c r="P12" s="37">
        <f t="shared" si="5"/>
        <v>51631689.850572713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4"/>
      <c r="AR12" s="4"/>
      <c r="AS12" s="4"/>
      <c r="AT12" s="4"/>
      <c r="AU12" s="3"/>
      <c r="AV12" s="4"/>
      <c r="AW12" s="4"/>
      <c r="AX12" s="3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3"/>
      <c r="HI12" s="33"/>
      <c r="HJ12" s="33"/>
    </row>
    <row r="13" spans="1:219" s="1" customFormat="1" ht="15.75" x14ac:dyDescent="0.25">
      <c r="A13" s="48" t="s">
        <v>32</v>
      </c>
      <c r="B13" s="49" t="s">
        <v>4</v>
      </c>
      <c r="C13" s="63">
        <v>3969153</v>
      </c>
      <c r="D13" s="38">
        <v>3227857</v>
      </c>
      <c r="E13" s="38">
        <v>3007189</v>
      </c>
      <c r="F13" s="38">
        <v>4161425.9999999995</v>
      </c>
      <c r="G13" s="38">
        <v>4522177</v>
      </c>
      <c r="H13" s="38">
        <v>4520568.3920099875</v>
      </c>
      <c r="I13" s="38">
        <v>5263911.7268784065</v>
      </c>
      <c r="J13" s="38">
        <v>6739289.3363747224</v>
      </c>
      <c r="K13" s="38">
        <v>6057171.4607999995</v>
      </c>
      <c r="L13" s="38">
        <v>9182190.9140000008</v>
      </c>
      <c r="M13" s="38">
        <v>9427287.5431999993</v>
      </c>
      <c r="N13" s="38">
        <v>9271132.063000001</v>
      </c>
      <c r="O13" s="38">
        <v>10332087.40260775</v>
      </c>
      <c r="P13" s="38">
        <v>10931299.851802826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K13" s="2"/>
    </row>
    <row r="14" spans="1:219" ht="30" x14ac:dyDescent="0.25">
      <c r="A14" s="45" t="s">
        <v>33</v>
      </c>
      <c r="B14" s="44" t="s">
        <v>5</v>
      </c>
      <c r="C14" s="61">
        <v>766593</v>
      </c>
      <c r="D14" s="36">
        <v>446622</v>
      </c>
      <c r="E14" s="36">
        <v>671727</v>
      </c>
      <c r="F14" s="36">
        <v>785803.99999999988</v>
      </c>
      <c r="G14" s="36">
        <v>863990</v>
      </c>
      <c r="H14" s="36">
        <v>1063633.4021705966</v>
      </c>
      <c r="I14" s="38">
        <v>1421693.769422312</v>
      </c>
      <c r="J14" s="38">
        <v>1329663.5320000001</v>
      </c>
      <c r="K14" s="38">
        <v>1837688.7799999998</v>
      </c>
      <c r="L14" s="36">
        <v>1924627.628</v>
      </c>
      <c r="M14" s="36">
        <v>1782737.923</v>
      </c>
      <c r="N14" s="36">
        <v>2076688.5026000002</v>
      </c>
      <c r="O14" s="36">
        <v>2494536.4884334826</v>
      </c>
      <c r="P14" s="36">
        <v>2588206.5772172716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4"/>
      <c r="AR14" s="4"/>
      <c r="AS14" s="4"/>
      <c r="AT14" s="4"/>
      <c r="AU14" s="3"/>
      <c r="AV14" s="4"/>
      <c r="AW14" s="4"/>
      <c r="AX14" s="3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3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3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1"/>
      <c r="HI14" s="1"/>
      <c r="HJ14" s="1"/>
    </row>
    <row r="15" spans="1:219" ht="15.75" x14ac:dyDescent="0.25">
      <c r="A15" s="45" t="s">
        <v>34</v>
      </c>
      <c r="B15" s="44" t="s">
        <v>6</v>
      </c>
      <c r="C15" s="61">
        <v>3531626.9999999995</v>
      </c>
      <c r="D15" s="36">
        <v>3564076.9999999995</v>
      </c>
      <c r="E15" s="36">
        <v>3818687.0000000005</v>
      </c>
      <c r="F15" s="36">
        <v>4265806</v>
      </c>
      <c r="G15" s="36">
        <v>4289132</v>
      </c>
      <c r="H15" s="36">
        <v>4731015.7114032852</v>
      </c>
      <c r="I15" s="38">
        <v>5069205.3695461489</v>
      </c>
      <c r="J15" s="36">
        <v>5610636.0574000003</v>
      </c>
      <c r="K15" s="36">
        <v>5228317.3915275102</v>
      </c>
      <c r="L15" s="36">
        <v>5708618.5445999997</v>
      </c>
      <c r="M15" s="36">
        <v>7822318.1627999991</v>
      </c>
      <c r="N15" s="36">
        <v>9090126.2080000006</v>
      </c>
      <c r="O15" s="36">
        <v>9996048.5475895517</v>
      </c>
      <c r="P15" s="36">
        <v>11023567.876296768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4"/>
      <c r="AR15" s="4"/>
      <c r="AS15" s="4"/>
      <c r="AT15" s="4"/>
      <c r="AU15" s="3"/>
      <c r="AV15" s="4"/>
      <c r="AW15" s="4"/>
      <c r="AX15" s="3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3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3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1"/>
      <c r="HI15" s="1"/>
      <c r="HJ15" s="1"/>
    </row>
    <row r="16" spans="1:219" s="34" customFormat="1" ht="15.75" x14ac:dyDescent="0.25">
      <c r="A16" s="46"/>
      <c r="B16" s="47" t="s">
        <v>29</v>
      </c>
      <c r="C16" s="62">
        <f>+C13+C14+C15</f>
        <v>8267373</v>
      </c>
      <c r="D16" s="37">
        <f t="shared" ref="D16:F16" si="6">+D13+D14+D15</f>
        <v>7238556</v>
      </c>
      <c r="E16" s="37">
        <f t="shared" si="6"/>
        <v>7497603</v>
      </c>
      <c r="F16" s="37">
        <f t="shared" si="6"/>
        <v>9213036</v>
      </c>
      <c r="G16" s="37">
        <f t="shared" ref="G16:H16" si="7">+G13+G14+G15</f>
        <v>9675299</v>
      </c>
      <c r="H16" s="37">
        <f t="shared" si="7"/>
        <v>10315217.505583869</v>
      </c>
      <c r="I16" s="37">
        <f t="shared" ref="I16:N16" si="8">+I13+I14+I15</f>
        <v>11754810.865846869</v>
      </c>
      <c r="J16" s="37">
        <f t="shared" si="8"/>
        <v>13679588.925774723</v>
      </c>
      <c r="K16" s="37">
        <f t="shared" si="8"/>
        <v>13123177.632327508</v>
      </c>
      <c r="L16" s="37">
        <f t="shared" si="8"/>
        <v>16815437.086600002</v>
      </c>
      <c r="M16" s="37">
        <f t="shared" si="8"/>
        <v>19032343.629000001</v>
      </c>
      <c r="N16" s="37">
        <f t="shared" si="8"/>
        <v>20437946.773600001</v>
      </c>
      <c r="O16" s="37">
        <f t="shared" ref="O16:P16" si="9">+O13+O14+O15</f>
        <v>22822672.438630782</v>
      </c>
      <c r="P16" s="37">
        <f t="shared" si="9"/>
        <v>24543074.305316865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4"/>
      <c r="AR16" s="4"/>
      <c r="AS16" s="4"/>
      <c r="AT16" s="4"/>
      <c r="AU16" s="3"/>
      <c r="AV16" s="4"/>
      <c r="AW16" s="4"/>
      <c r="AX16" s="3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2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2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2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3"/>
      <c r="HI16" s="33"/>
      <c r="HJ16" s="33"/>
    </row>
    <row r="17" spans="1:219" s="33" customFormat="1" ht="30" x14ac:dyDescent="0.25">
      <c r="A17" s="50" t="s">
        <v>35</v>
      </c>
      <c r="B17" s="51" t="s">
        <v>7</v>
      </c>
      <c r="C17" s="64">
        <f>C18+C19</f>
        <v>2509000</v>
      </c>
      <c r="D17" s="39">
        <f t="shared" ref="D17:F17" si="10">D18+D19</f>
        <v>2976600</v>
      </c>
      <c r="E17" s="39">
        <f t="shared" si="10"/>
        <v>3532300</v>
      </c>
      <c r="F17" s="39">
        <f t="shared" si="10"/>
        <v>3922445</v>
      </c>
      <c r="G17" s="39">
        <f t="shared" ref="G17:H17" si="11">G18+G19</f>
        <v>4452754</v>
      </c>
      <c r="H17" s="39">
        <f t="shared" si="11"/>
        <v>4519739.7859787541</v>
      </c>
      <c r="I17" s="39">
        <f t="shared" ref="I17:N17" si="12">I18+I19</f>
        <v>5002070.719619968</v>
      </c>
      <c r="J17" s="39">
        <f t="shared" si="12"/>
        <v>5814207.673557559</v>
      </c>
      <c r="K17" s="39">
        <f t="shared" si="12"/>
        <v>6250842.0998</v>
      </c>
      <c r="L17" s="39">
        <f t="shared" si="12"/>
        <v>4704096.9631000003</v>
      </c>
      <c r="M17" s="39">
        <f t="shared" si="12"/>
        <v>6119358.1580999997</v>
      </c>
      <c r="N17" s="39">
        <f t="shared" si="12"/>
        <v>7950983.2429</v>
      </c>
      <c r="O17" s="39">
        <f t="shared" ref="O17:P17" si="13">O18+O19</f>
        <v>8714779.1998567581</v>
      </c>
      <c r="P17" s="39">
        <f t="shared" si="13"/>
        <v>9727506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K17" s="34"/>
    </row>
    <row r="18" spans="1:219" ht="15.75" x14ac:dyDescent="0.25">
      <c r="A18" s="43">
        <v>6.1</v>
      </c>
      <c r="B18" s="44" t="s">
        <v>8</v>
      </c>
      <c r="C18" s="61">
        <v>2179700</v>
      </c>
      <c r="D18" s="36">
        <v>2598700</v>
      </c>
      <c r="E18" s="36">
        <v>3071100</v>
      </c>
      <c r="F18" s="36">
        <v>3462893</v>
      </c>
      <c r="G18" s="36">
        <v>3904454</v>
      </c>
      <c r="H18" s="36">
        <v>3900457.5549938567</v>
      </c>
      <c r="I18" s="36">
        <v>4354676.2281990759</v>
      </c>
      <c r="J18" s="36">
        <v>4957961.6471999995</v>
      </c>
      <c r="K18" s="36">
        <v>5368018.642</v>
      </c>
      <c r="L18" s="36">
        <v>4330779.6683999998</v>
      </c>
      <c r="M18" s="36">
        <v>5450088.5213000001</v>
      </c>
      <c r="N18" s="36">
        <v>6876298.4649999999</v>
      </c>
      <c r="O18" s="36">
        <v>7486956.981762127</v>
      </c>
      <c r="P18" s="36">
        <v>8413243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4"/>
      <c r="AR18" s="4"/>
      <c r="AS18" s="4"/>
      <c r="AT18" s="4"/>
      <c r="AU18" s="3"/>
      <c r="AV18" s="4"/>
      <c r="AW18" s="4"/>
      <c r="AX18" s="3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1"/>
      <c r="HI18" s="1"/>
      <c r="HJ18" s="1"/>
    </row>
    <row r="19" spans="1:219" ht="15.75" x14ac:dyDescent="0.25">
      <c r="A19" s="43">
        <v>6.2</v>
      </c>
      <c r="B19" s="44" t="s">
        <v>9</v>
      </c>
      <c r="C19" s="61">
        <v>329300</v>
      </c>
      <c r="D19" s="36">
        <v>377900</v>
      </c>
      <c r="E19" s="36">
        <v>461200</v>
      </c>
      <c r="F19" s="36">
        <v>459552</v>
      </c>
      <c r="G19" s="36">
        <v>548300</v>
      </c>
      <c r="H19" s="36">
        <v>619282.23098489735</v>
      </c>
      <c r="I19" s="36">
        <v>647394.49142089183</v>
      </c>
      <c r="J19" s="36">
        <v>856246.02635755995</v>
      </c>
      <c r="K19" s="36">
        <v>882823.45779999997</v>
      </c>
      <c r="L19" s="36">
        <v>373317.29470000003</v>
      </c>
      <c r="M19" s="36">
        <v>669269.63679999998</v>
      </c>
      <c r="N19" s="36">
        <v>1074684.7779000001</v>
      </c>
      <c r="O19" s="36">
        <v>1227822.2180946304</v>
      </c>
      <c r="P19" s="36">
        <v>1314263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4"/>
      <c r="AR19" s="4"/>
      <c r="AS19" s="4"/>
      <c r="AT19" s="4"/>
      <c r="AU19" s="3"/>
      <c r="AV19" s="4"/>
      <c r="AW19" s="4"/>
      <c r="AX19" s="3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1"/>
      <c r="HI19" s="1"/>
      <c r="HJ19" s="1"/>
    </row>
    <row r="20" spans="1:219" s="33" customFormat="1" ht="45" x14ac:dyDescent="0.25">
      <c r="A20" s="52" t="s">
        <v>36</v>
      </c>
      <c r="B20" s="53" t="s">
        <v>10</v>
      </c>
      <c r="C20" s="64">
        <f>SUM(C21:C27)</f>
        <v>2835327</v>
      </c>
      <c r="D20" s="39">
        <f t="shared" ref="D20:F20" si="14">SUM(D21:D27)</f>
        <v>3328241</v>
      </c>
      <c r="E20" s="39">
        <f t="shared" si="14"/>
        <v>3748538</v>
      </c>
      <c r="F20" s="39">
        <f t="shared" si="14"/>
        <v>4202240</v>
      </c>
      <c r="G20" s="39">
        <f t="shared" ref="G20:N20" si="15">SUM(G21:G27)</f>
        <v>4947894</v>
      </c>
      <c r="H20" s="39">
        <f t="shared" si="15"/>
        <v>4940863.5934522981</v>
      </c>
      <c r="I20" s="39">
        <f t="shared" si="15"/>
        <v>5397429.2111552991</v>
      </c>
      <c r="J20" s="39">
        <f t="shared" si="15"/>
        <v>5900249.7103845309</v>
      </c>
      <c r="K20" s="39">
        <f t="shared" si="15"/>
        <v>6136689.4437999995</v>
      </c>
      <c r="L20" s="39">
        <f t="shared" si="15"/>
        <v>4974923.1960000005</v>
      </c>
      <c r="M20" s="39">
        <f t="shared" si="15"/>
        <v>7113938.5725999996</v>
      </c>
      <c r="N20" s="39">
        <f t="shared" si="15"/>
        <v>8394528.9047999997</v>
      </c>
      <c r="O20" s="39">
        <f t="shared" ref="O20:P20" si="16">SUM(O21:O27)</f>
        <v>9321550.6289873607</v>
      </c>
      <c r="P20" s="39">
        <f t="shared" si="16"/>
        <v>10608531.111078022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K20" s="34"/>
    </row>
    <row r="21" spans="1:219" ht="15.75" x14ac:dyDescent="0.25">
      <c r="A21" s="43">
        <v>7.1</v>
      </c>
      <c r="B21" s="44" t="s">
        <v>11</v>
      </c>
      <c r="C21" s="61">
        <v>212010</v>
      </c>
      <c r="D21" s="36">
        <v>246580.00000000003</v>
      </c>
      <c r="E21" s="36">
        <v>266284</v>
      </c>
      <c r="F21" s="36">
        <v>345080</v>
      </c>
      <c r="G21" s="36">
        <v>345733</v>
      </c>
      <c r="H21" s="36">
        <v>375798.57815337926</v>
      </c>
      <c r="I21" s="36">
        <v>437481.17560862034</v>
      </c>
      <c r="J21" s="36">
        <v>447830</v>
      </c>
      <c r="K21" s="36">
        <v>482141</v>
      </c>
      <c r="L21" s="36">
        <v>513323</v>
      </c>
      <c r="M21" s="36">
        <v>517068</v>
      </c>
      <c r="N21" s="36">
        <v>544198</v>
      </c>
      <c r="O21" s="36">
        <v>576523.6242861317</v>
      </c>
      <c r="P21" s="36">
        <v>639998.93567083695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4"/>
      <c r="AR21" s="4"/>
      <c r="AS21" s="4"/>
      <c r="AT21" s="4"/>
      <c r="AU21" s="3"/>
      <c r="AV21" s="4"/>
      <c r="AW21" s="4"/>
      <c r="AX21" s="3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1"/>
      <c r="HI21" s="1"/>
      <c r="HJ21" s="1"/>
    </row>
    <row r="22" spans="1:219" ht="15.75" x14ac:dyDescent="0.25">
      <c r="A22" s="43">
        <v>7.2</v>
      </c>
      <c r="B22" s="44" t="s">
        <v>12</v>
      </c>
      <c r="C22" s="61">
        <v>1628100</v>
      </c>
      <c r="D22" s="36">
        <v>1981800</v>
      </c>
      <c r="E22" s="36">
        <v>2237900</v>
      </c>
      <c r="F22" s="36">
        <v>2408899</v>
      </c>
      <c r="G22" s="36">
        <v>2933422</v>
      </c>
      <c r="H22" s="36">
        <v>3053898.2097158618</v>
      </c>
      <c r="I22" s="36">
        <v>3486851.6375762913</v>
      </c>
      <c r="J22" s="36">
        <v>3883055.4440000001</v>
      </c>
      <c r="K22" s="36">
        <v>3957828.0617000004</v>
      </c>
      <c r="L22" s="36">
        <v>2820253.1022000001</v>
      </c>
      <c r="M22" s="36">
        <v>4532479.4726</v>
      </c>
      <c r="N22" s="36">
        <v>5259465.1519999998</v>
      </c>
      <c r="O22" s="36">
        <v>5781476.554659809</v>
      </c>
      <c r="P22" s="36">
        <v>6658762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4"/>
      <c r="AR22" s="4"/>
      <c r="AS22" s="4"/>
      <c r="AT22" s="4"/>
      <c r="AU22" s="3"/>
      <c r="AV22" s="4"/>
      <c r="AW22" s="4"/>
      <c r="AX22" s="3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1"/>
      <c r="HI22" s="1"/>
      <c r="HJ22" s="1"/>
    </row>
    <row r="23" spans="1:219" ht="15.75" x14ac:dyDescent="0.25">
      <c r="A23" s="43">
        <v>7.3</v>
      </c>
      <c r="B23" s="44" t="s">
        <v>13</v>
      </c>
      <c r="C23" s="61">
        <v>84800</v>
      </c>
      <c r="D23" s="36">
        <v>81400</v>
      </c>
      <c r="E23" s="36">
        <v>53900</v>
      </c>
      <c r="F23" s="36">
        <v>68802</v>
      </c>
      <c r="G23" s="36">
        <v>57143</v>
      </c>
      <c r="H23" s="36">
        <v>59308.295237925719</v>
      </c>
      <c r="I23" s="36">
        <v>72294.056459375177</v>
      </c>
      <c r="J23" s="36">
        <v>112034.83270900001</v>
      </c>
      <c r="K23" s="36">
        <v>111064.89110000001</v>
      </c>
      <c r="L23" s="36">
        <v>111044.25049999999</v>
      </c>
      <c r="M23" s="36">
        <v>154574.70540000001</v>
      </c>
      <c r="N23" s="36">
        <v>221605.568</v>
      </c>
      <c r="O23" s="36">
        <v>260342.45574629001</v>
      </c>
      <c r="P23" s="36">
        <v>267809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3"/>
      <c r="AV23" s="4"/>
      <c r="AW23" s="4"/>
      <c r="AX23" s="3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1"/>
      <c r="HI23" s="1"/>
      <c r="HJ23" s="1"/>
    </row>
    <row r="24" spans="1:219" ht="15.75" x14ac:dyDescent="0.25">
      <c r="A24" s="43">
        <v>7.4</v>
      </c>
      <c r="B24" s="44" t="s">
        <v>14</v>
      </c>
      <c r="C24" s="61">
        <v>4100</v>
      </c>
      <c r="D24" s="36">
        <v>9600</v>
      </c>
      <c r="E24" s="36">
        <v>4500</v>
      </c>
      <c r="F24" s="36">
        <v>9362</v>
      </c>
      <c r="G24" s="36">
        <v>23137</v>
      </c>
      <c r="H24" s="36">
        <v>21979.994302945288</v>
      </c>
      <c r="I24" s="36">
        <v>25350.02089477019</v>
      </c>
      <c r="J24" s="36">
        <v>14144.712227250002</v>
      </c>
      <c r="K24" s="36">
        <v>20783.206899999997</v>
      </c>
      <c r="L24" s="36">
        <v>2716.2295999999988</v>
      </c>
      <c r="M24" s="36">
        <v>1333.5407999999989</v>
      </c>
      <c r="N24" s="36">
        <v>7930.4160000000011</v>
      </c>
      <c r="O24" s="36">
        <v>8451.8671580434966</v>
      </c>
      <c r="P24" s="36">
        <v>9144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3"/>
      <c r="AV24" s="4"/>
      <c r="AW24" s="4"/>
      <c r="AX24" s="3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1"/>
      <c r="HI24" s="1"/>
      <c r="HJ24" s="1"/>
    </row>
    <row r="25" spans="1:219" ht="30" x14ac:dyDescent="0.25">
      <c r="A25" s="43">
        <v>7.5</v>
      </c>
      <c r="B25" s="44" t="s">
        <v>15</v>
      </c>
      <c r="C25" s="61">
        <v>447800</v>
      </c>
      <c r="D25" s="36">
        <v>482300</v>
      </c>
      <c r="E25" s="36">
        <v>564500</v>
      </c>
      <c r="F25" s="36">
        <v>660876</v>
      </c>
      <c r="G25" s="36">
        <v>737909</v>
      </c>
      <c r="H25" s="36">
        <v>558063.37014466501</v>
      </c>
      <c r="I25" s="36">
        <v>570785.98836309346</v>
      </c>
      <c r="J25" s="36">
        <v>583954.82750000001</v>
      </c>
      <c r="K25" s="36">
        <v>588981.87760000001</v>
      </c>
      <c r="L25" s="36">
        <v>494982.76809999999</v>
      </c>
      <c r="M25" s="36">
        <v>684142.73540000001</v>
      </c>
      <c r="N25" s="36">
        <v>850588.54399999999</v>
      </c>
      <c r="O25" s="36">
        <v>971723.48978931631</v>
      </c>
      <c r="P25" s="36">
        <v>1054848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3"/>
      <c r="AV25" s="4"/>
      <c r="AW25" s="4"/>
      <c r="AX25" s="3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1"/>
      <c r="HI25" s="1"/>
      <c r="HJ25" s="1"/>
    </row>
    <row r="26" spans="1:219" ht="15.75" x14ac:dyDescent="0.25">
      <c r="A26" s="43">
        <v>7.6</v>
      </c>
      <c r="B26" s="44" t="s">
        <v>16</v>
      </c>
      <c r="C26" s="61">
        <v>17800</v>
      </c>
      <c r="D26" s="36">
        <v>14400</v>
      </c>
      <c r="E26" s="36">
        <v>15900</v>
      </c>
      <c r="F26" s="36">
        <v>16855</v>
      </c>
      <c r="G26" s="36">
        <v>15144</v>
      </c>
      <c r="H26" s="36">
        <v>18721.497413898152</v>
      </c>
      <c r="I26" s="36">
        <v>19467.258309788842</v>
      </c>
      <c r="J26" s="36">
        <v>48772.893948280005</v>
      </c>
      <c r="K26" s="36">
        <v>49996.406499999997</v>
      </c>
      <c r="L26" s="36">
        <v>51339.845600000001</v>
      </c>
      <c r="M26" s="36">
        <v>56189.118399999999</v>
      </c>
      <c r="N26" s="36">
        <v>60770.224799999996</v>
      </c>
      <c r="O26" s="36">
        <v>63967.039418468834</v>
      </c>
      <c r="P26" s="36">
        <v>65430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3"/>
      <c r="AV26" s="4"/>
      <c r="AW26" s="4"/>
      <c r="AX26" s="3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1"/>
      <c r="HI26" s="1"/>
      <c r="HJ26" s="1"/>
    </row>
    <row r="27" spans="1:219" ht="30" x14ac:dyDescent="0.25">
      <c r="A27" s="43">
        <v>7.7</v>
      </c>
      <c r="B27" s="44" t="s">
        <v>17</v>
      </c>
      <c r="C27" s="61">
        <v>440717</v>
      </c>
      <c r="D27" s="36">
        <v>512160.99999999994</v>
      </c>
      <c r="E27" s="36">
        <v>605554</v>
      </c>
      <c r="F27" s="36">
        <v>692366</v>
      </c>
      <c r="G27" s="36">
        <v>835406</v>
      </c>
      <c r="H27" s="36">
        <v>853093.64848362235</v>
      </c>
      <c r="I27" s="36">
        <v>785199.07394335954</v>
      </c>
      <c r="J27" s="36">
        <v>810457</v>
      </c>
      <c r="K27" s="36">
        <v>925894</v>
      </c>
      <c r="L27" s="36">
        <v>981264</v>
      </c>
      <c r="M27" s="36">
        <v>1168151</v>
      </c>
      <c r="N27" s="36">
        <v>1449971</v>
      </c>
      <c r="O27" s="36">
        <v>1659065.5979293005</v>
      </c>
      <c r="P27" s="36">
        <v>1912539.175407185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3"/>
      <c r="AV27" s="4"/>
      <c r="AW27" s="4"/>
      <c r="AX27" s="3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1"/>
      <c r="HI27" s="1"/>
      <c r="HJ27" s="1"/>
    </row>
    <row r="28" spans="1:219" ht="15.75" x14ac:dyDescent="0.25">
      <c r="A28" s="45" t="s">
        <v>37</v>
      </c>
      <c r="B28" s="44" t="s">
        <v>18</v>
      </c>
      <c r="C28" s="61">
        <v>1403097</v>
      </c>
      <c r="D28" s="36">
        <v>1556233</v>
      </c>
      <c r="E28" s="36">
        <v>1680837</v>
      </c>
      <c r="F28" s="36">
        <v>1869595</v>
      </c>
      <c r="G28" s="36">
        <v>2017622</v>
      </c>
      <c r="H28" s="36">
        <v>2087200.270141134</v>
      </c>
      <c r="I28" s="36">
        <v>2436380.1260700715</v>
      </c>
      <c r="J28" s="36">
        <v>3243796</v>
      </c>
      <c r="K28" s="36">
        <v>3587164</v>
      </c>
      <c r="L28" s="36">
        <v>3944299</v>
      </c>
      <c r="M28" s="36">
        <v>4334559</v>
      </c>
      <c r="N28" s="36">
        <v>5734326</v>
      </c>
      <c r="O28" s="36">
        <v>6323814.8705781559</v>
      </c>
      <c r="P28" s="36">
        <v>7247724.1103035677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3"/>
      <c r="AV28" s="4"/>
      <c r="AW28" s="4"/>
      <c r="AX28" s="3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1"/>
      <c r="HI28" s="1"/>
      <c r="HJ28" s="1"/>
    </row>
    <row r="29" spans="1:219" ht="45" x14ac:dyDescent="0.25">
      <c r="A29" s="45" t="s">
        <v>38</v>
      </c>
      <c r="B29" s="44" t="s">
        <v>19</v>
      </c>
      <c r="C29" s="61">
        <v>2462193</v>
      </c>
      <c r="D29" s="36">
        <v>2994192</v>
      </c>
      <c r="E29" s="36">
        <v>3360192</v>
      </c>
      <c r="F29" s="36">
        <v>3844419</v>
      </c>
      <c r="G29" s="36">
        <v>4270998</v>
      </c>
      <c r="H29" s="36">
        <v>4731777.0180298565</v>
      </c>
      <c r="I29" s="36">
        <v>5321191.5662394157</v>
      </c>
      <c r="J29" s="36">
        <v>5814661.9966000002</v>
      </c>
      <c r="K29" s="36">
        <v>6076183.8980999999</v>
      </c>
      <c r="L29" s="36">
        <v>6358977.0788000003</v>
      </c>
      <c r="M29" s="36">
        <v>7413679.0732000005</v>
      </c>
      <c r="N29" s="36">
        <v>8386347.7904000003</v>
      </c>
      <c r="O29" s="36">
        <v>9446156.0718273371</v>
      </c>
      <c r="P29" s="36">
        <v>10505895.402783258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3"/>
      <c r="AV29" s="4"/>
      <c r="AW29" s="4"/>
      <c r="AX29" s="3"/>
      <c r="AY29" s="5"/>
      <c r="AZ29" s="5"/>
      <c r="BA29" s="5"/>
      <c r="BB29" s="5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1"/>
      <c r="HI29" s="1"/>
      <c r="HJ29" s="1"/>
    </row>
    <row r="30" spans="1:219" ht="15.75" x14ac:dyDescent="0.25">
      <c r="A30" s="45" t="s">
        <v>39</v>
      </c>
      <c r="B30" s="44" t="s">
        <v>54</v>
      </c>
      <c r="C30" s="61">
        <v>1095901.8499999999</v>
      </c>
      <c r="D30" s="36">
        <v>1228686</v>
      </c>
      <c r="E30" s="36">
        <v>1382137</v>
      </c>
      <c r="F30" s="36">
        <v>1525259</v>
      </c>
      <c r="G30" s="36">
        <v>1883483</v>
      </c>
      <c r="H30" s="36">
        <v>1937307.392081284</v>
      </c>
      <c r="I30" s="36">
        <v>2208256.7801859714</v>
      </c>
      <c r="J30" s="36">
        <v>2465611</v>
      </c>
      <c r="K30" s="36">
        <v>2780838</v>
      </c>
      <c r="L30" s="36">
        <v>3373882</v>
      </c>
      <c r="M30" s="36">
        <v>3670480</v>
      </c>
      <c r="N30" s="36">
        <v>4204782</v>
      </c>
      <c r="O30" s="36">
        <v>4405024.3369882163</v>
      </c>
      <c r="P30" s="36">
        <v>4634326.6203139592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3"/>
      <c r="AV30" s="4"/>
      <c r="AW30" s="4"/>
      <c r="AX30" s="3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1"/>
      <c r="HI30" s="1"/>
      <c r="HJ30" s="1"/>
    </row>
    <row r="31" spans="1:219" ht="15.75" x14ac:dyDescent="0.25">
      <c r="A31" s="45" t="s">
        <v>40</v>
      </c>
      <c r="B31" s="44" t="s">
        <v>20</v>
      </c>
      <c r="C31" s="61">
        <v>2430599.7644000002</v>
      </c>
      <c r="D31" s="36">
        <v>2745392</v>
      </c>
      <c r="E31" s="36">
        <v>3184419</v>
      </c>
      <c r="F31" s="36">
        <v>3784104</v>
      </c>
      <c r="G31" s="36">
        <v>4773173</v>
      </c>
      <c r="H31" s="36">
        <v>5303141.9449510928</v>
      </c>
      <c r="I31" s="36">
        <v>5908882.0079701105</v>
      </c>
      <c r="J31" s="36">
        <v>6367983.9390000002</v>
      </c>
      <c r="K31" s="36">
        <v>7286156.3366</v>
      </c>
      <c r="L31" s="36">
        <v>6486247.2038000003</v>
      </c>
      <c r="M31" s="36">
        <v>7335551.1409999998</v>
      </c>
      <c r="N31" s="36">
        <v>8939818.5903999992</v>
      </c>
      <c r="O31" s="36">
        <v>9885158.6343061216</v>
      </c>
      <c r="P31" s="36">
        <v>11086225.973313466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3"/>
      <c r="AV31" s="4"/>
      <c r="AW31" s="4"/>
      <c r="AX31" s="3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1"/>
      <c r="HI31" s="1"/>
      <c r="HJ31" s="1"/>
    </row>
    <row r="32" spans="1:219" s="34" customFormat="1" ht="15.75" x14ac:dyDescent="0.25">
      <c r="A32" s="46"/>
      <c r="B32" s="47" t="s">
        <v>30</v>
      </c>
      <c r="C32" s="62">
        <f>C17+C20+C28+C29+C30+C31</f>
        <v>12736118.614399999</v>
      </c>
      <c r="D32" s="37">
        <f t="shared" ref="D32:F32" si="17">D17+D20+D28+D29+D30+D31</f>
        <v>14829344</v>
      </c>
      <c r="E32" s="37">
        <f t="shared" si="17"/>
        <v>16888423</v>
      </c>
      <c r="F32" s="37">
        <f t="shared" si="17"/>
        <v>19148062</v>
      </c>
      <c r="G32" s="37">
        <f t="shared" ref="G32:H32" si="18">G17+G20+G28+G29+G30+G31</f>
        <v>22345924</v>
      </c>
      <c r="H32" s="37">
        <f t="shared" si="18"/>
        <v>23520030.004634418</v>
      </c>
      <c r="I32" s="37">
        <f t="shared" ref="I32:K32" si="19">I17+I20+I28+I29+I30+I31</f>
        <v>26274210.411240835</v>
      </c>
      <c r="J32" s="37">
        <f t="shared" si="19"/>
        <v>29606510.319542091</v>
      </c>
      <c r="K32" s="37">
        <f t="shared" si="19"/>
        <v>32117873.778300002</v>
      </c>
      <c r="L32" s="37">
        <f t="shared" ref="L32:M32" si="20">L17+L20+L28+L29+L30+L31</f>
        <v>29842425.4417</v>
      </c>
      <c r="M32" s="37">
        <f t="shared" si="20"/>
        <v>35987565.944900006</v>
      </c>
      <c r="N32" s="37">
        <f t="shared" ref="N32" si="21">N17+N20+N28+N29+N30+N31</f>
        <v>43610786.528500006</v>
      </c>
      <c r="O32" s="37">
        <f t="shared" ref="O32" si="22">O17+O20+O28+O29+O30+O31</f>
        <v>48096483.742543951</v>
      </c>
      <c r="P32" s="37">
        <f t="shared" ref="P32" si="23">P17+P20+P28+P29+P30+P31</f>
        <v>53810209.217792273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3"/>
      <c r="AV32" s="4"/>
      <c r="AW32" s="4"/>
      <c r="AX32" s="3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3"/>
      <c r="HI32" s="33"/>
      <c r="HJ32" s="33"/>
    </row>
    <row r="33" spans="1:219" s="33" customFormat="1" ht="15.75" x14ac:dyDescent="0.25">
      <c r="A33" s="50" t="s">
        <v>27</v>
      </c>
      <c r="B33" s="54" t="s">
        <v>51</v>
      </c>
      <c r="C33" s="64">
        <f t="shared" ref="C33:H33" si="24">C6+C11+C13+C14+C15+C17+C20+C28+C29+C30+C31</f>
        <v>31034652.419439547</v>
      </c>
      <c r="D33" s="39">
        <f t="shared" si="24"/>
        <v>33826905.645491898</v>
      </c>
      <c r="E33" s="39">
        <f t="shared" si="24"/>
        <v>37561364.151428498</v>
      </c>
      <c r="F33" s="39">
        <f t="shared" si="24"/>
        <v>43366680.719736822</v>
      </c>
      <c r="G33" s="39">
        <f t="shared" si="24"/>
        <v>49701924</v>
      </c>
      <c r="H33" s="39">
        <f t="shared" si="24"/>
        <v>55243574.543964185</v>
      </c>
      <c r="I33" s="39">
        <f t="shared" ref="I33:K33" si="25">I6+I11+I13+I14+I15+I17+I20+I28+I29+I30+I31</f>
        <v>64502662.126388669</v>
      </c>
      <c r="J33" s="39">
        <f t="shared" si="25"/>
        <v>71526422.630116805</v>
      </c>
      <c r="K33" s="39">
        <f t="shared" si="25"/>
        <v>76504207.811827525</v>
      </c>
      <c r="L33" s="39">
        <f t="shared" ref="L33:M33" si="26">L6+L11+L13+L14+L15+L17+L20+L28+L29+L30+L31</f>
        <v>80330553.212537974</v>
      </c>
      <c r="M33" s="39">
        <f t="shared" si="26"/>
        <v>94289050.063409999</v>
      </c>
      <c r="N33" s="39">
        <f t="shared" ref="N33" si="27">N6+N11+N13+N14+N15+N17+N20+N28+N29+N30+N31</f>
        <v>108501041.03185</v>
      </c>
      <c r="O33" s="39">
        <f t="shared" ref="O33" si="28">O6+O11+O13+O14+O15+O17+O20+O28+O29+O30+O31</f>
        <v>116089141.46864136</v>
      </c>
      <c r="P33" s="39">
        <f t="shared" ref="P33" si="29">P6+P11+P13+P14+P15+P17+P20+P28+P29+P30+P31</f>
        <v>129984973.37368186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K33" s="34"/>
    </row>
    <row r="34" spans="1:219" s="34" customFormat="1" ht="15.75" x14ac:dyDescent="0.25">
      <c r="A34" s="55" t="s">
        <v>43</v>
      </c>
      <c r="B34" s="56" t="s">
        <v>25</v>
      </c>
      <c r="C34" s="66">
        <f>GSVA_cur!C34</f>
        <v>4243900</v>
      </c>
      <c r="D34" s="41">
        <f>GSVA_cur!D34</f>
        <v>4656500</v>
      </c>
      <c r="E34" s="41">
        <f>GSVA_cur!E34</f>
        <v>5263500</v>
      </c>
      <c r="F34" s="41">
        <f>GSVA_cur!F34</f>
        <v>5418300</v>
      </c>
      <c r="G34" s="41">
        <f>GSVA_cur!G34</f>
        <v>6216700</v>
      </c>
      <c r="H34" s="41">
        <f>GSVA_cur!H34</f>
        <v>7574400</v>
      </c>
      <c r="I34" s="41">
        <f>GSVA_cur!I34</f>
        <v>7755630.3298729388</v>
      </c>
      <c r="J34" s="41">
        <f>GSVA_cur!J34</f>
        <v>8960832</v>
      </c>
      <c r="K34" s="41">
        <f>GSVA_cur!K34</f>
        <v>8527829</v>
      </c>
      <c r="L34" s="41">
        <f>GSVA_cur!L34</f>
        <v>9851978</v>
      </c>
      <c r="M34" s="41">
        <f>GSVA_cur!M34</f>
        <v>10652913.199104151</v>
      </c>
      <c r="N34" s="41">
        <f>GSVA_cur!N34</f>
        <v>12382484</v>
      </c>
      <c r="O34" s="41">
        <f>GSVA_cur!O34</f>
        <v>13532100</v>
      </c>
      <c r="P34" s="41">
        <f>GSVA_cur!P34</f>
        <v>14892600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3"/>
      <c r="AV34" s="4"/>
      <c r="AW34" s="4"/>
      <c r="AX34" s="3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</row>
    <row r="35" spans="1:219" s="34" customFormat="1" ht="15.75" x14ac:dyDescent="0.25">
      <c r="A35" s="70" t="s">
        <v>44</v>
      </c>
      <c r="B35" s="56" t="s">
        <v>24</v>
      </c>
      <c r="C35" s="66">
        <f>GSVA_cur!C35</f>
        <v>1279000</v>
      </c>
      <c r="D35" s="41">
        <f>GSVA_cur!D35</f>
        <v>1463800</v>
      </c>
      <c r="E35" s="41">
        <f>GSVA_cur!E35</f>
        <v>1508500</v>
      </c>
      <c r="F35" s="41">
        <f>GSVA_cur!F35</f>
        <v>1691600</v>
      </c>
      <c r="G35" s="41">
        <f>GSVA_cur!G35</f>
        <v>1435900</v>
      </c>
      <c r="H35" s="41">
        <f>GSVA_cur!H35</f>
        <v>1583100</v>
      </c>
      <c r="I35" s="41">
        <f>GSVA_cur!I35</f>
        <v>1669277</v>
      </c>
      <c r="J35" s="41">
        <f>GSVA_cur!J35</f>
        <v>1406281</v>
      </c>
      <c r="K35" s="41">
        <f>GSVA_cur!K35</f>
        <v>2228698</v>
      </c>
      <c r="L35" s="41">
        <f>GSVA_cur!L35</f>
        <v>2880617</v>
      </c>
      <c r="M35" s="41">
        <f>GSVA_cur!M35</f>
        <v>3730072.9999999995</v>
      </c>
      <c r="N35" s="41">
        <f>GSVA_cur!N35</f>
        <v>4153900</v>
      </c>
      <c r="O35" s="41">
        <f>GSVA_cur!O35</f>
        <v>2881600</v>
      </c>
      <c r="P35" s="41">
        <f>GSVA_cur!P35</f>
        <v>2577800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3"/>
      <c r="AV35" s="4"/>
      <c r="AW35" s="4"/>
      <c r="AX35" s="3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</row>
    <row r="36" spans="1:219" s="34" customFormat="1" ht="15.75" x14ac:dyDescent="0.25">
      <c r="A36" s="55" t="s">
        <v>45</v>
      </c>
      <c r="B36" s="56" t="s">
        <v>63</v>
      </c>
      <c r="C36" s="62">
        <f>C33+C34-C35</f>
        <v>33999552.419439547</v>
      </c>
      <c r="D36" s="37">
        <f t="shared" ref="D36:L36" si="30">D33+D34-D35</f>
        <v>37019605.645491898</v>
      </c>
      <c r="E36" s="37">
        <f t="shared" si="30"/>
        <v>41316364.151428498</v>
      </c>
      <c r="F36" s="37">
        <f t="shared" si="30"/>
        <v>47093380.719736822</v>
      </c>
      <c r="G36" s="37">
        <f t="shared" si="30"/>
        <v>54482724</v>
      </c>
      <c r="H36" s="37">
        <f t="shared" si="30"/>
        <v>61234874.543964185</v>
      </c>
      <c r="I36" s="37">
        <f t="shared" si="30"/>
        <v>70589015.456261605</v>
      </c>
      <c r="J36" s="37">
        <f t="shared" si="30"/>
        <v>79080973.630116805</v>
      </c>
      <c r="K36" s="37">
        <f t="shared" si="30"/>
        <v>82803338.811827525</v>
      </c>
      <c r="L36" s="37">
        <f t="shared" si="30"/>
        <v>87301914.212537974</v>
      </c>
      <c r="M36" s="37">
        <f t="shared" ref="M36:N36" si="31">M33+M34-M35</f>
        <v>101211890.26251414</v>
      </c>
      <c r="N36" s="37">
        <f t="shared" si="31"/>
        <v>116729625.03185</v>
      </c>
      <c r="O36" s="37">
        <f t="shared" ref="O36" si="32">O33+O34-O35</f>
        <v>126739641.46864136</v>
      </c>
      <c r="P36" s="37">
        <f t="shared" ref="P36" si="33">P33+P34-P35</f>
        <v>142299773.37368184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3"/>
      <c r="AV36" s="4"/>
      <c r="AW36" s="4"/>
      <c r="AX36" s="3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</row>
    <row r="37" spans="1:219" s="34" customFormat="1" ht="15.75" x14ac:dyDescent="0.25">
      <c r="A37" s="55" t="s">
        <v>46</v>
      </c>
      <c r="B37" s="56" t="s">
        <v>42</v>
      </c>
      <c r="C37" s="66">
        <f>GSVA_cur!C37</f>
        <v>492750</v>
      </c>
      <c r="D37" s="41">
        <f>GSVA_cur!D37</f>
        <v>495660</v>
      </c>
      <c r="E37" s="41">
        <f>GSVA_cur!E37</f>
        <v>498570</v>
      </c>
      <c r="F37" s="41">
        <f>GSVA_cur!F37</f>
        <v>501510</v>
      </c>
      <c r="G37" s="41">
        <f>GSVA_cur!G37</f>
        <v>504460</v>
      </c>
      <c r="H37" s="41">
        <f>GSVA_cur!H37</f>
        <v>507430</v>
      </c>
      <c r="I37" s="41">
        <f>GSVA_cur!I37</f>
        <v>510410</v>
      </c>
      <c r="J37" s="41">
        <f>GSVA_cur!J37</f>
        <v>513410</v>
      </c>
      <c r="K37" s="41">
        <f>GSVA_cur!K37</f>
        <v>516420</v>
      </c>
      <c r="L37" s="41">
        <f>GSVA_cur!L37</f>
        <v>519460</v>
      </c>
      <c r="M37" s="41">
        <f>GSVA_cur!M37</f>
        <v>522510</v>
      </c>
      <c r="N37" s="41">
        <f>GSVA_cur!N37</f>
        <v>530790</v>
      </c>
      <c r="O37" s="41">
        <f>GSVA_cur!O37</f>
        <v>532630</v>
      </c>
      <c r="P37" s="41">
        <f>GSVA_cur!P37</f>
        <v>534480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1"/>
      <c r="AQ37" s="2"/>
      <c r="AR37" s="2"/>
      <c r="AS37" s="2"/>
      <c r="AT37" s="2"/>
      <c r="AU37" s="1"/>
      <c r="AV37" s="2"/>
      <c r="AW37" s="2"/>
      <c r="AX37" s="1"/>
      <c r="AY37" s="1"/>
      <c r="AZ37" s="1"/>
      <c r="BA37" s="1"/>
      <c r="BB37" s="1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</row>
    <row r="38" spans="1:219" s="34" customFormat="1" ht="15.75" x14ac:dyDescent="0.25">
      <c r="A38" s="55" t="s">
        <v>47</v>
      </c>
      <c r="B38" s="56" t="s">
        <v>64</v>
      </c>
      <c r="C38" s="62">
        <f>C36/C37*1000</f>
        <v>68999.599024737792</v>
      </c>
      <c r="D38" s="37">
        <f t="shared" ref="D38:L38" si="34">D36/D37*1000</f>
        <v>74687.49878039764</v>
      </c>
      <c r="E38" s="37">
        <f t="shared" si="34"/>
        <v>82869.735747093684</v>
      </c>
      <c r="F38" s="37">
        <f t="shared" si="34"/>
        <v>93903.173854433247</v>
      </c>
      <c r="G38" s="37">
        <f t="shared" si="34"/>
        <v>108002.06953970583</v>
      </c>
      <c r="H38" s="37">
        <f t="shared" si="34"/>
        <v>120676.49635213563</v>
      </c>
      <c r="I38" s="37">
        <f t="shared" si="34"/>
        <v>138298.6529579389</v>
      </c>
      <c r="J38" s="37">
        <f t="shared" si="34"/>
        <v>154030.84012800065</v>
      </c>
      <c r="K38" s="37">
        <f t="shared" si="34"/>
        <v>160341.07666594538</v>
      </c>
      <c r="L38" s="37">
        <f t="shared" si="34"/>
        <v>168062.82334065755</v>
      </c>
      <c r="M38" s="37">
        <f t="shared" ref="M38" si="35">M36/M37*1000</f>
        <v>193703.25977017501</v>
      </c>
      <c r="N38" s="37">
        <f t="shared" ref="N38" si="36">N36/N37*1000</f>
        <v>219916.77505576593</v>
      </c>
      <c r="O38" s="37">
        <f t="shared" ref="O38" si="37">O36/O37*1000</f>
        <v>237950.62514060672</v>
      </c>
      <c r="P38" s="37">
        <f t="shared" ref="P38" si="38">P36/P37*1000</f>
        <v>266239.6598070683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2"/>
      <c r="AR38" s="2"/>
      <c r="AS38" s="2"/>
      <c r="AT38" s="2"/>
      <c r="AU38" s="1"/>
      <c r="AV38" s="2"/>
      <c r="AW38" s="2"/>
      <c r="AX38" s="3"/>
      <c r="AY38" s="3"/>
      <c r="AZ38" s="3"/>
      <c r="BA38" s="3"/>
      <c r="BB38" s="3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DC38" s="35"/>
      <c r="DD38" s="35"/>
      <c r="DE38" s="35"/>
      <c r="DF38" s="35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</row>
    <row r="39" spans="1:219" ht="33.75" customHeight="1" x14ac:dyDescent="0.25">
      <c r="A39" s="9" t="s">
        <v>75</v>
      </c>
    </row>
    <row r="40" spans="1:219" ht="15.75" x14ac:dyDescent="0.25">
      <c r="A40" s="14"/>
      <c r="B40" s="1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219" ht="15.75" x14ac:dyDescent="0.25">
      <c r="A41" s="16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19" ht="15.75" x14ac:dyDescent="0.25">
      <c r="A42" s="16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19" x14ac:dyDescent="0.25">
      <c r="A43" s="21"/>
      <c r="B43" s="2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9" ht="15.75" x14ac:dyDescent="0.25">
      <c r="A44" s="16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219" ht="15.75" x14ac:dyDescent="0.25">
      <c r="A45" s="16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19" ht="15.75" x14ac:dyDescent="0.25">
      <c r="A46" s="16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219" ht="15.75" x14ac:dyDescent="0.25">
      <c r="A47" s="16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219" ht="15.75" x14ac:dyDescent="0.25">
      <c r="A48" s="16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5.75" x14ac:dyDescent="0.25">
      <c r="A49" s="16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5.75" x14ac:dyDescent="0.25">
      <c r="A50" s="16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5.75" x14ac:dyDescent="0.25">
      <c r="A51" s="18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5.75" x14ac:dyDescent="0.25">
      <c r="A52" s="18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5.75" x14ac:dyDescent="0.25">
      <c r="A53" s="18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5.75" x14ac:dyDescent="0.25">
      <c r="A54" s="18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5.75" x14ac:dyDescent="0.25">
      <c r="A55" s="19"/>
      <c r="B55" s="20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5.75" x14ac:dyDescent="0.25">
      <c r="A56" s="23"/>
      <c r="B56" s="2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ht="15.75" x14ac:dyDescent="0.25">
      <c r="A57" s="25"/>
      <c r="B57" s="26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5.75" x14ac:dyDescent="0.25">
      <c r="A58" s="25"/>
      <c r="B58" s="26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5.75" x14ac:dyDescent="0.25">
      <c r="A59" s="28"/>
      <c r="B59" s="29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5.75" x14ac:dyDescent="0.25">
      <c r="A60" s="25"/>
      <c r="B60" s="26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5.75" x14ac:dyDescent="0.25">
      <c r="A61" s="28"/>
      <c r="B61" s="29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8" spans="1:16" ht="15.75" x14ac:dyDescent="0.25">
      <c r="A68" s="12"/>
      <c r="B68" s="13"/>
    </row>
    <row r="69" spans="1:16" ht="15.75" x14ac:dyDescent="0.25">
      <c r="A69" s="14"/>
      <c r="B69" s="1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 x14ac:dyDescent="0.25">
      <c r="A70" s="16"/>
      <c r="B70" s="17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 x14ac:dyDescent="0.25">
      <c r="A71" s="16"/>
      <c r="B71" s="17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 x14ac:dyDescent="0.25">
      <c r="A72" s="16"/>
      <c r="B72" s="1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 x14ac:dyDescent="0.25">
      <c r="A73" s="16"/>
      <c r="B73" s="17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 x14ac:dyDescent="0.25">
      <c r="A74" s="18"/>
      <c r="B74" s="17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 x14ac:dyDescent="0.25">
      <c r="A75" s="19"/>
      <c r="B75" s="2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 x14ac:dyDescent="0.25">
      <c r="A76" s="14"/>
      <c r="B76" s="1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 x14ac:dyDescent="0.25">
      <c r="A77" s="18"/>
      <c r="B77" s="17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 x14ac:dyDescent="0.25">
      <c r="A78" s="18"/>
      <c r="B78" s="17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 x14ac:dyDescent="0.25">
      <c r="A79" s="19"/>
      <c r="B79" s="2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 x14ac:dyDescent="0.25">
      <c r="A80" s="14"/>
      <c r="B80" s="1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 x14ac:dyDescent="0.25">
      <c r="A81" s="16"/>
      <c r="B81" s="17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x14ac:dyDescent="0.25">
      <c r="A82" s="16"/>
      <c r="B82" s="17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21"/>
      <c r="B83" s="2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 x14ac:dyDescent="0.25">
      <c r="A84" s="16"/>
      <c r="B84" s="17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 x14ac:dyDescent="0.25">
      <c r="A85" s="16"/>
      <c r="B85" s="17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 x14ac:dyDescent="0.25">
      <c r="A86" s="16"/>
      <c r="B86" s="17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 x14ac:dyDescent="0.25">
      <c r="A87" s="16"/>
      <c r="B87" s="17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 x14ac:dyDescent="0.25">
      <c r="A88" s="16"/>
      <c r="B88" s="17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 x14ac:dyDescent="0.25">
      <c r="A89" s="16"/>
      <c r="B89" s="17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.75" x14ac:dyDescent="0.25">
      <c r="A90" s="16"/>
      <c r="B90" s="17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 x14ac:dyDescent="0.25">
      <c r="A91" s="18"/>
      <c r="B91" s="17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.75" x14ac:dyDescent="0.25">
      <c r="A92" s="18"/>
      <c r="B92" s="17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.75" x14ac:dyDescent="0.25">
      <c r="A93" s="18"/>
      <c r="B93" s="17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.75" x14ac:dyDescent="0.25">
      <c r="A94" s="18"/>
      <c r="B94" s="17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.75" x14ac:dyDescent="0.25">
      <c r="A95" s="19"/>
      <c r="B95" s="2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.75" x14ac:dyDescent="0.25">
      <c r="A96" s="2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.75" x14ac:dyDescent="0.25">
      <c r="A97" s="25"/>
      <c r="B97" s="2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.75" x14ac:dyDescent="0.25">
      <c r="A98" s="25"/>
      <c r="B98" s="2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.75" x14ac:dyDescent="0.25">
      <c r="A99" s="28"/>
      <c r="B99" s="29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.75" x14ac:dyDescent="0.25">
      <c r="A100" s="25"/>
      <c r="B100" s="2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.75" x14ac:dyDescent="0.25">
      <c r="A101" s="28"/>
      <c r="B101" s="2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10" orientation="landscape" horizontalDpi="4294967295" verticalDpi="4294967295" r:id="rId1"/>
  <colBreaks count="9" manualBreakCount="9">
    <brk id="18" max="1048575" man="1"/>
    <brk id="34" max="1048575" man="1"/>
    <brk id="54" max="1048575" man="1"/>
    <brk id="66" max="1048575" man="1"/>
    <brk id="82" max="1048575" man="1"/>
    <brk id="146" max="95" man="1"/>
    <brk id="182" max="1048575" man="1"/>
    <brk id="206" max="1048575" man="1"/>
    <brk id="214" max="9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H89"/>
  <sheetViews>
    <sheetView zoomScale="78" zoomScaleNormal="78" zoomScaleSheetLayoutView="100" workbookViewId="0">
      <pane xSplit="2" ySplit="5" topLeftCell="C6" activePane="bottomRight" state="frozen"/>
      <selection activeCell="T14" sqref="T14"/>
      <selection pane="topRight" activeCell="T14" sqref="T14"/>
      <selection pane="bottomLeft" activeCell="T14" sqref="T14"/>
      <selection pane="bottomRight" activeCell="S19" sqref="S19"/>
    </sheetView>
  </sheetViews>
  <sheetFormatPr defaultColWidth="8.85546875" defaultRowHeight="15" x14ac:dyDescent="0.25"/>
  <cols>
    <col min="1" max="1" width="11" style="2" customWidth="1"/>
    <col min="2" max="2" width="22.42578125" style="2" customWidth="1"/>
    <col min="3" max="6" width="10.5703125" style="2" customWidth="1"/>
    <col min="7" max="16" width="10.5703125" style="1" customWidth="1"/>
    <col min="17" max="17" width="12.140625" style="2" customWidth="1"/>
    <col min="18" max="18" width="12.140625" style="1" customWidth="1"/>
    <col min="19" max="19" width="12.140625" style="2" customWidth="1"/>
    <col min="20" max="20" width="9.140625" style="2" customWidth="1"/>
    <col min="21" max="22" width="11.5703125" style="2" customWidth="1"/>
    <col min="23" max="23" width="12.140625" style="2" customWidth="1"/>
    <col min="24" max="26" width="10.7109375" style="1" customWidth="1"/>
    <col min="27" max="28" width="13.7109375" style="1" customWidth="1"/>
    <col min="29" max="30" width="9.140625" style="2" customWidth="1"/>
    <col min="31" max="31" width="10.28515625" style="1" customWidth="1"/>
    <col min="32" max="33" width="9.140625" style="2" customWidth="1"/>
    <col min="34" max="34" width="10.28515625" style="2" customWidth="1"/>
    <col min="35" max="36" width="10.42578125" style="2" customWidth="1"/>
    <col min="37" max="37" width="10.5703125" style="1" customWidth="1"/>
    <col min="38" max="38" width="10.42578125" style="2" customWidth="1"/>
    <col min="39" max="39" width="11.5703125" style="1" customWidth="1"/>
    <col min="40" max="41" width="9.140625" style="2" customWidth="1"/>
    <col min="42" max="42" width="11.85546875" style="2" customWidth="1"/>
    <col min="43" max="43" width="11.28515625" style="2" customWidth="1"/>
    <col min="44" max="44" width="11.7109375" style="1" customWidth="1"/>
    <col min="45" max="45" width="9.140625" style="2" customWidth="1"/>
    <col min="46" max="46" width="10.85546875" style="2" customWidth="1"/>
    <col min="47" max="47" width="10.85546875" style="1" customWidth="1"/>
    <col min="48" max="48" width="11" style="2" customWidth="1"/>
    <col min="49" max="51" width="11.42578125" style="2" customWidth="1"/>
    <col min="52" max="79" width="9.140625" style="2" customWidth="1"/>
    <col min="80" max="80" width="12.42578125" style="2" customWidth="1"/>
    <col min="81" max="102" width="9.140625" style="2" customWidth="1"/>
    <col min="103" max="103" width="12.140625" style="2" customWidth="1"/>
    <col min="104" max="107" width="9.140625" style="2" customWidth="1"/>
    <col min="108" max="112" width="9.140625" style="2" hidden="1" customWidth="1"/>
    <col min="113" max="113" width="9.140625" style="2" customWidth="1"/>
    <col min="114" max="118" width="9.140625" style="2" hidden="1" customWidth="1"/>
    <col min="119" max="119" width="9.140625" style="2" customWidth="1"/>
    <col min="120" max="124" width="9.140625" style="2" hidden="1" customWidth="1"/>
    <col min="125" max="125" width="9.140625" style="2" customWidth="1"/>
    <col min="126" max="130" width="9.140625" style="2" hidden="1" customWidth="1"/>
    <col min="131" max="131" width="9.140625" style="2" customWidth="1"/>
    <col min="132" max="136" width="9.140625" style="2" hidden="1" customWidth="1"/>
    <col min="137" max="137" width="9.140625" style="1" customWidth="1"/>
    <col min="138" max="142" width="9.140625" style="1" hidden="1" customWidth="1"/>
    <col min="143" max="143" width="9.140625" style="1" customWidth="1"/>
    <col min="144" max="148" width="9.140625" style="1" hidden="1" customWidth="1"/>
    <col min="149" max="149" width="9.140625" style="1" customWidth="1"/>
    <col min="150" max="154" width="9.140625" style="1" hidden="1" customWidth="1"/>
    <col min="155" max="155" width="9.140625" style="1" customWidth="1"/>
    <col min="156" max="185" width="9.140625" style="2" customWidth="1"/>
    <col min="186" max="186" width="9.140625" style="2" hidden="1" customWidth="1"/>
    <col min="187" max="194" width="9.140625" style="2" customWidth="1"/>
    <col min="195" max="195" width="9.140625" style="2" hidden="1" customWidth="1"/>
    <col min="196" max="200" width="9.140625" style="2" customWidth="1"/>
    <col min="201" max="201" width="9.140625" style="2" hidden="1" customWidth="1"/>
    <col min="202" max="211" width="9.140625" style="2" customWidth="1"/>
    <col min="212" max="215" width="8.85546875" style="2"/>
    <col min="216" max="216" width="12.7109375" style="2" bestFit="1" customWidth="1"/>
    <col min="217" max="16384" width="8.85546875" style="2"/>
  </cols>
  <sheetData>
    <row r="1" spans="1:216" ht="15.75" x14ac:dyDescent="0.25">
      <c r="A1" s="2" t="s">
        <v>53</v>
      </c>
      <c r="B1" s="9" t="s">
        <v>66</v>
      </c>
      <c r="AT1" s="3"/>
    </row>
    <row r="2" spans="1:216" ht="15.75" x14ac:dyDescent="0.25">
      <c r="A2" s="10" t="s">
        <v>52</v>
      </c>
    </row>
    <row r="3" spans="1:216" ht="15.75" x14ac:dyDescent="0.25">
      <c r="A3" s="10"/>
      <c r="I3" s="1" t="str">
        <f>GSVA_cur!I3</f>
        <v>As on 17.03.2025</v>
      </c>
    </row>
    <row r="4" spans="1:216" ht="15.75" x14ac:dyDescent="0.25">
      <c r="A4" s="10"/>
      <c r="E4" s="11"/>
      <c r="F4" s="11" t="s">
        <v>57</v>
      </c>
      <c r="AI4" s="1"/>
      <c r="AJ4" s="1"/>
    </row>
    <row r="5" spans="1:216" ht="15.75" x14ac:dyDescent="0.25">
      <c r="A5" s="57" t="s">
        <v>0</v>
      </c>
      <c r="B5" s="58" t="s">
        <v>1</v>
      </c>
      <c r="C5" s="59" t="s">
        <v>21</v>
      </c>
      <c r="D5" s="59" t="s">
        <v>22</v>
      </c>
      <c r="E5" s="59" t="s">
        <v>23</v>
      </c>
      <c r="F5" s="59" t="s">
        <v>56</v>
      </c>
      <c r="G5" s="60" t="s">
        <v>65</v>
      </c>
      <c r="H5" s="60" t="s">
        <v>67</v>
      </c>
      <c r="I5" s="60" t="s">
        <v>68</v>
      </c>
      <c r="J5" s="60" t="s">
        <v>69</v>
      </c>
      <c r="K5" s="60" t="s">
        <v>70</v>
      </c>
      <c r="L5" s="60" t="s">
        <v>71</v>
      </c>
      <c r="M5" s="60" t="s">
        <v>72</v>
      </c>
      <c r="N5" s="60" t="s">
        <v>73</v>
      </c>
      <c r="O5" s="60" t="s">
        <v>74</v>
      </c>
      <c r="P5" s="60" t="s">
        <v>76</v>
      </c>
      <c r="R5" s="2"/>
      <c r="S5" s="1"/>
      <c r="W5" s="1"/>
      <c r="AL5" s="1"/>
    </row>
    <row r="6" spans="1:216" s="33" customFormat="1" ht="30" x14ac:dyDescent="0.25">
      <c r="A6" s="30" t="s">
        <v>26</v>
      </c>
      <c r="B6" s="31" t="s">
        <v>2</v>
      </c>
      <c r="C6" s="32">
        <f>SUM(C7:C10)</f>
        <v>8787813.8050395455</v>
      </c>
      <c r="D6" s="32">
        <f t="shared" ref="D6:F6" si="0">SUM(D7:D10)</f>
        <v>9127073.2788586598</v>
      </c>
      <c r="E6" s="32">
        <f t="shared" si="0"/>
        <v>10116316.33314668</v>
      </c>
      <c r="F6" s="32">
        <f t="shared" si="0"/>
        <v>10454202.602402676</v>
      </c>
      <c r="G6" s="32">
        <f t="shared" ref="G6:N6" si="1">SUM(G7:G10)</f>
        <v>11297097</v>
      </c>
      <c r="H6" s="32">
        <f t="shared" si="1"/>
        <v>13023151.289684061</v>
      </c>
      <c r="I6" s="32">
        <f t="shared" si="1"/>
        <v>15467803.758585002</v>
      </c>
      <c r="J6" s="32">
        <f t="shared" si="1"/>
        <v>15970545.291734461</v>
      </c>
      <c r="K6" s="32">
        <f t="shared" si="1"/>
        <v>17386170.154953562</v>
      </c>
      <c r="L6" s="32">
        <f t="shared" si="1"/>
        <v>17638077.242334191</v>
      </c>
      <c r="M6" s="32">
        <f t="shared" si="1"/>
        <v>19363762.083206974</v>
      </c>
      <c r="N6" s="32">
        <f t="shared" si="1"/>
        <v>19903323.726512842</v>
      </c>
      <c r="O6" s="32">
        <f t="shared" ref="O6:P6" si="2">SUM(O7:O10)</f>
        <v>19597572.549020641</v>
      </c>
      <c r="P6" s="32">
        <f t="shared" si="2"/>
        <v>21588260.137262348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H6" s="34"/>
    </row>
    <row r="7" spans="1:216" ht="15.75" x14ac:dyDescent="0.25">
      <c r="A7" s="43">
        <v>1.1000000000000001</v>
      </c>
      <c r="B7" s="44" t="s">
        <v>59</v>
      </c>
      <c r="C7" s="36">
        <v>4769366</v>
      </c>
      <c r="D7" s="36">
        <v>4793196.7617985718</v>
      </c>
      <c r="E7" s="36">
        <v>5560702.3331466811</v>
      </c>
      <c r="F7" s="36">
        <v>5570842.0000000009</v>
      </c>
      <c r="G7" s="36">
        <v>5297026</v>
      </c>
      <c r="H7" s="36">
        <v>5850875.3779998124</v>
      </c>
      <c r="I7" s="36">
        <v>6810934.8353954162</v>
      </c>
      <c r="J7" s="36">
        <v>6291727.2512203064</v>
      </c>
      <c r="K7" s="36">
        <v>7146883.12879257</v>
      </c>
      <c r="L7" s="36">
        <v>6833827.8845038172</v>
      </c>
      <c r="M7" s="36">
        <v>7289066.7694466095</v>
      </c>
      <c r="N7" s="36">
        <v>7367146.4211797612</v>
      </c>
      <c r="O7" s="36">
        <v>7000514.4441031497</v>
      </c>
      <c r="P7" s="36">
        <v>7813202.1294643842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4"/>
      <c r="AQ7" s="4"/>
      <c r="AR7" s="3"/>
      <c r="AS7" s="4"/>
      <c r="AT7" s="4"/>
      <c r="AU7" s="3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1"/>
      <c r="HF7" s="1"/>
      <c r="HG7" s="1"/>
    </row>
    <row r="8" spans="1:216" ht="15.75" x14ac:dyDescent="0.25">
      <c r="A8" s="43">
        <v>1.2</v>
      </c>
      <c r="B8" s="44" t="s">
        <v>60</v>
      </c>
      <c r="C8" s="36">
        <v>2722800</v>
      </c>
      <c r="D8" s="36">
        <v>2884200</v>
      </c>
      <c r="E8" s="36">
        <v>2929300</v>
      </c>
      <c r="F8" s="36">
        <v>3071857.0971015268</v>
      </c>
      <c r="G8" s="36">
        <v>3570066</v>
      </c>
      <c r="H8" s="36">
        <v>4133346.8728000936</v>
      </c>
      <c r="I8" s="36">
        <v>4628358.3221955542</v>
      </c>
      <c r="J8" s="36">
        <v>5005893.7120891633</v>
      </c>
      <c r="K8" s="36">
        <v>5275999.9145510839</v>
      </c>
      <c r="L8" s="36">
        <v>5505279.4094715947</v>
      </c>
      <c r="M8" s="36">
        <v>5849190.0119747752</v>
      </c>
      <c r="N8" s="36">
        <v>6003900.0886727693</v>
      </c>
      <c r="O8" s="36">
        <v>5973142.4928081762</v>
      </c>
      <c r="P8" s="36">
        <v>6432281.3914930969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4"/>
      <c r="AQ8" s="4"/>
      <c r="AR8" s="3"/>
      <c r="AS8" s="4"/>
      <c r="AT8" s="4"/>
      <c r="AU8" s="3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1"/>
      <c r="HF8" s="1"/>
      <c r="HG8" s="1"/>
    </row>
    <row r="9" spans="1:216" ht="15.75" x14ac:dyDescent="0.25">
      <c r="A9" s="43">
        <v>1.3</v>
      </c>
      <c r="B9" s="44" t="s">
        <v>61</v>
      </c>
      <c r="C9" s="36">
        <v>247590</v>
      </c>
      <c r="D9" s="36">
        <v>244261</v>
      </c>
      <c r="E9" s="36">
        <v>246419.99999999997</v>
      </c>
      <c r="F9" s="36">
        <v>238368.74201095075</v>
      </c>
      <c r="G9" s="36">
        <v>233145</v>
      </c>
      <c r="H9" s="36">
        <v>245269.74051313291</v>
      </c>
      <c r="I9" s="36">
        <v>265607.22759996739</v>
      </c>
      <c r="J9" s="36">
        <v>269058.64952814841</v>
      </c>
      <c r="K9" s="36">
        <v>283097.22469040245</v>
      </c>
      <c r="L9" s="36">
        <v>270262.03206106869</v>
      </c>
      <c r="M9" s="36">
        <v>256360.35470842483</v>
      </c>
      <c r="N9" s="36">
        <v>251055.13501144166</v>
      </c>
      <c r="O9" s="36">
        <v>258242.86932754723</v>
      </c>
      <c r="P9" s="36">
        <v>258324.31316963272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4"/>
      <c r="AQ9" s="4"/>
      <c r="AR9" s="3"/>
      <c r="AS9" s="4"/>
      <c r="AT9" s="4"/>
      <c r="AU9" s="3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1"/>
      <c r="HF9" s="1"/>
      <c r="HG9" s="1"/>
    </row>
    <row r="10" spans="1:216" ht="15.75" x14ac:dyDescent="0.25">
      <c r="A10" s="43">
        <v>1.4</v>
      </c>
      <c r="B10" s="44" t="s">
        <v>62</v>
      </c>
      <c r="C10" s="36">
        <v>1048057.805039546</v>
      </c>
      <c r="D10" s="36">
        <v>1205415.5170600885</v>
      </c>
      <c r="E10" s="36">
        <v>1379894</v>
      </c>
      <c r="F10" s="36">
        <v>1573134.7632901976</v>
      </c>
      <c r="G10" s="36">
        <v>2196860</v>
      </c>
      <c r="H10" s="36">
        <v>2793659.2983710221</v>
      </c>
      <c r="I10" s="36">
        <v>3762903.3733940646</v>
      </c>
      <c r="J10" s="36">
        <v>4403865.6788968435</v>
      </c>
      <c r="K10" s="36">
        <v>4680189.886919505</v>
      </c>
      <c r="L10" s="36">
        <v>5028707.9162977096</v>
      </c>
      <c r="M10" s="36">
        <v>5969144.9470771626</v>
      </c>
      <c r="N10" s="36">
        <v>6281222.0816488685</v>
      </c>
      <c r="O10" s="36">
        <v>6365672.7427817686</v>
      </c>
      <c r="P10" s="36">
        <v>7084452.3031352339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4"/>
      <c r="AQ10" s="4"/>
      <c r="AR10" s="3"/>
      <c r="AS10" s="4"/>
      <c r="AT10" s="4"/>
      <c r="AU10" s="3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1"/>
      <c r="HF10" s="1"/>
      <c r="HG10" s="1"/>
    </row>
    <row r="11" spans="1:216" ht="15.75" x14ac:dyDescent="0.25">
      <c r="A11" s="45" t="s">
        <v>31</v>
      </c>
      <c r="B11" s="44" t="s">
        <v>3</v>
      </c>
      <c r="C11" s="36">
        <v>1243347</v>
      </c>
      <c r="D11" s="36">
        <v>1257453</v>
      </c>
      <c r="E11" s="36">
        <v>1111558</v>
      </c>
      <c r="F11" s="36">
        <v>1124013.6466499998</v>
      </c>
      <c r="G11" s="36">
        <v>1506602</v>
      </c>
      <c r="H11" s="36">
        <v>1723168.7492672401</v>
      </c>
      <c r="I11" s="36">
        <v>1729312.6348445811</v>
      </c>
      <c r="J11" s="36">
        <v>1671516.6265863976</v>
      </c>
      <c r="K11" s="36">
        <v>1483039.8924148607</v>
      </c>
      <c r="L11" s="36">
        <v>1068215.7948091603</v>
      </c>
      <c r="M11" s="36">
        <v>1400687.0327357755</v>
      </c>
      <c r="N11" s="36">
        <v>1694325.3157894737</v>
      </c>
      <c r="O11" s="36">
        <v>1271907.2956445361</v>
      </c>
      <c r="P11" s="36">
        <v>1306260.2447135281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4"/>
      <c r="AQ11" s="4"/>
      <c r="AR11" s="3"/>
      <c r="AS11" s="4"/>
      <c r="AT11" s="4"/>
      <c r="AU11" s="3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1"/>
      <c r="HF11" s="1"/>
      <c r="HG11" s="1"/>
    </row>
    <row r="12" spans="1:216" s="34" customFormat="1" ht="15.75" x14ac:dyDescent="0.25">
      <c r="A12" s="46"/>
      <c r="B12" s="47" t="s">
        <v>28</v>
      </c>
      <c r="C12" s="37">
        <f>C6+C11</f>
        <v>10031160.805039546</v>
      </c>
      <c r="D12" s="37">
        <f t="shared" ref="D12:F12" si="3">D6+D11</f>
        <v>10384526.27885866</v>
      </c>
      <c r="E12" s="37">
        <f t="shared" si="3"/>
        <v>11227874.33314668</v>
      </c>
      <c r="F12" s="37">
        <f t="shared" si="3"/>
        <v>11578216.249052675</v>
      </c>
      <c r="G12" s="37">
        <f t="shared" ref="G12:M12" si="4">G6+G11</f>
        <v>12803699</v>
      </c>
      <c r="H12" s="37">
        <f t="shared" si="4"/>
        <v>14746320.0389513</v>
      </c>
      <c r="I12" s="37">
        <f t="shared" si="4"/>
        <v>17197116.393429585</v>
      </c>
      <c r="J12" s="37">
        <f t="shared" si="4"/>
        <v>17642061.918320857</v>
      </c>
      <c r="K12" s="37">
        <f t="shared" si="4"/>
        <v>18869210.047368422</v>
      </c>
      <c r="L12" s="37">
        <f t="shared" si="4"/>
        <v>18706293.03714335</v>
      </c>
      <c r="M12" s="37">
        <f t="shared" si="4"/>
        <v>20764449.11594275</v>
      </c>
      <c r="N12" s="37">
        <f t="shared" ref="N12" si="5">N6+N11</f>
        <v>21597649.042302314</v>
      </c>
      <c r="O12" s="37">
        <f t="shared" ref="O12:P12" si="6">O6+O11</f>
        <v>20869479.844665177</v>
      </c>
      <c r="P12" s="37">
        <f t="shared" si="6"/>
        <v>22894520.381975874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4"/>
      <c r="AQ12" s="4"/>
      <c r="AR12" s="3"/>
      <c r="AS12" s="4"/>
      <c r="AT12" s="4"/>
      <c r="AU12" s="3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3"/>
      <c r="HF12" s="33"/>
      <c r="HG12" s="33"/>
    </row>
    <row r="13" spans="1:216" s="1" customFormat="1" ht="15.75" x14ac:dyDescent="0.25">
      <c r="A13" s="48" t="s">
        <v>32</v>
      </c>
      <c r="B13" s="49" t="s">
        <v>4</v>
      </c>
      <c r="C13" s="38">
        <v>3969153</v>
      </c>
      <c r="D13" s="38">
        <v>3047249</v>
      </c>
      <c r="E13" s="38">
        <v>2701406</v>
      </c>
      <c r="F13" s="38">
        <v>3721729.9999999995</v>
      </c>
      <c r="G13" s="38">
        <v>4296778</v>
      </c>
      <c r="H13" s="38">
        <v>4306090.720725826</v>
      </c>
      <c r="I13" s="38">
        <v>4758526.8904333264</v>
      </c>
      <c r="J13" s="38">
        <v>5734352.7224005228</v>
      </c>
      <c r="K13" s="38">
        <v>5102307.9046439631</v>
      </c>
      <c r="L13" s="38">
        <v>7828709.0946564879</v>
      </c>
      <c r="M13" s="38">
        <v>6877985.4644653872</v>
      </c>
      <c r="N13" s="38">
        <v>6540395.3159166034</v>
      </c>
      <c r="O13" s="38">
        <v>7445054.6274027787</v>
      </c>
      <c r="P13" s="38">
        <v>7764409.7081924584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H13" s="2"/>
    </row>
    <row r="14" spans="1:216" ht="45" x14ac:dyDescent="0.25">
      <c r="A14" s="45" t="s">
        <v>33</v>
      </c>
      <c r="B14" s="44" t="s">
        <v>5</v>
      </c>
      <c r="C14" s="36">
        <v>766593</v>
      </c>
      <c r="D14" s="36">
        <v>477771</v>
      </c>
      <c r="E14" s="36">
        <v>660296</v>
      </c>
      <c r="F14" s="36">
        <v>698434</v>
      </c>
      <c r="G14" s="36">
        <v>778808</v>
      </c>
      <c r="H14" s="36">
        <v>970944.84993507387</v>
      </c>
      <c r="I14" s="38">
        <v>1216530.6197177041</v>
      </c>
      <c r="J14" s="38">
        <v>965575.88317604945</v>
      </c>
      <c r="K14" s="38">
        <v>1371635.8916408669</v>
      </c>
      <c r="L14" s="36">
        <v>1543557.1740458016</v>
      </c>
      <c r="M14" s="36">
        <v>1284721.8825196628</v>
      </c>
      <c r="N14" s="36">
        <v>1435373.5663615563</v>
      </c>
      <c r="O14" s="36">
        <v>1519185.2582176798</v>
      </c>
      <c r="P14" s="36">
        <v>1608670.8117170306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4"/>
      <c r="AQ14" s="4"/>
      <c r="AR14" s="3"/>
      <c r="AS14" s="4"/>
      <c r="AT14" s="4"/>
      <c r="AU14" s="3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3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3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3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1"/>
      <c r="HF14" s="1"/>
      <c r="HG14" s="1"/>
    </row>
    <row r="15" spans="1:216" ht="15.75" x14ac:dyDescent="0.25">
      <c r="A15" s="45" t="s">
        <v>34</v>
      </c>
      <c r="B15" s="44" t="s">
        <v>6</v>
      </c>
      <c r="C15" s="36">
        <v>3531626.9999999995</v>
      </c>
      <c r="D15" s="36">
        <v>3371104</v>
      </c>
      <c r="E15" s="36">
        <v>3475662.9999999995</v>
      </c>
      <c r="F15" s="36">
        <v>3749096</v>
      </c>
      <c r="G15" s="36">
        <v>3741891</v>
      </c>
      <c r="H15" s="36">
        <v>4070848.9132358129</v>
      </c>
      <c r="I15" s="36">
        <v>4050090.6782161756</v>
      </c>
      <c r="J15" s="36">
        <v>4212960.4127888056</v>
      </c>
      <c r="K15" s="36">
        <v>3757080.3432875467</v>
      </c>
      <c r="L15" s="36">
        <v>4009799.5225954195</v>
      </c>
      <c r="M15" s="36">
        <v>5277025.6845461633</v>
      </c>
      <c r="N15" s="36">
        <v>5690623.5578438854</v>
      </c>
      <c r="O15" s="36">
        <v>6261137.1773446342</v>
      </c>
      <c r="P15" s="36">
        <v>6922905.9802895291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4"/>
      <c r="AQ15" s="4"/>
      <c r="AR15" s="3"/>
      <c r="AS15" s="4"/>
      <c r="AT15" s="4"/>
      <c r="AU15" s="3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3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3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3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1"/>
      <c r="HF15" s="1"/>
      <c r="HG15" s="1"/>
    </row>
    <row r="16" spans="1:216" s="34" customFormat="1" ht="15.75" x14ac:dyDescent="0.25">
      <c r="A16" s="46"/>
      <c r="B16" s="47" t="s">
        <v>29</v>
      </c>
      <c r="C16" s="37">
        <f>+C13+C14+C15</f>
        <v>8267373</v>
      </c>
      <c r="D16" s="37">
        <f t="shared" ref="D16:F16" si="7">+D13+D14+D15</f>
        <v>6896124</v>
      </c>
      <c r="E16" s="37">
        <f t="shared" si="7"/>
        <v>6837365</v>
      </c>
      <c r="F16" s="37">
        <f t="shared" si="7"/>
        <v>8169260</v>
      </c>
      <c r="G16" s="37">
        <f t="shared" ref="G16:H16" si="8">+G13+G14+G15</f>
        <v>8817477</v>
      </c>
      <c r="H16" s="37">
        <f t="shared" si="8"/>
        <v>9347884.4838967137</v>
      </c>
      <c r="I16" s="37">
        <f t="shared" ref="I16:M16" si="9">+I13+I14+I15</f>
        <v>10025148.188367207</v>
      </c>
      <c r="J16" s="37">
        <f t="shared" si="9"/>
        <v>10912889.018365378</v>
      </c>
      <c r="K16" s="37">
        <f t="shared" si="9"/>
        <v>10231024.139572376</v>
      </c>
      <c r="L16" s="37">
        <f t="shared" si="9"/>
        <v>13382065.791297708</v>
      </c>
      <c r="M16" s="37">
        <f t="shared" si="9"/>
        <v>13439733.031531213</v>
      </c>
      <c r="N16" s="37">
        <f t="shared" ref="N16" si="10">+N13+N14+N15</f>
        <v>13666392.440122046</v>
      </c>
      <c r="O16" s="37">
        <f t="shared" ref="O16:P16" si="11">+O13+O14+O15</f>
        <v>15225377.062965091</v>
      </c>
      <c r="P16" s="37">
        <f t="shared" si="11"/>
        <v>16295986.50019902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4"/>
      <c r="AQ16" s="4"/>
      <c r="AR16" s="3"/>
      <c r="AS16" s="4"/>
      <c r="AT16" s="4"/>
      <c r="AU16" s="3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2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2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2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3"/>
      <c r="HF16" s="33"/>
      <c r="HG16" s="33"/>
    </row>
    <row r="17" spans="1:216" s="33" customFormat="1" ht="30" x14ac:dyDescent="0.25">
      <c r="A17" s="50" t="s">
        <v>35</v>
      </c>
      <c r="B17" s="51" t="s">
        <v>7</v>
      </c>
      <c r="C17" s="39">
        <f>C18+C19</f>
        <v>2509000</v>
      </c>
      <c r="D17" s="39">
        <f t="shared" ref="D17:F17" si="12">D18+D19</f>
        <v>2764400</v>
      </c>
      <c r="E17" s="39">
        <f t="shared" si="12"/>
        <v>3082800</v>
      </c>
      <c r="F17" s="39">
        <f t="shared" si="12"/>
        <v>3433560</v>
      </c>
      <c r="G17" s="39">
        <f t="shared" ref="G17:H17" si="13">G18+G19</f>
        <v>4058795</v>
      </c>
      <c r="H17" s="39">
        <f t="shared" si="13"/>
        <v>4046685.5660724845</v>
      </c>
      <c r="I17" s="39">
        <f t="shared" ref="I17:M17" si="14">I18+I19</f>
        <v>4359870.550913753</v>
      </c>
      <c r="J17" s="39">
        <f t="shared" si="14"/>
        <v>4869426.8588167587</v>
      </c>
      <c r="K17" s="39">
        <f t="shared" si="14"/>
        <v>5152879.9131578952</v>
      </c>
      <c r="L17" s="39">
        <f t="shared" si="14"/>
        <v>3840187.2008396946</v>
      </c>
      <c r="M17" s="39">
        <f t="shared" si="14"/>
        <v>4395519.6112095229</v>
      </c>
      <c r="N17" s="39">
        <f t="shared" ref="N17" si="15">N18+N19</f>
        <v>5228226.0415077554</v>
      </c>
      <c r="O17" s="39">
        <f t="shared" ref="O17:P17" si="16">O18+O19</f>
        <v>5773637.9759875415</v>
      </c>
      <c r="P17" s="39">
        <f t="shared" si="16"/>
        <v>6304654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H17" s="34"/>
    </row>
    <row r="18" spans="1:216" ht="15.75" x14ac:dyDescent="0.25">
      <c r="A18" s="43">
        <v>6.1</v>
      </c>
      <c r="B18" s="44" t="s">
        <v>8</v>
      </c>
      <c r="C18" s="36">
        <v>2179700</v>
      </c>
      <c r="D18" s="36">
        <v>2413500</v>
      </c>
      <c r="E18" s="36">
        <v>2680800</v>
      </c>
      <c r="F18" s="36">
        <v>3031741</v>
      </c>
      <c r="G18" s="36">
        <v>3559235</v>
      </c>
      <c r="H18" s="36">
        <v>3492326.3574928069</v>
      </c>
      <c r="I18" s="36">
        <v>3794342.3124363362</v>
      </c>
      <c r="J18" s="36">
        <v>4151068.817116824</v>
      </c>
      <c r="K18" s="36">
        <v>4423565.3575851396</v>
      </c>
      <c r="L18" s="36">
        <v>3532287.9987786259</v>
      </c>
      <c r="M18" s="36">
        <v>3913560.7222419046</v>
      </c>
      <c r="N18" s="36">
        <v>4520854.7423086707</v>
      </c>
      <c r="O18" s="36">
        <v>4959354.585926163</v>
      </c>
      <c r="P18" s="36">
        <v>5451963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4"/>
      <c r="AQ18" s="4"/>
      <c r="AR18" s="3"/>
      <c r="AS18" s="4"/>
      <c r="AT18" s="4"/>
      <c r="AU18" s="3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1"/>
      <c r="HF18" s="1"/>
      <c r="HG18" s="1"/>
    </row>
    <row r="19" spans="1:216" ht="15.75" x14ac:dyDescent="0.25">
      <c r="A19" s="43">
        <v>6.2</v>
      </c>
      <c r="B19" s="44" t="s">
        <v>9</v>
      </c>
      <c r="C19" s="36">
        <v>329300</v>
      </c>
      <c r="D19" s="36">
        <v>350900</v>
      </c>
      <c r="E19" s="36">
        <v>402000</v>
      </c>
      <c r="F19" s="36">
        <v>401819</v>
      </c>
      <c r="G19" s="36">
        <v>499560</v>
      </c>
      <c r="H19" s="36">
        <v>554359.20857967762</v>
      </c>
      <c r="I19" s="36">
        <v>565528.23847741657</v>
      </c>
      <c r="J19" s="36">
        <v>718358.04169993487</v>
      </c>
      <c r="K19" s="36">
        <v>729314.5555727554</v>
      </c>
      <c r="L19" s="36">
        <v>307899.20206106873</v>
      </c>
      <c r="M19" s="36">
        <v>481958.88896761846</v>
      </c>
      <c r="N19" s="36">
        <v>707371.29919908463</v>
      </c>
      <c r="O19" s="36">
        <v>814283.39006137836</v>
      </c>
      <c r="P19" s="36">
        <v>852691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4"/>
      <c r="AQ19" s="4"/>
      <c r="AR19" s="3"/>
      <c r="AS19" s="4"/>
      <c r="AT19" s="4"/>
      <c r="AU19" s="3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1"/>
      <c r="HF19" s="1"/>
      <c r="HG19" s="1"/>
    </row>
    <row r="20" spans="1:216" s="33" customFormat="1" ht="60" x14ac:dyDescent="0.25">
      <c r="A20" s="52" t="s">
        <v>36</v>
      </c>
      <c r="B20" s="53" t="s">
        <v>10</v>
      </c>
      <c r="C20" s="39">
        <f>SUM(C21:C27)</f>
        <v>2835327</v>
      </c>
      <c r="D20" s="39">
        <f t="shared" ref="D20:F20" si="17">SUM(D21:D27)</f>
        <v>3113772.9633148341</v>
      </c>
      <c r="E20" s="39">
        <f t="shared" si="17"/>
        <v>3265528</v>
      </c>
      <c r="F20" s="39">
        <f t="shared" si="17"/>
        <v>3574358</v>
      </c>
      <c r="G20" s="39">
        <f t="shared" ref="G20:M20" si="18">SUM(G21:G27)</f>
        <v>4077180</v>
      </c>
      <c r="H20" s="39">
        <f t="shared" si="18"/>
        <v>3976209.3673187746</v>
      </c>
      <c r="I20" s="39">
        <f t="shared" si="18"/>
        <v>4236259.044616919</v>
      </c>
      <c r="J20" s="39">
        <f t="shared" si="18"/>
        <v>4320870.6932025142</v>
      </c>
      <c r="K20" s="39">
        <f t="shared" si="18"/>
        <v>4390181.6809597528</v>
      </c>
      <c r="L20" s="39">
        <f t="shared" si="18"/>
        <v>3063807.9053435111</v>
      </c>
      <c r="M20" s="39">
        <f t="shared" si="18"/>
        <v>4087705.1523418128</v>
      </c>
      <c r="N20" s="39">
        <f t="shared" ref="N20" si="19">SUM(N21:N27)</f>
        <v>4250371.1932367142</v>
      </c>
      <c r="O20" s="39">
        <f t="shared" ref="O20:P20" si="20">SUM(O21:O27)</f>
        <v>4597664.0812190678</v>
      </c>
      <c r="P20" s="39">
        <f t="shared" si="20"/>
        <v>5104612.6598619549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H20" s="34"/>
    </row>
    <row r="21" spans="1:216" ht="15.75" x14ac:dyDescent="0.25">
      <c r="A21" s="43">
        <v>7.1</v>
      </c>
      <c r="B21" s="44" t="s">
        <v>11</v>
      </c>
      <c r="C21" s="36">
        <v>212010</v>
      </c>
      <c r="D21" s="36">
        <v>236135</v>
      </c>
      <c r="E21" s="36">
        <v>248290</v>
      </c>
      <c r="F21" s="36">
        <v>301556</v>
      </c>
      <c r="G21" s="36">
        <v>288980</v>
      </c>
      <c r="H21" s="36">
        <v>279191.53538621753</v>
      </c>
      <c r="I21" s="36">
        <v>321279.65644025418</v>
      </c>
      <c r="J21" s="36">
        <v>322441</v>
      </c>
      <c r="K21" s="36">
        <v>266801</v>
      </c>
      <c r="L21" s="36">
        <v>219893</v>
      </c>
      <c r="M21" s="36">
        <v>252633</v>
      </c>
      <c r="N21" s="36">
        <v>291121</v>
      </c>
      <c r="O21" s="36">
        <v>339953.83231920772</v>
      </c>
      <c r="P21" s="36">
        <v>365178.50818747119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4"/>
      <c r="AQ21" s="4"/>
      <c r="AR21" s="3"/>
      <c r="AS21" s="4"/>
      <c r="AT21" s="4"/>
      <c r="AU21" s="3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1"/>
      <c r="HF21" s="1"/>
      <c r="HG21" s="1"/>
    </row>
    <row r="22" spans="1:216" ht="15.75" x14ac:dyDescent="0.25">
      <c r="A22" s="43">
        <v>7.2</v>
      </c>
      <c r="B22" s="44" t="s">
        <v>12</v>
      </c>
      <c r="C22" s="36">
        <v>1628100</v>
      </c>
      <c r="D22" s="36">
        <v>1846100</v>
      </c>
      <c r="E22" s="36">
        <v>1945700</v>
      </c>
      <c r="F22" s="36">
        <v>2039470</v>
      </c>
      <c r="G22" s="36">
        <v>2408807</v>
      </c>
      <c r="H22" s="36">
        <v>2394281.2091414174</v>
      </c>
      <c r="I22" s="36">
        <v>2650190.0205428628</v>
      </c>
      <c r="J22" s="36">
        <v>2859039.4451675885</v>
      </c>
      <c r="K22" s="36">
        <v>2870003.2118421053</v>
      </c>
      <c r="L22" s="36">
        <v>1819386.2306870227</v>
      </c>
      <c r="M22" s="36">
        <v>2687350.7681570183</v>
      </c>
      <c r="N22" s="36">
        <v>2735585.2074752096</v>
      </c>
      <c r="O22" s="36">
        <v>2909154.516472552</v>
      </c>
      <c r="P22" s="36">
        <v>3320462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4"/>
      <c r="AQ22" s="4"/>
      <c r="AR22" s="3"/>
      <c r="AS22" s="4"/>
      <c r="AT22" s="4"/>
      <c r="AU22" s="3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1"/>
      <c r="HF22" s="1"/>
      <c r="HG22" s="1"/>
    </row>
    <row r="23" spans="1:216" ht="15.75" x14ac:dyDescent="0.25">
      <c r="A23" s="43">
        <v>7.3</v>
      </c>
      <c r="B23" s="44" t="s">
        <v>13</v>
      </c>
      <c r="C23" s="36">
        <v>84900</v>
      </c>
      <c r="D23" s="36">
        <v>77300</v>
      </c>
      <c r="E23" s="36">
        <v>46900</v>
      </c>
      <c r="F23" s="36">
        <v>58250</v>
      </c>
      <c r="G23" s="36">
        <v>46923</v>
      </c>
      <c r="H23" s="36">
        <v>44043.976113735494</v>
      </c>
      <c r="I23" s="36">
        <v>52288.280759290334</v>
      </c>
      <c r="J23" s="36">
        <v>80132.94460543443</v>
      </c>
      <c r="K23" s="36">
        <v>79035.293421052629</v>
      </c>
      <c r="L23" s="36">
        <v>70141.008015267173</v>
      </c>
      <c r="M23" s="36">
        <v>89597.530220364206</v>
      </c>
      <c r="N23" s="36">
        <v>111985.58174421563</v>
      </c>
      <c r="O23" s="36">
        <v>127275.82018331849</v>
      </c>
      <c r="P23" s="36">
        <v>129750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4"/>
      <c r="AQ23" s="4"/>
      <c r="AR23" s="3"/>
      <c r="AS23" s="4"/>
      <c r="AT23" s="4"/>
      <c r="AU23" s="3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1"/>
      <c r="HF23" s="1"/>
      <c r="HG23" s="1"/>
    </row>
    <row r="24" spans="1:216" ht="15.75" x14ac:dyDescent="0.25">
      <c r="A24" s="43">
        <v>7.4</v>
      </c>
      <c r="B24" s="44" t="s">
        <v>14</v>
      </c>
      <c r="C24" s="36">
        <v>4100</v>
      </c>
      <c r="D24" s="36">
        <v>9100</v>
      </c>
      <c r="E24" s="36">
        <v>4000</v>
      </c>
      <c r="F24" s="36">
        <v>7926</v>
      </c>
      <c r="G24" s="36">
        <v>18999</v>
      </c>
      <c r="H24" s="36">
        <v>17047.174645320756</v>
      </c>
      <c r="I24" s="36">
        <v>19059.771197542123</v>
      </c>
      <c r="J24" s="36">
        <v>9956.6504452082663</v>
      </c>
      <c r="K24" s="36">
        <v>14055.943421052631</v>
      </c>
      <c r="L24" s="36">
        <v>1.8775572519080015</v>
      </c>
      <c r="M24" s="36">
        <v>7.0702189470703161</v>
      </c>
      <c r="N24" s="36">
        <v>1153.9204169844907</v>
      </c>
      <c r="O24" s="36">
        <v>1189.7796905845116</v>
      </c>
      <c r="P24" s="36">
        <v>1276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4"/>
      <c r="AQ24" s="4"/>
      <c r="AR24" s="3"/>
      <c r="AS24" s="4"/>
      <c r="AT24" s="4"/>
      <c r="AU24" s="3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1"/>
      <c r="HF24" s="1"/>
      <c r="HG24" s="1"/>
    </row>
    <row r="25" spans="1:216" ht="30" x14ac:dyDescent="0.25">
      <c r="A25" s="43">
        <v>7.5</v>
      </c>
      <c r="B25" s="44" t="s">
        <v>15</v>
      </c>
      <c r="C25" s="36">
        <v>447700</v>
      </c>
      <c r="D25" s="36">
        <v>454100</v>
      </c>
      <c r="E25" s="36">
        <v>494100</v>
      </c>
      <c r="F25" s="36">
        <v>563445</v>
      </c>
      <c r="G25" s="36">
        <v>607102</v>
      </c>
      <c r="H25" s="36">
        <v>555007.23838979297</v>
      </c>
      <c r="I25" s="36">
        <v>588508.75982635375</v>
      </c>
      <c r="J25" s="36">
        <v>431743.13268792711</v>
      </c>
      <c r="K25" s="36">
        <v>427291.5894736842</v>
      </c>
      <c r="L25" s="36">
        <v>329136.53290076338</v>
      </c>
      <c r="M25" s="36">
        <v>399707.24743144616</v>
      </c>
      <c r="N25" s="36">
        <v>430027.20671243325</v>
      </c>
      <c r="O25" s="36">
        <v>475267.08307473379</v>
      </c>
      <c r="P25" s="36">
        <v>511283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4"/>
      <c r="AQ25" s="4"/>
      <c r="AR25" s="3"/>
      <c r="AS25" s="4"/>
      <c r="AT25" s="4"/>
      <c r="AU25" s="3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1"/>
      <c r="HF25" s="1"/>
      <c r="HG25" s="1"/>
    </row>
    <row r="26" spans="1:216" ht="15.75" x14ac:dyDescent="0.25">
      <c r="A26" s="43">
        <v>7.6</v>
      </c>
      <c r="B26" s="44" t="s">
        <v>16</v>
      </c>
      <c r="C26" s="36">
        <v>17800</v>
      </c>
      <c r="D26" s="36">
        <v>13300</v>
      </c>
      <c r="E26" s="36">
        <v>13800</v>
      </c>
      <c r="F26" s="36">
        <v>14348</v>
      </c>
      <c r="G26" s="36">
        <v>12412</v>
      </c>
      <c r="H26" s="36">
        <v>14623.655616829781</v>
      </c>
      <c r="I26" s="36">
        <v>14846.346468858172</v>
      </c>
      <c r="J26" s="36">
        <v>36509.520296355353</v>
      </c>
      <c r="K26" s="36">
        <v>36689.642801857583</v>
      </c>
      <c r="L26" s="36">
        <v>33787.256183206104</v>
      </c>
      <c r="M26" s="36">
        <v>33832.536314036704</v>
      </c>
      <c r="N26" s="36">
        <v>31889.276887871856</v>
      </c>
      <c r="O26" s="36">
        <v>32490.067057895023</v>
      </c>
      <c r="P26" s="36">
        <v>32935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4"/>
      <c r="AQ26" s="4"/>
      <c r="AR26" s="3"/>
      <c r="AS26" s="4"/>
      <c r="AT26" s="4"/>
      <c r="AU26" s="3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1"/>
      <c r="HF26" s="1"/>
      <c r="HG26" s="1"/>
    </row>
    <row r="27" spans="1:216" ht="45" x14ac:dyDescent="0.25">
      <c r="A27" s="43">
        <v>7.7</v>
      </c>
      <c r="B27" s="44" t="s">
        <v>17</v>
      </c>
      <c r="C27" s="36">
        <v>440717</v>
      </c>
      <c r="D27" s="36">
        <v>477737.96331483411</v>
      </c>
      <c r="E27" s="36">
        <v>512738</v>
      </c>
      <c r="F27" s="36">
        <v>589363</v>
      </c>
      <c r="G27" s="36">
        <v>693957</v>
      </c>
      <c r="H27" s="36">
        <v>672014.57802546036</v>
      </c>
      <c r="I27" s="36">
        <v>590086.20938175824</v>
      </c>
      <c r="J27" s="36">
        <v>581048</v>
      </c>
      <c r="K27" s="36">
        <v>696305</v>
      </c>
      <c r="L27" s="36">
        <v>591462</v>
      </c>
      <c r="M27" s="36">
        <v>624577</v>
      </c>
      <c r="N27" s="36">
        <v>648609</v>
      </c>
      <c r="O27" s="36">
        <v>712332.98242077627</v>
      </c>
      <c r="P27" s="36">
        <v>743728.15167448379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4"/>
      <c r="AQ27" s="4"/>
      <c r="AR27" s="3"/>
      <c r="AS27" s="4"/>
      <c r="AT27" s="4"/>
      <c r="AU27" s="3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1"/>
      <c r="HF27" s="1"/>
      <c r="HG27" s="1"/>
    </row>
    <row r="28" spans="1:216" ht="15.75" x14ac:dyDescent="0.25">
      <c r="A28" s="45" t="s">
        <v>37</v>
      </c>
      <c r="B28" s="44" t="s">
        <v>18</v>
      </c>
      <c r="C28" s="36">
        <v>1403097</v>
      </c>
      <c r="D28" s="36">
        <v>1536254</v>
      </c>
      <c r="E28" s="36">
        <v>1623342</v>
      </c>
      <c r="F28" s="36">
        <v>1775218.9999999998</v>
      </c>
      <c r="G28" s="36">
        <v>1880400</v>
      </c>
      <c r="H28" s="36">
        <v>1938859.3020583026</v>
      </c>
      <c r="I28" s="36">
        <v>2105997.2197864885</v>
      </c>
      <c r="J28" s="36">
        <v>2610245</v>
      </c>
      <c r="K28" s="36">
        <v>2736257</v>
      </c>
      <c r="L28" s="36">
        <v>2988549</v>
      </c>
      <c r="M28" s="36">
        <v>3065348</v>
      </c>
      <c r="N28" s="36">
        <v>3541339</v>
      </c>
      <c r="O28" s="36">
        <v>4002776.7252037013</v>
      </c>
      <c r="P28" s="36">
        <v>4573171.9515943723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4"/>
      <c r="AQ28" s="4"/>
      <c r="AR28" s="3"/>
      <c r="AS28" s="4"/>
      <c r="AT28" s="4"/>
      <c r="AU28" s="3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1"/>
      <c r="HF28" s="1"/>
      <c r="HG28" s="1"/>
    </row>
    <row r="29" spans="1:216" ht="45" x14ac:dyDescent="0.25">
      <c r="A29" s="45" t="s">
        <v>38</v>
      </c>
      <c r="B29" s="44" t="s">
        <v>19</v>
      </c>
      <c r="C29" s="36">
        <v>2462193</v>
      </c>
      <c r="D29" s="36">
        <v>2819272</v>
      </c>
      <c r="E29" s="36">
        <v>2931795</v>
      </c>
      <c r="F29" s="36">
        <v>3172702</v>
      </c>
      <c r="G29" s="36">
        <v>3308562</v>
      </c>
      <c r="H29" s="36">
        <v>3451937.715167189</v>
      </c>
      <c r="I29" s="36">
        <v>3739161.1907174042</v>
      </c>
      <c r="J29" s="36">
        <v>3302465.2533355029</v>
      </c>
      <c r="K29" s="36">
        <v>3679277.9830495352</v>
      </c>
      <c r="L29" s="36">
        <v>3879868.7929770993</v>
      </c>
      <c r="M29" s="36">
        <v>4348088.1219443064</v>
      </c>
      <c r="N29" s="36">
        <v>4604919.988049835</v>
      </c>
      <c r="O29" s="36">
        <v>4902412.743208251</v>
      </c>
      <c r="P29" s="36">
        <v>5229262.3583642188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4"/>
      <c r="AQ29" s="4"/>
      <c r="AR29" s="3"/>
      <c r="AS29" s="4"/>
      <c r="AT29" s="4"/>
      <c r="AU29" s="3"/>
      <c r="AV29" s="5"/>
      <c r="AW29" s="5"/>
      <c r="AX29" s="5"/>
      <c r="AY29" s="5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1"/>
      <c r="HF29" s="1"/>
      <c r="HG29" s="1"/>
    </row>
    <row r="30" spans="1:216" ht="15.75" x14ac:dyDescent="0.25">
      <c r="A30" s="45" t="s">
        <v>39</v>
      </c>
      <c r="B30" s="44" t="s">
        <v>54</v>
      </c>
      <c r="C30" s="36">
        <v>1095901.8499999999</v>
      </c>
      <c r="D30" s="36">
        <v>1135735</v>
      </c>
      <c r="E30" s="36">
        <v>1198996</v>
      </c>
      <c r="F30" s="36">
        <v>1258480</v>
      </c>
      <c r="G30" s="36">
        <v>1475125</v>
      </c>
      <c r="H30" s="36">
        <v>1438194.5134112427</v>
      </c>
      <c r="I30" s="36">
        <v>1576629.5326783413</v>
      </c>
      <c r="J30" s="36">
        <v>1695905</v>
      </c>
      <c r="K30" s="36">
        <v>1851252</v>
      </c>
      <c r="L30" s="36">
        <v>2097816</v>
      </c>
      <c r="M30" s="36">
        <v>2129811</v>
      </c>
      <c r="N30" s="36">
        <v>2252518</v>
      </c>
      <c r="O30" s="36">
        <v>2252978.4564087135</v>
      </c>
      <c r="P30" s="36">
        <v>2265509.5050890744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4"/>
      <c r="AQ30" s="4"/>
      <c r="AR30" s="3"/>
      <c r="AS30" s="4"/>
      <c r="AT30" s="4"/>
      <c r="AU30" s="3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1"/>
      <c r="HF30" s="1"/>
      <c r="HG30" s="1"/>
    </row>
    <row r="31" spans="1:216" ht="15.75" x14ac:dyDescent="0.25">
      <c r="A31" s="45" t="s">
        <v>40</v>
      </c>
      <c r="B31" s="44" t="s">
        <v>20</v>
      </c>
      <c r="C31" s="36">
        <v>2430599.7644000002</v>
      </c>
      <c r="D31" s="36">
        <v>2521945</v>
      </c>
      <c r="E31" s="36">
        <v>2703252</v>
      </c>
      <c r="F31" s="36">
        <v>2989288</v>
      </c>
      <c r="G31" s="36">
        <v>3463128</v>
      </c>
      <c r="H31" s="36">
        <v>3561964.2751519238</v>
      </c>
      <c r="I31" s="36">
        <v>3735652.4291134514</v>
      </c>
      <c r="J31" s="36">
        <v>3800260.0011389521</v>
      </c>
      <c r="K31" s="36">
        <v>4079384.9787925696</v>
      </c>
      <c r="L31" s="36">
        <v>3468901.4685496185</v>
      </c>
      <c r="M31" s="36">
        <v>3687876.3640615037</v>
      </c>
      <c r="N31" s="36">
        <v>4195921.1352657005</v>
      </c>
      <c r="O31" s="36">
        <v>4424774.7845960231</v>
      </c>
      <c r="P31" s="36">
        <v>4717394.1469504805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4"/>
      <c r="AQ31" s="4"/>
      <c r="AR31" s="3"/>
      <c r="AS31" s="4"/>
      <c r="AT31" s="4"/>
      <c r="AU31" s="3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1"/>
      <c r="HF31" s="1"/>
      <c r="HG31" s="1"/>
    </row>
    <row r="32" spans="1:216" s="34" customFormat="1" ht="15.75" x14ac:dyDescent="0.25">
      <c r="A32" s="46"/>
      <c r="B32" s="47" t="s">
        <v>30</v>
      </c>
      <c r="C32" s="37">
        <f>C17+C20+C28+C29+C30+C31</f>
        <v>12736118.614399999</v>
      </c>
      <c r="D32" s="37">
        <f t="shared" ref="D32:F32" si="21">D17+D20+D28+D29+D30+D31</f>
        <v>13891378.963314835</v>
      </c>
      <c r="E32" s="37">
        <f t="shared" si="21"/>
        <v>14805713</v>
      </c>
      <c r="F32" s="37">
        <f t="shared" si="21"/>
        <v>16203607</v>
      </c>
      <c r="G32" s="37">
        <f t="shared" ref="G32:H32" si="22">G17+G20+G28+G29+G30+G31</f>
        <v>18263190</v>
      </c>
      <c r="H32" s="37">
        <f t="shared" si="22"/>
        <v>18413850.739179917</v>
      </c>
      <c r="I32" s="37">
        <f t="shared" ref="I32:K32" si="23">I17+I20+I28+I29+I30+I31</f>
        <v>19753569.967826359</v>
      </c>
      <c r="J32" s="37">
        <f t="shared" si="23"/>
        <v>20599172.806493726</v>
      </c>
      <c r="K32" s="37">
        <f t="shared" si="23"/>
        <v>21889233.555959754</v>
      </c>
      <c r="L32" s="37">
        <f t="shared" ref="L32:M32" si="24">L17+L20+L28+L29+L30+L31</f>
        <v>19339130.36770992</v>
      </c>
      <c r="M32" s="37">
        <f t="shared" si="24"/>
        <v>21714348.249557145</v>
      </c>
      <c r="N32" s="37">
        <f t="shared" ref="N32" si="25">N17+N20+N28+N29+N30+N31</f>
        <v>24073295.358060006</v>
      </c>
      <c r="O32" s="37">
        <f t="shared" ref="O32" si="26">O17+O20+O28+O29+O30+O31</f>
        <v>25954244.766623296</v>
      </c>
      <c r="P32" s="37">
        <f t="shared" ref="P32" si="27">P17+P20+P28+P29+P30+P31</f>
        <v>28194604.621860098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4"/>
      <c r="AQ32" s="4"/>
      <c r="AR32" s="3"/>
      <c r="AS32" s="4"/>
      <c r="AT32" s="4"/>
      <c r="AU32" s="3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3"/>
      <c r="HF32" s="33"/>
      <c r="HG32" s="33"/>
    </row>
    <row r="33" spans="1:216" s="33" customFormat="1" ht="30" x14ac:dyDescent="0.25">
      <c r="A33" s="50" t="s">
        <v>27</v>
      </c>
      <c r="B33" s="54" t="s">
        <v>51</v>
      </c>
      <c r="C33" s="39">
        <f t="shared" ref="C33:H33" si="28">C6+C11+C13+C14+C15+C17+C20+C28+C29+C30+C31</f>
        <v>31034652.419439547</v>
      </c>
      <c r="D33" s="39">
        <f t="shared" si="28"/>
        <v>31172029.242173497</v>
      </c>
      <c r="E33" s="39">
        <f t="shared" si="28"/>
        <v>32870952.33314668</v>
      </c>
      <c r="F33" s="39">
        <f t="shared" si="28"/>
        <v>35951083.249052674</v>
      </c>
      <c r="G33" s="39">
        <f t="shared" si="28"/>
        <v>39884366</v>
      </c>
      <c r="H33" s="39">
        <f t="shared" si="28"/>
        <v>42508055.262027934</v>
      </c>
      <c r="I33" s="39">
        <f t="shared" ref="I33:K33" si="29">I6+I11+I13+I14+I15+I17+I20+I28+I29+I30+I31</f>
        <v>46975834.549623147</v>
      </c>
      <c r="J33" s="39">
        <f t="shared" si="29"/>
        <v>49154123.743179969</v>
      </c>
      <c r="K33" s="39">
        <f t="shared" si="29"/>
        <v>50989467.742900558</v>
      </c>
      <c r="L33" s="39">
        <f t="shared" ref="L33:M33" si="30">L6+L11+L13+L14+L15+L17+L20+L28+L29+L30+L31</f>
        <v>51427489.196150981</v>
      </c>
      <c r="M33" s="39">
        <f t="shared" si="30"/>
        <v>55918530.397031114</v>
      </c>
      <c r="N33" s="39">
        <f t="shared" ref="N33" si="31">N6+N11+N13+N14+N15+N17+N20+N28+N29+N30+N31</f>
        <v>59337336.840484366</v>
      </c>
      <c r="O33" s="39">
        <f t="shared" ref="O33" si="32">O6+O11+O13+O14+O15+O17+O20+O28+O29+O30+O31</f>
        <v>62049101.674253576</v>
      </c>
      <c r="P33" s="39">
        <f t="shared" ref="P33" si="33">P6+P11+P13+P14+P15+P17+P20+P28+P29+P30+P31</f>
        <v>67385111.504034996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H33" s="34"/>
    </row>
    <row r="34" spans="1:216" s="34" customFormat="1" ht="15.75" x14ac:dyDescent="0.25">
      <c r="A34" s="55" t="s">
        <v>43</v>
      </c>
      <c r="B34" s="56" t="s">
        <v>25</v>
      </c>
      <c r="C34" s="41">
        <f>GSVA_const!C34</f>
        <v>4243900</v>
      </c>
      <c r="D34" s="41">
        <f>GSVA_const!D34</f>
        <v>4315500</v>
      </c>
      <c r="E34" s="41">
        <f>GSVA_const!E34</f>
        <v>4480700</v>
      </c>
      <c r="F34" s="41">
        <f>GSVA_const!F34</f>
        <v>5162900</v>
      </c>
      <c r="G34" s="41">
        <f>GSVA_const!G34</f>
        <v>5977760</v>
      </c>
      <c r="H34" s="41">
        <f>GSVA_const!H34</f>
        <v>6485000</v>
      </c>
      <c r="I34" s="41">
        <f>GSVA_const!I34</f>
        <v>7050373</v>
      </c>
      <c r="J34" s="41">
        <f>GSVA_const!J34</f>
        <v>7717447.2020765087</v>
      </c>
      <c r="K34" s="41">
        <f>GSVA_const!K34</f>
        <v>7640442.8292803187</v>
      </c>
      <c r="L34" s="42">
        <f>GSVA_const!L34</f>
        <v>8111022.4163307343</v>
      </c>
      <c r="M34" s="42">
        <f>GSVA_const!M34</f>
        <v>8193808.98660619</v>
      </c>
      <c r="N34" s="42">
        <f>GSVA_const!N34</f>
        <v>8734140.2708780654</v>
      </c>
      <c r="O34" s="42">
        <f>GSVA_const!O34</f>
        <v>9350367</v>
      </c>
      <c r="P34" s="42">
        <f>GSVA_const!P34</f>
        <v>9673825.9211806394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4"/>
      <c r="AQ34" s="4"/>
      <c r="AR34" s="3"/>
      <c r="AS34" s="4"/>
      <c r="AT34" s="4"/>
      <c r="AU34" s="3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</row>
    <row r="35" spans="1:216" s="34" customFormat="1" ht="15.75" x14ac:dyDescent="0.25">
      <c r="A35" s="55" t="s">
        <v>44</v>
      </c>
      <c r="B35" s="56" t="s">
        <v>24</v>
      </c>
      <c r="C35" s="41">
        <f>GSVA_const!C35</f>
        <v>1279000</v>
      </c>
      <c r="D35" s="41">
        <f>GSVA_const!D35</f>
        <v>1354006.926426799</v>
      </c>
      <c r="E35" s="41">
        <f>GSVA_const!E35</f>
        <v>1327729.7556594703</v>
      </c>
      <c r="F35" s="41">
        <f>GSVA_const!F35</f>
        <v>1407600</v>
      </c>
      <c r="G35" s="41">
        <f>GSVA_const!G35</f>
        <v>1162440</v>
      </c>
      <c r="H35" s="41">
        <f>GSVA_const!H35</f>
        <v>1236500</v>
      </c>
      <c r="I35" s="41">
        <f>GSVA_const!I35</f>
        <v>1363612</v>
      </c>
      <c r="J35" s="41">
        <f>GSVA_const!J35</f>
        <v>985402.42783289321</v>
      </c>
      <c r="K35" s="41">
        <f>GSVA_const!K35</f>
        <v>1520352.3563755869</v>
      </c>
      <c r="L35" s="42">
        <f>GSVA_const!L35</f>
        <v>1893766.571141531</v>
      </c>
      <c r="M35" s="42">
        <f>GSVA_const!M35</f>
        <v>2273679.5436954917</v>
      </c>
      <c r="N35" s="42">
        <f>GSVA_const!N35</f>
        <v>2331429.4937519133</v>
      </c>
      <c r="O35" s="42">
        <f>GSVA_const!O35</f>
        <v>1580784</v>
      </c>
      <c r="P35" s="42">
        <f>GSVA_const!P35</f>
        <v>1371608.4531860072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4"/>
      <c r="AQ35" s="4"/>
      <c r="AR35" s="3"/>
      <c r="AS35" s="4"/>
      <c r="AT35" s="4"/>
      <c r="AU35" s="3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</row>
    <row r="36" spans="1:216" s="34" customFormat="1" ht="30" x14ac:dyDescent="0.25">
      <c r="A36" s="55" t="s">
        <v>45</v>
      </c>
      <c r="B36" s="56" t="s">
        <v>63</v>
      </c>
      <c r="C36" s="37">
        <f>C33+C34-C35</f>
        <v>33999552.419439547</v>
      </c>
      <c r="D36" s="37">
        <f t="shared" ref="D36:L36" si="34">D33+D34-D35</f>
        <v>34133522.315746695</v>
      </c>
      <c r="E36" s="37">
        <f t="shared" si="34"/>
        <v>36023922.577487208</v>
      </c>
      <c r="F36" s="37">
        <f t="shared" si="34"/>
        <v>39706383.249052674</v>
      </c>
      <c r="G36" s="37">
        <f t="shared" si="34"/>
        <v>44699686</v>
      </c>
      <c r="H36" s="37">
        <f t="shared" si="34"/>
        <v>47756555.262027934</v>
      </c>
      <c r="I36" s="37">
        <f t="shared" si="34"/>
        <v>52662595.549623147</v>
      </c>
      <c r="J36" s="37">
        <f t="shared" si="34"/>
        <v>55886168.517423585</v>
      </c>
      <c r="K36" s="37">
        <f t="shared" si="34"/>
        <v>57109558.215805285</v>
      </c>
      <c r="L36" s="37">
        <f t="shared" si="34"/>
        <v>57644745.04134018</v>
      </c>
      <c r="M36" s="37">
        <f t="shared" ref="M36" si="35">M33+M34-M35</f>
        <v>61838659.839941807</v>
      </c>
      <c r="N36" s="37">
        <f t="shared" ref="N36" si="36">N33+N34-N35</f>
        <v>65740047.617610514</v>
      </c>
      <c r="O36" s="37">
        <f t="shared" ref="O36" si="37">O33+O34-O35</f>
        <v>69818684.674253583</v>
      </c>
      <c r="P36" s="37">
        <f t="shared" ref="P36" si="38">P33+P34-P35</f>
        <v>75687328.972029626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4"/>
      <c r="AQ36" s="4"/>
      <c r="AR36" s="3"/>
      <c r="AS36" s="4"/>
      <c r="AT36" s="4"/>
      <c r="AU36" s="3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</row>
    <row r="37" spans="1:216" s="34" customFormat="1" ht="15.75" x14ac:dyDescent="0.25">
      <c r="A37" s="55" t="s">
        <v>46</v>
      </c>
      <c r="B37" s="56" t="s">
        <v>42</v>
      </c>
      <c r="C37" s="41">
        <f>GSVA_cur!C37</f>
        <v>492750</v>
      </c>
      <c r="D37" s="41">
        <f>GSVA_cur!D37</f>
        <v>495660</v>
      </c>
      <c r="E37" s="41">
        <f>GSVA_cur!E37</f>
        <v>498570</v>
      </c>
      <c r="F37" s="41">
        <f>GSVA_cur!F37</f>
        <v>501510</v>
      </c>
      <c r="G37" s="41">
        <f>GSVA_cur!G37</f>
        <v>504460</v>
      </c>
      <c r="H37" s="41">
        <f>GSVA_cur!H37</f>
        <v>507430</v>
      </c>
      <c r="I37" s="41">
        <f>GSVA_cur!I37</f>
        <v>510410</v>
      </c>
      <c r="J37" s="41">
        <f>GSVA_cur!J37</f>
        <v>513410</v>
      </c>
      <c r="K37" s="41">
        <f>GSVA_cur!K37</f>
        <v>516420</v>
      </c>
      <c r="L37" s="41">
        <f>GSVA_cur!L37</f>
        <v>519460</v>
      </c>
      <c r="M37" s="41">
        <f>GSVA_cur!M37</f>
        <v>522510</v>
      </c>
      <c r="N37" s="41">
        <f>GSVA_cur!N37</f>
        <v>530790</v>
      </c>
      <c r="O37" s="41">
        <f>GSVA_cur!O37</f>
        <v>532630</v>
      </c>
      <c r="P37" s="41">
        <f>GSVA_cur!P37</f>
        <v>534480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2"/>
      <c r="AQ37" s="2"/>
      <c r="AR37" s="1"/>
      <c r="AS37" s="2"/>
      <c r="AT37" s="2"/>
      <c r="AU37" s="1"/>
      <c r="AV37" s="1"/>
      <c r="AW37" s="1"/>
      <c r="AX37" s="1"/>
      <c r="AY37" s="1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</row>
    <row r="38" spans="1:216" s="34" customFormat="1" ht="15.75" x14ac:dyDescent="0.25">
      <c r="A38" s="55" t="s">
        <v>47</v>
      </c>
      <c r="B38" s="56" t="s">
        <v>64</v>
      </c>
      <c r="C38" s="37">
        <f>C36/C37*1000</f>
        <v>68999.599024737792</v>
      </c>
      <c r="D38" s="37">
        <f t="shared" ref="D38:L38" si="39">D36/D37*1000</f>
        <v>68864.791017525509</v>
      </c>
      <c r="E38" s="37">
        <f t="shared" si="39"/>
        <v>72254.493004968623</v>
      </c>
      <c r="F38" s="37">
        <f t="shared" si="39"/>
        <v>79173.662038748327</v>
      </c>
      <c r="G38" s="37">
        <f t="shared" si="39"/>
        <v>88608.979899298269</v>
      </c>
      <c r="H38" s="37">
        <f t="shared" si="39"/>
        <v>94114.568042937812</v>
      </c>
      <c r="I38" s="37">
        <f t="shared" si="39"/>
        <v>103177.04502189053</v>
      </c>
      <c r="J38" s="37">
        <f t="shared" si="39"/>
        <v>108852.90219789952</v>
      </c>
      <c r="K38" s="37">
        <f t="shared" si="39"/>
        <v>110587.42538206359</v>
      </c>
      <c r="L38" s="37">
        <f t="shared" si="39"/>
        <v>110970.51754002269</v>
      </c>
      <c r="M38" s="37">
        <f t="shared" ref="M38" si="40">M36/M37*1000</f>
        <v>118349.237028845</v>
      </c>
      <c r="N38" s="37">
        <f t="shared" ref="N38" si="41">N36/N37*1000</f>
        <v>123853.21429870668</v>
      </c>
      <c r="O38" s="37">
        <f t="shared" ref="O38" si="42">O36/O37*1000</f>
        <v>131082.89933772711</v>
      </c>
      <c r="P38" s="37">
        <f t="shared" ref="P38" si="43">P36/P37*1000</f>
        <v>141609.2818665425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2"/>
      <c r="AQ38" s="2"/>
      <c r="AR38" s="1"/>
      <c r="AS38" s="2"/>
      <c r="AT38" s="2"/>
      <c r="AU38" s="3"/>
      <c r="AV38" s="3"/>
      <c r="AW38" s="3"/>
      <c r="AX38" s="3"/>
      <c r="AY38" s="3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Z38" s="35"/>
      <c r="DA38" s="35"/>
      <c r="DB38" s="35"/>
      <c r="DC38" s="35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</row>
    <row r="39" spans="1:216" ht="33.75" customHeight="1" x14ac:dyDescent="0.25">
      <c r="A39" s="9" t="s">
        <v>75</v>
      </c>
    </row>
    <row r="40" spans="1:216" ht="15.75" x14ac:dyDescent="0.25">
      <c r="A40" s="14"/>
      <c r="B40" s="1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216" ht="15.75" x14ac:dyDescent="0.25">
      <c r="A41" s="16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16" ht="15.75" x14ac:dyDescent="0.25">
      <c r="A42" s="16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16" x14ac:dyDescent="0.25">
      <c r="A43" s="21"/>
      <c r="B43" s="2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6" ht="15.75" x14ac:dyDescent="0.25">
      <c r="A44" s="16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216" ht="15.75" x14ac:dyDescent="0.25">
      <c r="A45" s="16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16" ht="15.75" x14ac:dyDescent="0.25">
      <c r="A46" s="16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216" ht="15.75" x14ac:dyDescent="0.25">
      <c r="A47" s="16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216" ht="15.75" x14ac:dyDescent="0.25">
      <c r="A48" s="16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5.75" x14ac:dyDescent="0.25">
      <c r="A49" s="16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5.75" x14ac:dyDescent="0.25">
      <c r="A50" s="16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5.75" x14ac:dyDescent="0.25">
      <c r="A51" s="18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5.75" x14ac:dyDescent="0.25">
      <c r="A52" s="18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5.75" x14ac:dyDescent="0.25">
      <c r="A53" s="18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5.75" x14ac:dyDescent="0.25">
      <c r="A54" s="18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61" spans="1:16" ht="15.75" x14ac:dyDescent="0.25">
      <c r="A61" s="12"/>
      <c r="B61" s="13"/>
    </row>
    <row r="62" spans="1:16" ht="15.75" x14ac:dyDescent="0.25">
      <c r="A62" s="14"/>
      <c r="B62" s="1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5.75" x14ac:dyDescent="0.25">
      <c r="A63" s="16"/>
      <c r="B63" s="17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5.75" x14ac:dyDescent="0.25">
      <c r="A64" s="16"/>
      <c r="B64" s="17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5.75" x14ac:dyDescent="0.25">
      <c r="A65" s="16"/>
      <c r="B65" s="17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5.75" x14ac:dyDescent="0.25">
      <c r="A66" s="16"/>
      <c r="B66" s="17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26.25" customHeight="1" x14ac:dyDescent="0.25">
      <c r="A67" s="18"/>
      <c r="B67" s="17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5.75" x14ac:dyDescent="0.25">
      <c r="A68" s="14"/>
      <c r="B68" s="1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5.75" x14ac:dyDescent="0.25">
      <c r="A69" s="16"/>
      <c r="B69" s="17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 x14ac:dyDescent="0.25">
      <c r="A70" s="16"/>
      <c r="B70" s="17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21"/>
      <c r="B71" s="2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 x14ac:dyDescent="0.25">
      <c r="A72" s="16"/>
      <c r="B72" s="1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 x14ac:dyDescent="0.25">
      <c r="A73" s="16"/>
      <c r="B73" s="17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 x14ac:dyDescent="0.25">
      <c r="A74" s="16"/>
      <c r="B74" s="17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 x14ac:dyDescent="0.25">
      <c r="A75" s="16"/>
      <c r="B75" s="17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 x14ac:dyDescent="0.25">
      <c r="A76" s="16"/>
      <c r="B76" s="17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 x14ac:dyDescent="0.25">
      <c r="A77" s="16"/>
      <c r="B77" s="17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 x14ac:dyDescent="0.25">
      <c r="A78" s="16"/>
      <c r="B78" s="17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 x14ac:dyDescent="0.25">
      <c r="A79" s="18"/>
      <c r="B79" s="17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 x14ac:dyDescent="0.25">
      <c r="A80" s="18"/>
      <c r="B80" s="17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 x14ac:dyDescent="0.25">
      <c r="A81" s="18"/>
      <c r="B81" s="17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x14ac:dyDescent="0.25">
      <c r="A82" s="18"/>
      <c r="B82" s="17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5.75" x14ac:dyDescent="0.25">
      <c r="A83" s="19"/>
      <c r="B83" s="20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 x14ac:dyDescent="0.25">
      <c r="A84" s="2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 x14ac:dyDescent="0.25">
      <c r="A85" s="25"/>
      <c r="B85" s="2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 x14ac:dyDescent="0.25">
      <c r="A86" s="25"/>
      <c r="B86" s="2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 x14ac:dyDescent="0.25">
      <c r="A87" s="28"/>
      <c r="B87" s="29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 x14ac:dyDescent="0.25">
      <c r="A88" s="25"/>
      <c r="B88" s="2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 x14ac:dyDescent="0.25">
      <c r="A89" s="28"/>
      <c r="B89" s="29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10" orientation="landscape" horizontalDpi="4294967295" verticalDpi="4294967295" r:id="rId1"/>
  <colBreaks count="9" manualBreakCount="9">
    <brk id="18" max="1048575" man="1"/>
    <brk id="31" max="1048575" man="1"/>
    <brk id="51" max="1048575" man="1"/>
    <brk id="63" max="1048575" man="1"/>
    <brk id="79" max="1048575" man="1"/>
    <brk id="143" max="95" man="1"/>
    <brk id="179" max="1048575" man="1"/>
    <brk id="203" max="1048575" man="1"/>
    <brk id="211" max="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GSVA_cur</vt:lpstr>
      <vt:lpstr>GSVA_const</vt:lpstr>
      <vt:lpstr>NSVA_cur</vt:lpstr>
      <vt:lpstr>NSVA_const</vt:lpstr>
      <vt:lpstr>GSVA_const!Print_Titles</vt:lpstr>
      <vt:lpstr>GSVA_cur!Print_Titles</vt:lpstr>
      <vt:lpstr>NSVA_const!Print_Titles</vt:lpstr>
      <vt:lpstr>NSVA_cur!Print_Titles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2025-03-19T10:46:04Z</dcterms:modified>
</cp:coreProperties>
</file>