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BE7EFE89-BFAE-402F-B961-C94EBABFDB0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C16" i="10" l="1"/>
  <c r="D16" i="10"/>
  <c r="E16" i="10"/>
  <c r="F16" i="10"/>
  <c r="G16" i="10"/>
  <c r="H16" i="10"/>
  <c r="I16" i="10"/>
  <c r="J16" i="10"/>
  <c r="K16" i="10"/>
  <c r="L16" i="10"/>
  <c r="M16" i="10"/>
  <c r="N16" i="10"/>
  <c r="O16" i="10"/>
  <c r="D34" i="11" l="1"/>
  <c r="E34" i="11"/>
  <c r="F34" i="11"/>
  <c r="G34" i="11"/>
  <c r="H34" i="11"/>
  <c r="I34" i="11"/>
  <c r="J34" i="11"/>
  <c r="K34" i="11"/>
  <c r="L34" i="11"/>
  <c r="M34" i="11"/>
  <c r="N34" i="11"/>
  <c r="O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C35" i="11"/>
  <c r="C34" i="11"/>
  <c r="D34" i="12" l="1"/>
  <c r="E34" i="12"/>
  <c r="F34" i="12"/>
  <c r="G34" i="12"/>
  <c r="H34" i="12"/>
  <c r="I34" i="12"/>
  <c r="J34" i="12"/>
  <c r="K34" i="12"/>
  <c r="L34" i="12"/>
  <c r="M34" i="12"/>
  <c r="N34" i="12"/>
  <c r="O34" i="12"/>
  <c r="O37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O37" i="11"/>
  <c r="O37" i="1"/>
  <c r="C6" i="10"/>
  <c r="C6" i="1"/>
  <c r="C6" i="11"/>
  <c r="C6" i="12"/>
  <c r="C17" i="10"/>
  <c r="O6" i="10"/>
  <c r="N6" i="10"/>
  <c r="M6" i="10"/>
  <c r="L6" i="10"/>
  <c r="K6" i="10"/>
  <c r="J6" i="10"/>
  <c r="I6" i="10"/>
  <c r="H6" i="10"/>
  <c r="G6" i="10"/>
  <c r="F6" i="10"/>
  <c r="E6" i="10"/>
  <c r="D6" i="10"/>
  <c r="O20" i="1" l="1"/>
  <c r="O20" i="11"/>
  <c r="O20" i="12"/>
  <c r="O20" i="10"/>
  <c r="O17" i="1"/>
  <c r="O17" i="11"/>
  <c r="O17" i="12"/>
  <c r="O17" i="10"/>
  <c r="O16" i="1"/>
  <c r="O16" i="11"/>
  <c r="O16" i="12"/>
  <c r="N17" i="10"/>
  <c r="N20" i="10"/>
  <c r="N32" i="10" s="1"/>
  <c r="N17" i="12"/>
  <c r="N20" i="12"/>
  <c r="N37" i="12"/>
  <c r="N17" i="11"/>
  <c r="N20" i="11"/>
  <c r="N37" i="11"/>
  <c r="N17" i="1"/>
  <c r="N20" i="1"/>
  <c r="N37" i="1"/>
  <c r="O12" i="10"/>
  <c r="O6" i="1"/>
  <c r="O6" i="11"/>
  <c r="O6" i="12"/>
  <c r="O32" i="10" l="1"/>
  <c r="N32" i="12"/>
  <c r="O33" i="12"/>
  <c r="O32" i="1"/>
  <c r="O32" i="12"/>
  <c r="O12" i="12"/>
  <c r="O32" i="11"/>
  <c r="N32" i="11"/>
  <c r="O12" i="11"/>
  <c r="O33" i="11"/>
  <c r="N32" i="1"/>
  <c r="O33" i="1"/>
  <c r="O36" i="1" s="1"/>
  <c r="O12" i="1"/>
  <c r="H3" i="1"/>
  <c r="H3" i="11"/>
  <c r="H3" i="12"/>
  <c r="H3" i="10"/>
  <c r="O36" i="12" l="1"/>
  <c r="O36" i="11"/>
  <c r="O38" i="1"/>
  <c r="O38" i="12" l="1"/>
  <c r="O38" i="11"/>
  <c r="M37" i="12"/>
  <c r="M37" i="11"/>
  <c r="M37" i="1"/>
  <c r="M20" i="1"/>
  <c r="M20" i="11"/>
  <c r="M20" i="12"/>
  <c r="M20" i="10"/>
  <c r="M32" i="10" s="1"/>
  <c r="M16" i="1"/>
  <c r="N16" i="1"/>
  <c r="M17" i="1"/>
  <c r="M16" i="11"/>
  <c r="N16" i="11"/>
  <c r="M17" i="11"/>
  <c r="M16" i="12"/>
  <c r="N16" i="12"/>
  <c r="M17" i="12"/>
  <c r="M17" i="10"/>
  <c r="M12" i="10"/>
  <c r="N12" i="10"/>
  <c r="N6" i="1"/>
  <c r="N6" i="11"/>
  <c r="N6" i="12"/>
  <c r="N33" i="12" l="1"/>
  <c r="N36" i="12" s="1"/>
  <c r="N12" i="12"/>
  <c r="N33" i="11"/>
  <c r="N33" i="1"/>
  <c r="N12" i="1"/>
  <c r="M32" i="12"/>
  <c r="M32" i="11"/>
  <c r="N12" i="11"/>
  <c r="M32" i="1"/>
  <c r="L37" i="12"/>
  <c r="L37" i="11"/>
  <c r="L37" i="1"/>
  <c r="N36" i="11" l="1"/>
  <c r="N36" i="1"/>
  <c r="L20" i="1"/>
  <c r="L20" i="11"/>
  <c r="L20" i="12"/>
  <c r="L20" i="10"/>
  <c r="L16" i="1"/>
  <c r="L17" i="1"/>
  <c r="L16" i="11"/>
  <c r="L17" i="11"/>
  <c r="L16" i="12"/>
  <c r="L17" i="12"/>
  <c r="L17" i="10"/>
  <c r="L6" i="1"/>
  <c r="M6" i="1"/>
  <c r="L6" i="11"/>
  <c r="M6" i="11"/>
  <c r="L6" i="12"/>
  <c r="M6" i="12"/>
  <c r="L32" i="10" l="1"/>
  <c r="L12" i="12"/>
  <c r="N38" i="12"/>
  <c r="N38" i="11"/>
  <c r="L12" i="11"/>
  <c r="N38" i="1"/>
  <c r="M12" i="12"/>
  <c r="M33" i="12"/>
  <c r="M36" i="12" s="1"/>
  <c r="M33" i="11"/>
  <c r="M12" i="11"/>
  <c r="M12" i="1"/>
  <c r="M33" i="1"/>
  <c r="L32" i="12"/>
  <c r="L33" i="12"/>
  <c r="L32" i="11"/>
  <c r="L33" i="11"/>
  <c r="L32" i="1"/>
  <c r="L33" i="1"/>
  <c r="L12" i="1"/>
  <c r="L12" i="10"/>
  <c r="L36" i="12" l="1"/>
  <c r="M36" i="11"/>
  <c r="M36" i="1"/>
  <c r="L36" i="11"/>
  <c r="L36" i="1"/>
  <c r="D37" i="12"/>
  <c r="E37" i="12"/>
  <c r="F37" i="12"/>
  <c r="G37" i="12"/>
  <c r="H37" i="12"/>
  <c r="I37" i="12"/>
  <c r="J37" i="12"/>
  <c r="K37" i="12"/>
  <c r="M38" i="12" l="1"/>
  <c r="M38" i="11"/>
  <c r="M38" i="1"/>
  <c r="L38" i="12"/>
  <c r="L38" i="11"/>
  <c r="L38" i="1"/>
  <c r="D37" i="11"/>
  <c r="E37" i="11"/>
  <c r="F37" i="11"/>
  <c r="G37" i="11"/>
  <c r="H37" i="11"/>
  <c r="I37" i="11"/>
  <c r="J37" i="11"/>
  <c r="K37" i="11"/>
  <c r="D37" i="1"/>
  <c r="E37" i="1"/>
  <c r="F37" i="1"/>
  <c r="G37" i="1"/>
  <c r="H37" i="1"/>
  <c r="I37" i="1"/>
  <c r="J37" i="1"/>
  <c r="K37" i="1"/>
  <c r="I20" i="1" l="1"/>
  <c r="J20" i="1"/>
  <c r="K20" i="1"/>
  <c r="I20" i="11"/>
  <c r="J20" i="11"/>
  <c r="K20" i="11"/>
  <c r="I20" i="12"/>
  <c r="J20" i="12"/>
  <c r="K20" i="12"/>
  <c r="I20" i="10"/>
  <c r="I32" i="10" s="1"/>
  <c r="J20" i="10"/>
  <c r="K20" i="10"/>
  <c r="I17" i="1"/>
  <c r="J17" i="1"/>
  <c r="K17" i="1"/>
  <c r="I17" i="11"/>
  <c r="J17" i="11"/>
  <c r="K17" i="11"/>
  <c r="I17" i="12"/>
  <c r="J17" i="12"/>
  <c r="K17" i="12"/>
  <c r="I17" i="10"/>
  <c r="J17" i="10"/>
  <c r="K17" i="10"/>
  <c r="I16" i="1"/>
  <c r="J16" i="1"/>
  <c r="K16" i="1"/>
  <c r="I16" i="11"/>
  <c r="J16" i="11"/>
  <c r="K16" i="11"/>
  <c r="I16" i="12"/>
  <c r="J16" i="12"/>
  <c r="K16" i="12"/>
  <c r="I6" i="1"/>
  <c r="J6" i="1"/>
  <c r="K6" i="1"/>
  <c r="I6" i="11"/>
  <c r="J6" i="11"/>
  <c r="K6" i="11"/>
  <c r="I6" i="12"/>
  <c r="J6" i="12"/>
  <c r="K6" i="12"/>
  <c r="J32" i="10" l="1"/>
  <c r="K32" i="10"/>
  <c r="K12" i="12"/>
  <c r="K12" i="1"/>
  <c r="K32" i="12"/>
  <c r="K32" i="11"/>
  <c r="K32" i="1"/>
  <c r="K12" i="11"/>
  <c r="K33" i="12"/>
  <c r="K36" i="12" s="1"/>
  <c r="K33" i="11"/>
  <c r="K33" i="1"/>
  <c r="K12" i="10"/>
  <c r="I12" i="12"/>
  <c r="J12" i="12"/>
  <c r="J32" i="12"/>
  <c r="I32" i="12"/>
  <c r="J33" i="12"/>
  <c r="J32" i="11"/>
  <c r="J33" i="11"/>
  <c r="J36" i="11" s="1"/>
  <c r="J38" i="11" s="1"/>
  <c r="J12" i="11"/>
  <c r="J33" i="1"/>
  <c r="J32" i="1"/>
  <c r="J12" i="1"/>
  <c r="J12" i="10"/>
  <c r="I33" i="12"/>
  <c r="I32" i="11"/>
  <c r="I12" i="11"/>
  <c r="I33" i="11"/>
  <c r="I36" i="11" s="1"/>
  <c r="I38" i="11" s="1"/>
  <c r="I32" i="1"/>
  <c r="I12" i="1"/>
  <c r="I33" i="1"/>
  <c r="I12" i="10"/>
  <c r="J36" i="12" l="1"/>
  <c r="J38" i="12" s="1"/>
  <c r="I36" i="12"/>
  <c r="I38" i="12" s="1"/>
  <c r="K38" i="12"/>
  <c r="K36" i="11"/>
  <c r="K38" i="11" s="1"/>
  <c r="K36" i="1"/>
  <c r="J36" i="1"/>
  <c r="I36" i="1"/>
  <c r="K38" i="1" l="1"/>
  <c r="J38" i="1"/>
  <c r="I38" i="1"/>
  <c r="G20" i="1" l="1"/>
  <c r="H20" i="1"/>
  <c r="G16" i="1"/>
  <c r="H16" i="1"/>
  <c r="G6" i="1"/>
  <c r="G12" i="1" l="1"/>
  <c r="G20" i="11" l="1"/>
  <c r="H20" i="11"/>
  <c r="G20" i="12"/>
  <c r="H20" i="12"/>
  <c r="G20" i="10"/>
  <c r="G32" i="10" s="1"/>
  <c r="H20" i="10"/>
  <c r="H32" i="10" s="1"/>
  <c r="G17" i="1"/>
  <c r="H17" i="1"/>
  <c r="G17" i="11"/>
  <c r="H17" i="11"/>
  <c r="G17" i="12"/>
  <c r="H17" i="12"/>
  <c r="G17" i="10"/>
  <c r="H17" i="10"/>
  <c r="G16" i="11"/>
  <c r="H16" i="11"/>
  <c r="G16" i="12"/>
  <c r="H16" i="12"/>
  <c r="H6" i="1"/>
  <c r="G6" i="11"/>
  <c r="H6" i="11"/>
  <c r="G6" i="12"/>
  <c r="H6" i="12"/>
  <c r="G32" i="1" l="1"/>
  <c r="G12" i="12"/>
  <c r="G12" i="11"/>
  <c r="G12" i="10"/>
  <c r="G33" i="10"/>
  <c r="G36" i="10" s="1"/>
  <c r="H32" i="11"/>
  <c r="H12" i="11"/>
  <c r="H32" i="1"/>
  <c r="H33" i="1"/>
  <c r="H33" i="12"/>
  <c r="H32" i="12"/>
  <c r="G32" i="12"/>
  <c r="G33" i="12"/>
  <c r="G32" i="11"/>
  <c r="G33" i="1"/>
  <c r="H12" i="1"/>
  <c r="H12" i="10"/>
  <c r="H33" i="11"/>
  <c r="H36" i="11" s="1"/>
  <c r="H38" i="11" s="1"/>
  <c r="G33" i="11"/>
  <c r="G36" i="11" s="1"/>
  <c r="G38" i="11" s="1"/>
  <c r="H12" i="12"/>
  <c r="G36" i="12" l="1"/>
  <c r="G38" i="12" s="1"/>
  <c r="H36" i="12"/>
  <c r="H38" i="12" s="1"/>
  <c r="G36" i="1"/>
  <c r="H36" i="1"/>
  <c r="G38" i="10"/>
  <c r="G38" i="1" l="1"/>
  <c r="H38" i="1"/>
  <c r="C37" i="12" l="1"/>
  <c r="C37" i="11"/>
  <c r="C37" i="1"/>
  <c r="C35" i="12"/>
  <c r="C34" i="12"/>
  <c r="F20" i="12" l="1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F20" i="10"/>
  <c r="F17" i="10"/>
  <c r="E20" i="10"/>
  <c r="D20" i="10"/>
  <c r="C20" i="10"/>
  <c r="C32" i="10" s="1"/>
  <c r="E17" i="10"/>
  <c r="D17" i="10"/>
  <c r="D32" i="10" l="1"/>
  <c r="E32" i="10"/>
  <c r="F32" i="10"/>
  <c r="E33" i="10"/>
  <c r="F32" i="1"/>
  <c r="F12" i="10"/>
  <c r="F33" i="10"/>
  <c r="D33" i="10"/>
  <c r="F32" i="12"/>
  <c r="E32" i="12"/>
  <c r="E12" i="12"/>
  <c r="F33" i="12"/>
  <c r="E32" i="11"/>
  <c r="E12" i="11"/>
  <c r="E32" i="1"/>
  <c r="D33" i="1"/>
  <c r="C12" i="10"/>
  <c r="F32" i="11"/>
  <c r="F33" i="11"/>
  <c r="F36" i="11" s="1"/>
  <c r="F38" i="11" s="1"/>
  <c r="E33" i="1"/>
  <c r="F33" i="1"/>
  <c r="C33" i="1"/>
  <c r="C32" i="1"/>
  <c r="C33" i="11"/>
  <c r="C32" i="11"/>
  <c r="C33" i="12"/>
  <c r="C32" i="12"/>
  <c r="D32" i="1"/>
  <c r="D33" i="11"/>
  <c r="D36" i="11" s="1"/>
  <c r="D38" i="11" s="1"/>
  <c r="D32" i="11"/>
  <c r="D33" i="12"/>
  <c r="D32" i="12"/>
  <c r="C12" i="12"/>
  <c r="D12" i="12"/>
  <c r="E33" i="12"/>
  <c r="F12" i="12"/>
  <c r="C12" i="11"/>
  <c r="D12" i="11"/>
  <c r="E33" i="11"/>
  <c r="E36" i="11" s="1"/>
  <c r="E38" i="11" s="1"/>
  <c r="F12" i="11"/>
  <c r="D12" i="1"/>
  <c r="C12" i="1"/>
  <c r="E12" i="1"/>
  <c r="F12" i="1"/>
  <c r="D12" i="10"/>
  <c r="C33" i="10"/>
  <c r="E12" i="10"/>
  <c r="D36" i="12" l="1"/>
  <c r="D38" i="12" s="1"/>
  <c r="F36" i="12"/>
  <c r="F38" i="12" s="1"/>
  <c r="E36" i="12"/>
  <c r="E38" i="12" s="1"/>
  <c r="C36" i="12"/>
  <c r="C36" i="1"/>
  <c r="C36" i="11"/>
  <c r="C36" i="10"/>
  <c r="E36" i="1"/>
  <c r="F36" i="1"/>
  <c r="D36" i="1"/>
  <c r="D36" i="10"/>
  <c r="E36" i="10"/>
  <c r="F36" i="10"/>
  <c r="C38" i="12" l="1"/>
  <c r="C38" i="1"/>
  <c r="C38" i="11"/>
  <c r="C38" i="10"/>
  <c r="F38" i="1"/>
  <c r="E38" i="1"/>
  <c r="D38" i="1"/>
  <c r="F38" i="10"/>
  <c r="E38" i="10"/>
  <c r="D38" i="10"/>
  <c r="L33" i="10" l="1"/>
  <c r="L36" i="10" s="1"/>
  <c r="H33" i="10"/>
  <c r="K33" i="10"/>
  <c r="M33" i="10"/>
  <c r="J33" i="10"/>
  <c r="J36" i="10" s="1"/>
  <c r="N33" i="10"/>
  <c r="I33" i="10"/>
  <c r="O33" i="10"/>
  <c r="O36" i="10" l="1"/>
  <c r="I36" i="10"/>
  <c r="N36" i="10"/>
  <c r="M36" i="10"/>
  <c r="J38" i="10"/>
  <c r="L38" i="10"/>
  <c r="K36" i="10"/>
  <c r="H36" i="10"/>
  <c r="O38" i="10" l="1"/>
  <c r="N38" i="10"/>
  <c r="I38" i="10"/>
  <c r="M38" i="10"/>
  <c r="K38" i="10"/>
  <c r="H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<sst xmlns="http://schemas.openxmlformats.org/spreadsheetml/2006/main" count="280" uniqueCount="76">
  <si>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</si>
  <si>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</si>
  <si>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</si>
  <si>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</si>
  <si>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</si>
  <si>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</si>
  <si>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</si>
  <si>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</si>
  <si>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</si>
  <si>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</si>
  <si>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</si>
  <si>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</si>
  <si>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</si>
  <si>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</si>
  <si>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</si>
  <si>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</si>
  <si>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</si>
  <si>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</si>
  <si>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</si>
  <si>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</si>
  <si>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</si>
  <si>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</si>
  <si>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</si>
  <si>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</si>
  <si>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</si>
  <si>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</si>
  <si>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</si>
  <si>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</si>
  <si>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</si>
  <si>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</si>
  <si>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</si>
  <si>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</si>
  <si>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</si>
  <si>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</si>
  <si>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</si>
  <si>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</si>
  <si>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</si>
  <si>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</si>
  <si>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</si>
  <si>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</si>
  <si>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</si>
  <si>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</si>
  <si>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</si>
  <si>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</si>
  <si>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</si>
  <si>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</si>
  <si>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</si>
  <si>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</si>
  <si>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</si>
  <si>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</si>
  <si>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</si>
  <si>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</si>
  <si>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</si>
  <si>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</si>
  <si>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</si>
  <si>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</si>
  <si>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</si>
  <si>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</si>
  <si>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</si>
  <si>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</si>
  <si>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</si>
  <si>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</si>
  <si>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</si>
  <si>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</si>
  <si>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</si>
  <si>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</si>
  <si>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Assam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</si>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</sst>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Arial Narrow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0" fontId="16" fillId="0" borderId="0" xfId="0" applyFont="1" applyFill="1" applyProtection="1">
      <protection locked="0"/>
    </xf>
    <xf numFmtId="1" fontId="18" fillId="0" borderId="0" xfId="0" applyNumberFormat="1" applyFont="1" applyFill="1" applyBorder="1" applyAlignment="1">
      <alignment horizontal="right" vertical="center"/>
    </xf>
    <xf numFmtId="1" fontId="12" fillId="0" borderId="0" xfId="10" applyNumberFormat="1" applyFont="1" applyFill="1" applyBorder="1" applyAlignment="1" applyProtection="1">
      <alignment horizontal="right" vertical="center"/>
      <protection locked="0"/>
    </xf>
    <xf numFmtId="1" fontId="19" fillId="0" borderId="0" xfId="0" applyNumberFormat="1" applyFont="1" applyFill="1" applyBorder="1" applyAlignment="1">
      <alignment horizontal="right" vertical="center" wrapText="1"/>
    </xf>
    <xf numFmtId="1" fontId="20" fillId="0" borderId="0" xfId="0" applyNumberFormat="1" applyFont="1" applyBorder="1" applyAlignment="1">
      <alignment horizontal="right" vertical="center"/>
    </xf>
    <xf numFmtId="1" fontId="21" fillId="0" borderId="0" xfId="0" applyNumberFormat="1" applyFont="1" applyBorder="1" applyAlignment="1">
      <alignment vertical="center"/>
    </xf>
    <xf numFmtId="1" fontId="20" fillId="0" borderId="0" xfId="0" applyNumberFormat="1" applyFont="1" applyBorder="1" applyAlignment="1">
      <alignment vertical="center"/>
    </xf>
    <xf numFmtId="1" fontId="12" fillId="0" borderId="0" xfId="0" applyNumberFormat="1" applyFont="1" applyBorder="1" applyAlignment="1">
      <alignment horizontal="right" vertical="center"/>
    </xf>
    <xf numFmtId="1" fontId="20" fillId="3" borderId="0" xfId="0" applyNumberFormat="1" applyFont="1" applyFill="1" applyBorder="1" applyAlignment="1">
      <alignment horizontal="right" vertical="center"/>
    </xf>
    <xf numFmtId="1" fontId="12" fillId="0" borderId="0" xfId="10" applyNumberFormat="1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Protection="1"/>
    <xf numFmtId="0" fontId="7" fillId="0" borderId="3" xfId="0" applyFont="1" applyFill="1" applyBorder="1" applyProtection="1"/>
    <xf numFmtId="1" fontId="17" fillId="0" borderId="0" xfId="0" applyNumberFormat="1" applyFont="1" applyFill="1" applyBorder="1" applyAlignment="1">
      <alignment horizontal="right" vertical="center"/>
    </xf>
    <xf numFmtId="49" fontId="12" fillId="4" borderId="1" xfId="0" applyNumberFormat="1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1" fontId="7" fillId="4" borderId="0" xfId="0" applyNumberFormat="1" applyFont="1" applyFill="1" applyBorder="1" applyProtection="1"/>
    <xf numFmtId="0" fontId="7" fillId="4" borderId="0" xfId="0" applyFont="1" applyFill="1" applyBorder="1" applyProtection="1"/>
    <xf numFmtId="0" fontId="7" fillId="4" borderId="0" xfId="0" applyFont="1" applyFill="1" applyBorder="1" applyProtection="1">
      <protection locked="0"/>
    </xf>
    <xf numFmtId="0" fontId="7" fillId="4" borderId="0" xfId="0" applyFont="1" applyFill="1" applyProtection="1"/>
    <xf numFmtId="49" fontId="12" fillId="4" borderId="1" xfId="0" applyNumberFormat="1" applyFont="1" applyFill="1" applyBorder="1" applyAlignment="1" applyProtection="1">
      <alignment vertical="center" wrapText="1"/>
      <protection locked="0"/>
    </xf>
    <xf numFmtId="0" fontId="15" fillId="4" borderId="4" xfId="0" applyFont="1" applyFill="1" applyBorder="1" applyAlignment="1" applyProtection="1">
      <alignment horizontal="left" vertical="center" wrapText="1"/>
      <protection locked="0"/>
    </xf>
    <xf numFmtId="1" fontId="7" fillId="4" borderId="0" xfId="0" applyNumberFormat="1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49" fontId="14" fillId="4" borderId="1" xfId="0" applyNumberFormat="1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horizontal="left" vertical="top" wrapText="1"/>
    </xf>
    <xf numFmtId="0" fontId="10" fillId="4" borderId="4" xfId="0" applyFont="1" applyFill="1" applyBorder="1" applyAlignment="1" applyProtection="1">
      <alignment horizontal="left" vertical="center" wrapText="1"/>
    </xf>
    <xf numFmtId="49" fontId="12" fillId="4" borderId="1" xfId="0" quotePrefix="1" applyNumberFormat="1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Q39"/>
  <sheetViews>
    <sheetView tabSelected="1" zoomScale="73" zoomScaleNormal="73" zoomScaleSheetLayoutView="100" workbookViewId="0">
      <pane xSplit="2" ySplit="5" topLeftCell="C6" activePane="bottomRight" state="frozen"/>
      <selection activeCell="C6" sqref="C6:O38"/>
      <selection pane="topRight" activeCell="C6" sqref="C6:O38"/>
      <selection pane="bottomLeft" activeCell="C6" sqref="C6:O38"/>
      <selection pane="bottomRight" activeCell="P1" sqref="P1:AX1048576"/>
    </sheetView>
  </sheetViews>
  <sheetFormatPr defaultColWidth="8.85546875" defaultRowHeight="15" x14ac:dyDescent="0.25"/>
  <cols>
    <col min="1" max="1" width="11" style="1" customWidth="1"/>
    <col min="2" max="2" width="44" style="1" customWidth="1"/>
    <col min="3" max="5" width="10.7109375" style="1" customWidth="1"/>
    <col min="6" max="7" width="10.7109375" style="3" customWidth="1"/>
    <col min="8" max="15" width="11.85546875" style="2" customWidth="1"/>
    <col min="16" max="36" width="9.140625" style="3" customWidth="1"/>
    <col min="37" max="37" width="12.42578125" style="3" customWidth="1"/>
    <col min="38" max="59" width="9.140625" style="3" customWidth="1"/>
    <col min="60" max="60" width="12.140625" style="3" customWidth="1"/>
    <col min="61" max="64" width="9.140625" style="3" customWidth="1"/>
    <col min="65" max="69" width="9.140625" style="3" hidden="1" customWidth="1"/>
    <col min="70" max="70" width="9.140625" style="3" customWidth="1"/>
    <col min="71" max="75" width="9.140625" style="3" hidden="1" customWidth="1"/>
    <col min="76" max="76" width="9.140625" style="3" customWidth="1"/>
    <col min="77" max="81" width="9.140625" style="3" hidden="1" customWidth="1"/>
    <col min="82" max="82" width="9.140625" style="3" customWidth="1"/>
    <col min="83" max="87" width="9.140625" style="3" hidden="1" customWidth="1"/>
    <col min="88" max="88" width="9.140625" style="3" customWidth="1"/>
    <col min="89" max="93" width="9.140625" style="3" hidden="1" customWidth="1"/>
    <col min="94" max="94" width="9.140625" style="2" customWidth="1"/>
    <col min="95" max="99" width="9.140625" style="2" hidden="1" customWidth="1"/>
    <col min="100" max="100" width="9.140625" style="2" customWidth="1"/>
    <col min="101" max="105" width="9.140625" style="2" hidden="1" customWidth="1"/>
    <col min="106" max="106" width="9.140625" style="2" customWidth="1"/>
    <col min="107" max="111" width="9.140625" style="2" hidden="1" customWidth="1"/>
    <col min="112" max="112" width="9.140625" style="2" customWidth="1"/>
    <col min="113" max="142" width="9.140625" style="3" customWidth="1"/>
    <col min="143" max="143" width="9.140625" style="3" hidden="1" customWidth="1"/>
    <col min="144" max="151" width="9.140625" style="3" customWidth="1"/>
    <col min="152" max="152" width="9.140625" style="3" hidden="1" customWidth="1"/>
    <col min="153" max="157" width="9.140625" style="3" customWidth="1"/>
    <col min="158" max="158" width="9.140625" style="3" hidden="1" customWidth="1"/>
    <col min="159" max="168" width="9.140625" style="3" customWidth="1"/>
    <col min="169" max="172" width="8.85546875" style="3"/>
    <col min="173" max="173" width="12.7109375" style="3" bestFit="1" customWidth="1"/>
    <col min="174" max="16384" width="8.85546875" style="1"/>
  </cols>
  <sheetData>
    <row r="1" spans="1:173" ht="18.75" x14ac:dyDescent="0.3">
      <c r="A1" s="1" t="s">
        <v>53</v>
      </c>
      <c r="B1" s="15" t="s">
        <v>66</v>
      </c>
    </row>
    <row r="2" spans="1:173" ht="15.75" x14ac:dyDescent="0.25">
      <c r="A2" s="7" t="s">
        <v>48</v>
      </c>
    </row>
    <row r="3" spans="1:173" ht="15.75" x14ac:dyDescent="0.25">
      <c r="A3" s="7"/>
      <c r="H3" s="2" t="str">
        <f>[1]GSVA_cur!$I$3</f>
        <v>As on 01.08.2024</v>
      </c>
    </row>
    <row r="4" spans="1:173" ht="15.75" x14ac:dyDescent="0.25">
      <c r="A4" s="7"/>
      <c r="E4" s="6"/>
      <c r="F4" s="6" t="s">
        <v>57</v>
      </c>
      <c r="G4" s="6"/>
    </row>
    <row r="5" spans="1:173" ht="15.75" x14ac:dyDescent="0.25">
      <c r="A5" s="8" t="s">
        <v>0</v>
      </c>
      <c r="B5" s="9" t="s">
        <v>1</v>
      </c>
      <c r="C5" s="28" t="s">
        <v>21</v>
      </c>
      <c r="D5" s="28" t="s">
        <v>22</v>
      </c>
      <c r="E5" s="28" t="s">
        <v>23</v>
      </c>
      <c r="F5" s="28" t="s">
        <v>56</v>
      </c>
      <c r="G5" s="28" t="s">
        <v>65</v>
      </c>
      <c r="H5" s="29" t="s">
        <v>67</v>
      </c>
      <c r="I5" s="29" t="s">
        <v>68</v>
      </c>
      <c r="J5" s="29" t="s">
        <v>69</v>
      </c>
      <c r="K5" s="29" t="s">
        <v>70</v>
      </c>
      <c r="L5" s="29" t="s">
        <v>71</v>
      </c>
      <c r="M5" s="30" t="s">
        <v>72</v>
      </c>
      <c r="N5" s="30" t="s">
        <v>73</v>
      </c>
      <c r="O5" s="30" t="s">
        <v>74</v>
      </c>
    </row>
    <row r="6" spans="1:173" s="37" customFormat="1" ht="15.75" x14ac:dyDescent="0.25">
      <c r="A6" s="32" t="s">
        <v>26</v>
      </c>
      <c r="B6" s="33" t="s">
        <v>2</v>
      </c>
      <c r="C6" s="34">
        <f>SUM(C7:C10)</f>
        <v>2848113</v>
      </c>
      <c r="D6" s="34">
        <f t="shared" ref="D6:O6" si="0">SUM(D7:D10)</f>
        <v>3391548</v>
      </c>
      <c r="E6" s="34">
        <f t="shared" si="0"/>
        <v>3692959</v>
      </c>
      <c r="F6" s="34">
        <f t="shared" si="0"/>
        <v>3959543</v>
      </c>
      <c r="G6" s="34">
        <f t="shared" si="0"/>
        <v>4373933</v>
      </c>
      <c r="H6" s="34">
        <f t="shared" si="0"/>
        <v>4576441</v>
      </c>
      <c r="I6" s="34">
        <f t="shared" si="0"/>
        <v>4755643</v>
      </c>
      <c r="J6" s="34">
        <f t="shared" si="0"/>
        <v>5035434</v>
      </c>
      <c r="K6" s="34">
        <f t="shared" si="0"/>
        <v>7579337</v>
      </c>
      <c r="L6" s="34">
        <f t="shared" si="0"/>
        <v>8191966</v>
      </c>
      <c r="M6" s="34">
        <f t="shared" si="0"/>
        <v>8003433</v>
      </c>
      <c r="N6" s="34">
        <f t="shared" si="0"/>
        <v>9703568</v>
      </c>
      <c r="O6" s="34">
        <f t="shared" si="0"/>
        <v>12143493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5"/>
      <c r="FO6" s="35"/>
      <c r="FP6" s="35"/>
      <c r="FQ6" s="36"/>
    </row>
    <row r="7" spans="1:173" ht="15.75" x14ac:dyDescent="0.25">
      <c r="A7" s="12">
        <v>1.1000000000000001</v>
      </c>
      <c r="B7" s="26" t="s">
        <v>59</v>
      </c>
      <c r="C7" s="16">
        <v>2061487</v>
      </c>
      <c r="D7" s="17">
        <v>2496905</v>
      </c>
      <c r="E7" s="17">
        <v>2720261</v>
      </c>
      <c r="F7" s="17">
        <v>2942082</v>
      </c>
      <c r="G7" s="18">
        <v>3210429</v>
      </c>
      <c r="H7" s="19">
        <v>3419844</v>
      </c>
      <c r="I7" s="19">
        <v>3447408</v>
      </c>
      <c r="J7" s="19">
        <v>3685044</v>
      </c>
      <c r="K7" s="19">
        <v>4176675</v>
      </c>
      <c r="L7" s="22">
        <v>4933169</v>
      </c>
      <c r="M7" s="22">
        <v>5035373</v>
      </c>
      <c r="N7" s="21">
        <v>6011944</v>
      </c>
      <c r="O7" s="21">
        <v>6849992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2"/>
      <c r="FO7" s="2"/>
      <c r="FP7" s="2"/>
    </row>
    <row r="8" spans="1:173" ht="15.75" x14ac:dyDescent="0.25">
      <c r="A8" s="12">
        <v>1.2</v>
      </c>
      <c r="B8" s="26" t="s">
        <v>60</v>
      </c>
      <c r="C8" s="16">
        <v>159289</v>
      </c>
      <c r="D8" s="17">
        <v>179160</v>
      </c>
      <c r="E8" s="17">
        <v>155267</v>
      </c>
      <c r="F8" s="17">
        <v>173606</v>
      </c>
      <c r="G8" s="18">
        <v>271183</v>
      </c>
      <c r="H8" s="19">
        <v>250298</v>
      </c>
      <c r="I8" s="19">
        <v>331703</v>
      </c>
      <c r="J8" s="19">
        <v>350498</v>
      </c>
      <c r="K8" s="19">
        <v>738534</v>
      </c>
      <c r="L8" s="20">
        <v>906627</v>
      </c>
      <c r="M8" s="21">
        <v>948638</v>
      </c>
      <c r="N8" s="21">
        <v>1037835</v>
      </c>
      <c r="O8" s="21">
        <v>1524621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2"/>
      <c r="FO8" s="2"/>
      <c r="FP8" s="2"/>
    </row>
    <row r="9" spans="1:173" ht="15.75" x14ac:dyDescent="0.25">
      <c r="A9" s="12">
        <v>1.3</v>
      </c>
      <c r="B9" s="26" t="s">
        <v>61</v>
      </c>
      <c r="C9" s="16">
        <v>231388</v>
      </c>
      <c r="D9" s="17">
        <v>246368</v>
      </c>
      <c r="E9" s="17">
        <v>311458</v>
      </c>
      <c r="F9" s="17">
        <v>307004</v>
      </c>
      <c r="G9" s="18">
        <v>321284</v>
      </c>
      <c r="H9" s="19">
        <v>269621</v>
      </c>
      <c r="I9" s="19">
        <v>296298</v>
      </c>
      <c r="J9" s="19">
        <v>309904</v>
      </c>
      <c r="K9" s="19">
        <v>1224117</v>
      </c>
      <c r="L9" s="22">
        <v>740400</v>
      </c>
      <c r="M9" s="21">
        <v>543650</v>
      </c>
      <c r="N9" s="21">
        <v>1098319</v>
      </c>
      <c r="O9" s="21">
        <v>1131565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2"/>
      <c r="FO9" s="2"/>
      <c r="FP9" s="2"/>
    </row>
    <row r="10" spans="1:173" ht="15.75" x14ac:dyDescent="0.25">
      <c r="A10" s="12">
        <v>1.4</v>
      </c>
      <c r="B10" s="26" t="s">
        <v>62</v>
      </c>
      <c r="C10" s="16">
        <v>395949</v>
      </c>
      <c r="D10" s="17">
        <v>469115</v>
      </c>
      <c r="E10" s="17">
        <v>505973</v>
      </c>
      <c r="F10" s="17">
        <v>536851</v>
      </c>
      <c r="G10" s="18">
        <v>571037</v>
      </c>
      <c r="H10" s="19">
        <v>636678</v>
      </c>
      <c r="I10" s="19">
        <v>680234</v>
      </c>
      <c r="J10" s="19">
        <v>689988</v>
      </c>
      <c r="K10" s="23">
        <v>1440011</v>
      </c>
      <c r="L10" s="20">
        <v>1611770</v>
      </c>
      <c r="M10" s="21">
        <v>1475772</v>
      </c>
      <c r="N10" s="21">
        <v>1555470</v>
      </c>
      <c r="O10" s="21">
        <v>2637315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2"/>
      <c r="FO10" s="2"/>
      <c r="FP10" s="2"/>
    </row>
    <row r="11" spans="1:173" ht="15.75" x14ac:dyDescent="0.25">
      <c r="A11" s="13" t="s">
        <v>31</v>
      </c>
      <c r="B11" s="26" t="s">
        <v>3</v>
      </c>
      <c r="C11" s="31">
        <v>1464989</v>
      </c>
      <c r="D11" s="31">
        <v>1448306</v>
      </c>
      <c r="E11" s="31">
        <v>1423477</v>
      </c>
      <c r="F11" s="31">
        <v>1481001</v>
      </c>
      <c r="G11" s="31">
        <v>2746865</v>
      </c>
      <c r="H11" s="4">
        <v>2780892</v>
      </c>
      <c r="I11" s="4">
        <v>3017341</v>
      </c>
      <c r="J11" s="4">
        <v>3623744</v>
      </c>
      <c r="K11" s="4">
        <v>3374885</v>
      </c>
      <c r="L11" s="4">
        <v>2442722</v>
      </c>
      <c r="M11" s="4">
        <v>5961794</v>
      </c>
      <c r="N11" s="4">
        <v>6695748</v>
      </c>
      <c r="O11" s="4">
        <v>5727608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2"/>
      <c r="FO11" s="2"/>
      <c r="FP11" s="2"/>
    </row>
    <row r="12" spans="1:173" s="41" customFormat="1" ht="15.75" x14ac:dyDescent="0.25">
      <c r="A12" s="38"/>
      <c r="B12" s="39" t="s">
        <v>28</v>
      </c>
      <c r="C12" s="40">
        <f>C6+C11</f>
        <v>4313102</v>
      </c>
      <c r="D12" s="40">
        <f t="shared" ref="D12:G12" si="1">D6+D11</f>
        <v>4839854</v>
      </c>
      <c r="E12" s="40">
        <f t="shared" si="1"/>
        <v>5116436</v>
      </c>
      <c r="F12" s="40">
        <f t="shared" si="1"/>
        <v>5440544</v>
      </c>
      <c r="G12" s="40">
        <f t="shared" si="1"/>
        <v>7120798</v>
      </c>
      <c r="H12" s="40">
        <f t="shared" ref="H12:O12" si="2">H6+H11</f>
        <v>7357333</v>
      </c>
      <c r="I12" s="40">
        <f t="shared" si="2"/>
        <v>7772984</v>
      </c>
      <c r="J12" s="40">
        <f t="shared" si="2"/>
        <v>8659178</v>
      </c>
      <c r="K12" s="40">
        <f t="shared" si="2"/>
        <v>10954222</v>
      </c>
      <c r="L12" s="40">
        <f t="shared" si="2"/>
        <v>10634688</v>
      </c>
      <c r="M12" s="40">
        <f t="shared" si="2"/>
        <v>13965227</v>
      </c>
      <c r="N12" s="40">
        <f t="shared" si="2"/>
        <v>16399316</v>
      </c>
      <c r="O12" s="40">
        <f t="shared" si="2"/>
        <v>17871101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35"/>
      <c r="FO12" s="35"/>
      <c r="FP12" s="35"/>
      <c r="FQ12" s="36"/>
    </row>
    <row r="13" spans="1:173" s="11" customFormat="1" ht="15.75" x14ac:dyDescent="0.25">
      <c r="A13" s="10" t="s">
        <v>32</v>
      </c>
      <c r="B13" s="25" t="s">
        <v>4</v>
      </c>
      <c r="C13" s="4">
        <v>1540255</v>
      </c>
      <c r="D13" s="4">
        <v>1531538</v>
      </c>
      <c r="E13" s="4">
        <v>1904299</v>
      </c>
      <c r="F13" s="4">
        <v>2092300</v>
      </c>
      <c r="G13" s="4">
        <v>2616441</v>
      </c>
      <c r="H13" s="4">
        <v>3170604</v>
      </c>
      <c r="I13" s="4">
        <v>3365031</v>
      </c>
      <c r="J13" s="4">
        <v>3651565</v>
      </c>
      <c r="K13" s="4">
        <v>3619149</v>
      </c>
      <c r="L13" s="4">
        <v>4028446</v>
      </c>
      <c r="M13" s="4">
        <v>4522489</v>
      </c>
      <c r="N13" s="4">
        <v>4613697</v>
      </c>
      <c r="O13" s="4">
        <v>5946844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2"/>
      <c r="FO13" s="2"/>
      <c r="FP13" s="2"/>
      <c r="FQ13" s="3"/>
    </row>
    <row r="14" spans="1:173" ht="30" x14ac:dyDescent="0.25">
      <c r="A14" s="13" t="s">
        <v>33</v>
      </c>
      <c r="B14" s="26" t="s">
        <v>5</v>
      </c>
      <c r="C14" s="5">
        <v>191883</v>
      </c>
      <c r="D14" s="5">
        <v>210901</v>
      </c>
      <c r="E14" s="5">
        <v>257083</v>
      </c>
      <c r="F14" s="5">
        <v>344289</v>
      </c>
      <c r="G14" s="5">
        <v>393251</v>
      </c>
      <c r="H14" s="4">
        <v>468703</v>
      </c>
      <c r="I14" s="4">
        <v>664534</v>
      </c>
      <c r="J14" s="4">
        <v>684608</v>
      </c>
      <c r="K14" s="4">
        <v>676782</v>
      </c>
      <c r="L14" s="4">
        <v>613962</v>
      </c>
      <c r="M14" s="4">
        <v>853663</v>
      </c>
      <c r="N14" s="4">
        <v>977862</v>
      </c>
      <c r="O14" s="4">
        <v>1065719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4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4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4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2"/>
      <c r="FO14" s="2"/>
      <c r="FP14" s="2"/>
    </row>
    <row r="15" spans="1:173" ht="15.75" x14ac:dyDescent="0.25">
      <c r="A15" s="13" t="s">
        <v>34</v>
      </c>
      <c r="B15" s="26" t="s">
        <v>6</v>
      </c>
      <c r="C15" s="5">
        <v>1188747</v>
      </c>
      <c r="D15" s="5">
        <v>1270304</v>
      </c>
      <c r="E15" s="5">
        <v>1537481</v>
      </c>
      <c r="F15" s="5">
        <v>1678700</v>
      </c>
      <c r="G15" s="5">
        <v>1615093</v>
      </c>
      <c r="H15" s="4">
        <v>1968864</v>
      </c>
      <c r="I15" s="4">
        <v>2164602</v>
      </c>
      <c r="J15" s="4">
        <v>2093851</v>
      </c>
      <c r="K15" s="4">
        <v>2129336</v>
      </c>
      <c r="L15" s="4">
        <v>2166735</v>
      </c>
      <c r="M15" s="4">
        <v>2916037</v>
      </c>
      <c r="N15" s="4">
        <v>3640982</v>
      </c>
      <c r="O15" s="4">
        <v>2881523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4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4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4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2"/>
      <c r="FO15" s="2"/>
      <c r="FP15" s="2"/>
    </row>
    <row r="16" spans="1:173" s="41" customFormat="1" ht="15.75" x14ac:dyDescent="0.25">
      <c r="A16" s="38"/>
      <c r="B16" s="39" t="s">
        <v>29</v>
      </c>
      <c r="C16" s="40">
        <f>+C13+C14+C15</f>
        <v>2920885</v>
      </c>
      <c r="D16" s="40">
        <f t="shared" ref="D16:E16" si="3">+D13+D14+D15</f>
        <v>3012743</v>
      </c>
      <c r="E16" s="40">
        <f t="shared" si="3"/>
        <v>3698863</v>
      </c>
      <c r="F16" s="40">
        <f t="shared" ref="F16:K16" si="4">+F13+F14+F15</f>
        <v>4115289</v>
      </c>
      <c r="G16" s="40">
        <f t="shared" si="4"/>
        <v>4624785</v>
      </c>
      <c r="H16" s="40">
        <f t="shared" si="4"/>
        <v>5608171</v>
      </c>
      <c r="I16" s="40">
        <f t="shared" si="4"/>
        <v>6194167</v>
      </c>
      <c r="J16" s="40">
        <f t="shared" si="4"/>
        <v>6430024</v>
      </c>
      <c r="K16" s="40">
        <f t="shared" si="4"/>
        <v>6425267</v>
      </c>
      <c r="L16" s="40">
        <f t="shared" ref="L16:O16" si="5">+L13+L14+L15</f>
        <v>6809143</v>
      </c>
      <c r="M16" s="40">
        <f t="shared" si="5"/>
        <v>8292189</v>
      </c>
      <c r="N16" s="40">
        <f t="shared" si="5"/>
        <v>9232541</v>
      </c>
      <c r="O16" s="40">
        <f t="shared" si="5"/>
        <v>9894086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34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34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34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35"/>
      <c r="FO16" s="35"/>
      <c r="FP16" s="35"/>
      <c r="FQ16" s="36"/>
    </row>
    <row r="17" spans="1:173" s="37" customFormat="1" ht="15.75" x14ac:dyDescent="0.25">
      <c r="A17" s="32" t="s">
        <v>35</v>
      </c>
      <c r="B17" s="33" t="s">
        <v>7</v>
      </c>
      <c r="C17" s="34">
        <f>C18+C19</f>
        <v>2045676</v>
      </c>
      <c r="D17" s="34">
        <f t="shared" ref="D17:E17" si="6">D18+D19</f>
        <v>2284041</v>
      </c>
      <c r="E17" s="34">
        <f t="shared" si="6"/>
        <v>2573962</v>
      </c>
      <c r="F17" s="34">
        <f t="shared" ref="F17:K17" si="7">F18+F19</f>
        <v>2940861</v>
      </c>
      <c r="G17" s="34">
        <f t="shared" si="7"/>
        <v>2841530</v>
      </c>
      <c r="H17" s="34">
        <f t="shared" si="7"/>
        <v>3541639</v>
      </c>
      <c r="I17" s="34">
        <f t="shared" si="7"/>
        <v>3863733</v>
      </c>
      <c r="J17" s="34">
        <f t="shared" si="7"/>
        <v>4367349</v>
      </c>
      <c r="K17" s="34">
        <f t="shared" si="7"/>
        <v>4682682</v>
      </c>
      <c r="L17" s="34">
        <f t="shared" ref="L17:O17" si="8">L18+L19</f>
        <v>3778776</v>
      </c>
      <c r="M17" s="34">
        <f t="shared" si="8"/>
        <v>4344830</v>
      </c>
      <c r="N17" s="34">
        <f t="shared" si="8"/>
        <v>5195121</v>
      </c>
      <c r="O17" s="34">
        <f t="shared" si="8"/>
        <v>5984965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5"/>
      <c r="FO17" s="35"/>
      <c r="FP17" s="35"/>
      <c r="FQ17" s="36"/>
    </row>
    <row r="18" spans="1:173" ht="15.75" x14ac:dyDescent="0.25">
      <c r="A18" s="12">
        <v>6.1</v>
      </c>
      <c r="B18" s="26" t="s">
        <v>8</v>
      </c>
      <c r="C18" s="16">
        <v>1961211</v>
      </c>
      <c r="D18" s="24">
        <v>2191727</v>
      </c>
      <c r="E18" s="24">
        <v>2473790</v>
      </c>
      <c r="F18" s="24">
        <v>2832073</v>
      </c>
      <c r="G18" s="18">
        <v>2727336</v>
      </c>
      <c r="H18" s="19">
        <v>3412068</v>
      </c>
      <c r="I18" s="19">
        <v>3725420</v>
      </c>
      <c r="J18" s="19">
        <v>4212501</v>
      </c>
      <c r="K18" s="19">
        <v>4511359</v>
      </c>
      <c r="L18" s="22">
        <v>3700357</v>
      </c>
      <c r="M18" s="21">
        <v>4225166</v>
      </c>
      <c r="N18" s="21">
        <v>4972976</v>
      </c>
      <c r="O18" s="21">
        <v>5754128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2"/>
      <c r="FO18" s="2"/>
      <c r="FP18" s="2"/>
    </row>
    <row r="19" spans="1:173" ht="15.75" x14ac:dyDescent="0.25">
      <c r="A19" s="12">
        <v>6.2</v>
      </c>
      <c r="B19" s="26" t="s">
        <v>9</v>
      </c>
      <c r="C19" s="16">
        <v>84465</v>
      </c>
      <c r="D19" s="17">
        <v>92314</v>
      </c>
      <c r="E19" s="17">
        <v>100172</v>
      </c>
      <c r="F19" s="17">
        <v>108788</v>
      </c>
      <c r="G19" s="18">
        <v>114194</v>
      </c>
      <c r="H19" s="19">
        <v>129571</v>
      </c>
      <c r="I19" s="19">
        <v>138313</v>
      </c>
      <c r="J19" s="19">
        <v>154848</v>
      </c>
      <c r="K19" s="19">
        <v>171323</v>
      </c>
      <c r="L19" s="22">
        <v>78419</v>
      </c>
      <c r="M19" s="21">
        <v>119664</v>
      </c>
      <c r="N19" s="21">
        <v>222145</v>
      </c>
      <c r="O19" s="21">
        <v>230837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2"/>
      <c r="FO19" s="2"/>
      <c r="FP19" s="2"/>
    </row>
    <row r="20" spans="1:173" s="37" customFormat="1" ht="30" x14ac:dyDescent="0.25">
      <c r="A20" s="42" t="s">
        <v>36</v>
      </c>
      <c r="B20" s="43" t="s">
        <v>10</v>
      </c>
      <c r="C20" s="34">
        <f>SUM(C21:C27)</f>
        <v>810091</v>
      </c>
      <c r="D20" s="34">
        <f t="shared" ref="D20:E20" si="9">SUM(D21:D27)</f>
        <v>929196</v>
      </c>
      <c r="E20" s="34">
        <f t="shared" si="9"/>
        <v>1086729</v>
      </c>
      <c r="F20" s="34">
        <f t="shared" ref="F20:O20" si="10">SUM(F21:F27)</f>
        <v>1141031</v>
      </c>
      <c r="G20" s="34">
        <f t="shared" si="10"/>
        <v>1450602</v>
      </c>
      <c r="H20" s="34">
        <f t="shared" si="10"/>
        <v>1437617</v>
      </c>
      <c r="I20" s="34">
        <f t="shared" si="10"/>
        <v>1521029</v>
      </c>
      <c r="J20" s="34">
        <f t="shared" si="10"/>
        <v>1635792</v>
      </c>
      <c r="K20" s="34">
        <f t="shared" si="10"/>
        <v>2021589</v>
      </c>
      <c r="L20" s="34">
        <f t="shared" si="10"/>
        <v>1915364</v>
      </c>
      <c r="M20" s="34">
        <f t="shared" si="10"/>
        <v>2224542</v>
      </c>
      <c r="N20" s="34">
        <f t="shared" si="10"/>
        <v>2521902</v>
      </c>
      <c r="O20" s="34">
        <f t="shared" si="10"/>
        <v>3584844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5"/>
      <c r="FO20" s="35"/>
      <c r="FP20" s="35"/>
      <c r="FQ20" s="36"/>
    </row>
    <row r="21" spans="1:173" ht="15.75" x14ac:dyDescent="0.25">
      <c r="A21" s="12">
        <v>7.1</v>
      </c>
      <c r="B21" s="26" t="s">
        <v>11</v>
      </c>
      <c r="C21" s="5">
        <v>158334</v>
      </c>
      <c r="D21" s="5">
        <v>186316</v>
      </c>
      <c r="E21" s="5">
        <v>215234</v>
      </c>
      <c r="F21" s="5">
        <v>252509</v>
      </c>
      <c r="G21" s="5">
        <v>312914</v>
      </c>
      <c r="H21" s="4">
        <v>269623</v>
      </c>
      <c r="I21" s="4">
        <v>281927</v>
      </c>
      <c r="J21" s="4">
        <v>303310</v>
      </c>
      <c r="K21" s="4">
        <v>583011</v>
      </c>
      <c r="L21" s="4">
        <v>549967</v>
      </c>
      <c r="M21" s="4">
        <v>386047</v>
      </c>
      <c r="N21" s="4">
        <v>446428</v>
      </c>
      <c r="O21" s="4">
        <v>937352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2"/>
      <c r="FO21" s="2"/>
      <c r="FP21" s="2"/>
    </row>
    <row r="22" spans="1:173" ht="15.75" x14ac:dyDescent="0.25">
      <c r="A22" s="12">
        <v>7.2</v>
      </c>
      <c r="B22" s="26" t="s">
        <v>12</v>
      </c>
      <c r="C22" s="5">
        <v>356262</v>
      </c>
      <c r="D22" s="5">
        <v>422930</v>
      </c>
      <c r="E22" s="5">
        <v>474743</v>
      </c>
      <c r="F22" s="5">
        <v>519253</v>
      </c>
      <c r="G22" s="5">
        <v>556176</v>
      </c>
      <c r="H22" s="4">
        <v>607321</v>
      </c>
      <c r="I22" s="4">
        <v>644659</v>
      </c>
      <c r="J22" s="4">
        <v>724845</v>
      </c>
      <c r="K22" s="4">
        <v>715493</v>
      </c>
      <c r="L22" s="4">
        <v>579847</v>
      </c>
      <c r="M22" s="4">
        <v>932972</v>
      </c>
      <c r="N22" s="4">
        <v>1000906</v>
      </c>
      <c r="O22" s="4">
        <v>1080241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2"/>
      <c r="FO22" s="2"/>
      <c r="FP22" s="2"/>
    </row>
    <row r="23" spans="1:173" ht="15.75" x14ac:dyDescent="0.25">
      <c r="A23" s="12">
        <v>7.3</v>
      </c>
      <c r="B23" s="26" t="s">
        <v>13</v>
      </c>
      <c r="C23" s="5">
        <v>43626</v>
      </c>
      <c r="D23" s="5">
        <v>47129</v>
      </c>
      <c r="E23" s="5">
        <v>25033</v>
      </c>
      <c r="F23" s="5">
        <v>4395</v>
      </c>
      <c r="G23" s="5">
        <v>27714</v>
      </c>
      <c r="H23" s="4">
        <v>29185</v>
      </c>
      <c r="I23" s="4">
        <v>31877</v>
      </c>
      <c r="J23" s="4">
        <v>35950</v>
      </c>
      <c r="K23" s="4">
        <v>41931</v>
      </c>
      <c r="L23" s="4">
        <v>46450</v>
      </c>
      <c r="M23" s="4">
        <v>54949</v>
      </c>
      <c r="N23" s="4">
        <v>73667</v>
      </c>
      <c r="O23" s="4">
        <v>150447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2"/>
      <c r="FO23" s="2"/>
      <c r="FP23" s="2"/>
    </row>
    <row r="24" spans="1:173" ht="15.75" x14ac:dyDescent="0.25">
      <c r="A24" s="12">
        <v>7.4</v>
      </c>
      <c r="B24" s="26" t="s">
        <v>14</v>
      </c>
      <c r="C24" s="5">
        <v>0</v>
      </c>
      <c r="D24" s="5">
        <v>255</v>
      </c>
      <c r="E24" s="5">
        <v>9711</v>
      </c>
      <c r="F24" s="5">
        <v>16949</v>
      </c>
      <c r="G24" s="5">
        <v>30620</v>
      </c>
      <c r="H24" s="4">
        <v>37284</v>
      </c>
      <c r="I24" s="4">
        <v>40040</v>
      </c>
      <c r="J24" s="4">
        <v>24624</v>
      </c>
      <c r="K24" s="4">
        <v>43280</v>
      </c>
      <c r="L24" s="4">
        <v>27246</v>
      </c>
      <c r="M24" s="4">
        <v>24111</v>
      </c>
      <c r="N24" s="4">
        <v>32137</v>
      </c>
      <c r="O24" s="4">
        <v>123534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2"/>
      <c r="FO24" s="2"/>
      <c r="FP24" s="2"/>
    </row>
    <row r="25" spans="1:173" ht="15.75" x14ac:dyDescent="0.25">
      <c r="A25" s="12">
        <v>7.5</v>
      </c>
      <c r="B25" s="26" t="s">
        <v>15</v>
      </c>
      <c r="C25" s="5">
        <v>36400</v>
      </c>
      <c r="D25" s="5">
        <v>39855</v>
      </c>
      <c r="E25" s="5">
        <v>36798</v>
      </c>
      <c r="F25" s="5">
        <v>36254</v>
      </c>
      <c r="G25" s="5">
        <v>66172</v>
      </c>
      <c r="H25" s="4">
        <v>27361</v>
      </c>
      <c r="I25" s="4">
        <v>29640</v>
      </c>
      <c r="J25" s="4">
        <v>37690</v>
      </c>
      <c r="K25" s="4">
        <v>37492</v>
      </c>
      <c r="L25" s="4">
        <v>15300</v>
      </c>
      <c r="M25" s="4">
        <v>18807</v>
      </c>
      <c r="N25" s="4">
        <v>33435</v>
      </c>
      <c r="O25" s="4">
        <v>89468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2"/>
      <c r="FO25" s="2"/>
      <c r="FP25" s="2"/>
    </row>
    <row r="26" spans="1:173" ht="15.75" x14ac:dyDescent="0.25">
      <c r="A26" s="12">
        <v>7.6</v>
      </c>
      <c r="B26" s="26" t="s">
        <v>16</v>
      </c>
      <c r="C26" s="5">
        <v>6594</v>
      </c>
      <c r="D26" s="5">
        <v>7277</v>
      </c>
      <c r="E26" s="5">
        <v>8377</v>
      </c>
      <c r="F26" s="5">
        <v>8874</v>
      </c>
      <c r="G26" s="5">
        <v>9501</v>
      </c>
      <c r="H26" s="4">
        <v>10525</v>
      </c>
      <c r="I26" s="4">
        <v>11071</v>
      </c>
      <c r="J26" s="4">
        <v>19009</v>
      </c>
      <c r="K26" s="4">
        <v>19929</v>
      </c>
      <c r="L26" s="4">
        <v>20800</v>
      </c>
      <c r="M26" s="4">
        <v>22527</v>
      </c>
      <c r="N26" s="4">
        <v>25131</v>
      </c>
      <c r="O26" s="4">
        <v>69398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2"/>
      <c r="FO26" s="2"/>
      <c r="FP26" s="2"/>
    </row>
    <row r="27" spans="1:173" ht="30" x14ac:dyDescent="0.25">
      <c r="A27" s="12">
        <v>7.7</v>
      </c>
      <c r="B27" s="26" t="s">
        <v>17</v>
      </c>
      <c r="C27" s="5">
        <v>208875</v>
      </c>
      <c r="D27" s="5">
        <v>225434</v>
      </c>
      <c r="E27" s="5">
        <v>316833</v>
      </c>
      <c r="F27" s="5">
        <v>302797</v>
      </c>
      <c r="G27" s="5">
        <v>447505</v>
      </c>
      <c r="H27" s="4">
        <v>456318</v>
      </c>
      <c r="I27" s="4">
        <v>481815</v>
      </c>
      <c r="J27" s="4">
        <v>490364</v>
      </c>
      <c r="K27" s="4">
        <v>580453</v>
      </c>
      <c r="L27" s="4">
        <v>675754</v>
      </c>
      <c r="M27" s="4">
        <v>785129</v>
      </c>
      <c r="N27" s="4">
        <v>910198</v>
      </c>
      <c r="O27" s="4">
        <v>1134404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2"/>
      <c r="FO27" s="2"/>
      <c r="FP27" s="2"/>
    </row>
    <row r="28" spans="1:173" ht="15.75" x14ac:dyDescent="0.25">
      <c r="A28" s="13" t="s">
        <v>37</v>
      </c>
      <c r="B28" s="26" t="s">
        <v>18</v>
      </c>
      <c r="C28" s="5">
        <v>427077</v>
      </c>
      <c r="D28" s="5">
        <v>457213</v>
      </c>
      <c r="E28" s="5">
        <v>515905</v>
      </c>
      <c r="F28" s="5">
        <v>543651</v>
      </c>
      <c r="G28" s="5">
        <v>647536</v>
      </c>
      <c r="H28" s="4">
        <v>665033</v>
      </c>
      <c r="I28" s="4">
        <v>795261</v>
      </c>
      <c r="J28" s="4">
        <v>871795</v>
      </c>
      <c r="K28" s="4">
        <v>1012700</v>
      </c>
      <c r="L28" s="4">
        <v>1014591</v>
      </c>
      <c r="M28" s="4">
        <v>1115297</v>
      </c>
      <c r="N28" s="4">
        <v>1355135</v>
      </c>
      <c r="O28" s="4">
        <v>1646008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2"/>
      <c r="FO28" s="2"/>
      <c r="FP28" s="2"/>
    </row>
    <row r="29" spans="1:173" ht="30" x14ac:dyDescent="0.25">
      <c r="A29" s="13" t="s">
        <v>38</v>
      </c>
      <c r="B29" s="26" t="s">
        <v>19</v>
      </c>
      <c r="C29" s="5">
        <v>1112543</v>
      </c>
      <c r="D29" s="5">
        <v>1225917</v>
      </c>
      <c r="E29" s="5">
        <v>1316472</v>
      </c>
      <c r="F29" s="5">
        <v>1395607</v>
      </c>
      <c r="G29" s="5">
        <v>1379694</v>
      </c>
      <c r="H29" s="4">
        <v>1448680</v>
      </c>
      <c r="I29" s="4">
        <v>1532750</v>
      </c>
      <c r="J29" s="4">
        <v>1636719</v>
      </c>
      <c r="K29" s="4">
        <v>1684935</v>
      </c>
      <c r="L29" s="4">
        <v>1731168</v>
      </c>
      <c r="M29" s="4">
        <v>1889239</v>
      </c>
      <c r="N29" s="4">
        <v>2052517</v>
      </c>
      <c r="O29" s="4">
        <v>2803047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2"/>
      <c r="FO29" s="2"/>
      <c r="FP29" s="2"/>
    </row>
    <row r="30" spans="1:173" ht="15.75" x14ac:dyDescent="0.25">
      <c r="A30" s="13" t="s">
        <v>39</v>
      </c>
      <c r="B30" s="26" t="s">
        <v>54</v>
      </c>
      <c r="C30" s="5">
        <v>821723</v>
      </c>
      <c r="D30" s="5">
        <v>929477</v>
      </c>
      <c r="E30" s="5">
        <v>982734</v>
      </c>
      <c r="F30" s="5">
        <v>1177074</v>
      </c>
      <c r="G30" s="5">
        <v>1712363</v>
      </c>
      <c r="H30" s="4">
        <v>1358632</v>
      </c>
      <c r="I30" s="4">
        <v>1944603</v>
      </c>
      <c r="J30" s="4">
        <v>1643045</v>
      </c>
      <c r="K30" s="4">
        <v>1923175</v>
      </c>
      <c r="L30" s="4">
        <v>1941718</v>
      </c>
      <c r="M30" s="4">
        <v>2235080</v>
      </c>
      <c r="N30" s="4">
        <v>2909119</v>
      </c>
      <c r="O30" s="4">
        <v>3722626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2"/>
      <c r="FO30" s="2"/>
      <c r="FP30" s="2"/>
    </row>
    <row r="31" spans="1:173" ht="15.75" x14ac:dyDescent="0.25">
      <c r="A31" s="13" t="s">
        <v>40</v>
      </c>
      <c r="B31" s="26" t="s">
        <v>20</v>
      </c>
      <c r="C31" s="5">
        <v>1077923</v>
      </c>
      <c r="D31" s="5">
        <v>1182533</v>
      </c>
      <c r="E31" s="5">
        <v>1493924</v>
      </c>
      <c r="F31" s="5">
        <v>1675355</v>
      </c>
      <c r="G31" s="5">
        <v>1740134</v>
      </c>
      <c r="H31" s="4">
        <v>2314436</v>
      </c>
      <c r="I31" s="4">
        <v>2646052</v>
      </c>
      <c r="J31" s="4">
        <v>2970898</v>
      </c>
      <c r="K31" s="4">
        <v>3192541</v>
      </c>
      <c r="L31" s="4">
        <v>3071384</v>
      </c>
      <c r="M31" s="4">
        <v>3817675</v>
      </c>
      <c r="N31" s="4">
        <v>4373402</v>
      </c>
      <c r="O31" s="4">
        <v>5772246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2"/>
      <c r="FO31" s="2"/>
      <c r="FP31" s="2"/>
    </row>
    <row r="32" spans="1:173" s="41" customFormat="1" ht="15.75" x14ac:dyDescent="0.25">
      <c r="A32" s="38"/>
      <c r="B32" s="39" t="s">
        <v>30</v>
      </c>
      <c r="C32" s="40">
        <f>C17+C20+C28+C29+C30+C31</f>
        <v>6295033</v>
      </c>
      <c r="D32" s="40">
        <f t="shared" ref="D32:J32" si="11">D17+D20+D28+D29+D30+D31</f>
        <v>7008377</v>
      </c>
      <c r="E32" s="40">
        <f t="shared" si="11"/>
        <v>7969726</v>
      </c>
      <c r="F32" s="40">
        <f t="shared" si="11"/>
        <v>8873579</v>
      </c>
      <c r="G32" s="40">
        <f t="shared" si="11"/>
        <v>9771859</v>
      </c>
      <c r="H32" s="40">
        <f t="shared" si="11"/>
        <v>10766037</v>
      </c>
      <c r="I32" s="40">
        <f t="shared" si="11"/>
        <v>12303428</v>
      </c>
      <c r="J32" s="40">
        <f t="shared" si="11"/>
        <v>13125598</v>
      </c>
      <c r="K32" s="40">
        <f t="shared" ref="K32" si="12">K17+K20+K28+K29+K30+K31</f>
        <v>14517622</v>
      </c>
      <c r="L32" s="40">
        <f t="shared" ref="L32:N32" si="13">L17+L20+L28+L29+L30+L31</f>
        <v>13453001</v>
      </c>
      <c r="M32" s="40">
        <f t="shared" si="13"/>
        <v>15626663</v>
      </c>
      <c r="N32" s="40">
        <f t="shared" si="13"/>
        <v>18407196</v>
      </c>
      <c r="O32" s="40">
        <f t="shared" ref="O32" si="14">O17+O20+O28+O29+O30+O31</f>
        <v>23513736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35"/>
      <c r="FO32" s="35"/>
      <c r="FP32" s="35"/>
      <c r="FQ32" s="36"/>
    </row>
    <row r="33" spans="1:173" s="37" customFormat="1" ht="15.75" x14ac:dyDescent="0.25">
      <c r="A33" s="32" t="s">
        <v>27</v>
      </c>
      <c r="B33" s="44" t="s">
        <v>41</v>
      </c>
      <c r="C33" s="34">
        <f>C6+C11+C13+C14+C15+C17+C20+C28+C29+C30+C31</f>
        <v>13529020</v>
      </c>
      <c r="D33" s="34">
        <f t="shared" ref="D33:J33" si="15">D6+D11+D13+D14+D15+D17+D20+D28+D29+D30+D31</f>
        <v>14860974</v>
      </c>
      <c r="E33" s="34">
        <f t="shared" si="15"/>
        <v>16785025</v>
      </c>
      <c r="F33" s="34">
        <f t="shared" si="15"/>
        <v>18429412</v>
      </c>
      <c r="G33" s="34">
        <f t="shared" si="15"/>
        <v>21517442</v>
      </c>
      <c r="H33" s="34">
        <f t="shared" si="15"/>
        <v>23731541</v>
      </c>
      <c r="I33" s="34">
        <f t="shared" si="15"/>
        <v>26270579</v>
      </c>
      <c r="J33" s="34">
        <f t="shared" si="15"/>
        <v>28214800</v>
      </c>
      <c r="K33" s="34">
        <f t="shared" ref="K33" si="16">K6+K11+K13+K14+K15+K17+K20+K28+K29+K30+K31</f>
        <v>31897111</v>
      </c>
      <c r="L33" s="34">
        <f t="shared" ref="L33:N33" si="17">L6+L11+L13+L14+L15+L17+L20+L28+L29+L30+L31</f>
        <v>30896832</v>
      </c>
      <c r="M33" s="34">
        <f t="shared" si="17"/>
        <v>37884079</v>
      </c>
      <c r="N33" s="34">
        <f t="shared" si="17"/>
        <v>44039053</v>
      </c>
      <c r="O33" s="34">
        <f t="shared" ref="O33" si="18">O6+O11+O13+O14+O15+O17+O20+O28+O29+O30+O31</f>
        <v>51278923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5"/>
      <c r="FO33" s="35"/>
      <c r="FP33" s="35"/>
      <c r="FQ33" s="36"/>
    </row>
    <row r="34" spans="1:173" ht="15.75" x14ac:dyDescent="0.25">
      <c r="A34" s="14" t="s">
        <v>43</v>
      </c>
      <c r="B34" s="27" t="s">
        <v>25</v>
      </c>
      <c r="C34" s="5">
        <v>1203476</v>
      </c>
      <c r="D34" s="5">
        <v>1346785</v>
      </c>
      <c r="E34" s="5">
        <v>1519305</v>
      </c>
      <c r="F34" s="5">
        <v>1725309</v>
      </c>
      <c r="G34" s="5">
        <v>1773533</v>
      </c>
      <c r="H34" s="4">
        <v>2061573</v>
      </c>
      <c r="I34" s="4">
        <v>2355537</v>
      </c>
      <c r="J34" s="4">
        <v>3076218</v>
      </c>
      <c r="K34" s="4">
        <v>3163297</v>
      </c>
      <c r="L34" s="4">
        <v>3822543</v>
      </c>
      <c r="M34" s="4">
        <v>4264219.1022893963</v>
      </c>
      <c r="N34" s="4">
        <v>4946139.099653326</v>
      </c>
      <c r="O34" s="4">
        <v>6580021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</row>
    <row r="35" spans="1:173" ht="15.75" x14ac:dyDescent="0.25">
      <c r="A35" s="14" t="s">
        <v>44</v>
      </c>
      <c r="B35" s="27" t="s">
        <v>24</v>
      </c>
      <c r="C35" s="5">
        <v>415005</v>
      </c>
      <c r="D35" s="5">
        <v>521335</v>
      </c>
      <c r="E35" s="5">
        <v>529808</v>
      </c>
      <c r="F35" s="5">
        <v>582406</v>
      </c>
      <c r="G35" s="5">
        <v>495093</v>
      </c>
      <c r="H35" s="4">
        <v>354878</v>
      </c>
      <c r="I35" s="4">
        <v>309625</v>
      </c>
      <c r="J35" s="4">
        <v>357386</v>
      </c>
      <c r="K35" s="4">
        <v>375340</v>
      </c>
      <c r="L35" s="4">
        <v>739077</v>
      </c>
      <c r="M35" s="4">
        <v>1075942</v>
      </c>
      <c r="N35" s="4">
        <v>1107273</v>
      </c>
      <c r="O35" s="4">
        <v>834683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</row>
    <row r="36" spans="1:173" s="41" customFormat="1" ht="15.75" x14ac:dyDescent="0.25">
      <c r="A36" s="45" t="s">
        <v>45</v>
      </c>
      <c r="B36" s="46" t="s">
        <v>55</v>
      </c>
      <c r="C36" s="40">
        <f>C33+C34-C35</f>
        <v>14317491</v>
      </c>
      <c r="D36" s="40">
        <f t="shared" ref="D36:E36" si="19">D33+D34-D35</f>
        <v>15686424</v>
      </c>
      <c r="E36" s="40">
        <f t="shared" si="19"/>
        <v>17774522</v>
      </c>
      <c r="F36" s="40">
        <f t="shared" ref="F36:O36" si="20">F33+F34-F35</f>
        <v>19572315</v>
      </c>
      <c r="G36" s="40">
        <f t="shared" si="20"/>
        <v>22795882</v>
      </c>
      <c r="H36" s="40">
        <f t="shared" si="20"/>
        <v>25438236</v>
      </c>
      <c r="I36" s="40">
        <f t="shared" si="20"/>
        <v>28316491</v>
      </c>
      <c r="J36" s="40">
        <f t="shared" si="20"/>
        <v>30933632</v>
      </c>
      <c r="K36" s="40">
        <f t="shared" si="20"/>
        <v>34685068</v>
      </c>
      <c r="L36" s="40">
        <f t="shared" si="20"/>
        <v>33980298</v>
      </c>
      <c r="M36" s="40">
        <f t="shared" si="20"/>
        <v>41072356.102289394</v>
      </c>
      <c r="N36" s="40">
        <f t="shared" si="20"/>
        <v>47877919.099653326</v>
      </c>
      <c r="O36" s="40">
        <f t="shared" si="20"/>
        <v>57024261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36"/>
      <c r="FN36" s="36"/>
      <c r="FO36" s="36"/>
      <c r="FP36" s="36"/>
      <c r="FQ36" s="36"/>
    </row>
    <row r="37" spans="1:173" ht="15.75" x14ac:dyDescent="0.25">
      <c r="A37" s="14" t="s">
        <v>46</v>
      </c>
      <c r="B37" s="27" t="s">
        <v>42</v>
      </c>
      <c r="C37" s="5">
        <v>314410</v>
      </c>
      <c r="D37" s="5">
        <v>318480</v>
      </c>
      <c r="E37" s="5">
        <v>322600</v>
      </c>
      <c r="F37" s="5">
        <v>326780</v>
      </c>
      <c r="G37" s="5">
        <v>331010</v>
      </c>
      <c r="H37" s="4">
        <v>335290</v>
      </c>
      <c r="I37" s="4">
        <v>337620</v>
      </c>
      <c r="J37" s="4">
        <v>341370</v>
      </c>
      <c r="K37" s="4">
        <v>345120</v>
      </c>
      <c r="L37" s="4">
        <v>348870</v>
      </c>
      <c r="M37" s="4">
        <v>352390</v>
      </c>
      <c r="N37" s="4">
        <v>355730</v>
      </c>
      <c r="O37" s="4">
        <v>359080</v>
      </c>
    </row>
    <row r="38" spans="1:173" s="41" customFormat="1" ht="15.75" x14ac:dyDescent="0.25">
      <c r="A38" s="45" t="s">
        <v>47</v>
      </c>
      <c r="B38" s="46" t="s">
        <v>58</v>
      </c>
      <c r="C38" s="40">
        <f>C36/C37*1000</f>
        <v>45537.645113068924</v>
      </c>
      <c r="D38" s="40">
        <f t="shared" ref="D38:E38" si="21">D36/D37*1000</f>
        <v>49254.031650339108</v>
      </c>
      <c r="E38" s="40">
        <f t="shared" si="21"/>
        <v>55097.712337259763</v>
      </c>
      <c r="F38" s="40">
        <f t="shared" ref="F38:O38" si="22">F36/F37*1000</f>
        <v>59894.470285819203</v>
      </c>
      <c r="G38" s="40">
        <f t="shared" si="22"/>
        <v>68867.653545210123</v>
      </c>
      <c r="H38" s="40">
        <f t="shared" si="22"/>
        <v>75869.354886814413</v>
      </c>
      <c r="I38" s="40">
        <f t="shared" si="22"/>
        <v>83870.893312007582</v>
      </c>
      <c r="J38" s="40">
        <f t="shared" si="22"/>
        <v>90616.140844245252</v>
      </c>
      <c r="K38" s="40">
        <f t="shared" si="22"/>
        <v>100501.47195178489</v>
      </c>
      <c r="L38" s="40">
        <f t="shared" si="22"/>
        <v>97401.031903001116</v>
      </c>
      <c r="M38" s="40">
        <f t="shared" si="22"/>
        <v>116553.69364138991</v>
      </c>
      <c r="N38" s="40">
        <f t="shared" si="22"/>
        <v>134590.61394780685</v>
      </c>
      <c r="O38" s="40">
        <f t="shared" si="22"/>
        <v>158806.56399688093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40"/>
      <c r="BJ38" s="40"/>
      <c r="BK38" s="40"/>
      <c r="BL38" s="40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</row>
    <row r="39" spans="1:173" x14ac:dyDescent="0.25">
      <c r="A39" s="1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0" max="1048575" man="1"/>
    <brk id="36" max="1048575" man="1"/>
    <brk id="100" max="95" man="1"/>
    <brk id="136" max="1048575" man="1"/>
    <brk id="160" max="1048575" man="1"/>
    <brk id="168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M39"/>
  <sheetViews>
    <sheetView zoomScale="73" zoomScaleNormal="73" zoomScaleSheetLayoutView="100" workbookViewId="0">
      <pane xSplit="2" ySplit="5" topLeftCell="C21" activePane="bottomRight" state="frozen"/>
      <selection activeCell="P1" sqref="P1:AX1048576"/>
      <selection pane="topRight" activeCell="P1" sqref="P1:AX1048576"/>
      <selection pane="bottomLeft" activeCell="P1" sqref="P1:AX1048576"/>
      <selection pane="bottomRight" activeCell="P1" sqref="P1:AX1048576"/>
    </sheetView>
  </sheetViews>
  <sheetFormatPr defaultColWidth="8.85546875" defaultRowHeight="15" x14ac:dyDescent="0.25"/>
  <cols>
    <col min="1" max="1" width="11" style="1" customWidth="1"/>
    <col min="2" max="2" width="36.140625" style="1" customWidth="1"/>
    <col min="3" max="5" width="11.140625" style="1" customWidth="1"/>
    <col min="6" max="7" width="11.140625" style="3" customWidth="1"/>
    <col min="8" max="15" width="11.85546875" style="2" customWidth="1"/>
    <col min="16" max="32" width="9.140625" style="3" customWidth="1"/>
    <col min="33" max="33" width="12.42578125" style="3" customWidth="1"/>
    <col min="34" max="55" width="9.140625" style="3" customWidth="1"/>
    <col min="56" max="56" width="12.140625" style="3" customWidth="1"/>
    <col min="57" max="60" width="9.140625" style="3" customWidth="1"/>
    <col min="61" max="65" width="9.140625" style="3" hidden="1" customWidth="1"/>
    <col min="66" max="66" width="9.140625" style="3" customWidth="1"/>
    <col min="67" max="71" width="9.140625" style="3" hidden="1" customWidth="1"/>
    <col min="72" max="72" width="9.140625" style="3" customWidth="1"/>
    <col min="73" max="77" width="9.140625" style="3" hidden="1" customWidth="1"/>
    <col min="78" max="78" width="9.140625" style="3" customWidth="1"/>
    <col min="79" max="83" width="9.140625" style="3" hidden="1" customWidth="1"/>
    <col min="84" max="84" width="9.140625" style="3" customWidth="1"/>
    <col min="85" max="89" width="9.140625" style="3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2" customWidth="1"/>
    <col min="103" max="107" width="9.140625" style="2" hidden="1" customWidth="1"/>
    <col min="108" max="108" width="9.140625" style="2" customWidth="1"/>
    <col min="109" max="138" width="9.140625" style="3" customWidth="1"/>
    <col min="139" max="139" width="9.140625" style="3" hidden="1" customWidth="1"/>
    <col min="140" max="147" width="9.140625" style="3" customWidth="1"/>
    <col min="148" max="148" width="9.140625" style="3" hidden="1" customWidth="1"/>
    <col min="149" max="153" width="9.140625" style="3" customWidth="1"/>
    <col min="154" max="154" width="9.140625" style="3" hidden="1" customWidth="1"/>
    <col min="155" max="164" width="9.140625" style="3" customWidth="1"/>
    <col min="165" max="165" width="9.140625" style="3"/>
    <col min="166" max="168" width="8.85546875" style="3"/>
    <col min="169" max="169" width="12.7109375" style="3" bestFit="1" customWidth="1"/>
    <col min="170" max="16384" width="8.85546875" style="1"/>
  </cols>
  <sheetData>
    <row r="1" spans="1:169" ht="18.75" x14ac:dyDescent="0.3">
      <c r="A1" s="1" t="s">
        <v>53</v>
      </c>
      <c r="B1" s="15" t="s">
        <v>66</v>
      </c>
    </row>
    <row r="2" spans="1:169" ht="15.75" x14ac:dyDescent="0.25">
      <c r="A2" s="7" t="s">
        <v>49</v>
      </c>
    </row>
    <row r="3" spans="1:169" ht="15.75" x14ac:dyDescent="0.25">
      <c r="A3" s="7"/>
      <c r="H3" s="2" t="str">
        <f>[1]GSVA_cur!$I$3</f>
        <v>As on 01.08.2024</v>
      </c>
    </row>
    <row r="4" spans="1:169" ht="15.75" x14ac:dyDescent="0.25">
      <c r="A4" s="7"/>
      <c r="E4" s="6"/>
      <c r="F4" s="6" t="s">
        <v>57</v>
      </c>
      <c r="G4" s="6"/>
    </row>
    <row r="5" spans="1:169" ht="15.75" x14ac:dyDescent="0.25">
      <c r="A5" s="8" t="s">
        <v>0</v>
      </c>
      <c r="B5" s="9" t="s">
        <v>1</v>
      </c>
      <c r="C5" s="28" t="s">
        <v>21</v>
      </c>
      <c r="D5" s="28" t="s">
        <v>22</v>
      </c>
      <c r="E5" s="28" t="s">
        <v>23</v>
      </c>
      <c r="F5" s="28" t="s">
        <v>56</v>
      </c>
      <c r="G5" s="28" t="s">
        <v>65</v>
      </c>
      <c r="H5" s="29" t="s">
        <v>67</v>
      </c>
      <c r="I5" s="29" t="s">
        <v>68</v>
      </c>
      <c r="J5" s="29" t="s">
        <v>69</v>
      </c>
      <c r="K5" s="29" t="s">
        <v>70</v>
      </c>
      <c r="L5" s="29" t="s">
        <v>71</v>
      </c>
      <c r="M5" s="30" t="s">
        <v>72</v>
      </c>
      <c r="N5" s="30" t="s">
        <v>73</v>
      </c>
      <c r="O5" s="30" t="s">
        <v>74</v>
      </c>
    </row>
    <row r="6" spans="1:169" s="37" customFormat="1" ht="15.75" x14ac:dyDescent="0.25">
      <c r="A6" s="32" t="s">
        <v>26</v>
      </c>
      <c r="B6" s="33" t="s">
        <v>2</v>
      </c>
      <c r="C6" s="34">
        <f>SUM(C7:C10)</f>
        <v>2848113</v>
      </c>
      <c r="D6" s="34">
        <f t="shared" ref="D6:O6" si="0">SUM(D7:D10)</f>
        <v>3314074</v>
      </c>
      <c r="E6" s="34">
        <f t="shared" si="0"/>
        <v>3209159</v>
      </c>
      <c r="F6" s="34">
        <f t="shared" si="0"/>
        <v>3295165.1349999998</v>
      </c>
      <c r="G6" s="34">
        <f t="shared" si="0"/>
        <v>3433874</v>
      </c>
      <c r="H6" s="34">
        <f t="shared" si="0"/>
        <v>3500559</v>
      </c>
      <c r="I6" s="34">
        <f t="shared" si="0"/>
        <v>3614529</v>
      </c>
      <c r="J6" s="34">
        <f t="shared" si="0"/>
        <v>3638721</v>
      </c>
      <c r="K6" s="34">
        <f t="shared" si="0"/>
        <v>3929547</v>
      </c>
      <c r="L6" s="34">
        <f t="shared" si="0"/>
        <v>3867451</v>
      </c>
      <c r="M6" s="34">
        <f t="shared" si="0"/>
        <v>4008829</v>
      </c>
      <c r="N6" s="34">
        <f t="shared" si="0"/>
        <v>4078148</v>
      </c>
      <c r="O6" s="34">
        <f t="shared" si="0"/>
        <v>4895941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5"/>
      <c r="FK6" s="35"/>
      <c r="FL6" s="35"/>
      <c r="FM6" s="36"/>
    </row>
    <row r="7" spans="1:169" ht="15.75" x14ac:dyDescent="0.25">
      <c r="A7" s="12">
        <v>1.1000000000000001</v>
      </c>
      <c r="B7" s="26" t="s">
        <v>59</v>
      </c>
      <c r="C7" s="5">
        <v>2061487</v>
      </c>
      <c r="D7" s="5">
        <v>2496905</v>
      </c>
      <c r="E7" s="5">
        <v>2372688</v>
      </c>
      <c r="F7" s="5">
        <v>2442685</v>
      </c>
      <c r="G7" s="5">
        <v>2559454</v>
      </c>
      <c r="H7" s="4">
        <v>2625728</v>
      </c>
      <c r="I7" s="4">
        <v>2663201</v>
      </c>
      <c r="J7" s="4">
        <v>2719183</v>
      </c>
      <c r="K7" s="4">
        <v>2589529</v>
      </c>
      <c r="L7" s="4">
        <v>2522695</v>
      </c>
      <c r="M7" s="4">
        <v>2617986</v>
      </c>
      <c r="N7" s="4">
        <v>2256362</v>
      </c>
      <c r="O7" s="4">
        <v>3366604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2"/>
      <c r="FK7" s="2"/>
      <c r="FL7" s="2"/>
    </row>
    <row r="8" spans="1:169" ht="15.75" x14ac:dyDescent="0.25">
      <c r="A8" s="12">
        <v>1.2</v>
      </c>
      <c r="B8" s="26" t="s">
        <v>60</v>
      </c>
      <c r="C8" s="5">
        <v>159289</v>
      </c>
      <c r="D8" s="5">
        <v>172234</v>
      </c>
      <c r="E8" s="5">
        <v>162088</v>
      </c>
      <c r="F8" s="5">
        <v>168554</v>
      </c>
      <c r="G8" s="5">
        <v>173148</v>
      </c>
      <c r="H8" s="4">
        <v>186202</v>
      </c>
      <c r="I8" s="4">
        <v>225962</v>
      </c>
      <c r="J8" s="4">
        <v>170997</v>
      </c>
      <c r="K8" s="4">
        <v>404275</v>
      </c>
      <c r="L8" s="4">
        <v>480836</v>
      </c>
      <c r="M8" s="4">
        <v>497010</v>
      </c>
      <c r="N8" s="4">
        <v>519691</v>
      </c>
      <c r="O8" s="4">
        <v>568635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2"/>
      <c r="FK8" s="2"/>
      <c r="FL8" s="2"/>
    </row>
    <row r="9" spans="1:169" ht="15.75" x14ac:dyDescent="0.25">
      <c r="A9" s="12">
        <v>1.3</v>
      </c>
      <c r="B9" s="26" t="s">
        <v>61</v>
      </c>
      <c r="C9" s="5">
        <v>231388</v>
      </c>
      <c r="D9" s="5">
        <v>231855</v>
      </c>
      <c r="E9" s="5">
        <v>232953</v>
      </c>
      <c r="F9" s="5">
        <v>221406</v>
      </c>
      <c r="G9" s="5">
        <v>225456</v>
      </c>
      <c r="H9" s="4">
        <v>167815</v>
      </c>
      <c r="I9" s="4">
        <v>168032</v>
      </c>
      <c r="J9" s="4">
        <v>173932</v>
      </c>
      <c r="K9" s="4">
        <v>294137</v>
      </c>
      <c r="L9" s="4">
        <v>194351</v>
      </c>
      <c r="M9" s="4">
        <v>171765</v>
      </c>
      <c r="N9" s="4">
        <v>592279</v>
      </c>
      <c r="O9" s="4">
        <v>200885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2"/>
      <c r="FK9" s="2"/>
      <c r="FL9" s="2"/>
    </row>
    <row r="10" spans="1:169" ht="15.75" x14ac:dyDescent="0.25">
      <c r="A10" s="12">
        <v>1.4</v>
      </c>
      <c r="B10" s="26" t="s">
        <v>62</v>
      </c>
      <c r="C10" s="5">
        <v>395949</v>
      </c>
      <c r="D10" s="5">
        <v>413080</v>
      </c>
      <c r="E10" s="5">
        <v>441430</v>
      </c>
      <c r="F10" s="5">
        <v>462520.13500000001</v>
      </c>
      <c r="G10" s="5">
        <v>475816</v>
      </c>
      <c r="H10" s="4">
        <v>520814</v>
      </c>
      <c r="I10" s="4">
        <v>557334</v>
      </c>
      <c r="J10" s="4">
        <v>574609</v>
      </c>
      <c r="K10" s="4">
        <v>641606</v>
      </c>
      <c r="L10" s="4">
        <v>669569</v>
      </c>
      <c r="M10" s="4">
        <v>722068</v>
      </c>
      <c r="N10" s="4">
        <v>709816</v>
      </c>
      <c r="O10" s="4">
        <v>759817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2"/>
      <c r="FK10" s="2"/>
      <c r="FL10" s="2"/>
    </row>
    <row r="11" spans="1:169" ht="15.75" x14ac:dyDescent="0.25">
      <c r="A11" s="13" t="s">
        <v>31</v>
      </c>
      <c r="B11" s="26" t="s">
        <v>3</v>
      </c>
      <c r="C11" s="5">
        <v>1464989</v>
      </c>
      <c r="D11" s="5">
        <v>1349018</v>
      </c>
      <c r="E11" s="5">
        <v>1251079</v>
      </c>
      <c r="F11" s="5">
        <v>1276493</v>
      </c>
      <c r="G11" s="5">
        <v>2477702</v>
      </c>
      <c r="H11" s="4">
        <v>2437241</v>
      </c>
      <c r="I11" s="4">
        <v>2667679</v>
      </c>
      <c r="J11" s="4">
        <v>3024828</v>
      </c>
      <c r="K11" s="4">
        <v>2817099</v>
      </c>
      <c r="L11" s="4">
        <v>1987997</v>
      </c>
      <c r="M11" s="4">
        <v>3705930</v>
      </c>
      <c r="N11" s="4">
        <v>4165527</v>
      </c>
      <c r="O11" s="4">
        <v>4748297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2"/>
      <c r="FK11" s="2"/>
      <c r="FL11" s="2"/>
    </row>
    <row r="12" spans="1:169" s="41" customFormat="1" ht="15.75" x14ac:dyDescent="0.25">
      <c r="A12" s="38"/>
      <c r="B12" s="39" t="s">
        <v>28</v>
      </c>
      <c r="C12" s="40">
        <f>C6+C11</f>
        <v>4313102</v>
      </c>
      <c r="D12" s="40">
        <f t="shared" ref="D12:O12" si="1">D6+D11</f>
        <v>4663092</v>
      </c>
      <c r="E12" s="40">
        <f t="shared" si="1"/>
        <v>4460238</v>
      </c>
      <c r="F12" s="40">
        <f t="shared" si="1"/>
        <v>4571658.1349999998</v>
      </c>
      <c r="G12" s="40">
        <f t="shared" si="1"/>
        <v>5911576</v>
      </c>
      <c r="H12" s="40">
        <f t="shared" si="1"/>
        <v>5937800</v>
      </c>
      <c r="I12" s="40">
        <f t="shared" si="1"/>
        <v>6282208</v>
      </c>
      <c r="J12" s="40">
        <f t="shared" si="1"/>
        <v>6663549</v>
      </c>
      <c r="K12" s="40">
        <f t="shared" si="1"/>
        <v>6746646</v>
      </c>
      <c r="L12" s="40">
        <f t="shared" si="1"/>
        <v>5855448</v>
      </c>
      <c r="M12" s="40">
        <f t="shared" si="1"/>
        <v>7714759</v>
      </c>
      <c r="N12" s="40">
        <f t="shared" si="1"/>
        <v>8243675</v>
      </c>
      <c r="O12" s="40">
        <f t="shared" si="1"/>
        <v>9644238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35"/>
      <c r="FK12" s="35"/>
      <c r="FL12" s="35"/>
      <c r="FM12" s="36"/>
    </row>
    <row r="13" spans="1:169" s="11" customFormat="1" ht="15.75" x14ac:dyDescent="0.25">
      <c r="A13" s="10" t="s">
        <v>32</v>
      </c>
      <c r="B13" s="25" t="s">
        <v>4</v>
      </c>
      <c r="C13" s="4">
        <v>1540255</v>
      </c>
      <c r="D13" s="4">
        <v>1426544</v>
      </c>
      <c r="E13" s="4">
        <v>1673668</v>
      </c>
      <c r="F13" s="4">
        <v>1802930</v>
      </c>
      <c r="G13" s="4">
        <v>2531956.0952428533</v>
      </c>
      <c r="H13" s="4">
        <v>2944863</v>
      </c>
      <c r="I13" s="4">
        <v>3343622</v>
      </c>
      <c r="J13" s="4">
        <v>3363102</v>
      </c>
      <c r="K13" s="4">
        <v>3469328</v>
      </c>
      <c r="L13" s="4">
        <v>3961311</v>
      </c>
      <c r="M13" s="4">
        <v>4362342</v>
      </c>
      <c r="N13" s="4">
        <v>4468211</v>
      </c>
      <c r="O13" s="4">
        <v>4224643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2"/>
      <c r="FK13" s="2"/>
      <c r="FL13" s="2"/>
      <c r="FM13" s="3"/>
    </row>
    <row r="14" spans="1:169" ht="30" x14ac:dyDescent="0.25">
      <c r="A14" s="13" t="s">
        <v>33</v>
      </c>
      <c r="B14" s="26" t="s">
        <v>5</v>
      </c>
      <c r="C14" s="5">
        <v>191883</v>
      </c>
      <c r="D14" s="5">
        <v>198124</v>
      </c>
      <c r="E14" s="5">
        <v>215835</v>
      </c>
      <c r="F14" s="5">
        <v>271628</v>
      </c>
      <c r="G14" s="5">
        <v>296011</v>
      </c>
      <c r="H14" s="4">
        <v>343775</v>
      </c>
      <c r="I14" s="4">
        <v>495984</v>
      </c>
      <c r="J14" s="4">
        <v>482251</v>
      </c>
      <c r="K14" s="4">
        <v>423412</v>
      </c>
      <c r="L14" s="4">
        <v>379140</v>
      </c>
      <c r="M14" s="4">
        <v>512342</v>
      </c>
      <c r="N14" s="4">
        <v>546831</v>
      </c>
      <c r="O14" s="4">
        <v>594252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4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4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4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2"/>
      <c r="FK14" s="2"/>
      <c r="FL14" s="2"/>
    </row>
    <row r="15" spans="1:169" ht="15.75" x14ac:dyDescent="0.25">
      <c r="A15" s="13" t="s">
        <v>34</v>
      </c>
      <c r="B15" s="26" t="s">
        <v>6</v>
      </c>
      <c r="C15" s="5">
        <v>1188747</v>
      </c>
      <c r="D15" s="5">
        <v>1183219</v>
      </c>
      <c r="E15" s="5">
        <v>1351276</v>
      </c>
      <c r="F15" s="5">
        <v>1446532</v>
      </c>
      <c r="G15" s="5">
        <v>1509561</v>
      </c>
      <c r="H15" s="4">
        <v>1725258</v>
      </c>
      <c r="I15" s="4">
        <v>1849704</v>
      </c>
      <c r="J15" s="4">
        <v>1817144</v>
      </c>
      <c r="K15" s="4">
        <v>2056402</v>
      </c>
      <c r="L15" s="4">
        <v>1823309</v>
      </c>
      <c r="M15" s="4">
        <v>2432034</v>
      </c>
      <c r="N15" s="4">
        <v>3033832</v>
      </c>
      <c r="O15" s="4">
        <v>2713981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4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4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4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2"/>
      <c r="FK15" s="2"/>
      <c r="FL15" s="2"/>
    </row>
    <row r="16" spans="1:169" s="41" customFormat="1" ht="15.75" x14ac:dyDescent="0.25">
      <c r="A16" s="38"/>
      <c r="B16" s="39" t="s">
        <v>29</v>
      </c>
      <c r="C16" s="40">
        <f>+C13+C14+C15</f>
        <v>2920885</v>
      </c>
      <c r="D16" s="40">
        <f t="shared" ref="D16:K16" si="2">+D13+D14+D15</f>
        <v>2807887</v>
      </c>
      <c r="E16" s="40">
        <f t="shared" si="2"/>
        <v>3240779</v>
      </c>
      <c r="F16" s="40">
        <f t="shared" si="2"/>
        <v>3521090</v>
      </c>
      <c r="G16" s="40">
        <f t="shared" si="2"/>
        <v>4337528.0952428533</v>
      </c>
      <c r="H16" s="40">
        <f t="shared" si="2"/>
        <v>5013896</v>
      </c>
      <c r="I16" s="40">
        <f t="shared" si="2"/>
        <v>5689310</v>
      </c>
      <c r="J16" s="40">
        <f t="shared" si="2"/>
        <v>5662497</v>
      </c>
      <c r="K16" s="40">
        <f t="shared" si="2"/>
        <v>5949142</v>
      </c>
      <c r="L16" s="40">
        <f t="shared" ref="L16:O16" si="3">+L13+L14+L15</f>
        <v>6163760</v>
      </c>
      <c r="M16" s="40">
        <f t="shared" si="3"/>
        <v>7306718</v>
      </c>
      <c r="N16" s="40">
        <f t="shared" si="3"/>
        <v>8048874</v>
      </c>
      <c r="O16" s="40">
        <f t="shared" si="3"/>
        <v>7532876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34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34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34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35"/>
      <c r="FK16" s="35"/>
      <c r="FL16" s="35"/>
      <c r="FM16" s="36"/>
    </row>
    <row r="17" spans="1:169" s="37" customFormat="1" ht="15.75" x14ac:dyDescent="0.25">
      <c r="A17" s="32" t="s">
        <v>35</v>
      </c>
      <c r="B17" s="33" t="s">
        <v>7</v>
      </c>
      <c r="C17" s="34">
        <f>C18+C19</f>
        <v>2045676</v>
      </c>
      <c r="D17" s="34">
        <f t="shared" ref="D17:K17" si="4">D18+D19</f>
        <v>2127460</v>
      </c>
      <c r="E17" s="34">
        <f t="shared" si="4"/>
        <v>2262227</v>
      </c>
      <c r="F17" s="34">
        <f t="shared" si="4"/>
        <v>2534132</v>
      </c>
      <c r="G17" s="34">
        <f t="shared" si="4"/>
        <v>2223850</v>
      </c>
      <c r="H17" s="34">
        <f t="shared" si="4"/>
        <v>2206094</v>
      </c>
      <c r="I17" s="34">
        <f t="shared" si="4"/>
        <v>2372154</v>
      </c>
      <c r="J17" s="34">
        <f t="shared" si="4"/>
        <v>2313574</v>
      </c>
      <c r="K17" s="34">
        <f t="shared" si="4"/>
        <v>2410026</v>
      </c>
      <c r="L17" s="34">
        <f t="shared" ref="L17:O17" si="5">L18+L19</f>
        <v>3778776</v>
      </c>
      <c r="M17" s="34">
        <f t="shared" si="5"/>
        <v>1839162</v>
      </c>
      <c r="N17" s="34">
        <f t="shared" si="5"/>
        <v>2012134</v>
      </c>
      <c r="O17" s="34">
        <f t="shared" si="5"/>
        <v>4360551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5"/>
      <c r="FK17" s="35"/>
      <c r="FL17" s="35"/>
      <c r="FM17" s="36"/>
    </row>
    <row r="18" spans="1:169" ht="15.75" x14ac:dyDescent="0.25">
      <c r="A18" s="12">
        <v>6.1</v>
      </c>
      <c r="B18" s="26" t="s">
        <v>8</v>
      </c>
      <c r="C18" s="5">
        <v>1961211</v>
      </c>
      <c r="D18" s="5">
        <v>2041474</v>
      </c>
      <c r="E18" s="5">
        <v>2174187</v>
      </c>
      <c r="F18" s="5">
        <v>2440390</v>
      </c>
      <c r="G18" s="5">
        <v>2133298</v>
      </c>
      <c r="H18" s="4">
        <v>2127332</v>
      </c>
      <c r="I18" s="4">
        <v>2286085</v>
      </c>
      <c r="J18" s="4">
        <v>2225097</v>
      </c>
      <c r="K18" s="4">
        <v>2321852</v>
      </c>
      <c r="L18" s="4">
        <v>3700357</v>
      </c>
      <c r="M18" s="4">
        <v>1788506</v>
      </c>
      <c r="N18" s="4">
        <v>1931703</v>
      </c>
      <c r="O18" s="4">
        <v>4172685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2"/>
      <c r="FK18" s="2"/>
      <c r="FL18" s="2"/>
    </row>
    <row r="19" spans="1:169" ht="15.75" x14ac:dyDescent="0.25">
      <c r="A19" s="12">
        <v>6.2</v>
      </c>
      <c r="B19" s="26" t="s">
        <v>9</v>
      </c>
      <c r="C19" s="5">
        <v>84465</v>
      </c>
      <c r="D19" s="5">
        <v>85986</v>
      </c>
      <c r="E19" s="5">
        <v>88040</v>
      </c>
      <c r="F19" s="5">
        <v>93742</v>
      </c>
      <c r="G19" s="5">
        <v>90552</v>
      </c>
      <c r="H19" s="4">
        <v>78762</v>
      </c>
      <c r="I19" s="4">
        <v>86069</v>
      </c>
      <c r="J19" s="4">
        <v>88477</v>
      </c>
      <c r="K19" s="4">
        <v>88174</v>
      </c>
      <c r="L19" s="4">
        <v>78419</v>
      </c>
      <c r="M19" s="4">
        <v>50656</v>
      </c>
      <c r="N19" s="4">
        <v>80431</v>
      </c>
      <c r="O19" s="4">
        <v>187866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2"/>
      <c r="FK19" s="2"/>
      <c r="FL19" s="2"/>
    </row>
    <row r="20" spans="1:169" s="37" customFormat="1" ht="30" x14ac:dyDescent="0.25">
      <c r="A20" s="42" t="s">
        <v>36</v>
      </c>
      <c r="B20" s="43" t="s">
        <v>10</v>
      </c>
      <c r="C20" s="34">
        <f>SUM(C21:C27)</f>
        <v>810091</v>
      </c>
      <c r="D20" s="34">
        <f t="shared" ref="D20:O20" si="6">SUM(D21:D27)</f>
        <v>867559</v>
      </c>
      <c r="E20" s="34">
        <f t="shared" si="6"/>
        <v>963007</v>
      </c>
      <c r="F20" s="34">
        <f t="shared" si="6"/>
        <v>1028904.7411583802</v>
      </c>
      <c r="G20" s="34">
        <f t="shared" si="6"/>
        <v>1224030</v>
      </c>
      <c r="H20" s="34">
        <f t="shared" si="6"/>
        <v>1152819</v>
      </c>
      <c r="I20" s="34">
        <f t="shared" si="6"/>
        <v>1212499</v>
      </c>
      <c r="J20" s="34">
        <f t="shared" si="6"/>
        <v>1268736</v>
      </c>
      <c r="K20" s="34">
        <f t="shared" si="6"/>
        <v>1435660</v>
      </c>
      <c r="L20" s="34">
        <f t="shared" si="6"/>
        <v>1251098</v>
      </c>
      <c r="M20" s="34">
        <f t="shared" si="6"/>
        <v>1289946</v>
      </c>
      <c r="N20" s="34">
        <f t="shared" si="6"/>
        <v>1415639</v>
      </c>
      <c r="O20" s="34">
        <f t="shared" si="6"/>
        <v>1804261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5"/>
      <c r="FK20" s="35"/>
      <c r="FL20" s="35"/>
      <c r="FM20" s="36"/>
    </row>
    <row r="21" spans="1:169" ht="15.75" x14ac:dyDescent="0.25">
      <c r="A21" s="12">
        <v>7.1</v>
      </c>
      <c r="B21" s="26" t="s">
        <v>11</v>
      </c>
      <c r="C21" s="5">
        <v>158334</v>
      </c>
      <c r="D21" s="5">
        <v>177728</v>
      </c>
      <c r="E21" s="5">
        <v>199736</v>
      </c>
      <c r="F21" s="5">
        <v>215650</v>
      </c>
      <c r="G21" s="5">
        <v>266230</v>
      </c>
      <c r="H21" s="4">
        <v>195682</v>
      </c>
      <c r="I21" s="4">
        <v>213137</v>
      </c>
      <c r="J21" s="4">
        <v>224354</v>
      </c>
      <c r="K21" s="4">
        <v>354179</v>
      </c>
      <c r="L21" s="4">
        <v>278785</v>
      </c>
      <c r="M21" s="4">
        <v>211803</v>
      </c>
      <c r="N21" s="4">
        <v>257443</v>
      </c>
      <c r="O21" s="4">
        <v>391514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2"/>
      <c r="FK21" s="2"/>
      <c r="FL21" s="2"/>
    </row>
    <row r="22" spans="1:169" ht="15.75" x14ac:dyDescent="0.25">
      <c r="A22" s="12">
        <v>7.2</v>
      </c>
      <c r="B22" s="26" t="s">
        <v>12</v>
      </c>
      <c r="C22" s="5">
        <v>356262</v>
      </c>
      <c r="D22" s="5">
        <v>392293</v>
      </c>
      <c r="E22" s="5">
        <v>412390</v>
      </c>
      <c r="F22" s="5">
        <v>443578.50674867583</v>
      </c>
      <c r="G22" s="5">
        <v>470846</v>
      </c>
      <c r="H22" s="4">
        <v>497682</v>
      </c>
      <c r="I22" s="4">
        <v>523195</v>
      </c>
      <c r="J22" s="4">
        <v>555766</v>
      </c>
      <c r="K22" s="4">
        <v>527313</v>
      </c>
      <c r="L22" s="4">
        <v>383824</v>
      </c>
      <c r="M22" s="4">
        <v>566476</v>
      </c>
      <c r="N22" s="4">
        <v>584856</v>
      </c>
      <c r="O22" s="4">
        <v>700436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2"/>
      <c r="FK22" s="2"/>
      <c r="FL22" s="2"/>
    </row>
    <row r="23" spans="1:169" ht="15.75" x14ac:dyDescent="0.25">
      <c r="A23" s="12">
        <v>7.3</v>
      </c>
      <c r="B23" s="26" t="s">
        <v>13</v>
      </c>
      <c r="C23" s="5">
        <v>43626</v>
      </c>
      <c r="D23" s="5">
        <v>43715</v>
      </c>
      <c r="E23" s="5">
        <v>21745</v>
      </c>
      <c r="F23" s="5">
        <v>3754.4848795489493</v>
      </c>
      <c r="G23" s="5">
        <v>23462</v>
      </c>
      <c r="H23" s="4">
        <v>23916</v>
      </c>
      <c r="I23" s="4">
        <v>25844</v>
      </c>
      <c r="J23" s="4">
        <v>27564</v>
      </c>
      <c r="K23" s="4">
        <v>30903</v>
      </c>
      <c r="L23" s="4">
        <v>30747</v>
      </c>
      <c r="M23" s="4">
        <v>33363</v>
      </c>
      <c r="N23" s="4">
        <v>43046</v>
      </c>
      <c r="O23" s="4">
        <v>40555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2"/>
      <c r="FK23" s="2"/>
      <c r="FL23" s="2"/>
    </row>
    <row r="24" spans="1:169" ht="15.75" x14ac:dyDescent="0.25">
      <c r="A24" s="12">
        <v>7.4</v>
      </c>
      <c r="B24" s="26" t="s">
        <v>14</v>
      </c>
      <c r="C24" s="5">
        <v>0</v>
      </c>
      <c r="D24" s="5">
        <v>237</v>
      </c>
      <c r="E24" s="5">
        <v>8436</v>
      </c>
      <c r="F24" s="5">
        <v>14478.899709550657</v>
      </c>
      <c r="G24" s="5">
        <v>25922</v>
      </c>
      <c r="H24" s="4">
        <v>30553</v>
      </c>
      <c r="I24" s="4">
        <v>32462</v>
      </c>
      <c r="J24" s="4">
        <v>18880</v>
      </c>
      <c r="K24" s="4">
        <v>31897</v>
      </c>
      <c r="L24" s="4">
        <v>18035</v>
      </c>
      <c r="M24" s="4">
        <v>14639</v>
      </c>
      <c r="N24" s="4">
        <v>18779</v>
      </c>
      <c r="O24" s="4">
        <v>18763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2"/>
      <c r="FK24" s="2"/>
      <c r="FL24" s="2"/>
    </row>
    <row r="25" spans="1:169" ht="15.75" x14ac:dyDescent="0.25">
      <c r="A25" s="12">
        <v>7.5</v>
      </c>
      <c r="B25" s="26" t="s">
        <v>15</v>
      </c>
      <c r="C25" s="5">
        <v>36400</v>
      </c>
      <c r="D25" s="5">
        <v>36968</v>
      </c>
      <c r="E25" s="5">
        <v>31965</v>
      </c>
      <c r="F25" s="5">
        <v>30970.442508115495</v>
      </c>
      <c r="G25" s="5">
        <v>56020</v>
      </c>
      <c r="H25" s="4">
        <v>22422</v>
      </c>
      <c r="I25" s="4">
        <v>24030</v>
      </c>
      <c r="J25" s="4">
        <v>28898</v>
      </c>
      <c r="K25" s="4">
        <v>27631</v>
      </c>
      <c r="L25" s="4">
        <v>10128</v>
      </c>
      <c r="M25" s="4">
        <v>11419</v>
      </c>
      <c r="N25" s="4">
        <v>19537</v>
      </c>
      <c r="O25" s="4">
        <v>13703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2"/>
      <c r="FK25" s="2"/>
      <c r="FL25" s="2"/>
    </row>
    <row r="26" spans="1:169" ht="15.75" x14ac:dyDescent="0.25">
      <c r="A26" s="12">
        <v>7.6</v>
      </c>
      <c r="B26" s="26" t="s">
        <v>16</v>
      </c>
      <c r="C26" s="5">
        <v>6594</v>
      </c>
      <c r="D26" s="5">
        <v>6750</v>
      </c>
      <c r="E26" s="5">
        <v>7276</v>
      </c>
      <c r="F26" s="5">
        <v>7671.2796856313007</v>
      </c>
      <c r="G26" s="5">
        <v>8007</v>
      </c>
      <c r="H26" s="4">
        <v>8625</v>
      </c>
      <c r="I26" s="4">
        <v>8871</v>
      </c>
      <c r="J26" s="4">
        <v>14345</v>
      </c>
      <c r="K26" s="4">
        <v>14470</v>
      </c>
      <c r="L26" s="4">
        <v>13382</v>
      </c>
      <c r="M26" s="4">
        <v>13527</v>
      </c>
      <c r="N26" s="4">
        <v>14489</v>
      </c>
      <c r="O26" s="4">
        <v>13909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2"/>
      <c r="FK26" s="2"/>
      <c r="FL26" s="2"/>
    </row>
    <row r="27" spans="1:169" ht="30" x14ac:dyDescent="0.25">
      <c r="A27" s="12">
        <v>7.7</v>
      </c>
      <c r="B27" s="26" t="s">
        <v>17</v>
      </c>
      <c r="C27" s="5">
        <v>208875</v>
      </c>
      <c r="D27" s="5">
        <v>209868</v>
      </c>
      <c r="E27" s="5">
        <v>281459</v>
      </c>
      <c r="F27" s="5">
        <v>312801.12762685801</v>
      </c>
      <c r="G27" s="5">
        <v>373543</v>
      </c>
      <c r="H27" s="4">
        <v>373939</v>
      </c>
      <c r="I27" s="4">
        <v>384960</v>
      </c>
      <c r="J27" s="4">
        <v>398929</v>
      </c>
      <c r="K27" s="4">
        <v>449267</v>
      </c>
      <c r="L27" s="4">
        <v>516197</v>
      </c>
      <c r="M27" s="4">
        <v>438719</v>
      </c>
      <c r="N27" s="4">
        <v>477489</v>
      </c>
      <c r="O27" s="4">
        <v>625381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2"/>
      <c r="FK27" s="2"/>
      <c r="FL27" s="2"/>
    </row>
    <row r="28" spans="1:169" ht="15.75" x14ac:dyDescent="0.25">
      <c r="A28" s="13" t="s">
        <v>37</v>
      </c>
      <c r="B28" s="26" t="s">
        <v>18</v>
      </c>
      <c r="C28" s="5">
        <v>427077</v>
      </c>
      <c r="D28" s="5">
        <v>448132</v>
      </c>
      <c r="E28" s="5">
        <v>472252</v>
      </c>
      <c r="F28" s="5">
        <v>479116</v>
      </c>
      <c r="G28" s="5">
        <v>600139</v>
      </c>
      <c r="H28" s="4">
        <v>617944</v>
      </c>
      <c r="I28" s="4">
        <v>687214</v>
      </c>
      <c r="J28" s="4">
        <v>696411</v>
      </c>
      <c r="K28" s="4">
        <v>773476</v>
      </c>
      <c r="L28" s="4">
        <v>590222</v>
      </c>
      <c r="M28" s="4">
        <v>790250</v>
      </c>
      <c r="N28" s="4">
        <v>840430</v>
      </c>
      <c r="O28" s="4">
        <v>638473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2"/>
      <c r="FK28" s="2"/>
      <c r="FL28" s="2"/>
    </row>
    <row r="29" spans="1:169" ht="30" x14ac:dyDescent="0.25">
      <c r="A29" s="13" t="s">
        <v>38</v>
      </c>
      <c r="B29" s="26" t="s">
        <v>19</v>
      </c>
      <c r="C29" s="5">
        <v>1112543</v>
      </c>
      <c r="D29" s="5">
        <v>1119995</v>
      </c>
      <c r="E29" s="5">
        <v>1105795</v>
      </c>
      <c r="F29" s="5">
        <v>1144127.7258566977</v>
      </c>
      <c r="G29" s="5">
        <v>1093453</v>
      </c>
      <c r="H29" s="4">
        <v>1094831</v>
      </c>
      <c r="I29" s="4">
        <v>1115335</v>
      </c>
      <c r="J29" s="4">
        <v>1132260</v>
      </c>
      <c r="K29" s="4">
        <v>1064663</v>
      </c>
      <c r="L29" s="4">
        <v>1065496</v>
      </c>
      <c r="M29" s="4">
        <v>1109625</v>
      </c>
      <c r="N29" s="4">
        <v>1145390</v>
      </c>
      <c r="O29" s="4">
        <v>1124619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2"/>
      <c r="FK29" s="2"/>
      <c r="FL29" s="2"/>
    </row>
    <row r="30" spans="1:169" ht="15.75" x14ac:dyDescent="0.25">
      <c r="A30" s="13" t="s">
        <v>39</v>
      </c>
      <c r="B30" s="26" t="s">
        <v>54</v>
      </c>
      <c r="C30" s="5">
        <v>821723</v>
      </c>
      <c r="D30" s="5">
        <v>857488</v>
      </c>
      <c r="E30" s="5">
        <v>840311</v>
      </c>
      <c r="F30" s="5">
        <v>959113</v>
      </c>
      <c r="G30" s="5">
        <v>1342663</v>
      </c>
      <c r="H30" s="4">
        <v>1041880</v>
      </c>
      <c r="I30" s="4">
        <v>1428880</v>
      </c>
      <c r="J30" s="4">
        <v>1143067</v>
      </c>
      <c r="K30" s="4">
        <v>1535915</v>
      </c>
      <c r="L30" s="4">
        <v>1129563</v>
      </c>
      <c r="M30" s="4">
        <v>1325387</v>
      </c>
      <c r="N30" s="4">
        <v>1617548</v>
      </c>
      <c r="O30" s="4">
        <v>1462392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2"/>
      <c r="FK30" s="2"/>
      <c r="FL30" s="2"/>
    </row>
    <row r="31" spans="1:169" ht="15.75" x14ac:dyDescent="0.25">
      <c r="A31" s="13" t="s">
        <v>40</v>
      </c>
      <c r="B31" s="26" t="s">
        <v>20</v>
      </c>
      <c r="C31" s="5">
        <v>1077923</v>
      </c>
      <c r="D31" s="5">
        <v>1077970</v>
      </c>
      <c r="E31" s="5">
        <v>1249518</v>
      </c>
      <c r="F31" s="5">
        <v>1321779</v>
      </c>
      <c r="G31" s="5">
        <v>1334130</v>
      </c>
      <c r="H31" s="4">
        <v>1647032</v>
      </c>
      <c r="I31" s="4">
        <v>1893074</v>
      </c>
      <c r="J31" s="4">
        <v>2011991</v>
      </c>
      <c r="K31" s="4">
        <v>1997335</v>
      </c>
      <c r="L31" s="4">
        <v>1786688</v>
      </c>
      <c r="M31" s="4">
        <v>2179015</v>
      </c>
      <c r="N31" s="4">
        <v>2345434</v>
      </c>
      <c r="O31" s="4">
        <v>2260909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2"/>
      <c r="FK31" s="2"/>
      <c r="FL31" s="2"/>
    </row>
    <row r="32" spans="1:169" s="41" customFormat="1" ht="15.75" x14ac:dyDescent="0.25">
      <c r="A32" s="38"/>
      <c r="B32" s="39" t="s">
        <v>30</v>
      </c>
      <c r="C32" s="40">
        <f>C17+C20+C28+C29+C30+C31</f>
        <v>6295033</v>
      </c>
      <c r="D32" s="40">
        <f t="shared" ref="D32:K32" si="7">D17+D20+D28+D29+D30+D31</f>
        <v>6498604</v>
      </c>
      <c r="E32" s="40">
        <f t="shared" si="7"/>
        <v>6893110</v>
      </c>
      <c r="F32" s="40">
        <f t="shared" si="7"/>
        <v>7467172.4670150783</v>
      </c>
      <c r="G32" s="40">
        <f t="shared" si="7"/>
        <v>7818265</v>
      </c>
      <c r="H32" s="40">
        <f t="shared" si="7"/>
        <v>7760600</v>
      </c>
      <c r="I32" s="40">
        <f t="shared" si="7"/>
        <v>8709156</v>
      </c>
      <c r="J32" s="40">
        <f t="shared" si="7"/>
        <v>8566039</v>
      </c>
      <c r="K32" s="40">
        <f t="shared" si="7"/>
        <v>9217075</v>
      </c>
      <c r="L32" s="40">
        <f t="shared" ref="L32:N32" si="8">L17+L20+L28+L29+L30+L31</f>
        <v>9601843</v>
      </c>
      <c r="M32" s="40">
        <f t="shared" si="8"/>
        <v>8533385</v>
      </c>
      <c r="N32" s="40">
        <f t="shared" si="8"/>
        <v>9376575</v>
      </c>
      <c r="O32" s="40">
        <f t="shared" ref="O32" si="9">O17+O20+O28+O29+O30+O31</f>
        <v>11651205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35"/>
      <c r="FK32" s="35"/>
      <c r="FL32" s="35"/>
      <c r="FM32" s="36"/>
    </row>
    <row r="33" spans="1:169" s="37" customFormat="1" ht="15.75" x14ac:dyDescent="0.25">
      <c r="A33" s="32" t="s">
        <v>27</v>
      </c>
      <c r="B33" s="44" t="s">
        <v>41</v>
      </c>
      <c r="C33" s="34">
        <f>C6+C11+C13+C14+C15+C17+C20+C28+C29+C30+C31</f>
        <v>13529020</v>
      </c>
      <c r="D33" s="34">
        <f>D6+D11+D13+D14+D15+D17+D20+D28+D29+D30+D31</f>
        <v>13969583</v>
      </c>
      <c r="E33" s="34">
        <f>E6+E11+E13+E14+E15+E17+E20+E28+E29+E30+E31</f>
        <v>14594127</v>
      </c>
      <c r="F33" s="34">
        <f>F6+F11+F13+F14+F15+F17+F20+F28+F29+F30+F31</f>
        <v>15559920.602015076</v>
      </c>
      <c r="G33" s="34">
        <f t="shared" ref="G33:K33" si="10">G6+G11+G13+G14+G15+G17+G20+G28+G29+G30+G31</f>
        <v>18067369.095242854</v>
      </c>
      <c r="H33" s="34">
        <f t="shared" si="10"/>
        <v>18712296</v>
      </c>
      <c r="I33" s="34">
        <f t="shared" si="10"/>
        <v>20680674</v>
      </c>
      <c r="J33" s="34">
        <f t="shared" si="10"/>
        <v>20892085</v>
      </c>
      <c r="K33" s="34">
        <f t="shared" si="10"/>
        <v>21912863</v>
      </c>
      <c r="L33" s="34">
        <f t="shared" ref="L33:N33" si="11">L6+L11+L13+L14+L15+L17+L20+L28+L29+L30+L31</f>
        <v>21621051</v>
      </c>
      <c r="M33" s="34">
        <f t="shared" si="11"/>
        <v>23554862</v>
      </c>
      <c r="N33" s="34">
        <f t="shared" si="11"/>
        <v>25669124</v>
      </c>
      <c r="O33" s="34">
        <f t="shared" ref="O33" si="12">O6+O11+O13+O14+O15+O17+O20+O28+O29+O30+O31</f>
        <v>28828319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5"/>
      <c r="FK33" s="35"/>
      <c r="FL33" s="35"/>
      <c r="FM33" s="36"/>
    </row>
    <row r="34" spans="1:169" ht="15.75" x14ac:dyDescent="0.25">
      <c r="A34" s="14" t="s">
        <v>43</v>
      </c>
      <c r="B34" s="27" t="s">
        <v>25</v>
      </c>
      <c r="C34" s="5">
        <v>1203476</v>
      </c>
      <c r="D34" s="5">
        <v>1247593</v>
      </c>
      <c r="E34" s="5">
        <v>1318035</v>
      </c>
      <c r="F34" s="5">
        <v>1451179</v>
      </c>
      <c r="G34" s="5">
        <v>1539995</v>
      </c>
      <c r="H34" s="4">
        <v>1806812</v>
      </c>
      <c r="I34" s="4">
        <v>1561486</v>
      </c>
      <c r="J34" s="4">
        <v>2502618</v>
      </c>
      <c r="K34" s="4">
        <v>2448372</v>
      </c>
      <c r="L34" s="4">
        <v>3752251</v>
      </c>
      <c r="M34" s="4">
        <v>3021483.1023094994</v>
      </c>
      <c r="N34" s="4">
        <v>3143998.9191795872</v>
      </c>
      <c r="O34" s="4">
        <v>3592491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</row>
    <row r="35" spans="1:169" ht="15.75" x14ac:dyDescent="0.25">
      <c r="A35" s="14" t="s">
        <v>44</v>
      </c>
      <c r="B35" s="27" t="s">
        <v>24</v>
      </c>
      <c r="C35" s="5">
        <v>415005</v>
      </c>
      <c r="D35" s="5">
        <v>482938</v>
      </c>
      <c r="E35" s="5">
        <v>459622</v>
      </c>
      <c r="F35" s="5">
        <v>489869</v>
      </c>
      <c r="G35" s="5">
        <v>496465</v>
      </c>
      <c r="H35" s="4">
        <v>311024</v>
      </c>
      <c r="I35" s="4">
        <v>250222</v>
      </c>
      <c r="J35" s="4">
        <v>290747</v>
      </c>
      <c r="K35" s="4">
        <v>290511</v>
      </c>
      <c r="L35" s="4">
        <v>591379</v>
      </c>
      <c r="M35" s="4">
        <v>762376.53227520722</v>
      </c>
      <c r="N35" s="4">
        <v>703834.85888634634</v>
      </c>
      <c r="O35" s="4">
        <v>564951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</row>
    <row r="36" spans="1:169" s="41" customFormat="1" ht="15.75" x14ac:dyDescent="0.25">
      <c r="A36" s="45" t="s">
        <v>45</v>
      </c>
      <c r="B36" s="46" t="s">
        <v>55</v>
      </c>
      <c r="C36" s="40">
        <f>C33+C34-C35</f>
        <v>14317491</v>
      </c>
      <c r="D36" s="40">
        <f t="shared" ref="D36:O36" si="13">D33+D34-D35</f>
        <v>14734238</v>
      </c>
      <c r="E36" s="40">
        <f t="shared" si="13"/>
        <v>15452540</v>
      </c>
      <c r="F36" s="40">
        <f t="shared" si="13"/>
        <v>16521230.602015078</v>
      </c>
      <c r="G36" s="40">
        <f t="shared" si="13"/>
        <v>19110899.095242854</v>
      </c>
      <c r="H36" s="40">
        <f t="shared" si="13"/>
        <v>20208084</v>
      </c>
      <c r="I36" s="40">
        <f t="shared" si="13"/>
        <v>21991938</v>
      </c>
      <c r="J36" s="40">
        <f t="shared" si="13"/>
        <v>23103956</v>
      </c>
      <c r="K36" s="40">
        <f t="shared" si="13"/>
        <v>24070724</v>
      </c>
      <c r="L36" s="40">
        <f t="shared" si="13"/>
        <v>24781923</v>
      </c>
      <c r="M36" s="40">
        <f t="shared" si="13"/>
        <v>25813968.570034292</v>
      </c>
      <c r="N36" s="40">
        <f t="shared" si="13"/>
        <v>28109288.060293242</v>
      </c>
      <c r="O36" s="40">
        <f t="shared" si="13"/>
        <v>31855859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36"/>
      <c r="FJ36" s="36"/>
      <c r="FK36" s="36"/>
      <c r="FL36" s="36"/>
      <c r="FM36" s="36"/>
    </row>
    <row r="37" spans="1:169" s="41" customFormat="1" ht="15.75" x14ac:dyDescent="0.25">
      <c r="A37" s="45" t="s">
        <v>46</v>
      </c>
      <c r="B37" s="46" t="s">
        <v>42</v>
      </c>
      <c r="C37" s="40">
        <f>GSVA_cur!C37</f>
        <v>314410</v>
      </c>
      <c r="D37" s="40">
        <f>GSVA_cur!D37</f>
        <v>318480</v>
      </c>
      <c r="E37" s="40">
        <f>GSVA_cur!E37</f>
        <v>322600</v>
      </c>
      <c r="F37" s="40">
        <f>GSVA_cur!F37</f>
        <v>326780</v>
      </c>
      <c r="G37" s="40">
        <f>GSVA_cur!G37</f>
        <v>331010</v>
      </c>
      <c r="H37" s="40">
        <f>GSVA_cur!H37</f>
        <v>335290</v>
      </c>
      <c r="I37" s="40">
        <f>GSVA_cur!I37</f>
        <v>337620</v>
      </c>
      <c r="J37" s="40">
        <f>GSVA_cur!J37</f>
        <v>341370</v>
      </c>
      <c r="K37" s="40">
        <f>GSVA_cur!K37</f>
        <v>345120</v>
      </c>
      <c r="L37" s="40">
        <f>GSVA_cur!L37</f>
        <v>348870</v>
      </c>
      <c r="M37" s="40">
        <f>GSVA_cur!M37</f>
        <v>352390</v>
      </c>
      <c r="N37" s="40">
        <f>GSVA_cur!N37</f>
        <v>355730</v>
      </c>
      <c r="O37" s="40">
        <f>GSVA_cur!O37</f>
        <v>359080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</row>
    <row r="38" spans="1:169" s="41" customFormat="1" ht="15.75" x14ac:dyDescent="0.25">
      <c r="A38" s="45" t="s">
        <v>47</v>
      </c>
      <c r="B38" s="46" t="s">
        <v>58</v>
      </c>
      <c r="C38" s="40">
        <f>C36/C37*1000</f>
        <v>45537.645113068924</v>
      </c>
      <c r="D38" s="40">
        <f t="shared" ref="D38:O38" si="14">D36/D37*1000</f>
        <v>46264.248932429044</v>
      </c>
      <c r="E38" s="40">
        <f t="shared" si="14"/>
        <v>47900</v>
      </c>
      <c r="F38" s="40">
        <f t="shared" si="14"/>
        <v>50557.655309428599</v>
      </c>
      <c r="G38" s="40">
        <f t="shared" si="14"/>
        <v>57735.111009464534</v>
      </c>
      <c r="H38" s="40">
        <f t="shared" si="14"/>
        <v>60270.464374123891</v>
      </c>
      <c r="I38" s="40">
        <f t="shared" si="14"/>
        <v>65138.137551092936</v>
      </c>
      <c r="J38" s="40">
        <f t="shared" si="14"/>
        <v>67680.100770425051</v>
      </c>
      <c r="K38" s="40">
        <f t="shared" si="14"/>
        <v>69745.955030134442</v>
      </c>
      <c r="L38" s="40">
        <f t="shared" si="14"/>
        <v>71034.835325479406</v>
      </c>
      <c r="M38" s="40">
        <f t="shared" si="14"/>
        <v>73253.975907472661</v>
      </c>
      <c r="N38" s="40">
        <f t="shared" si="14"/>
        <v>79018.604166905367</v>
      </c>
      <c r="O38" s="40">
        <f t="shared" si="14"/>
        <v>88715.213879915333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6"/>
      <c r="AZ38" s="36"/>
      <c r="BA38" s="36"/>
      <c r="BB38" s="36"/>
      <c r="BC38" s="36"/>
      <c r="BD38" s="36"/>
      <c r="BE38" s="40"/>
      <c r="BF38" s="40"/>
      <c r="BG38" s="40"/>
      <c r="BH38" s="40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</row>
    <row r="39" spans="1:169" x14ac:dyDescent="0.25">
      <c r="A39" s="1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16" max="1048575" man="1"/>
    <brk id="32" max="1048575" man="1"/>
    <brk id="96" max="95" man="1"/>
    <brk id="132" max="1048575" man="1"/>
    <brk id="156" max="1048575" man="1"/>
    <brk id="164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Q39"/>
  <sheetViews>
    <sheetView zoomScale="73" zoomScaleNormal="73" zoomScaleSheetLayoutView="100" workbookViewId="0">
      <pane xSplit="2" ySplit="5" topLeftCell="C15" activePane="bottomRight" state="frozen"/>
      <selection activeCell="P1" sqref="P1:AX1048576"/>
      <selection pane="topRight" activeCell="P1" sqref="P1:AX1048576"/>
      <selection pane="bottomLeft" activeCell="P1" sqref="P1:AX1048576"/>
      <selection pane="bottomRight" activeCell="P1" sqref="P1:AX1048576"/>
    </sheetView>
  </sheetViews>
  <sheetFormatPr defaultColWidth="8.85546875" defaultRowHeight="15" x14ac:dyDescent="0.25"/>
  <cols>
    <col min="1" max="1" width="11" style="1" customWidth="1"/>
    <col min="2" max="2" width="37.28515625" style="1" customWidth="1"/>
    <col min="3" max="5" width="11.28515625" style="1" customWidth="1"/>
    <col min="6" max="7" width="11.28515625" style="3" customWidth="1"/>
    <col min="8" max="15" width="11.85546875" style="2" customWidth="1"/>
    <col min="16" max="36" width="9.140625" style="3" customWidth="1"/>
    <col min="37" max="37" width="12.42578125" style="3" customWidth="1"/>
    <col min="38" max="59" width="9.140625" style="3" customWidth="1"/>
    <col min="60" max="60" width="12.140625" style="3" customWidth="1"/>
    <col min="61" max="64" width="9.140625" style="3" customWidth="1"/>
    <col min="65" max="69" width="9.140625" style="3" hidden="1" customWidth="1"/>
    <col min="70" max="70" width="9.140625" style="3" customWidth="1"/>
    <col min="71" max="75" width="9.140625" style="3" hidden="1" customWidth="1"/>
    <col min="76" max="76" width="9.140625" style="3" customWidth="1"/>
    <col min="77" max="81" width="9.140625" style="3" hidden="1" customWidth="1"/>
    <col min="82" max="82" width="9.140625" style="3" customWidth="1"/>
    <col min="83" max="87" width="9.140625" style="3" hidden="1" customWidth="1"/>
    <col min="88" max="88" width="9.140625" style="3" customWidth="1"/>
    <col min="89" max="93" width="9.140625" style="3" hidden="1" customWidth="1"/>
    <col min="94" max="94" width="9.140625" style="2" customWidth="1"/>
    <col min="95" max="99" width="9.140625" style="2" hidden="1" customWidth="1"/>
    <col min="100" max="100" width="9.140625" style="2" customWidth="1"/>
    <col min="101" max="105" width="9.140625" style="2" hidden="1" customWidth="1"/>
    <col min="106" max="106" width="9.140625" style="2" customWidth="1"/>
    <col min="107" max="111" width="9.140625" style="2" hidden="1" customWidth="1"/>
    <col min="112" max="112" width="9.140625" style="2" customWidth="1"/>
    <col min="113" max="142" width="9.140625" style="3" customWidth="1"/>
    <col min="143" max="143" width="9.140625" style="3" hidden="1" customWidth="1"/>
    <col min="144" max="151" width="9.140625" style="3" customWidth="1"/>
    <col min="152" max="152" width="9.140625" style="3" hidden="1" customWidth="1"/>
    <col min="153" max="157" width="9.140625" style="3" customWidth="1"/>
    <col min="158" max="158" width="9.140625" style="3" hidden="1" customWidth="1"/>
    <col min="159" max="168" width="9.140625" style="3" customWidth="1"/>
    <col min="169" max="172" width="8.85546875" style="3"/>
    <col min="173" max="173" width="12.7109375" style="3" bestFit="1" customWidth="1"/>
    <col min="174" max="16384" width="8.85546875" style="1"/>
  </cols>
  <sheetData>
    <row r="1" spans="1:173" ht="18.75" x14ac:dyDescent="0.3">
      <c r="A1" s="1" t="s">
        <v>53</v>
      </c>
      <c r="B1" s="15" t="s">
        <v>66</v>
      </c>
    </row>
    <row r="2" spans="1:173" ht="15.75" x14ac:dyDescent="0.25">
      <c r="A2" s="7" t="s">
        <v>50</v>
      </c>
      <c r="H2" s="4"/>
      <c r="I2" s="4"/>
      <c r="J2" s="4"/>
    </row>
    <row r="3" spans="1:173" ht="15.75" x14ac:dyDescent="0.25">
      <c r="A3" s="7"/>
      <c r="H3" s="2" t="str">
        <f>[1]GSVA_cur!$I$3</f>
        <v>As on 01.08.2024</v>
      </c>
    </row>
    <row r="4" spans="1:173" ht="15.75" x14ac:dyDescent="0.25">
      <c r="A4" s="7"/>
      <c r="E4" s="6"/>
      <c r="F4" s="6" t="s">
        <v>57</v>
      </c>
      <c r="G4" s="6"/>
    </row>
    <row r="5" spans="1:173" ht="15.75" x14ac:dyDescent="0.25">
      <c r="A5" s="8" t="s">
        <v>0</v>
      </c>
      <c r="B5" s="9" t="s">
        <v>1</v>
      </c>
      <c r="C5" s="28" t="s">
        <v>21</v>
      </c>
      <c r="D5" s="28" t="s">
        <v>22</v>
      </c>
      <c r="E5" s="28" t="s">
        <v>23</v>
      </c>
      <c r="F5" s="28" t="s">
        <v>56</v>
      </c>
      <c r="G5" s="28" t="s">
        <v>65</v>
      </c>
      <c r="H5" s="29" t="s">
        <v>67</v>
      </c>
      <c r="I5" s="29" t="s">
        <v>68</v>
      </c>
      <c r="J5" s="29" t="s">
        <v>69</v>
      </c>
      <c r="K5" s="29" t="s">
        <v>70</v>
      </c>
      <c r="L5" s="29" t="s">
        <v>71</v>
      </c>
      <c r="M5" s="30" t="s">
        <v>72</v>
      </c>
      <c r="N5" s="30" t="s">
        <v>73</v>
      </c>
      <c r="O5" s="30" t="s">
        <v>74</v>
      </c>
    </row>
    <row r="6" spans="1:173" s="37" customFormat="1" ht="15.75" x14ac:dyDescent="0.25">
      <c r="A6" s="32" t="s">
        <v>26</v>
      </c>
      <c r="B6" s="33" t="s">
        <v>2</v>
      </c>
      <c r="C6" s="34">
        <f>SUM(C7:C10)</f>
        <v>2620851</v>
      </c>
      <c r="D6" s="34">
        <f t="shared" ref="D6:O6" si="0">SUM(D7:D10)</f>
        <v>3131489</v>
      </c>
      <c r="E6" s="34">
        <f t="shared" si="0"/>
        <v>3394131</v>
      </c>
      <c r="F6" s="34">
        <f t="shared" si="0"/>
        <v>3576248</v>
      </c>
      <c r="G6" s="34">
        <f t="shared" si="0"/>
        <v>4022029</v>
      </c>
      <c r="H6" s="34">
        <f t="shared" si="0"/>
        <v>4061751</v>
      </c>
      <c r="I6" s="34">
        <f t="shared" si="0"/>
        <v>4359715</v>
      </c>
      <c r="J6" s="34">
        <f t="shared" si="0"/>
        <v>4613642</v>
      </c>
      <c r="K6" s="34">
        <f t="shared" si="0"/>
        <v>7069942</v>
      </c>
      <c r="L6" s="34">
        <f t="shared" si="0"/>
        <v>7681804</v>
      </c>
      <c r="M6" s="34">
        <f t="shared" si="0"/>
        <v>7431729.3125285115</v>
      </c>
      <c r="N6" s="34">
        <f t="shared" si="0"/>
        <v>9058985.164678175</v>
      </c>
      <c r="O6" s="34">
        <f t="shared" si="0"/>
        <v>9728897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5"/>
      <c r="FO6" s="35"/>
      <c r="FP6" s="35"/>
      <c r="FQ6" s="36"/>
    </row>
    <row r="7" spans="1:173" ht="15.75" x14ac:dyDescent="0.25">
      <c r="A7" s="12">
        <v>1.1000000000000001</v>
      </c>
      <c r="B7" s="26" t="s">
        <v>59</v>
      </c>
      <c r="C7" s="5">
        <v>1888760</v>
      </c>
      <c r="D7" s="5">
        <v>2298656</v>
      </c>
      <c r="E7" s="5">
        <v>2485157</v>
      </c>
      <c r="F7" s="5">
        <v>2625216</v>
      </c>
      <c r="G7" s="5">
        <v>2920425</v>
      </c>
      <c r="H7" s="4">
        <v>2967137</v>
      </c>
      <c r="I7" s="4">
        <v>3112293</v>
      </c>
      <c r="J7" s="4">
        <v>3323795</v>
      </c>
      <c r="K7" s="4">
        <v>3784860</v>
      </c>
      <c r="L7" s="4">
        <v>4500050</v>
      </c>
      <c r="M7" s="4">
        <v>4548132.8384459168</v>
      </c>
      <c r="N7" s="4">
        <v>5483666.7286576387</v>
      </c>
      <c r="O7" s="4">
        <v>5798460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2"/>
      <c r="FO7" s="2"/>
      <c r="FP7" s="2"/>
    </row>
    <row r="8" spans="1:173" ht="15.75" x14ac:dyDescent="0.25">
      <c r="A8" s="12">
        <v>1.2</v>
      </c>
      <c r="B8" s="26" t="s">
        <v>60</v>
      </c>
      <c r="C8" s="5">
        <v>153834</v>
      </c>
      <c r="D8" s="5">
        <v>172787</v>
      </c>
      <c r="E8" s="5">
        <v>148379</v>
      </c>
      <c r="F8" s="5">
        <v>166229</v>
      </c>
      <c r="G8" s="5">
        <v>263417</v>
      </c>
      <c r="H8" s="4">
        <v>242439</v>
      </c>
      <c r="I8" s="4">
        <v>323360</v>
      </c>
      <c r="J8" s="4">
        <v>341693</v>
      </c>
      <c r="K8" s="4">
        <v>729258</v>
      </c>
      <c r="L8" s="4">
        <v>896526</v>
      </c>
      <c r="M8" s="4">
        <v>936881.38205584919</v>
      </c>
      <c r="N8" s="4">
        <v>1024019.3660261194</v>
      </c>
      <c r="O8" s="4">
        <v>1160006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2"/>
      <c r="FO8" s="2"/>
      <c r="FP8" s="2"/>
    </row>
    <row r="9" spans="1:173" ht="15.75" x14ac:dyDescent="0.25">
      <c r="A9" s="12">
        <v>1.3</v>
      </c>
      <c r="B9" s="26" t="s">
        <v>61</v>
      </c>
      <c r="C9" s="5">
        <v>228850</v>
      </c>
      <c r="D9" s="5">
        <v>243579</v>
      </c>
      <c r="E9" s="5">
        <v>307943</v>
      </c>
      <c r="F9" s="5">
        <v>303339</v>
      </c>
      <c r="G9" s="5">
        <v>318280</v>
      </c>
      <c r="H9" s="4">
        <v>267511</v>
      </c>
      <c r="I9" s="4">
        <v>293481</v>
      </c>
      <c r="J9" s="4">
        <v>307065</v>
      </c>
      <c r="K9" s="4">
        <v>1218476</v>
      </c>
      <c r="L9" s="4">
        <v>735553</v>
      </c>
      <c r="M9" s="4">
        <v>537808.86123563978</v>
      </c>
      <c r="N9" s="4">
        <v>1076580.7891648626</v>
      </c>
      <c r="O9" s="4">
        <v>756147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2"/>
      <c r="FO9" s="2"/>
      <c r="FP9" s="2"/>
    </row>
    <row r="10" spans="1:173" ht="15.75" x14ac:dyDescent="0.25">
      <c r="A10" s="12">
        <v>1.4</v>
      </c>
      <c r="B10" s="26" t="s">
        <v>62</v>
      </c>
      <c r="C10" s="5">
        <v>349407</v>
      </c>
      <c r="D10" s="5">
        <v>416467</v>
      </c>
      <c r="E10" s="5">
        <v>452652</v>
      </c>
      <c r="F10" s="5">
        <v>481464</v>
      </c>
      <c r="G10" s="5">
        <v>519907</v>
      </c>
      <c r="H10" s="4">
        <v>584664</v>
      </c>
      <c r="I10" s="4">
        <v>630581</v>
      </c>
      <c r="J10" s="4">
        <v>641089</v>
      </c>
      <c r="K10" s="4">
        <v>1337348</v>
      </c>
      <c r="L10" s="4">
        <v>1549675</v>
      </c>
      <c r="M10" s="4">
        <v>1408906.2307911054</v>
      </c>
      <c r="N10" s="4">
        <v>1474718.2808295549</v>
      </c>
      <c r="O10" s="4">
        <v>2014284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2"/>
      <c r="FO10" s="2"/>
      <c r="FP10" s="2"/>
    </row>
    <row r="11" spans="1:173" ht="15.75" x14ac:dyDescent="0.25">
      <c r="A11" s="13" t="s">
        <v>31</v>
      </c>
      <c r="B11" s="26" t="s">
        <v>3</v>
      </c>
      <c r="C11" s="5">
        <v>1288077</v>
      </c>
      <c r="D11" s="5">
        <v>1272547</v>
      </c>
      <c r="E11" s="5">
        <v>1218973</v>
      </c>
      <c r="F11" s="5">
        <v>1240709</v>
      </c>
      <c r="G11" s="5">
        <v>2298510</v>
      </c>
      <c r="H11" s="4">
        <v>2315492</v>
      </c>
      <c r="I11" s="4">
        <v>2550486</v>
      </c>
      <c r="J11" s="4">
        <v>3056087</v>
      </c>
      <c r="K11" s="4">
        <v>2777087</v>
      </c>
      <c r="L11" s="4">
        <v>1920713</v>
      </c>
      <c r="M11" s="4">
        <v>4979784.7535805851</v>
      </c>
      <c r="N11" s="4">
        <v>5647241.6531254435</v>
      </c>
      <c r="O11" s="4">
        <v>5079716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2"/>
      <c r="FO11" s="2"/>
      <c r="FP11" s="2"/>
    </row>
    <row r="12" spans="1:173" s="41" customFormat="1" ht="15.75" x14ac:dyDescent="0.25">
      <c r="A12" s="38"/>
      <c r="B12" s="39" t="s">
        <v>28</v>
      </c>
      <c r="C12" s="40">
        <f>C6+C11</f>
        <v>3908928</v>
      </c>
      <c r="D12" s="40">
        <f t="shared" ref="D12:O12" si="1">D6+D11</f>
        <v>4404036</v>
      </c>
      <c r="E12" s="40">
        <f t="shared" si="1"/>
        <v>4613104</v>
      </c>
      <c r="F12" s="40">
        <f t="shared" si="1"/>
        <v>4816957</v>
      </c>
      <c r="G12" s="40">
        <f t="shared" si="1"/>
        <v>6320539</v>
      </c>
      <c r="H12" s="40">
        <f t="shared" si="1"/>
        <v>6377243</v>
      </c>
      <c r="I12" s="40">
        <f t="shared" si="1"/>
        <v>6910201</v>
      </c>
      <c r="J12" s="40">
        <f t="shared" si="1"/>
        <v>7669729</v>
      </c>
      <c r="K12" s="40">
        <f t="shared" si="1"/>
        <v>9847029</v>
      </c>
      <c r="L12" s="40">
        <f t="shared" si="1"/>
        <v>9602517</v>
      </c>
      <c r="M12" s="40">
        <f t="shared" si="1"/>
        <v>12411514.066109097</v>
      </c>
      <c r="N12" s="40">
        <f t="shared" si="1"/>
        <v>14706226.817803618</v>
      </c>
      <c r="O12" s="40">
        <f t="shared" si="1"/>
        <v>14808613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35"/>
      <c r="FO12" s="35"/>
      <c r="FP12" s="35"/>
      <c r="FQ12" s="36"/>
    </row>
    <row r="13" spans="1:173" s="11" customFormat="1" ht="15.75" x14ac:dyDescent="0.25">
      <c r="A13" s="10" t="s">
        <v>32</v>
      </c>
      <c r="B13" s="25" t="s">
        <v>4</v>
      </c>
      <c r="C13" s="4">
        <v>1274688</v>
      </c>
      <c r="D13" s="4">
        <v>1304587</v>
      </c>
      <c r="E13" s="4">
        <v>1659125</v>
      </c>
      <c r="F13" s="4">
        <v>1740262</v>
      </c>
      <c r="G13" s="4">
        <v>2132801</v>
      </c>
      <c r="H13" s="4">
        <v>2653234</v>
      </c>
      <c r="I13" s="4">
        <v>2945235</v>
      </c>
      <c r="J13" s="4">
        <v>3176344.0918922415</v>
      </c>
      <c r="K13" s="4">
        <v>3119795</v>
      </c>
      <c r="L13" s="4">
        <v>3512731</v>
      </c>
      <c r="M13" s="4">
        <v>3857139.7124354239</v>
      </c>
      <c r="N13" s="4">
        <v>3795170.0845470661</v>
      </c>
      <c r="O13" s="4">
        <v>5423633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2"/>
      <c r="FO13" s="2"/>
      <c r="FP13" s="2"/>
      <c r="FQ13" s="3"/>
    </row>
    <row r="14" spans="1:173" ht="30" x14ac:dyDescent="0.25">
      <c r="A14" s="13" t="s">
        <v>33</v>
      </c>
      <c r="B14" s="26" t="s">
        <v>5</v>
      </c>
      <c r="C14" s="5">
        <v>130994</v>
      </c>
      <c r="D14" s="5">
        <v>136995</v>
      </c>
      <c r="E14" s="5">
        <v>170118</v>
      </c>
      <c r="F14" s="5">
        <v>202877</v>
      </c>
      <c r="G14" s="5">
        <v>244168</v>
      </c>
      <c r="H14" s="4">
        <v>291398</v>
      </c>
      <c r="I14" s="4">
        <v>461036</v>
      </c>
      <c r="J14" s="4">
        <v>465539</v>
      </c>
      <c r="K14" s="4">
        <v>469880</v>
      </c>
      <c r="L14" s="4">
        <v>412688</v>
      </c>
      <c r="M14" s="4">
        <v>578022</v>
      </c>
      <c r="N14" s="4">
        <v>650198</v>
      </c>
      <c r="O14" s="4">
        <v>712779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4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4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4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2"/>
      <c r="FO14" s="2"/>
      <c r="FP14" s="2"/>
    </row>
    <row r="15" spans="1:173" ht="15.75" x14ac:dyDescent="0.25">
      <c r="A15" s="13" t="s">
        <v>34</v>
      </c>
      <c r="B15" s="26" t="s">
        <v>6</v>
      </c>
      <c r="C15" s="5">
        <v>1131858</v>
      </c>
      <c r="D15" s="5">
        <v>1203628</v>
      </c>
      <c r="E15" s="5">
        <v>1444115</v>
      </c>
      <c r="F15" s="5">
        <v>1511089</v>
      </c>
      <c r="G15" s="5">
        <v>1519060</v>
      </c>
      <c r="H15" s="4">
        <v>1774376</v>
      </c>
      <c r="I15" s="4">
        <v>2042907</v>
      </c>
      <c r="J15" s="4">
        <v>1955162</v>
      </c>
      <c r="K15" s="4">
        <v>1968696</v>
      </c>
      <c r="L15" s="4">
        <v>1977177</v>
      </c>
      <c r="M15" s="4">
        <v>2697389.1755416575</v>
      </c>
      <c r="N15" s="4">
        <v>3305825.8977480866</v>
      </c>
      <c r="O15" s="4">
        <v>2815377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4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4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4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2"/>
      <c r="FO15" s="2"/>
      <c r="FP15" s="2"/>
    </row>
    <row r="16" spans="1:173" s="41" customFormat="1" ht="15.75" x14ac:dyDescent="0.25">
      <c r="A16" s="38"/>
      <c r="B16" s="39" t="s">
        <v>29</v>
      </c>
      <c r="C16" s="40">
        <f>+C13+C14+C15</f>
        <v>2537540</v>
      </c>
      <c r="D16" s="40">
        <f t="shared" ref="D16:K16" si="2">+D13+D14+D15</f>
        <v>2645210</v>
      </c>
      <c r="E16" s="40">
        <f t="shared" si="2"/>
        <v>3273358</v>
      </c>
      <c r="F16" s="40">
        <f t="shared" si="2"/>
        <v>3454228</v>
      </c>
      <c r="G16" s="40">
        <f t="shared" si="2"/>
        <v>3896029</v>
      </c>
      <c r="H16" s="40">
        <f t="shared" si="2"/>
        <v>4719008</v>
      </c>
      <c r="I16" s="40">
        <f t="shared" si="2"/>
        <v>5449178</v>
      </c>
      <c r="J16" s="40">
        <f t="shared" si="2"/>
        <v>5597045.0918922415</v>
      </c>
      <c r="K16" s="40">
        <f t="shared" si="2"/>
        <v>5558371</v>
      </c>
      <c r="L16" s="40">
        <f t="shared" ref="L16:O16" si="3">+L13+L14+L15</f>
        <v>5902596</v>
      </c>
      <c r="M16" s="40">
        <f t="shared" si="3"/>
        <v>7132550.8879770823</v>
      </c>
      <c r="N16" s="40">
        <f t="shared" si="3"/>
        <v>7751193.9822951527</v>
      </c>
      <c r="O16" s="40">
        <f t="shared" si="3"/>
        <v>8951789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34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34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34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35"/>
      <c r="FO16" s="35"/>
      <c r="FP16" s="35"/>
      <c r="FQ16" s="36"/>
    </row>
    <row r="17" spans="1:173" s="37" customFormat="1" ht="15.75" x14ac:dyDescent="0.25">
      <c r="A17" s="32" t="s">
        <v>35</v>
      </c>
      <c r="B17" s="33" t="s">
        <v>7</v>
      </c>
      <c r="C17" s="34">
        <f>C18+C19</f>
        <v>2002198</v>
      </c>
      <c r="D17" s="34">
        <f t="shared" ref="D17:K17" si="4">D18+D19</f>
        <v>2231416</v>
      </c>
      <c r="E17" s="34">
        <f t="shared" si="4"/>
        <v>2510971</v>
      </c>
      <c r="F17" s="34">
        <f t="shared" si="4"/>
        <v>2786621</v>
      </c>
      <c r="G17" s="34">
        <f t="shared" si="4"/>
        <v>2740712</v>
      </c>
      <c r="H17" s="34">
        <f t="shared" si="4"/>
        <v>3323954</v>
      </c>
      <c r="I17" s="34">
        <f t="shared" si="4"/>
        <v>3750424</v>
      </c>
      <c r="J17" s="34">
        <f t="shared" si="4"/>
        <v>4204333</v>
      </c>
      <c r="K17" s="34">
        <f t="shared" si="4"/>
        <v>4501558</v>
      </c>
      <c r="L17" s="34">
        <f t="shared" ref="L17:O17" si="5">L18+L19</f>
        <v>3580434</v>
      </c>
      <c r="M17" s="34">
        <f t="shared" si="5"/>
        <v>4113065.011073044</v>
      </c>
      <c r="N17" s="34">
        <f t="shared" si="5"/>
        <v>4917042.7404106716</v>
      </c>
      <c r="O17" s="34">
        <f t="shared" si="5"/>
        <v>5800487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5"/>
      <c r="FO17" s="35"/>
      <c r="FP17" s="35"/>
      <c r="FQ17" s="36"/>
    </row>
    <row r="18" spans="1:173" ht="15.75" x14ac:dyDescent="0.25">
      <c r="A18" s="12">
        <v>6.1</v>
      </c>
      <c r="B18" s="26" t="s">
        <v>8</v>
      </c>
      <c r="C18" s="5">
        <v>1919528</v>
      </c>
      <c r="D18" s="5">
        <v>2141229</v>
      </c>
      <c r="E18" s="5">
        <v>2415462</v>
      </c>
      <c r="F18" s="5">
        <v>2687253</v>
      </c>
      <c r="G18" s="5">
        <v>2635151</v>
      </c>
      <c r="H18" s="4">
        <v>3209308</v>
      </c>
      <c r="I18" s="4">
        <v>3619037</v>
      </c>
      <c r="J18" s="4">
        <v>4061470</v>
      </c>
      <c r="K18" s="4">
        <v>4344092</v>
      </c>
      <c r="L18" s="4">
        <v>3517347</v>
      </c>
      <c r="M18" s="4">
        <v>4012640.5605377713</v>
      </c>
      <c r="N18" s="4">
        <v>4719907.6735284757</v>
      </c>
      <c r="O18" s="4">
        <v>5576982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2"/>
      <c r="FO18" s="2"/>
      <c r="FP18" s="2"/>
    </row>
    <row r="19" spans="1:173" ht="15.75" x14ac:dyDescent="0.25">
      <c r="A19" s="12">
        <v>6.2</v>
      </c>
      <c r="B19" s="26" t="s">
        <v>9</v>
      </c>
      <c r="C19" s="5">
        <v>82670</v>
      </c>
      <c r="D19" s="5">
        <v>90187</v>
      </c>
      <c r="E19" s="5">
        <v>95509</v>
      </c>
      <c r="F19" s="5">
        <v>99368</v>
      </c>
      <c r="G19" s="5">
        <v>105561</v>
      </c>
      <c r="H19" s="4">
        <v>114646</v>
      </c>
      <c r="I19" s="4">
        <v>131387</v>
      </c>
      <c r="J19" s="4">
        <v>142863</v>
      </c>
      <c r="K19" s="4">
        <v>157466</v>
      </c>
      <c r="L19" s="4">
        <v>63087</v>
      </c>
      <c r="M19" s="4">
        <v>100424.45053527274</v>
      </c>
      <c r="N19" s="4">
        <v>197135.06688219617</v>
      </c>
      <c r="O19" s="4">
        <v>223505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2"/>
      <c r="FO19" s="2"/>
      <c r="FP19" s="2"/>
    </row>
    <row r="20" spans="1:173" s="37" customFormat="1" ht="30" x14ac:dyDescent="0.25">
      <c r="A20" s="42" t="s">
        <v>36</v>
      </c>
      <c r="B20" s="43" t="s">
        <v>10</v>
      </c>
      <c r="C20" s="34">
        <f>SUM(C21:C27)</f>
        <v>654962</v>
      </c>
      <c r="D20" s="34">
        <f t="shared" ref="D20:O20" si="6">SUM(D21:D27)</f>
        <v>752139</v>
      </c>
      <c r="E20" s="34">
        <f t="shared" si="6"/>
        <v>843946</v>
      </c>
      <c r="F20" s="34">
        <f t="shared" si="6"/>
        <v>918756</v>
      </c>
      <c r="G20" s="34">
        <f t="shared" si="6"/>
        <v>1113698</v>
      </c>
      <c r="H20" s="34">
        <f t="shared" si="6"/>
        <v>1054308</v>
      </c>
      <c r="I20" s="34">
        <f t="shared" si="6"/>
        <v>1079911</v>
      </c>
      <c r="J20" s="34">
        <f t="shared" si="6"/>
        <v>1126823</v>
      </c>
      <c r="K20" s="34">
        <f t="shared" si="6"/>
        <v>1438152</v>
      </c>
      <c r="L20" s="34">
        <f t="shared" si="6"/>
        <v>1287422</v>
      </c>
      <c r="M20" s="34">
        <f t="shared" si="6"/>
        <v>1568412.8194673555</v>
      </c>
      <c r="N20" s="34">
        <f t="shared" si="6"/>
        <v>1781705.5475445231</v>
      </c>
      <c r="O20" s="34">
        <f t="shared" si="6"/>
        <v>2221024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5"/>
      <c r="FO20" s="35"/>
      <c r="FP20" s="35"/>
      <c r="FQ20" s="36"/>
    </row>
    <row r="21" spans="1:173" ht="15.75" x14ac:dyDescent="0.25">
      <c r="A21" s="12">
        <v>7.1</v>
      </c>
      <c r="B21" s="26" t="s">
        <v>11</v>
      </c>
      <c r="C21" s="5">
        <v>102300</v>
      </c>
      <c r="D21" s="5">
        <v>122431</v>
      </c>
      <c r="E21" s="5">
        <v>126937</v>
      </c>
      <c r="F21" s="5">
        <v>151591</v>
      </c>
      <c r="G21" s="5">
        <v>163457</v>
      </c>
      <c r="H21" s="4">
        <v>101881</v>
      </c>
      <c r="I21" s="4">
        <v>94426</v>
      </c>
      <c r="J21" s="4">
        <v>97171</v>
      </c>
      <c r="K21" s="4">
        <v>360002</v>
      </c>
      <c r="L21" s="4">
        <v>321551</v>
      </c>
      <c r="M21" s="4">
        <v>166023.07995350735</v>
      </c>
      <c r="N21" s="4">
        <v>199870.88959027053</v>
      </c>
      <c r="O21" s="4">
        <v>593448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2"/>
      <c r="FO21" s="2"/>
      <c r="FP21" s="2"/>
    </row>
    <row r="22" spans="1:173" ht="15.75" x14ac:dyDescent="0.25">
      <c r="A22" s="12">
        <v>7.2</v>
      </c>
      <c r="B22" s="26" t="s">
        <v>12</v>
      </c>
      <c r="C22" s="5">
        <v>307628</v>
      </c>
      <c r="D22" s="5">
        <v>366903</v>
      </c>
      <c r="E22" s="5">
        <v>420388</v>
      </c>
      <c r="F22" s="5">
        <v>458972</v>
      </c>
      <c r="G22" s="5">
        <v>496568</v>
      </c>
      <c r="H22" s="4">
        <v>526575</v>
      </c>
      <c r="I22" s="4">
        <v>559471</v>
      </c>
      <c r="J22" s="4">
        <v>617848</v>
      </c>
      <c r="K22" s="4">
        <v>592508</v>
      </c>
      <c r="L22" s="4">
        <v>452705</v>
      </c>
      <c r="M22" s="4">
        <v>792993.0845571626</v>
      </c>
      <c r="N22" s="4">
        <v>837525.28342712717</v>
      </c>
      <c r="O22" s="4">
        <v>819529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2"/>
      <c r="FO22" s="2"/>
      <c r="FP22" s="2"/>
    </row>
    <row r="23" spans="1:173" ht="15.75" x14ac:dyDescent="0.25">
      <c r="A23" s="12">
        <v>7.3</v>
      </c>
      <c r="B23" s="26" t="s">
        <v>13</v>
      </c>
      <c r="C23" s="5">
        <v>37671</v>
      </c>
      <c r="D23" s="5">
        <v>40886</v>
      </c>
      <c r="E23" s="5">
        <v>13913</v>
      </c>
      <c r="F23" s="5">
        <v>2682</v>
      </c>
      <c r="G23" s="5">
        <v>16841</v>
      </c>
      <c r="H23" s="4">
        <v>19966</v>
      </c>
      <c r="I23" s="4">
        <v>23137</v>
      </c>
      <c r="J23" s="4">
        <v>27890</v>
      </c>
      <c r="K23" s="4">
        <v>32681</v>
      </c>
      <c r="L23" s="4">
        <v>35539</v>
      </c>
      <c r="M23" s="4">
        <v>44860.749129661664</v>
      </c>
      <c r="N23" s="4">
        <v>62599.128731018522</v>
      </c>
      <c r="O23" s="4">
        <v>60643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2"/>
      <c r="FO23" s="2"/>
      <c r="FP23" s="2"/>
    </row>
    <row r="24" spans="1:173" ht="15.75" x14ac:dyDescent="0.25">
      <c r="A24" s="12">
        <v>7.4</v>
      </c>
      <c r="B24" s="26" t="s">
        <v>14</v>
      </c>
      <c r="C24" s="5">
        <v>0</v>
      </c>
      <c r="D24" s="5">
        <v>221</v>
      </c>
      <c r="E24" s="5">
        <v>4744</v>
      </c>
      <c r="F24" s="5">
        <v>11476</v>
      </c>
      <c r="G24" s="5">
        <v>25235</v>
      </c>
      <c r="H24" s="4">
        <v>31000</v>
      </c>
      <c r="I24" s="4">
        <v>33630</v>
      </c>
      <c r="J24" s="4">
        <v>17391</v>
      </c>
      <c r="K24" s="4">
        <v>26380</v>
      </c>
      <c r="L24" s="4">
        <v>3546</v>
      </c>
      <c r="M24" s="4">
        <v>1718.5669180309778</v>
      </c>
      <c r="N24" s="4">
        <v>10166.701880597</v>
      </c>
      <c r="O24" s="4">
        <v>4015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2"/>
      <c r="FO24" s="2"/>
      <c r="FP24" s="2"/>
    </row>
    <row r="25" spans="1:173" ht="15.75" x14ac:dyDescent="0.25">
      <c r="A25" s="12">
        <v>7.5</v>
      </c>
      <c r="B25" s="26" t="s">
        <v>15</v>
      </c>
      <c r="C25" s="5">
        <v>31431</v>
      </c>
      <c r="D25" s="5">
        <v>34575</v>
      </c>
      <c r="E25" s="5">
        <v>31834</v>
      </c>
      <c r="F25" s="5">
        <v>31439</v>
      </c>
      <c r="G25" s="5">
        <v>57921</v>
      </c>
      <c r="H25" s="4">
        <v>23470</v>
      </c>
      <c r="I25" s="4">
        <v>25551</v>
      </c>
      <c r="J25" s="4">
        <v>31812</v>
      </c>
      <c r="K25" s="4">
        <v>31146</v>
      </c>
      <c r="L25" s="4">
        <v>12222</v>
      </c>
      <c r="M25" s="4">
        <v>15586.08664760132</v>
      </c>
      <c r="N25" s="4">
        <v>28153.196689378754</v>
      </c>
      <c r="O25" s="4">
        <v>17949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2"/>
      <c r="FO25" s="2"/>
      <c r="FP25" s="2"/>
    </row>
    <row r="26" spans="1:173" ht="15.75" x14ac:dyDescent="0.25">
      <c r="A26" s="12">
        <v>7.6</v>
      </c>
      <c r="B26" s="26" t="s">
        <v>16</v>
      </c>
      <c r="C26" s="5">
        <v>5654</v>
      </c>
      <c r="D26" s="5">
        <v>6315</v>
      </c>
      <c r="E26" s="5">
        <v>7086</v>
      </c>
      <c r="F26" s="5">
        <v>7470</v>
      </c>
      <c r="G26" s="5">
        <v>7978</v>
      </c>
      <c r="H26" s="4">
        <v>8823</v>
      </c>
      <c r="I26" s="4">
        <v>9309</v>
      </c>
      <c r="J26" s="4">
        <v>17334</v>
      </c>
      <c r="K26" s="4">
        <v>18063</v>
      </c>
      <c r="L26" s="4">
        <v>18667</v>
      </c>
      <c r="M26" s="4">
        <v>19930.591861277746</v>
      </c>
      <c r="N26" s="4">
        <v>22136.959775348274</v>
      </c>
      <c r="O26" s="4">
        <v>26918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2"/>
      <c r="FO26" s="2"/>
      <c r="FP26" s="2"/>
    </row>
    <row r="27" spans="1:173" ht="30" x14ac:dyDescent="0.25">
      <c r="A27" s="12">
        <v>7.7</v>
      </c>
      <c r="B27" s="26" t="s">
        <v>17</v>
      </c>
      <c r="C27" s="5">
        <v>170278</v>
      </c>
      <c r="D27" s="5">
        <v>180808</v>
      </c>
      <c r="E27" s="5">
        <v>239044</v>
      </c>
      <c r="F27" s="5">
        <v>255126</v>
      </c>
      <c r="G27" s="5">
        <v>345698</v>
      </c>
      <c r="H27" s="4">
        <v>342593</v>
      </c>
      <c r="I27" s="4">
        <v>334387</v>
      </c>
      <c r="J27" s="4">
        <v>317377</v>
      </c>
      <c r="K27" s="4">
        <v>377372</v>
      </c>
      <c r="L27" s="4">
        <v>443192</v>
      </c>
      <c r="M27" s="4">
        <v>527300.66040011402</v>
      </c>
      <c r="N27" s="4">
        <v>621253.38745078281</v>
      </c>
      <c r="O27" s="4">
        <v>698522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2"/>
      <c r="FO27" s="2"/>
      <c r="FP27" s="2"/>
    </row>
    <row r="28" spans="1:173" ht="15.75" x14ac:dyDescent="0.25">
      <c r="A28" s="13" t="s">
        <v>37</v>
      </c>
      <c r="B28" s="26" t="s">
        <v>18</v>
      </c>
      <c r="C28" s="5">
        <v>420333</v>
      </c>
      <c r="D28" s="5">
        <v>449114</v>
      </c>
      <c r="E28" s="5">
        <v>507287</v>
      </c>
      <c r="F28" s="5">
        <v>533742</v>
      </c>
      <c r="G28" s="5">
        <v>634297</v>
      </c>
      <c r="H28" s="4">
        <v>650360</v>
      </c>
      <c r="I28" s="4">
        <v>778091</v>
      </c>
      <c r="J28" s="4">
        <v>851952</v>
      </c>
      <c r="K28" s="4">
        <v>989634</v>
      </c>
      <c r="L28" s="4">
        <v>988229</v>
      </c>
      <c r="M28" s="4">
        <v>1085929.7502211572</v>
      </c>
      <c r="N28" s="4">
        <v>1323086.0221466743</v>
      </c>
      <c r="O28" s="4">
        <v>1403523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2"/>
      <c r="FO28" s="2"/>
      <c r="FP28" s="2"/>
    </row>
    <row r="29" spans="1:173" ht="30" x14ac:dyDescent="0.25">
      <c r="A29" s="13" t="s">
        <v>38</v>
      </c>
      <c r="B29" s="26" t="s">
        <v>19</v>
      </c>
      <c r="C29" s="5">
        <v>942080</v>
      </c>
      <c r="D29" s="5">
        <v>1026126</v>
      </c>
      <c r="E29" s="5">
        <v>1086805</v>
      </c>
      <c r="F29" s="5">
        <v>1130108</v>
      </c>
      <c r="G29" s="5">
        <v>1117382</v>
      </c>
      <c r="H29" s="4">
        <v>1163133</v>
      </c>
      <c r="I29" s="4">
        <v>1234638</v>
      </c>
      <c r="J29" s="4">
        <v>1296331</v>
      </c>
      <c r="K29" s="4">
        <v>1326439</v>
      </c>
      <c r="L29" s="4">
        <v>1352002</v>
      </c>
      <c r="M29" s="4">
        <v>1452384.1157639429</v>
      </c>
      <c r="N29" s="4">
        <v>1556543.232173556</v>
      </c>
      <c r="O29" s="4">
        <v>1920933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2"/>
      <c r="FO29" s="2"/>
      <c r="FP29" s="2"/>
    </row>
    <row r="30" spans="1:173" ht="15.75" x14ac:dyDescent="0.25">
      <c r="A30" s="13" t="s">
        <v>39</v>
      </c>
      <c r="B30" s="26" t="s">
        <v>54</v>
      </c>
      <c r="C30" s="5">
        <v>634052</v>
      </c>
      <c r="D30" s="5">
        <v>722921</v>
      </c>
      <c r="E30" s="5">
        <v>768977</v>
      </c>
      <c r="F30" s="5">
        <v>901514</v>
      </c>
      <c r="G30" s="5">
        <v>1371994</v>
      </c>
      <c r="H30" s="4">
        <v>1099300</v>
      </c>
      <c r="I30" s="4">
        <v>1594503</v>
      </c>
      <c r="J30" s="4">
        <v>1356610</v>
      </c>
      <c r="K30" s="4">
        <v>1599307</v>
      </c>
      <c r="L30" s="4">
        <v>1617617</v>
      </c>
      <c r="M30" s="4">
        <v>1844531.9374084671</v>
      </c>
      <c r="N30" s="4">
        <v>2408262.0807060958</v>
      </c>
      <c r="O30" s="4">
        <v>2626527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2"/>
      <c r="FO30" s="2"/>
      <c r="FP30" s="2"/>
    </row>
    <row r="31" spans="1:173" ht="15.75" x14ac:dyDescent="0.25">
      <c r="A31" s="13" t="s">
        <v>40</v>
      </c>
      <c r="B31" s="26" t="s">
        <v>20</v>
      </c>
      <c r="C31" s="5">
        <v>1046848</v>
      </c>
      <c r="D31" s="5">
        <v>1147534</v>
      </c>
      <c r="E31" s="5">
        <v>1450208</v>
      </c>
      <c r="F31" s="5">
        <v>1600061</v>
      </c>
      <c r="G31" s="5">
        <v>1657789</v>
      </c>
      <c r="H31" s="4">
        <v>2145650</v>
      </c>
      <c r="I31" s="4">
        <v>2529782</v>
      </c>
      <c r="J31" s="4">
        <v>2840820</v>
      </c>
      <c r="K31" s="4">
        <v>3054702</v>
      </c>
      <c r="L31" s="4">
        <v>2918830</v>
      </c>
      <c r="M31" s="4">
        <v>3630269.5040109456</v>
      </c>
      <c r="N31" s="4">
        <v>4158679.433231724</v>
      </c>
      <c r="O31" s="4">
        <v>5280208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2"/>
      <c r="FO31" s="2"/>
      <c r="FP31" s="2"/>
    </row>
    <row r="32" spans="1:173" s="41" customFormat="1" ht="15.75" x14ac:dyDescent="0.25">
      <c r="A32" s="38"/>
      <c r="B32" s="39" t="s">
        <v>30</v>
      </c>
      <c r="C32" s="40">
        <f>C17+C20+C28+C29+C30+C31</f>
        <v>5700473</v>
      </c>
      <c r="D32" s="40">
        <f t="shared" ref="D32:F32" si="7">D17+D20+D28+D29+D30+D31</f>
        <v>6329250</v>
      </c>
      <c r="E32" s="40">
        <f t="shared" si="7"/>
        <v>7168194</v>
      </c>
      <c r="F32" s="40">
        <f t="shared" si="7"/>
        <v>7870802</v>
      </c>
      <c r="G32" s="40">
        <f t="shared" ref="G32:K32" si="8">G17+G20+G28+G29+G30+G31</f>
        <v>8635872</v>
      </c>
      <c r="H32" s="40">
        <f t="shared" si="8"/>
        <v>9436705</v>
      </c>
      <c r="I32" s="40">
        <f t="shared" si="8"/>
        <v>10967349</v>
      </c>
      <c r="J32" s="40">
        <f t="shared" si="8"/>
        <v>11676869</v>
      </c>
      <c r="K32" s="40">
        <f t="shared" si="8"/>
        <v>12909792</v>
      </c>
      <c r="L32" s="40">
        <f t="shared" ref="L32:N32" si="9">L17+L20+L28+L29+L30+L31</f>
        <v>11744534</v>
      </c>
      <c r="M32" s="40">
        <f t="shared" si="9"/>
        <v>13694593.137944913</v>
      </c>
      <c r="N32" s="40">
        <f t="shared" si="9"/>
        <v>16145319.056213245</v>
      </c>
      <c r="O32" s="40">
        <f t="shared" ref="O32" si="10">O17+O20+O28+O29+O30+O31</f>
        <v>19252702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35"/>
      <c r="FO32" s="35"/>
      <c r="FP32" s="35"/>
      <c r="FQ32" s="36"/>
    </row>
    <row r="33" spans="1:173" s="37" customFormat="1" ht="15.75" x14ac:dyDescent="0.25">
      <c r="A33" s="32" t="s">
        <v>27</v>
      </c>
      <c r="B33" s="44" t="s">
        <v>51</v>
      </c>
      <c r="C33" s="34">
        <f>C6+C11+C13+C14+C15+C17+C20+C28+C29+C30+C31</f>
        <v>12146941</v>
      </c>
      <c r="D33" s="34">
        <f>D6+D11+D13+D14+D15+D17+D20+D28+D29+D30+D31</f>
        <v>13378496</v>
      </c>
      <c r="E33" s="34">
        <f>E6+E11+E13+E14+E15+E17+E20+E28+E29+E30+E31</f>
        <v>15054656</v>
      </c>
      <c r="F33" s="34">
        <f>F6+F11+F13+F14+F15+F17+F20+F28+F29+F30+F31</f>
        <v>16141987</v>
      </c>
      <c r="G33" s="34">
        <f t="shared" ref="G33:K33" si="11">G6+G11+G13+G14+G15+G17+G20+G28+G29+G30+G31</f>
        <v>18852440</v>
      </c>
      <c r="H33" s="34">
        <f t="shared" si="11"/>
        <v>20532956</v>
      </c>
      <c r="I33" s="34">
        <f t="shared" si="11"/>
        <v>23326728</v>
      </c>
      <c r="J33" s="34">
        <f t="shared" si="11"/>
        <v>24943643.091892242</v>
      </c>
      <c r="K33" s="34">
        <f t="shared" si="11"/>
        <v>28315192</v>
      </c>
      <c r="L33" s="34">
        <f t="shared" ref="L33:N33" si="12">L6+L11+L13+L14+L15+L17+L20+L28+L29+L30+L31</f>
        <v>27249647</v>
      </c>
      <c r="M33" s="34">
        <f t="shared" si="12"/>
        <v>33238658.092031091</v>
      </c>
      <c r="N33" s="34">
        <f t="shared" si="12"/>
        <v>38602739.856312014</v>
      </c>
      <c r="O33" s="34">
        <f t="shared" ref="O33" si="13">O6+O11+O13+O14+O15+O17+O20+O28+O29+O30+O31</f>
        <v>43013104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5"/>
      <c r="FO33" s="35"/>
      <c r="FP33" s="35"/>
      <c r="FQ33" s="36"/>
    </row>
    <row r="34" spans="1:173" s="41" customFormat="1" ht="15.75" x14ac:dyDescent="0.25">
      <c r="A34" s="45" t="s">
        <v>43</v>
      </c>
      <c r="B34" s="46" t="s">
        <v>25</v>
      </c>
      <c r="C34" s="40">
        <f>GSVA_cur!C34</f>
        <v>1203476</v>
      </c>
      <c r="D34" s="40">
        <f>GSVA_cur!D34</f>
        <v>1346785</v>
      </c>
      <c r="E34" s="40">
        <f>GSVA_cur!E34</f>
        <v>1519305</v>
      </c>
      <c r="F34" s="40">
        <f>GSVA_cur!F34</f>
        <v>1725309</v>
      </c>
      <c r="G34" s="40">
        <f>GSVA_cur!G34</f>
        <v>1773533</v>
      </c>
      <c r="H34" s="40">
        <f>GSVA_cur!H34</f>
        <v>2061573</v>
      </c>
      <c r="I34" s="40">
        <f>GSVA_cur!I34</f>
        <v>2355537</v>
      </c>
      <c r="J34" s="40">
        <f>GSVA_cur!J34</f>
        <v>3076218</v>
      </c>
      <c r="K34" s="40">
        <f>GSVA_cur!K34</f>
        <v>3163297</v>
      </c>
      <c r="L34" s="40">
        <f>GSVA_cur!L34</f>
        <v>3822543</v>
      </c>
      <c r="M34" s="40">
        <f>GSVA_cur!M34</f>
        <v>4264219.1022893963</v>
      </c>
      <c r="N34" s="40">
        <f>GSVA_cur!N34</f>
        <v>4946139.099653326</v>
      </c>
      <c r="O34" s="40">
        <f>GSVA_cur!O34</f>
        <v>6580021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36"/>
      <c r="FN34" s="36"/>
      <c r="FO34" s="36"/>
      <c r="FP34" s="36"/>
      <c r="FQ34" s="36"/>
    </row>
    <row r="35" spans="1:173" s="41" customFormat="1" ht="15.75" x14ac:dyDescent="0.25">
      <c r="A35" s="45" t="s">
        <v>44</v>
      </c>
      <c r="B35" s="46" t="s">
        <v>24</v>
      </c>
      <c r="C35" s="40">
        <f>GSVA_cur!C35</f>
        <v>415005</v>
      </c>
      <c r="D35" s="40">
        <f>GSVA_cur!D35</f>
        <v>521335</v>
      </c>
      <c r="E35" s="40">
        <f>GSVA_cur!E35</f>
        <v>529808</v>
      </c>
      <c r="F35" s="40">
        <f>GSVA_cur!F35</f>
        <v>582406</v>
      </c>
      <c r="G35" s="40">
        <f>GSVA_cur!G35</f>
        <v>495093</v>
      </c>
      <c r="H35" s="40">
        <f>GSVA_cur!H35</f>
        <v>354878</v>
      </c>
      <c r="I35" s="40">
        <f>GSVA_cur!I35</f>
        <v>309625</v>
      </c>
      <c r="J35" s="40">
        <f>GSVA_cur!J35</f>
        <v>357386</v>
      </c>
      <c r="K35" s="40">
        <f>GSVA_cur!K35</f>
        <v>375340</v>
      </c>
      <c r="L35" s="40">
        <f>GSVA_cur!L35</f>
        <v>739077</v>
      </c>
      <c r="M35" s="40">
        <f>GSVA_cur!M35</f>
        <v>1075942</v>
      </c>
      <c r="N35" s="40">
        <f>GSVA_cur!N35</f>
        <v>1107273</v>
      </c>
      <c r="O35" s="40">
        <f>GSVA_cur!O35</f>
        <v>834683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36"/>
      <c r="FN35" s="36"/>
      <c r="FO35" s="36"/>
      <c r="FP35" s="36"/>
      <c r="FQ35" s="36"/>
    </row>
    <row r="36" spans="1:173" s="41" customFormat="1" ht="15.75" x14ac:dyDescent="0.25">
      <c r="A36" s="45" t="s">
        <v>45</v>
      </c>
      <c r="B36" s="46" t="s">
        <v>63</v>
      </c>
      <c r="C36" s="40">
        <f>C33+C34-C35</f>
        <v>12935412</v>
      </c>
      <c r="D36" s="40">
        <f t="shared" ref="D36:K36" si="14">D33+D34-D35</f>
        <v>14203946</v>
      </c>
      <c r="E36" s="40">
        <f t="shared" si="14"/>
        <v>16044153</v>
      </c>
      <c r="F36" s="40">
        <f t="shared" si="14"/>
        <v>17284890</v>
      </c>
      <c r="G36" s="40">
        <f t="shared" si="14"/>
        <v>20130880</v>
      </c>
      <c r="H36" s="40">
        <f t="shared" si="14"/>
        <v>22239651</v>
      </c>
      <c r="I36" s="40">
        <f t="shared" si="14"/>
        <v>25372640</v>
      </c>
      <c r="J36" s="40">
        <f t="shared" si="14"/>
        <v>27662475.091892242</v>
      </c>
      <c r="K36" s="40">
        <f t="shared" si="14"/>
        <v>31103149</v>
      </c>
      <c r="L36" s="40">
        <f t="shared" ref="L36" si="15">L33+L34-L35</f>
        <v>30333113</v>
      </c>
      <c r="M36" s="40">
        <f t="shared" ref="M36:O36" si="16">M33+M34-M35</f>
        <v>36426935.194320485</v>
      </c>
      <c r="N36" s="40">
        <f t="shared" si="16"/>
        <v>42441605.95596534</v>
      </c>
      <c r="O36" s="40">
        <f t="shared" si="16"/>
        <v>48758442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36"/>
      <c r="FN36" s="36"/>
      <c r="FO36" s="36"/>
      <c r="FP36" s="36"/>
      <c r="FQ36" s="36"/>
    </row>
    <row r="37" spans="1:173" s="41" customFormat="1" ht="15.75" x14ac:dyDescent="0.25">
      <c r="A37" s="45" t="s">
        <v>46</v>
      </c>
      <c r="B37" s="46" t="s">
        <v>42</v>
      </c>
      <c r="C37" s="40">
        <f>GSVA_cur!C37</f>
        <v>314410</v>
      </c>
      <c r="D37" s="40">
        <f>GSVA_cur!D37</f>
        <v>318480</v>
      </c>
      <c r="E37" s="40">
        <f>GSVA_cur!E37</f>
        <v>322600</v>
      </c>
      <c r="F37" s="40">
        <f>GSVA_cur!F37</f>
        <v>326780</v>
      </c>
      <c r="G37" s="40">
        <f>GSVA_cur!G37</f>
        <v>331010</v>
      </c>
      <c r="H37" s="40">
        <f>GSVA_cur!H37</f>
        <v>335290</v>
      </c>
      <c r="I37" s="40">
        <f>GSVA_cur!I37</f>
        <v>337620</v>
      </c>
      <c r="J37" s="40">
        <f>GSVA_cur!J37</f>
        <v>341370</v>
      </c>
      <c r="K37" s="40">
        <f>GSVA_cur!K37</f>
        <v>345120</v>
      </c>
      <c r="L37" s="40">
        <f>GSVA_cur!L37</f>
        <v>348870</v>
      </c>
      <c r="M37" s="40">
        <f>GSVA_cur!M37</f>
        <v>352390</v>
      </c>
      <c r="N37" s="40">
        <f>GSVA_cur!N37</f>
        <v>355730</v>
      </c>
      <c r="O37" s="40">
        <f>GSVA_cur!O37</f>
        <v>359080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</row>
    <row r="38" spans="1:173" s="41" customFormat="1" ht="15.75" x14ac:dyDescent="0.25">
      <c r="A38" s="45" t="s">
        <v>47</v>
      </c>
      <c r="B38" s="46" t="s">
        <v>64</v>
      </c>
      <c r="C38" s="40">
        <f>C36/C37*1000</f>
        <v>41141.859355618457</v>
      </c>
      <c r="D38" s="40">
        <f t="shared" ref="D38:K38" si="17">D36/D37*1000</f>
        <v>44599.177342376286</v>
      </c>
      <c r="E38" s="40">
        <f t="shared" si="17"/>
        <v>49733.890266584007</v>
      </c>
      <c r="F38" s="40">
        <f t="shared" si="17"/>
        <v>52894.577391517232</v>
      </c>
      <c r="G38" s="40">
        <f t="shared" si="17"/>
        <v>60816.53122262167</v>
      </c>
      <c r="H38" s="40">
        <f t="shared" si="17"/>
        <v>66329.598258224229</v>
      </c>
      <c r="I38" s="40">
        <f t="shared" si="17"/>
        <v>75151.472069190218</v>
      </c>
      <c r="J38" s="40">
        <f t="shared" si="17"/>
        <v>81033.702703495452</v>
      </c>
      <c r="K38" s="40">
        <f t="shared" si="17"/>
        <v>90122.708043579041</v>
      </c>
      <c r="L38" s="40">
        <f t="shared" ref="L38" si="18">L36/L37*1000</f>
        <v>86946.750938745099</v>
      </c>
      <c r="M38" s="40">
        <f t="shared" ref="M38:O38" si="19">M36/M37*1000</f>
        <v>103371.08088856234</v>
      </c>
      <c r="N38" s="40">
        <f t="shared" si="19"/>
        <v>119308.48102764833</v>
      </c>
      <c r="O38" s="40">
        <f t="shared" si="19"/>
        <v>135787.12821655342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40"/>
      <c r="BJ38" s="40"/>
      <c r="BK38" s="40"/>
      <c r="BL38" s="40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</row>
    <row r="39" spans="1:173" x14ac:dyDescent="0.25">
      <c r="A39" s="1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0" max="1048575" man="1"/>
    <brk id="36" max="1048575" man="1"/>
    <brk id="100" max="95" man="1"/>
    <brk id="136" max="1048575" man="1"/>
    <brk id="160" max="1048575" man="1"/>
    <brk id="168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M39"/>
  <sheetViews>
    <sheetView zoomScale="73" zoomScaleNormal="73" zoomScaleSheetLayoutView="100" workbookViewId="0">
      <pane xSplit="2" ySplit="5" topLeftCell="C9" activePane="bottomRight" state="frozen"/>
      <selection activeCell="P1" sqref="P1:AX1048576"/>
      <selection pane="topRight" activeCell="P1" sqref="P1:AX1048576"/>
      <selection pane="bottomLeft" activeCell="P1" sqref="P1:AX1048576"/>
      <selection pane="bottomRight" activeCell="P1" sqref="P1:AX1048576"/>
    </sheetView>
  </sheetViews>
  <sheetFormatPr defaultColWidth="8.85546875" defaultRowHeight="15" x14ac:dyDescent="0.25"/>
  <cols>
    <col min="1" max="1" width="11" style="1" customWidth="1"/>
    <col min="2" max="2" width="36.85546875" style="1" customWidth="1"/>
    <col min="3" max="5" width="10.85546875" style="1" customWidth="1"/>
    <col min="6" max="7" width="10.85546875" style="3" customWidth="1"/>
    <col min="8" max="15" width="11.85546875" style="2" customWidth="1"/>
    <col min="16" max="32" width="9.140625" style="3" customWidth="1"/>
    <col min="33" max="33" width="12.42578125" style="3" customWidth="1"/>
    <col min="34" max="55" width="9.140625" style="3" customWidth="1"/>
    <col min="56" max="56" width="12.140625" style="3" customWidth="1"/>
    <col min="57" max="60" width="9.140625" style="3" customWidth="1"/>
    <col min="61" max="65" width="9.140625" style="3" hidden="1" customWidth="1"/>
    <col min="66" max="66" width="9.140625" style="3" customWidth="1"/>
    <col min="67" max="71" width="9.140625" style="3" hidden="1" customWidth="1"/>
    <col min="72" max="72" width="9.140625" style="3" customWidth="1"/>
    <col min="73" max="77" width="9.140625" style="3" hidden="1" customWidth="1"/>
    <col min="78" max="78" width="9.140625" style="3" customWidth="1"/>
    <col min="79" max="83" width="9.140625" style="3" hidden="1" customWidth="1"/>
    <col min="84" max="84" width="9.140625" style="3" customWidth="1"/>
    <col min="85" max="89" width="9.140625" style="3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2" customWidth="1"/>
    <col min="103" max="107" width="9.140625" style="2" hidden="1" customWidth="1"/>
    <col min="108" max="108" width="9.140625" style="2" customWidth="1"/>
    <col min="109" max="138" width="9.140625" style="3" customWidth="1"/>
    <col min="139" max="139" width="9.140625" style="3" hidden="1" customWidth="1"/>
    <col min="140" max="147" width="9.140625" style="3" customWidth="1"/>
    <col min="148" max="148" width="9.140625" style="3" hidden="1" customWidth="1"/>
    <col min="149" max="153" width="9.140625" style="3" customWidth="1"/>
    <col min="154" max="154" width="9.140625" style="3" hidden="1" customWidth="1"/>
    <col min="155" max="164" width="9.140625" style="3" customWidth="1"/>
    <col min="165" max="168" width="8.85546875" style="3"/>
    <col min="169" max="169" width="12.7109375" style="3" bestFit="1" customWidth="1"/>
    <col min="170" max="16384" width="8.85546875" style="1"/>
  </cols>
  <sheetData>
    <row r="1" spans="1:169" ht="18.75" x14ac:dyDescent="0.3">
      <c r="A1" s="1" t="s">
        <v>53</v>
      </c>
      <c r="B1" s="15" t="s">
        <v>66</v>
      </c>
    </row>
    <row r="2" spans="1:169" ht="15.75" x14ac:dyDescent="0.25">
      <c r="A2" s="7" t="s">
        <v>52</v>
      </c>
    </row>
    <row r="3" spans="1:169" ht="15.75" x14ac:dyDescent="0.25">
      <c r="A3" s="7"/>
      <c r="H3" s="2" t="str">
        <f>[1]GSVA_cur!$I$3</f>
        <v>As on 01.08.2024</v>
      </c>
    </row>
    <row r="4" spans="1:169" ht="15.75" x14ac:dyDescent="0.25">
      <c r="A4" s="7"/>
      <c r="E4" s="6"/>
      <c r="F4" s="6" t="s">
        <v>57</v>
      </c>
      <c r="G4" s="6"/>
    </row>
    <row r="5" spans="1:169" ht="15.75" x14ac:dyDescent="0.25">
      <c r="A5" s="8" t="s">
        <v>0</v>
      </c>
      <c r="B5" s="9" t="s">
        <v>1</v>
      </c>
      <c r="C5" s="28" t="s">
        <v>21</v>
      </c>
      <c r="D5" s="28" t="s">
        <v>22</v>
      </c>
      <c r="E5" s="28" t="s">
        <v>23</v>
      </c>
      <c r="F5" s="28" t="s">
        <v>56</v>
      </c>
      <c r="G5" s="28" t="s">
        <v>65</v>
      </c>
      <c r="H5" s="29" t="s">
        <v>67</v>
      </c>
      <c r="I5" s="29" t="s">
        <v>68</v>
      </c>
      <c r="J5" s="29" t="s">
        <v>69</v>
      </c>
      <c r="K5" s="29" t="s">
        <v>70</v>
      </c>
      <c r="L5" s="29" t="s">
        <v>71</v>
      </c>
      <c r="M5" s="30" t="s">
        <v>72</v>
      </c>
      <c r="N5" s="30" t="s">
        <v>73</v>
      </c>
      <c r="O5" s="30" t="s">
        <v>74</v>
      </c>
    </row>
    <row r="6" spans="1:169" s="37" customFormat="1" ht="15.75" x14ac:dyDescent="0.25">
      <c r="A6" s="32" t="s">
        <v>26</v>
      </c>
      <c r="B6" s="33" t="s">
        <v>2</v>
      </c>
      <c r="C6" s="34">
        <f>SUM(C7:C10)</f>
        <v>2620851</v>
      </c>
      <c r="D6" s="34">
        <f t="shared" ref="D6:O6" si="0">SUM(D7:D10)</f>
        <v>3054015</v>
      </c>
      <c r="E6" s="34">
        <f t="shared" si="0"/>
        <v>2952105</v>
      </c>
      <c r="F6" s="34">
        <f t="shared" si="0"/>
        <v>2904219</v>
      </c>
      <c r="G6" s="34">
        <f t="shared" si="0"/>
        <v>3095257</v>
      </c>
      <c r="H6" s="34">
        <f t="shared" si="0"/>
        <v>3210480</v>
      </c>
      <c r="I6" s="34">
        <f t="shared" si="0"/>
        <v>3314851</v>
      </c>
      <c r="J6" s="34">
        <f t="shared" si="0"/>
        <v>3329146</v>
      </c>
      <c r="K6" s="34">
        <f t="shared" si="0"/>
        <v>3561389</v>
      </c>
      <c r="L6" s="34">
        <f t="shared" si="0"/>
        <v>3518384</v>
      </c>
      <c r="M6" s="34">
        <f t="shared" si="0"/>
        <v>3638022.4467376973</v>
      </c>
      <c r="N6" s="34">
        <f t="shared" si="0"/>
        <v>3667279.4623928452</v>
      </c>
      <c r="O6" s="34">
        <f t="shared" si="0"/>
        <v>4762233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5"/>
      <c r="FK6" s="35"/>
      <c r="FL6" s="35"/>
      <c r="FM6" s="36"/>
    </row>
    <row r="7" spans="1:169" ht="15.75" x14ac:dyDescent="0.25">
      <c r="A7" s="12">
        <v>1.1000000000000001</v>
      </c>
      <c r="B7" s="26" t="s">
        <v>59</v>
      </c>
      <c r="C7" s="5">
        <v>1888760</v>
      </c>
      <c r="D7" s="5">
        <v>2298656</v>
      </c>
      <c r="E7" s="5">
        <v>2171636</v>
      </c>
      <c r="F7" s="5">
        <v>2107447</v>
      </c>
      <c r="G7" s="5">
        <v>2275122</v>
      </c>
      <c r="H7" s="4">
        <v>2390436</v>
      </c>
      <c r="I7" s="4">
        <v>2416994</v>
      </c>
      <c r="J7" s="4">
        <v>2461170</v>
      </c>
      <c r="K7" s="4">
        <v>2319352</v>
      </c>
      <c r="L7" s="4">
        <v>2236038</v>
      </c>
      <c r="M7" s="4">
        <v>2311989.2983636181</v>
      </c>
      <c r="N7" s="4">
        <v>1928467.0887175896</v>
      </c>
      <c r="O7" s="4">
        <v>3261622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2"/>
      <c r="FK7" s="2"/>
      <c r="FL7" s="2"/>
    </row>
    <row r="8" spans="1:169" ht="15.75" x14ac:dyDescent="0.25">
      <c r="A8" s="12">
        <v>1.2</v>
      </c>
      <c r="B8" s="26" t="s">
        <v>60</v>
      </c>
      <c r="C8" s="5">
        <v>153834</v>
      </c>
      <c r="D8" s="5">
        <v>165861</v>
      </c>
      <c r="E8" s="5">
        <v>155983</v>
      </c>
      <c r="F8" s="5">
        <v>162157</v>
      </c>
      <c r="G8" s="5">
        <v>166190</v>
      </c>
      <c r="H8" s="4">
        <v>179421</v>
      </c>
      <c r="I8" s="4">
        <v>219081</v>
      </c>
      <c r="J8" s="4">
        <v>164180</v>
      </c>
      <c r="K8" s="4">
        <v>397124</v>
      </c>
      <c r="L8" s="4">
        <v>473248</v>
      </c>
      <c r="M8" s="4">
        <v>489235.26273306174</v>
      </c>
      <c r="N8" s="4">
        <v>511300.90611832991</v>
      </c>
      <c r="O8" s="4">
        <v>560898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2"/>
      <c r="FK8" s="2"/>
      <c r="FL8" s="2"/>
    </row>
    <row r="9" spans="1:169" ht="15.75" x14ac:dyDescent="0.25">
      <c r="A9" s="12">
        <v>1.3</v>
      </c>
      <c r="B9" s="26" t="s">
        <v>61</v>
      </c>
      <c r="C9" s="5">
        <v>228850</v>
      </c>
      <c r="D9" s="5">
        <v>229066</v>
      </c>
      <c r="E9" s="5">
        <v>229840</v>
      </c>
      <c r="F9" s="5">
        <v>218472</v>
      </c>
      <c r="G9" s="5">
        <v>222802</v>
      </c>
      <c r="H9" s="4">
        <v>166006</v>
      </c>
      <c r="I9" s="4">
        <v>165732</v>
      </c>
      <c r="J9" s="4">
        <v>171745</v>
      </c>
      <c r="K9" s="4">
        <v>289832</v>
      </c>
      <c r="L9" s="4">
        <v>190751</v>
      </c>
      <c r="M9" s="4">
        <v>167893.9770511183</v>
      </c>
      <c r="N9" s="4">
        <v>578985.32257575414</v>
      </c>
      <c r="O9" s="4">
        <v>200762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2"/>
      <c r="FK9" s="2"/>
      <c r="FL9" s="2"/>
    </row>
    <row r="10" spans="1:169" ht="15.75" x14ac:dyDescent="0.25">
      <c r="A10" s="12">
        <v>1.4</v>
      </c>
      <c r="B10" s="26" t="s">
        <v>62</v>
      </c>
      <c r="C10" s="5">
        <v>349407</v>
      </c>
      <c r="D10" s="5">
        <v>360432</v>
      </c>
      <c r="E10" s="5">
        <v>394646</v>
      </c>
      <c r="F10" s="5">
        <v>416143</v>
      </c>
      <c r="G10" s="5">
        <v>431143</v>
      </c>
      <c r="H10" s="4">
        <v>474617</v>
      </c>
      <c r="I10" s="4">
        <v>513044</v>
      </c>
      <c r="J10" s="4">
        <v>532051</v>
      </c>
      <c r="K10" s="4">
        <v>555081</v>
      </c>
      <c r="L10" s="4">
        <v>618347</v>
      </c>
      <c r="M10" s="4">
        <v>668903.90858989884</v>
      </c>
      <c r="N10" s="4">
        <v>648526.14498117147</v>
      </c>
      <c r="O10" s="4">
        <v>738951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2"/>
      <c r="FK10" s="2"/>
      <c r="FL10" s="2"/>
    </row>
    <row r="11" spans="1:169" ht="15.75" x14ac:dyDescent="0.25">
      <c r="A11" s="13" t="s">
        <v>31</v>
      </c>
      <c r="B11" s="26" t="s">
        <v>3</v>
      </c>
      <c r="C11" s="5">
        <v>1288077</v>
      </c>
      <c r="D11" s="5">
        <v>1173259</v>
      </c>
      <c r="E11" s="5">
        <v>1063789</v>
      </c>
      <c r="F11" s="5">
        <v>1073044</v>
      </c>
      <c r="G11" s="5">
        <v>2102478</v>
      </c>
      <c r="H11" s="4">
        <v>2073306</v>
      </c>
      <c r="I11" s="4">
        <v>2293036</v>
      </c>
      <c r="J11" s="4">
        <v>2583849</v>
      </c>
      <c r="K11" s="4">
        <v>2366950</v>
      </c>
      <c r="L11" s="4">
        <v>1607294</v>
      </c>
      <c r="M11" s="4">
        <v>3024146.6666686991</v>
      </c>
      <c r="N11" s="4">
        <v>3471516.4489594824</v>
      </c>
      <c r="O11" s="4">
        <v>3634188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2"/>
      <c r="FK11" s="2"/>
      <c r="FL11" s="2"/>
    </row>
    <row r="12" spans="1:169" s="41" customFormat="1" ht="15.75" x14ac:dyDescent="0.25">
      <c r="A12" s="38"/>
      <c r="B12" s="39" t="s">
        <v>28</v>
      </c>
      <c r="C12" s="40">
        <f>C6+C11</f>
        <v>3908928</v>
      </c>
      <c r="D12" s="40">
        <f t="shared" ref="D12:O12" si="1">D6+D11</f>
        <v>4227274</v>
      </c>
      <c r="E12" s="40">
        <f t="shared" si="1"/>
        <v>4015894</v>
      </c>
      <c r="F12" s="40">
        <f t="shared" si="1"/>
        <v>3977263</v>
      </c>
      <c r="G12" s="40">
        <f t="shared" si="1"/>
        <v>5197735</v>
      </c>
      <c r="H12" s="40">
        <f t="shared" si="1"/>
        <v>5283786</v>
      </c>
      <c r="I12" s="40">
        <f t="shared" si="1"/>
        <v>5607887</v>
      </c>
      <c r="J12" s="40">
        <f t="shared" si="1"/>
        <v>5912995</v>
      </c>
      <c r="K12" s="40">
        <f t="shared" si="1"/>
        <v>5928339</v>
      </c>
      <c r="L12" s="40">
        <f t="shared" si="1"/>
        <v>5125678</v>
      </c>
      <c r="M12" s="40">
        <f t="shared" si="1"/>
        <v>6662169.1134063965</v>
      </c>
      <c r="N12" s="40">
        <f t="shared" si="1"/>
        <v>7138795.9113523271</v>
      </c>
      <c r="O12" s="40">
        <f t="shared" si="1"/>
        <v>8396421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35"/>
      <c r="FK12" s="35"/>
      <c r="FL12" s="35"/>
      <c r="FM12" s="36"/>
    </row>
    <row r="13" spans="1:169" s="11" customFormat="1" ht="15.75" x14ac:dyDescent="0.25">
      <c r="A13" s="10" t="s">
        <v>32</v>
      </c>
      <c r="B13" s="25" t="s">
        <v>4</v>
      </c>
      <c r="C13" s="4">
        <v>1274688</v>
      </c>
      <c r="D13" s="4">
        <v>1199593</v>
      </c>
      <c r="E13" s="4">
        <v>1444523</v>
      </c>
      <c r="F13" s="4">
        <v>1573198</v>
      </c>
      <c r="G13" s="4">
        <v>2099360</v>
      </c>
      <c r="H13" s="4">
        <v>2586928</v>
      </c>
      <c r="I13" s="4">
        <v>2975480</v>
      </c>
      <c r="J13" s="4">
        <v>2960301</v>
      </c>
      <c r="K13" s="4">
        <v>3053259</v>
      </c>
      <c r="L13" s="4">
        <v>3537689</v>
      </c>
      <c r="M13" s="4">
        <v>3847392.8888095631</v>
      </c>
      <c r="N13" s="4">
        <v>3927638.1270416379</v>
      </c>
      <c r="O13" s="4">
        <v>3583251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2"/>
      <c r="FK13" s="2"/>
      <c r="FL13" s="2"/>
      <c r="FM13" s="3"/>
    </row>
    <row r="14" spans="1:169" ht="30" x14ac:dyDescent="0.25">
      <c r="A14" s="13" t="s">
        <v>33</v>
      </c>
      <c r="B14" s="26" t="s">
        <v>5</v>
      </c>
      <c r="C14" s="5">
        <v>130994</v>
      </c>
      <c r="D14" s="5">
        <v>124218</v>
      </c>
      <c r="E14" s="5">
        <v>134264</v>
      </c>
      <c r="F14" s="5">
        <v>165972</v>
      </c>
      <c r="G14" s="5">
        <v>189516</v>
      </c>
      <c r="H14" s="4">
        <v>212876</v>
      </c>
      <c r="I14" s="4">
        <v>318059</v>
      </c>
      <c r="J14" s="4">
        <v>296747</v>
      </c>
      <c r="K14" s="4">
        <v>249255</v>
      </c>
      <c r="L14" s="4">
        <v>213634</v>
      </c>
      <c r="M14" s="4">
        <v>302191</v>
      </c>
      <c r="N14" s="4">
        <v>309820</v>
      </c>
      <c r="O14" s="4">
        <v>481450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4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4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4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2"/>
      <c r="FK14" s="2"/>
      <c r="FL14" s="2"/>
    </row>
    <row r="15" spans="1:169" ht="15.75" x14ac:dyDescent="0.25">
      <c r="A15" s="13" t="s">
        <v>34</v>
      </c>
      <c r="B15" s="26" t="s">
        <v>6</v>
      </c>
      <c r="C15" s="5">
        <v>1131858</v>
      </c>
      <c r="D15" s="5">
        <v>1116543</v>
      </c>
      <c r="E15" s="5">
        <v>1263421</v>
      </c>
      <c r="F15" s="5">
        <v>1349852</v>
      </c>
      <c r="G15" s="5">
        <v>1420013</v>
      </c>
      <c r="H15" s="4">
        <v>1624651</v>
      </c>
      <c r="I15" s="4">
        <v>1734164</v>
      </c>
      <c r="J15" s="4">
        <v>1689170</v>
      </c>
      <c r="K15" s="4">
        <v>1908355</v>
      </c>
      <c r="L15" s="4">
        <v>1648633</v>
      </c>
      <c r="M15" s="4">
        <v>2240316.6890035877</v>
      </c>
      <c r="N15" s="4">
        <v>2816284.7049457161</v>
      </c>
      <c r="O15" s="4">
        <v>2507902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4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4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4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2"/>
      <c r="FK15" s="2"/>
      <c r="FL15" s="2"/>
    </row>
    <row r="16" spans="1:169" s="41" customFormat="1" ht="15.75" x14ac:dyDescent="0.25">
      <c r="A16" s="38"/>
      <c r="B16" s="39" t="s">
        <v>29</v>
      </c>
      <c r="C16" s="40">
        <f>+C13+C14+C15</f>
        <v>2537540</v>
      </c>
      <c r="D16" s="40">
        <f t="shared" ref="D16:K16" si="2">+D13+D14+D15</f>
        <v>2440354</v>
      </c>
      <c r="E16" s="40">
        <f t="shared" si="2"/>
        <v>2842208</v>
      </c>
      <c r="F16" s="40">
        <f t="shared" si="2"/>
        <v>3089022</v>
      </c>
      <c r="G16" s="40">
        <f t="shared" si="2"/>
        <v>3708889</v>
      </c>
      <c r="H16" s="40">
        <f t="shared" si="2"/>
        <v>4424455</v>
      </c>
      <c r="I16" s="40">
        <f t="shared" si="2"/>
        <v>5027703</v>
      </c>
      <c r="J16" s="40">
        <f t="shared" si="2"/>
        <v>4946218</v>
      </c>
      <c r="K16" s="40">
        <f t="shared" si="2"/>
        <v>5210869</v>
      </c>
      <c r="L16" s="40">
        <f t="shared" ref="L16:O16" si="3">+L13+L14+L15</f>
        <v>5399956</v>
      </c>
      <c r="M16" s="40">
        <f t="shared" si="3"/>
        <v>6389900.5778131504</v>
      </c>
      <c r="N16" s="40">
        <f t="shared" si="3"/>
        <v>7053742.831987354</v>
      </c>
      <c r="O16" s="40">
        <f t="shared" si="3"/>
        <v>6572603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34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34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34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35"/>
      <c r="FK16" s="35"/>
      <c r="FL16" s="35"/>
      <c r="FM16" s="36"/>
    </row>
    <row r="17" spans="1:169" s="37" customFormat="1" ht="15.75" x14ac:dyDescent="0.25">
      <c r="A17" s="32" t="s">
        <v>35</v>
      </c>
      <c r="B17" s="33" t="s">
        <v>7</v>
      </c>
      <c r="C17" s="34">
        <f>C18+C19</f>
        <v>2002198</v>
      </c>
      <c r="D17" s="34">
        <f t="shared" ref="D17:K17" si="4">D18+D19</f>
        <v>2074835</v>
      </c>
      <c r="E17" s="34">
        <f t="shared" si="4"/>
        <v>2204895</v>
      </c>
      <c r="F17" s="34">
        <f t="shared" si="4"/>
        <v>2462719</v>
      </c>
      <c r="G17" s="34">
        <f t="shared" si="4"/>
        <v>2133665</v>
      </c>
      <c r="H17" s="34">
        <f t="shared" si="4"/>
        <v>2101545</v>
      </c>
      <c r="I17" s="34">
        <f t="shared" si="4"/>
        <v>2276014</v>
      </c>
      <c r="J17" s="34">
        <f t="shared" si="4"/>
        <v>2181516</v>
      </c>
      <c r="K17" s="34">
        <f t="shared" si="4"/>
        <v>2264995</v>
      </c>
      <c r="L17" s="34">
        <f t="shared" ref="L17:O17" si="5">L18+L19</f>
        <v>3623764</v>
      </c>
      <c r="M17" s="34">
        <f t="shared" si="5"/>
        <v>1660204.6056537491</v>
      </c>
      <c r="N17" s="34">
        <f t="shared" si="5"/>
        <v>1832301.7728736235</v>
      </c>
      <c r="O17" s="34">
        <f t="shared" si="5"/>
        <v>4261802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5"/>
      <c r="FK17" s="35"/>
      <c r="FL17" s="35"/>
      <c r="FM17" s="36"/>
    </row>
    <row r="18" spans="1:169" ht="15.75" x14ac:dyDescent="0.25">
      <c r="A18" s="12">
        <v>6.1</v>
      </c>
      <c r="B18" s="26" t="s">
        <v>8</v>
      </c>
      <c r="C18" s="5">
        <v>1919528</v>
      </c>
      <c r="D18" s="5">
        <v>1990976</v>
      </c>
      <c r="E18" s="5">
        <v>2121132</v>
      </c>
      <c r="F18" s="5">
        <v>2373541</v>
      </c>
      <c r="G18" s="5">
        <v>2050826</v>
      </c>
      <c r="H18" s="4">
        <v>2031107</v>
      </c>
      <c r="I18" s="4">
        <v>2195800</v>
      </c>
      <c r="J18" s="4">
        <v>2102678</v>
      </c>
      <c r="K18" s="4">
        <v>2187857</v>
      </c>
      <c r="L18" s="4">
        <v>3557290</v>
      </c>
      <c r="M18" s="4">
        <v>1623173.6390789442</v>
      </c>
      <c r="N18" s="4">
        <v>1768066.0980215119</v>
      </c>
      <c r="O18" s="4">
        <v>4140983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2"/>
      <c r="FK18" s="2"/>
      <c r="FL18" s="2"/>
    </row>
    <row r="19" spans="1:169" ht="15.75" x14ac:dyDescent="0.25">
      <c r="A19" s="12">
        <v>6.2</v>
      </c>
      <c r="B19" s="26" t="s">
        <v>9</v>
      </c>
      <c r="C19" s="5">
        <v>82670</v>
      </c>
      <c r="D19" s="5">
        <v>83859</v>
      </c>
      <c r="E19" s="5">
        <v>83763</v>
      </c>
      <c r="F19" s="5">
        <v>89178</v>
      </c>
      <c r="G19" s="5">
        <v>82839</v>
      </c>
      <c r="H19" s="4">
        <v>70438</v>
      </c>
      <c r="I19" s="4">
        <v>80214</v>
      </c>
      <c r="J19" s="4">
        <v>78838</v>
      </c>
      <c r="K19" s="4">
        <v>77138</v>
      </c>
      <c r="L19" s="4">
        <v>66474</v>
      </c>
      <c r="M19" s="4">
        <v>37030.966574804879</v>
      </c>
      <c r="N19" s="4">
        <v>64235.674852111515</v>
      </c>
      <c r="O19" s="4">
        <v>120819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2"/>
      <c r="FK19" s="2"/>
      <c r="FL19" s="2"/>
    </row>
    <row r="20" spans="1:169" s="37" customFormat="1" ht="30" x14ac:dyDescent="0.25">
      <c r="A20" s="42" t="s">
        <v>36</v>
      </c>
      <c r="B20" s="43" t="s">
        <v>10</v>
      </c>
      <c r="C20" s="34">
        <f>SUM(C21:C27)</f>
        <v>654962</v>
      </c>
      <c r="D20" s="34">
        <f t="shared" ref="D20:O20" si="6">SUM(D21:D27)</f>
        <v>690502</v>
      </c>
      <c r="E20" s="34">
        <f t="shared" si="6"/>
        <v>735336</v>
      </c>
      <c r="F20" s="34">
        <f t="shared" si="6"/>
        <v>773131</v>
      </c>
      <c r="G20" s="34">
        <f t="shared" si="6"/>
        <v>928374</v>
      </c>
      <c r="H20" s="34">
        <f t="shared" si="6"/>
        <v>827123</v>
      </c>
      <c r="I20" s="34">
        <f t="shared" si="6"/>
        <v>836835.79355545039</v>
      </c>
      <c r="J20" s="34">
        <f t="shared" si="6"/>
        <v>849036.14009668492</v>
      </c>
      <c r="K20" s="34">
        <f t="shared" si="6"/>
        <v>966981</v>
      </c>
      <c r="L20" s="34">
        <f t="shared" si="6"/>
        <v>760171.22943438799</v>
      </c>
      <c r="M20" s="34">
        <f t="shared" si="6"/>
        <v>799635.82950407732</v>
      </c>
      <c r="N20" s="34">
        <f t="shared" si="6"/>
        <v>892246.98387890076</v>
      </c>
      <c r="O20" s="34">
        <f t="shared" si="6"/>
        <v>1323539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5"/>
      <c r="FK20" s="35"/>
      <c r="FL20" s="35"/>
      <c r="FM20" s="36"/>
    </row>
    <row r="21" spans="1:169" ht="15.75" x14ac:dyDescent="0.25">
      <c r="A21" s="12">
        <v>7.1</v>
      </c>
      <c r="B21" s="26" t="s">
        <v>11</v>
      </c>
      <c r="C21" s="5">
        <v>102300</v>
      </c>
      <c r="D21" s="5">
        <v>113843</v>
      </c>
      <c r="E21" s="5">
        <v>119148</v>
      </c>
      <c r="F21" s="5">
        <v>125440</v>
      </c>
      <c r="G21" s="5">
        <v>136171</v>
      </c>
      <c r="H21" s="4">
        <v>51718</v>
      </c>
      <c r="I21" s="4">
        <v>57402.793555450451</v>
      </c>
      <c r="J21" s="4">
        <v>60245.140096684918</v>
      </c>
      <c r="K21" s="4">
        <v>180522</v>
      </c>
      <c r="L21" s="4">
        <v>105284.22943438805</v>
      </c>
      <c r="M21" s="4">
        <v>54352.050073331862</v>
      </c>
      <c r="N21" s="4">
        <v>88444.738130286685</v>
      </c>
      <c r="O21" s="4">
        <v>289444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2"/>
      <c r="FK21" s="2"/>
      <c r="FL21" s="2"/>
    </row>
    <row r="22" spans="1:169" ht="15.75" x14ac:dyDescent="0.25">
      <c r="A22" s="12">
        <v>7.2</v>
      </c>
      <c r="B22" s="26" t="s">
        <v>12</v>
      </c>
      <c r="C22" s="5">
        <v>307628</v>
      </c>
      <c r="D22" s="5">
        <v>336266</v>
      </c>
      <c r="E22" s="5">
        <v>362090</v>
      </c>
      <c r="F22" s="5">
        <v>395319</v>
      </c>
      <c r="G22" s="5">
        <v>415241</v>
      </c>
      <c r="H22" s="4">
        <v>430992</v>
      </c>
      <c r="I22" s="4">
        <v>446327</v>
      </c>
      <c r="J22" s="4">
        <v>461615</v>
      </c>
      <c r="K22" s="4">
        <v>424299</v>
      </c>
      <c r="L22" s="4">
        <v>283722</v>
      </c>
      <c r="M22" s="4">
        <v>461283.99629250442</v>
      </c>
      <c r="N22" s="4">
        <v>475815.35179361253</v>
      </c>
      <c r="O22" s="4">
        <v>665291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2"/>
      <c r="FK22" s="2"/>
      <c r="FL22" s="2"/>
    </row>
    <row r="23" spans="1:169" ht="15.75" x14ac:dyDescent="0.25">
      <c r="A23" s="12">
        <v>7.3</v>
      </c>
      <c r="B23" s="26" t="s">
        <v>13</v>
      </c>
      <c r="C23" s="5">
        <v>37671</v>
      </c>
      <c r="D23" s="5">
        <v>37472</v>
      </c>
      <c r="E23" s="5">
        <v>11411</v>
      </c>
      <c r="F23" s="5">
        <v>2242</v>
      </c>
      <c r="G23" s="5">
        <v>13307</v>
      </c>
      <c r="H23" s="4">
        <v>15800</v>
      </c>
      <c r="I23" s="4">
        <v>18017</v>
      </c>
      <c r="J23" s="4">
        <v>20490</v>
      </c>
      <c r="K23" s="4">
        <v>23193</v>
      </c>
      <c r="L23" s="4">
        <v>22172</v>
      </c>
      <c r="M23" s="4">
        <v>25772.047065450544</v>
      </c>
      <c r="N23" s="4">
        <v>35059.029067565236</v>
      </c>
      <c r="O23" s="4">
        <v>32636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2"/>
      <c r="FK23" s="2"/>
      <c r="FL23" s="2"/>
    </row>
    <row r="24" spans="1:169" ht="15.75" x14ac:dyDescent="0.25">
      <c r="A24" s="12">
        <v>7.4</v>
      </c>
      <c r="B24" s="26" t="s">
        <v>14</v>
      </c>
      <c r="C24" s="5">
        <v>0</v>
      </c>
      <c r="D24" s="5">
        <v>203</v>
      </c>
      <c r="E24" s="5">
        <v>3821</v>
      </c>
      <c r="F24" s="5">
        <v>9685</v>
      </c>
      <c r="G24" s="5">
        <v>20946</v>
      </c>
      <c r="H24" s="4">
        <v>25286</v>
      </c>
      <c r="I24" s="4">
        <v>26783</v>
      </c>
      <c r="J24" s="4">
        <v>12614</v>
      </c>
      <c r="K24" s="4">
        <v>17775</v>
      </c>
      <c r="L24" s="4">
        <v>-610</v>
      </c>
      <c r="M24" s="4">
        <v>-2200.3063403013621</v>
      </c>
      <c r="N24" s="4">
        <v>2973.4936375241869</v>
      </c>
      <c r="O24" s="4">
        <v>9500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2"/>
      <c r="FK24" s="2"/>
      <c r="FL24" s="2"/>
    </row>
    <row r="25" spans="1:169" ht="15.75" x14ac:dyDescent="0.25">
      <c r="A25" s="12">
        <v>7.5</v>
      </c>
      <c r="B25" s="26" t="s">
        <v>15</v>
      </c>
      <c r="C25" s="5">
        <v>31431</v>
      </c>
      <c r="D25" s="5">
        <v>31688</v>
      </c>
      <c r="E25" s="5">
        <v>27291</v>
      </c>
      <c r="F25" s="5">
        <v>27030</v>
      </c>
      <c r="G25" s="5">
        <v>48770</v>
      </c>
      <c r="H25" s="4">
        <v>19345</v>
      </c>
      <c r="I25" s="4">
        <v>20555</v>
      </c>
      <c r="J25" s="4">
        <v>24088</v>
      </c>
      <c r="K25" s="4">
        <v>22538</v>
      </c>
      <c r="L25" s="4">
        <v>7703</v>
      </c>
      <c r="M25" s="4">
        <v>9027.1527225406426</v>
      </c>
      <c r="N25" s="4">
        <v>15787.607551510448</v>
      </c>
      <c r="O25" s="4">
        <v>12448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2"/>
      <c r="FK25" s="2"/>
      <c r="FL25" s="2"/>
    </row>
    <row r="26" spans="1:169" ht="15.75" x14ac:dyDescent="0.25">
      <c r="A26" s="12">
        <v>7.6</v>
      </c>
      <c r="B26" s="26" t="s">
        <v>16</v>
      </c>
      <c r="C26" s="5">
        <v>5654</v>
      </c>
      <c r="D26" s="5">
        <v>5788</v>
      </c>
      <c r="E26" s="5">
        <v>6103</v>
      </c>
      <c r="F26" s="5">
        <v>6446</v>
      </c>
      <c r="G26" s="5">
        <v>6654</v>
      </c>
      <c r="H26" s="4">
        <v>7141</v>
      </c>
      <c r="I26" s="4">
        <v>7394</v>
      </c>
      <c r="J26" s="4">
        <v>13014</v>
      </c>
      <c r="K26" s="4">
        <v>12998</v>
      </c>
      <c r="L26" s="4">
        <v>11738</v>
      </c>
      <c r="M26" s="4">
        <v>11731.145585293994</v>
      </c>
      <c r="N26" s="4">
        <v>12555.943148131691</v>
      </c>
      <c r="O26" s="4">
        <v>13143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2"/>
      <c r="FK26" s="2"/>
      <c r="FL26" s="2"/>
    </row>
    <row r="27" spans="1:169" ht="30" x14ac:dyDescent="0.25">
      <c r="A27" s="12">
        <v>7.7</v>
      </c>
      <c r="B27" s="26" t="s">
        <v>17</v>
      </c>
      <c r="C27" s="5">
        <v>170278</v>
      </c>
      <c r="D27" s="5">
        <v>165242</v>
      </c>
      <c r="E27" s="5">
        <v>205472</v>
      </c>
      <c r="F27" s="5">
        <v>206969</v>
      </c>
      <c r="G27" s="5">
        <v>287285</v>
      </c>
      <c r="H27" s="4">
        <v>276841</v>
      </c>
      <c r="I27" s="4">
        <v>260357</v>
      </c>
      <c r="J27" s="4">
        <v>256970</v>
      </c>
      <c r="K27" s="4">
        <v>285656</v>
      </c>
      <c r="L27" s="4">
        <v>330162</v>
      </c>
      <c r="M27" s="4">
        <v>239669.74410525718</v>
      </c>
      <c r="N27" s="4">
        <v>261610.82055027006</v>
      </c>
      <c r="O27" s="4">
        <v>301077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2"/>
      <c r="FK27" s="2"/>
      <c r="FL27" s="2"/>
    </row>
    <row r="28" spans="1:169" ht="15.75" x14ac:dyDescent="0.25">
      <c r="A28" s="13" t="s">
        <v>37</v>
      </c>
      <c r="B28" s="26" t="s">
        <v>18</v>
      </c>
      <c r="C28" s="5">
        <v>420333</v>
      </c>
      <c r="D28" s="5">
        <v>440033</v>
      </c>
      <c r="E28" s="5">
        <v>464052</v>
      </c>
      <c r="F28" s="5">
        <v>469925</v>
      </c>
      <c r="G28" s="5">
        <v>588643</v>
      </c>
      <c r="H28" s="4">
        <v>605106</v>
      </c>
      <c r="I28" s="4">
        <v>672579</v>
      </c>
      <c r="J28" s="4">
        <v>680134</v>
      </c>
      <c r="K28" s="4">
        <v>754883</v>
      </c>
      <c r="L28" s="4">
        <v>569156</v>
      </c>
      <c r="M28" s="4">
        <v>767956.64553394122</v>
      </c>
      <c r="N28" s="4">
        <v>817096.13887046697</v>
      </c>
      <c r="O28" s="4">
        <v>638095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2"/>
      <c r="FK28" s="2"/>
      <c r="FL28" s="2"/>
    </row>
    <row r="29" spans="1:169" ht="30" x14ac:dyDescent="0.25">
      <c r="A29" s="13" t="s">
        <v>38</v>
      </c>
      <c r="B29" s="26" t="s">
        <v>19</v>
      </c>
      <c r="C29" s="5">
        <v>942080</v>
      </c>
      <c r="D29" s="5">
        <v>920204</v>
      </c>
      <c r="E29" s="5">
        <v>901777</v>
      </c>
      <c r="F29" s="5">
        <v>923667</v>
      </c>
      <c r="G29" s="5">
        <v>867924</v>
      </c>
      <c r="H29" s="4">
        <v>857941</v>
      </c>
      <c r="I29" s="4">
        <v>877523</v>
      </c>
      <c r="J29" s="4">
        <v>874757</v>
      </c>
      <c r="K29" s="4">
        <v>795262</v>
      </c>
      <c r="L29" s="4">
        <v>788308</v>
      </c>
      <c r="M29" s="4">
        <v>818238.16042649059</v>
      </c>
      <c r="N29" s="4">
        <v>840269.51115470321</v>
      </c>
      <c r="O29" s="4">
        <v>986480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2"/>
      <c r="FK29" s="2"/>
      <c r="FL29" s="2"/>
    </row>
    <row r="30" spans="1:169" ht="15.75" x14ac:dyDescent="0.25">
      <c r="A30" s="13" t="s">
        <v>39</v>
      </c>
      <c r="B30" s="26" t="s">
        <v>54</v>
      </c>
      <c r="C30" s="5">
        <v>634052</v>
      </c>
      <c r="D30" s="5">
        <v>650932</v>
      </c>
      <c r="E30" s="5">
        <v>640941</v>
      </c>
      <c r="F30" s="5">
        <v>711254</v>
      </c>
      <c r="G30" s="5">
        <v>1032739</v>
      </c>
      <c r="H30" s="4">
        <v>806293</v>
      </c>
      <c r="I30" s="4">
        <v>1119971</v>
      </c>
      <c r="J30" s="4">
        <v>899430</v>
      </c>
      <c r="K30" s="4">
        <v>1265150</v>
      </c>
      <c r="L30" s="4">
        <v>864185</v>
      </c>
      <c r="M30" s="4">
        <v>1030695.4855751814</v>
      </c>
      <c r="N30" s="4">
        <v>1263441.8242596816</v>
      </c>
      <c r="O30" s="4">
        <v>1448481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2"/>
      <c r="FK30" s="2"/>
      <c r="FL30" s="2"/>
    </row>
    <row r="31" spans="1:169" ht="15.75" x14ac:dyDescent="0.25">
      <c r="A31" s="13" t="s">
        <v>40</v>
      </c>
      <c r="B31" s="26" t="s">
        <v>20</v>
      </c>
      <c r="C31" s="5">
        <v>1046848</v>
      </c>
      <c r="D31" s="5">
        <v>1042971</v>
      </c>
      <c r="E31" s="5">
        <v>1208960</v>
      </c>
      <c r="F31" s="5">
        <v>1274248</v>
      </c>
      <c r="G31" s="5">
        <v>1261367</v>
      </c>
      <c r="H31" s="4">
        <v>1561154</v>
      </c>
      <c r="I31" s="4">
        <v>1796452</v>
      </c>
      <c r="J31" s="4">
        <v>1906748</v>
      </c>
      <c r="K31" s="4">
        <v>1887195</v>
      </c>
      <c r="L31" s="4">
        <v>1667164</v>
      </c>
      <c r="M31" s="4">
        <v>2044315.9742858952</v>
      </c>
      <c r="N31" s="4">
        <v>2200750.7970381565</v>
      </c>
      <c r="O31" s="4">
        <v>2229265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2"/>
      <c r="FK31" s="2"/>
      <c r="FL31" s="2"/>
    </row>
    <row r="32" spans="1:169" s="41" customFormat="1" ht="15.75" x14ac:dyDescent="0.25">
      <c r="A32" s="38"/>
      <c r="B32" s="39" t="s">
        <v>30</v>
      </c>
      <c r="C32" s="40">
        <f>C17+C20+C28+C29+C30+C31</f>
        <v>5700473</v>
      </c>
      <c r="D32" s="40">
        <f t="shared" ref="D32:F32" si="7">D17+D20+D28+D29+D30+D31</f>
        <v>5819477</v>
      </c>
      <c r="E32" s="40">
        <f t="shared" si="7"/>
        <v>6155961</v>
      </c>
      <c r="F32" s="40">
        <f t="shared" si="7"/>
        <v>6614944</v>
      </c>
      <c r="G32" s="40">
        <f t="shared" ref="G32:K32" si="8">G17+G20+G28+G29+G30+G31</f>
        <v>6812712</v>
      </c>
      <c r="H32" s="40">
        <f t="shared" si="8"/>
        <v>6759162</v>
      </c>
      <c r="I32" s="40">
        <f t="shared" si="8"/>
        <v>7579374.7935554506</v>
      </c>
      <c r="J32" s="40">
        <f t="shared" si="8"/>
        <v>7391621.1400966849</v>
      </c>
      <c r="K32" s="40">
        <f t="shared" si="8"/>
        <v>7934466</v>
      </c>
      <c r="L32" s="40">
        <f t="shared" ref="L32:N32" si="9">L17+L20+L28+L29+L30+L31</f>
        <v>8272748.2294343878</v>
      </c>
      <c r="M32" s="40">
        <f t="shared" si="9"/>
        <v>7121046.7009793343</v>
      </c>
      <c r="N32" s="40">
        <f t="shared" si="9"/>
        <v>7846107.028075533</v>
      </c>
      <c r="O32" s="40">
        <f t="shared" ref="O32" si="10">O17+O20+O28+O29+O30+O31</f>
        <v>10887662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35"/>
      <c r="FK32" s="35"/>
      <c r="FL32" s="35"/>
      <c r="FM32" s="36"/>
    </row>
    <row r="33" spans="1:169" s="37" customFormat="1" ht="15.75" x14ac:dyDescent="0.25">
      <c r="A33" s="32" t="s">
        <v>27</v>
      </c>
      <c r="B33" s="44" t="s">
        <v>51</v>
      </c>
      <c r="C33" s="34">
        <f>C6+C11+C13+C14+C15+C17+C20+C28+C29+C30+C31</f>
        <v>12146941</v>
      </c>
      <c r="D33" s="34">
        <f>D6+D11+D13+D14+D15+D17+D20+D28+D29+D30+D31</f>
        <v>12487105</v>
      </c>
      <c r="E33" s="34">
        <f>E6+E11+E13+E14+E15+E17+E20+E28+E29+E30+E31</f>
        <v>13014063</v>
      </c>
      <c r="F33" s="34">
        <f>F6+F11+F13+F14+F15+F17+F20+F28+F29+F30+F31</f>
        <v>13681229</v>
      </c>
      <c r="G33" s="34">
        <f t="shared" ref="G33:K33" si="11">G6+G11+G13+G14+G15+G17+G20+G28+G29+G30+G31</f>
        <v>15719336</v>
      </c>
      <c r="H33" s="34">
        <f t="shared" si="11"/>
        <v>16467403</v>
      </c>
      <c r="I33" s="34">
        <f t="shared" si="11"/>
        <v>18214964.79355545</v>
      </c>
      <c r="J33" s="34">
        <f t="shared" si="11"/>
        <v>18250834.140096687</v>
      </c>
      <c r="K33" s="34">
        <f t="shared" si="11"/>
        <v>19073674</v>
      </c>
      <c r="L33" s="34">
        <f t="shared" ref="L33:N33" si="12">L6+L11+L13+L14+L15+L17+L20+L28+L29+L30+L31</f>
        <v>18798382.229434386</v>
      </c>
      <c r="M33" s="34">
        <f t="shared" si="12"/>
        <v>20173116.392198883</v>
      </c>
      <c r="N33" s="34">
        <f t="shared" si="12"/>
        <v>22038645.771415215</v>
      </c>
      <c r="O33" s="34">
        <f t="shared" ref="O33" si="13">O6+O11+O13+O14+O15+O17+O20+O28+O29+O30+O31</f>
        <v>25856686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5"/>
      <c r="FK33" s="35"/>
      <c r="FL33" s="35"/>
      <c r="FM33" s="36"/>
    </row>
    <row r="34" spans="1:169" s="41" customFormat="1" ht="15.75" x14ac:dyDescent="0.25">
      <c r="A34" s="45" t="s">
        <v>43</v>
      </c>
      <c r="B34" s="46" t="s">
        <v>25</v>
      </c>
      <c r="C34" s="40">
        <f>GSVA_const!C34</f>
        <v>1203476</v>
      </c>
      <c r="D34" s="40">
        <f>GSVA_const!D34</f>
        <v>1247593</v>
      </c>
      <c r="E34" s="40">
        <f>GSVA_const!E34</f>
        <v>1318035</v>
      </c>
      <c r="F34" s="40">
        <f>GSVA_const!F34</f>
        <v>1451179</v>
      </c>
      <c r="G34" s="40">
        <f>GSVA_const!G34</f>
        <v>1539995</v>
      </c>
      <c r="H34" s="40">
        <f>GSVA_const!H34</f>
        <v>1806812</v>
      </c>
      <c r="I34" s="40">
        <f>GSVA_const!I34</f>
        <v>1561486</v>
      </c>
      <c r="J34" s="40">
        <f>GSVA_const!J34</f>
        <v>2502618</v>
      </c>
      <c r="K34" s="40">
        <f>GSVA_const!K34</f>
        <v>2448372</v>
      </c>
      <c r="L34" s="40">
        <f>GSVA_const!L34</f>
        <v>3752251</v>
      </c>
      <c r="M34" s="40">
        <f>GSVA_const!M34</f>
        <v>3021483.1023094994</v>
      </c>
      <c r="N34" s="40">
        <f>GSVA_const!N34</f>
        <v>3143998.9191795872</v>
      </c>
      <c r="O34" s="40">
        <f>GSVA_const!O34</f>
        <v>3592491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36"/>
      <c r="FJ34" s="36"/>
      <c r="FK34" s="36"/>
      <c r="FL34" s="36"/>
      <c r="FM34" s="36"/>
    </row>
    <row r="35" spans="1:169" s="41" customFormat="1" ht="15.75" x14ac:dyDescent="0.25">
      <c r="A35" s="45" t="s">
        <v>44</v>
      </c>
      <c r="B35" s="46" t="s">
        <v>24</v>
      </c>
      <c r="C35" s="40">
        <f>GSVA_const!C35</f>
        <v>415005</v>
      </c>
      <c r="D35" s="40">
        <f>GSVA_const!D35</f>
        <v>482938</v>
      </c>
      <c r="E35" s="40">
        <f>GSVA_const!E35</f>
        <v>459622</v>
      </c>
      <c r="F35" s="40">
        <f>GSVA_const!F35</f>
        <v>489869</v>
      </c>
      <c r="G35" s="40">
        <f>GSVA_const!G35</f>
        <v>496465</v>
      </c>
      <c r="H35" s="40">
        <f>GSVA_const!H35</f>
        <v>311024</v>
      </c>
      <c r="I35" s="40">
        <f>GSVA_const!I35</f>
        <v>250222</v>
      </c>
      <c r="J35" s="40">
        <f>GSVA_const!J35</f>
        <v>290747</v>
      </c>
      <c r="K35" s="40">
        <f>GSVA_const!K35</f>
        <v>290511</v>
      </c>
      <c r="L35" s="40">
        <f>GSVA_const!L35</f>
        <v>591379</v>
      </c>
      <c r="M35" s="40">
        <f>GSVA_const!M35</f>
        <v>762376.53227520722</v>
      </c>
      <c r="N35" s="40">
        <f>GSVA_const!N35</f>
        <v>703834.85888634634</v>
      </c>
      <c r="O35" s="40">
        <f>GSVA_const!O35</f>
        <v>564951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36"/>
      <c r="FJ35" s="36"/>
      <c r="FK35" s="36"/>
      <c r="FL35" s="36"/>
      <c r="FM35" s="36"/>
    </row>
    <row r="36" spans="1:169" s="41" customFormat="1" ht="15.75" x14ac:dyDescent="0.25">
      <c r="A36" s="45" t="s">
        <v>45</v>
      </c>
      <c r="B36" s="46" t="s">
        <v>63</v>
      </c>
      <c r="C36" s="40">
        <f>C33+C34-C35</f>
        <v>12935412</v>
      </c>
      <c r="D36" s="40">
        <f t="shared" ref="D36:O36" si="14">D33+D34-D35</f>
        <v>13251760</v>
      </c>
      <c r="E36" s="40">
        <f t="shared" si="14"/>
        <v>13872476</v>
      </c>
      <c r="F36" s="40">
        <f t="shared" si="14"/>
        <v>14642539</v>
      </c>
      <c r="G36" s="40">
        <f t="shared" si="14"/>
        <v>16762866</v>
      </c>
      <c r="H36" s="40">
        <f t="shared" si="14"/>
        <v>17963191</v>
      </c>
      <c r="I36" s="40">
        <f t="shared" si="14"/>
        <v>19526228.79355545</v>
      </c>
      <c r="J36" s="40">
        <f t="shared" si="14"/>
        <v>20462705.140096687</v>
      </c>
      <c r="K36" s="40">
        <f t="shared" si="14"/>
        <v>21231535</v>
      </c>
      <c r="L36" s="40">
        <f t="shared" si="14"/>
        <v>21959254.229434386</v>
      </c>
      <c r="M36" s="40">
        <f t="shared" si="14"/>
        <v>22432222.962233175</v>
      </c>
      <c r="N36" s="40">
        <f t="shared" si="14"/>
        <v>24478809.831708457</v>
      </c>
      <c r="O36" s="40">
        <f t="shared" si="14"/>
        <v>28884226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36"/>
      <c r="FJ36" s="36"/>
      <c r="FK36" s="36"/>
      <c r="FL36" s="36"/>
      <c r="FM36" s="36"/>
    </row>
    <row r="37" spans="1:169" s="41" customFormat="1" ht="15.75" x14ac:dyDescent="0.25">
      <c r="A37" s="45" t="s">
        <v>46</v>
      </c>
      <c r="B37" s="46" t="s">
        <v>42</v>
      </c>
      <c r="C37" s="40">
        <f>GSVA_cur!C37</f>
        <v>314410</v>
      </c>
      <c r="D37" s="40">
        <f>GSVA_cur!D37</f>
        <v>318480</v>
      </c>
      <c r="E37" s="40">
        <f>GSVA_cur!E37</f>
        <v>322600</v>
      </c>
      <c r="F37" s="40">
        <f>GSVA_cur!F37</f>
        <v>326780</v>
      </c>
      <c r="G37" s="40">
        <f>GSVA_cur!G37</f>
        <v>331010</v>
      </c>
      <c r="H37" s="40">
        <f>GSVA_cur!H37</f>
        <v>335290</v>
      </c>
      <c r="I37" s="40">
        <f>GSVA_cur!I37</f>
        <v>337620</v>
      </c>
      <c r="J37" s="40">
        <f>GSVA_cur!J37</f>
        <v>341370</v>
      </c>
      <c r="K37" s="40">
        <f>GSVA_cur!K37</f>
        <v>345120</v>
      </c>
      <c r="L37" s="40">
        <f>GSVA_cur!L37</f>
        <v>348870</v>
      </c>
      <c r="M37" s="40">
        <f>GSVA_cur!M37</f>
        <v>352390</v>
      </c>
      <c r="N37" s="40">
        <f>GSVA_cur!N37</f>
        <v>355730</v>
      </c>
      <c r="O37" s="40">
        <f>GSVA_cur!O37</f>
        <v>359080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</row>
    <row r="38" spans="1:169" s="41" customFormat="1" ht="15.75" x14ac:dyDescent="0.25">
      <c r="A38" s="45" t="s">
        <v>47</v>
      </c>
      <c r="B38" s="46" t="s">
        <v>64</v>
      </c>
      <c r="C38" s="40">
        <f>C36/C37*1000</f>
        <v>41141.859355618457</v>
      </c>
      <c r="D38" s="40">
        <f t="shared" ref="D38:K38" si="15">D36/D37*1000</f>
        <v>41609.394624466215</v>
      </c>
      <c r="E38" s="40">
        <f t="shared" si="15"/>
        <v>43002.09547427154</v>
      </c>
      <c r="F38" s="40">
        <f t="shared" si="15"/>
        <v>44808.553155027847</v>
      </c>
      <c r="G38" s="40">
        <f t="shared" si="15"/>
        <v>50641.569741095438</v>
      </c>
      <c r="H38" s="40">
        <f t="shared" si="15"/>
        <v>53575.087237913453</v>
      </c>
      <c r="I38" s="40">
        <f t="shared" si="15"/>
        <v>57834.929191266659</v>
      </c>
      <c r="J38" s="40">
        <f t="shared" si="15"/>
        <v>59942.892287244598</v>
      </c>
      <c r="K38" s="40">
        <f t="shared" si="15"/>
        <v>61519.283147890594</v>
      </c>
      <c r="L38" s="40">
        <f t="shared" ref="L38" si="16">L36/L37*1000</f>
        <v>62943.945393511582</v>
      </c>
      <c r="M38" s="40">
        <f t="shared" ref="M38:O38" si="17">M36/M37*1000</f>
        <v>63657.376662882525</v>
      </c>
      <c r="N38" s="40">
        <f t="shared" si="17"/>
        <v>68812.891326872792</v>
      </c>
      <c r="O38" s="40">
        <f t="shared" si="17"/>
        <v>80439.528795811508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6"/>
      <c r="AZ38" s="36"/>
      <c r="BA38" s="36"/>
      <c r="BB38" s="36"/>
      <c r="BC38" s="36"/>
      <c r="BD38" s="36"/>
      <c r="BE38" s="40"/>
      <c r="BF38" s="40"/>
      <c r="BG38" s="40"/>
      <c r="BH38" s="40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</row>
    <row r="39" spans="1:169" x14ac:dyDescent="0.25">
      <c r="A39" s="1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16" max="1048575" man="1"/>
    <brk id="32" max="1048575" man="1"/>
    <brk id="96" max="95" man="1"/>
    <brk id="132" max="1048575" man="1"/>
    <brk id="156" max="1048575" man="1"/>
    <brk id="164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2024-08-16T06:20:43Z</dcterms:modified>
</cp:coreProperties>
</file>