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964368D2-F730-4DA4-AF56-C27845CBA632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N37" i="12" l="1"/>
  <c r="N34" i="12"/>
  <c r="N35" i="12"/>
  <c r="C34" i="11"/>
  <c r="D34" i="11"/>
  <c r="E34" i="11"/>
  <c r="F34" i="11"/>
  <c r="G34" i="11"/>
  <c r="H34" i="11"/>
  <c r="I34" i="11"/>
  <c r="J34" i="11"/>
  <c r="K34" i="11"/>
  <c r="L34" i="11"/>
  <c r="M34" i="11"/>
  <c r="N34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N6" i="11"/>
  <c r="N16" i="11"/>
  <c r="N17" i="11"/>
  <c r="N20" i="11"/>
  <c r="N37" i="11"/>
  <c r="N37" i="1"/>
  <c r="N32" i="11" l="1"/>
  <c r="N33" i="11"/>
  <c r="N36" i="11" s="1"/>
  <c r="N12" i="11"/>
  <c r="N38" i="11" l="1"/>
  <c r="I2" i="1"/>
  <c r="I2" i="11"/>
  <c r="I2" i="12"/>
  <c r="I2" i="10"/>
  <c r="N20" i="1" l="1"/>
  <c r="N20" i="12"/>
  <c r="N20" i="10"/>
  <c r="N17" i="1"/>
  <c r="N17" i="12"/>
  <c r="N17" i="10"/>
  <c r="N16" i="1"/>
  <c r="N16" i="12"/>
  <c r="N16" i="10"/>
  <c r="N6" i="1"/>
  <c r="N6" i="12"/>
  <c r="N6" i="10"/>
  <c r="N12" i="10" s="1"/>
  <c r="N33" i="1" l="1"/>
  <c r="N12" i="1"/>
  <c r="N32" i="12"/>
  <c r="N12" i="12"/>
  <c r="N33" i="12"/>
  <c r="N32" i="1"/>
  <c r="N33" i="10"/>
  <c r="N32" i="10"/>
  <c r="M34" i="12"/>
  <c r="M35" i="12"/>
  <c r="M37" i="12"/>
  <c r="M37" i="11"/>
  <c r="M37" i="1"/>
  <c r="N36" i="1" l="1"/>
  <c r="N36" i="10"/>
  <c r="N36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7" i="12"/>
  <c r="E37" i="12"/>
  <c r="F37" i="12"/>
  <c r="G37" i="12"/>
  <c r="H37" i="12"/>
  <c r="I37" i="12"/>
  <c r="J37" i="12"/>
  <c r="K37" i="12"/>
  <c r="L37" i="12"/>
  <c r="L20" i="12"/>
  <c r="D37" i="11"/>
  <c r="E37" i="11"/>
  <c r="F37" i="11"/>
  <c r="G37" i="11"/>
  <c r="H37" i="11"/>
  <c r="I37" i="11"/>
  <c r="J37" i="11"/>
  <c r="K37" i="11"/>
  <c r="L37" i="11"/>
  <c r="L20" i="11"/>
  <c r="D37" i="1"/>
  <c r="E37" i="1"/>
  <c r="F37" i="1"/>
  <c r="G37" i="1"/>
  <c r="H37" i="1"/>
  <c r="I37" i="1"/>
  <c r="J37" i="1"/>
  <c r="K37" i="1"/>
  <c r="L37" i="1"/>
  <c r="L20" i="1"/>
  <c r="L20" i="10"/>
  <c r="N38" i="1" l="1"/>
  <c r="N38" i="12"/>
  <c r="N38" i="10"/>
  <c r="L16" i="1"/>
  <c r="M16" i="1"/>
  <c r="L17" i="1"/>
  <c r="M17" i="1"/>
  <c r="L16" i="11"/>
  <c r="M16" i="11"/>
  <c r="L17" i="11"/>
  <c r="M17" i="11"/>
  <c r="L16" i="12"/>
  <c r="M16" i="12"/>
  <c r="L17" i="12"/>
  <c r="M17" i="12"/>
  <c r="L16" i="10"/>
  <c r="M16" i="10"/>
  <c r="L17" i="10"/>
  <c r="M17" i="10"/>
  <c r="L6" i="1"/>
  <c r="M6" i="1"/>
  <c r="L6" i="11"/>
  <c r="M6" i="11"/>
  <c r="L6" i="12"/>
  <c r="M6" i="12"/>
  <c r="L6" i="10"/>
  <c r="M6" i="10"/>
  <c r="L32" i="12" l="1"/>
  <c r="M12" i="12"/>
  <c r="L12" i="12"/>
  <c r="L32" i="11"/>
  <c r="M12" i="11"/>
  <c r="L32" i="1"/>
  <c r="L12" i="1"/>
  <c r="L32" i="10"/>
  <c r="M12" i="1"/>
  <c r="M12" i="10"/>
  <c r="L12" i="11"/>
  <c r="L33" i="11"/>
  <c r="L33" i="12"/>
  <c r="L33" i="1"/>
  <c r="L12" i="10"/>
  <c r="L33" i="10"/>
  <c r="L36" i="10" s="1"/>
  <c r="J17" i="12"/>
  <c r="K17" i="12"/>
  <c r="D17" i="11"/>
  <c r="E17" i="11"/>
  <c r="F17" i="11"/>
  <c r="G17" i="11"/>
  <c r="H17" i="11"/>
  <c r="I17" i="11"/>
  <c r="J17" i="11"/>
  <c r="K17" i="11"/>
  <c r="D17" i="1"/>
  <c r="E17" i="1"/>
  <c r="F17" i="1"/>
  <c r="G17" i="1"/>
  <c r="H17" i="1"/>
  <c r="I17" i="1"/>
  <c r="J17" i="1"/>
  <c r="K17" i="1"/>
  <c r="D20" i="10"/>
  <c r="E20" i="10"/>
  <c r="F20" i="10"/>
  <c r="G20" i="10"/>
  <c r="H20" i="10"/>
  <c r="I20" i="10"/>
  <c r="J20" i="10"/>
  <c r="K20" i="10"/>
  <c r="D17" i="10"/>
  <c r="E17" i="10"/>
  <c r="F17" i="10"/>
  <c r="G17" i="10"/>
  <c r="H17" i="10"/>
  <c r="I17" i="10"/>
  <c r="J17" i="10"/>
  <c r="K17" i="10"/>
  <c r="L36" i="12" l="1"/>
  <c r="L38" i="12" s="1"/>
  <c r="L36" i="11"/>
  <c r="L38" i="11" s="1"/>
  <c r="L36" i="1"/>
  <c r="K20" i="1"/>
  <c r="K32" i="1" s="1"/>
  <c r="M20" i="1"/>
  <c r="K20" i="11"/>
  <c r="K32" i="11" s="1"/>
  <c r="M20" i="11"/>
  <c r="K20" i="12"/>
  <c r="M20" i="12"/>
  <c r="K32" i="10"/>
  <c r="M20" i="10"/>
  <c r="K16" i="1"/>
  <c r="K16" i="11"/>
  <c r="K16" i="12"/>
  <c r="K16" i="10"/>
  <c r="K6" i="1"/>
  <c r="K6" i="11"/>
  <c r="K6" i="12"/>
  <c r="K6" i="10"/>
  <c r="K33" i="11" l="1"/>
  <c r="K36" i="11" s="1"/>
  <c r="K38" i="11" s="1"/>
  <c r="M32" i="12"/>
  <c r="M33" i="12"/>
  <c r="M32" i="11"/>
  <c r="M33" i="11"/>
  <c r="M33" i="1"/>
  <c r="M32" i="1"/>
  <c r="M33" i="10"/>
  <c r="M36" i="10" s="1"/>
  <c r="M32" i="10"/>
  <c r="K32" i="12"/>
  <c r="L38" i="1"/>
  <c r="L38" i="10"/>
  <c r="K33" i="12"/>
  <c r="K12" i="10"/>
  <c r="K12" i="1"/>
  <c r="K33" i="1"/>
  <c r="K33" i="10"/>
  <c r="K36" i="10" s="1"/>
  <c r="K12" i="12"/>
  <c r="K12" i="11"/>
  <c r="M36" i="12" l="1"/>
  <c r="M38" i="12" s="1"/>
  <c r="M36" i="11"/>
  <c r="M38" i="11" s="1"/>
  <c r="M36" i="1"/>
  <c r="K36" i="12"/>
  <c r="K38" i="12" s="1"/>
  <c r="K36" i="1"/>
  <c r="C35" i="12"/>
  <c r="C34" i="12"/>
  <c r="M38" i="1" l="1"/>
  <c r="M38" i="10"/>
  <c r="K38" i="1"/>
  <c r="K38" i="10"/>
  <c r="H6" i="1" l="1"/>
  <c r="C37" i="1"/>
  <c r="H20" i="1" l="1"/>
  <c r="I20" i="1"/>
  <c r="J20" i="1"/>
  <c r="H20" i="11"/>
  <c r="H32" i="11" s="1"/>
  <c r="I20" i="11"/>
  <c r="I32" i="11" s="1"/>
  <c r="J20" i="11"/>
  <c r="J32" i="11" s="1"/>
  <c r="H20" i="12"/>
  <c r="I20" i="12"/>
  <c r="J20" i="12"/>
  <c r="J32" i="12" s="1"/>
  <c r="I17" i="12"/>
  <c r="I16" i="1"/>
  <c r="J16" i="1"/>
  <c r="I16" i="11"/>
  <c r="J16" i="11"/>
  <c r="I16" i="12"/>
  <c r="J16" i="12"/>
  <c r="I16" i="10"/>
  <c r="J16" i="10"/>
  <c r="I6" i="1"/>
  <c r="J6" i="1"/>
  <c r="J12" i="1" s="1"/>
  <c r="I6" i="11"/>
  <c r="J6" i="11"/>
  <c r="I6" i="12"/>
  <c r="J6" i="12"/>
  <c r="J33" i="12" s="1"/>
  <c r="J36" i="12" s="1"/>
  <c r="J38" i="12" s="1"/>
  <c r="I6" i="10"/>
  <c r="J6" i="10"/>
  <c r="I33" i="11" l="1"/>
  <c r="I36" i="11" s="1"/>
  <c r="I38" i="11" s="1"/>
  <c r="J33" i="11"/>
  <c r="J36" i="11" s="1"/>
  <c r="J38" i="11" s="1"/>
  <c r="I33" i="12"/>
  <c r="I36" i="12" s="1"/>
  <c r="I38" i="12" s="1"/>
  <c r="I32" i="12"/>
  <c r="I33" i="1"/>
  <c r="J33" i="1"/>
  <c r="I32" i="10"/>
  <c r="J32" i="10"/>
  <c r="I33" i="10"/>
  <c r="I36" i="10" s="1"/>
  <c r="J33" i="10"/>
  <c r="J36" i="10" s="1"/>
  <c r="J12" i="12"/>
  <c r="J12" i="11"/>
  <c r="I12" i="11"/>
  <c r="J32" i="1"/>
  <c r="I12" i="1"/>
  <c r="I32" i="1"/>
  <c r="J12" i="10"/>
  <c r="I12" i="10"/>
  <c r="I12" i="12"/>
  <c r="J36" i="1" l="1"/>
  <c r="I36" i="1"/>
  <c r="J38" i="1" l="1"/>
  <c r="J38" i="10"/>
  <c r="I38" i="1"/>
  <c r="I38" i="10"/>
  <c r="H17" i="12" l="1"/>
  <c r="H32" i="12" s="1"/>
  <c r="C16" i="11" l="1"/>
  <c r="D16" i="11"/>
  <c r="E16" i="11"/>
  <c r="C17" i="11"/>
  <c r="G20" i="1" l="1"/>
  <c r="H33" i="1" l="1"/>
  <c r="H32" i="10"/>
  <c r="H32" i="1"/>
  <c r="G32" i="1"/>
  <c r="H16" i="1"/>
  <c r="H16" i="11"/>
  <c r="H16" i="12"/>
  <c r="H16" i="10"/>
  <c r="H6" i="11"/>
  <c r="H33" i="11" s="1"/>
  <c r="H36" i="11" s="1"/>
  <c r="H38" i="11" s="1"/>
  <c r="H6" i="12"/>
  <c r="H33" i="12" s="1"/>
  <c r="H36" i="12" s="1"/>
  <c r="H38" i="12" s="1"/>
  <c r="H6" i="10"/>
  <c r="H36" i="1" l="1"/>
  <c r="H33" i="10"/>
  <c r="H36" i="10" s="1"/>
  <c r="H38" i="1"/>
  <c r="H12" i="11"/>
  <c r="H12" i="1"/>
  <c r="H12" i="10"/>
  <c r="H12" i="12"/>
  <c r="C37" i="12"/>
  <c r="G6" i="1" l="1"/>
  <c r="G16" i="1"/>
  <c r="G6" i="11"/>
  <c r="G16" i="11"/>
  <c r="G20" i="11"/>
  <c r="G32" i="11" s="1"/>
  <c r="G6" i="12"/>
  <c r="G16" i="12"/>
  <c r="G17" i="12"/>
  <c r="G20" i="12"/>
  <c r="G6" i="10"/>
  <c r="G16" i="10"/>
  <c r="G33" i="11" l="1"/>
  <c r="G36" i="11" s="1"/>
  <c r="G38" i="11" s="1"/>
  <c r="G32" i="12"/>
  <c r="G33" i="12"/>
  <c r="G36" i="12" s="1"/>
  <c r="G38" i="12" s="1"/>
  <c r="G33" i="1"/>
  <c r="G32" i="10"/>
  <c r="G33" i="10"/>
  <c r="G36" i="10" s="1"/>
  <c r="H38" i="10"/>
  <c r="G12" i="11"/>
  <c r="G12" i="12"/>
  <c r="G12" i="10"/>
  <c r="G12" i="1"/>
  <c r="G36" i="1" l="1"/>
  <c r="G38" i="10" l="1"/>
  <c r="G38" i="1"/>
  <c r="C37" i="11" l="1"/>
  <c r="F20" i="12" l="1"/>
  <c r="E20" i="12"/>
  <c r="D20" i="12"/>
  <c r="C20" i="12"/>
  <c r="F17" i="12"/>
  <c r="E17" i="12"/>
  <c r="D17" i="12"/>
  <c r="D32" i="12" s="1"/>
  <c r="C17" i="12"/>
  <c r="F16" i="12"/>
  <c r="E16" i="12"/>
  <c r="D16" i="12"/>
  <c r="C16" i="12"/>
  <c r="F6" i="12"/>
  <c r="E6" i="12"/>
  <c r="D6" i="12"/>
  <c r="C6" i="12"/>
  <c r="F20" i="11"/>
  <c r="F32" i="11" s="1"/>
  <c r="E20" i="11"/>
  <c r="E32" i="11" s="1"/>
  <c r="D20" i="11"/>
  <c r="D32" i="11" s="1"/>
  <c r="C20" i="11"/>
  <c r="F16" i="11"/>
  <c r="F6" i="11"/>
  <c r="E6" i="11"/>
  <c r="D6" i="11"/>
  <c r="C6" i="11"/>
  <c r="F20" i="1"/>
  <c r="E20" i="1"/>
  <c r="D20" i="1"/>
  <c r="C20" i="1"/>
  <c r="C17" i="1"/>
  <c r="F16" i="1"/>
  <c r="E16" i="1"/>
  <c r="D16" i="1"/>
  <c r="C16" i="1"/>
  <c r="F6" i="1"/>
  <c r="E6" i="1"/>
  <c r="D6" i="1"/>
  <c r="C6" i="1"/>
  <c r="F16" i="10"/>
  <c r="F6" i="10"/>
  <c r="C20" i="10"/>
  <c r="C17" i="10"/>
  <c r="E16" i="10"/>
  <c r="D16" i="10"/>
  <c r="C16" i="10"/>
  <c r="E6" i="10"/>
  <c r="D6" i="10"/>
  <c r="C6" i="10"/>
  <c r="E32" i="12" l="1"/>
  <c r="F32" i="12"/>
  <c r="E33" i="11"/>
  <c r="E36" i="11" s="1"/>
  <c r="E38" i="11" s="1"/>
  <c r="D33" i="11"/>
  <c r="D36" i="11" s="1"/>
  <c r="D38" i="11" s="1"/>
  <c r="F33" i="11"/>
  <c r="F36" i="11" s="1"/>
  <c r="F38" i="11" s="1"/>
  <c r="E33" i="12"/>
  <c r="E36" i="12" s="1"/>
  <c r="E38" i="12" s="1"/>
  <c r="D33" i="12"/>
  <c r="D36" i="12" s="1"/>
  <c r="D38" i="12" s="1"/>
  <c r="F33" i="12"/>
  <c r="F36" i="12" s="1"/>
  <c r="F38" i="12" s="1"/>
  <c r="C33" i="11"/>
  <c r="D33" i="1"/>
  <c r="F33" i="1"/>
  <c r="E33" i="1"/>
  <c r="F32" i="10"/>
  <c r="D32" i="10"/>
  <c r="F33" i="10"/>
  <c r="F36" i="10" s="1"/>
  <c r="D33" i="10"/>
  <c r="D36" i="10" s="1"/>
  <c r="E33" i="10"/>
  <c r="E36" i="10" s="1"/>
  <c r="E32" i="10"/>
  <c r="D32" i="1"/>
  <c r="F32" i="1"/>
  <c r="E32" i="1"/>
  <c r="C32" i="12"/>
  <c r="C32" i="1"/>
  <c r="E12" i="12"/>
  <c r="C32" i="11"/>
  <c r="E12" i="11"/>
  <c r="C33" i="1"/>
  <c r="C12" i="10"/>
  <c r="C33" i="12"/>
  <c r="F12" i="10"/>
  <c r="C12" i="12"/>
  <c r="D12" i="12"/>
  <c r="F12" i="12"/>
  <c r="C12" i="11"/>
  <c r="D12" i="11"/>
  <c r="F12" i="11"/>
  <c r="D12" i="1"/>
  <c r="C12" i="1"/>
  <c r="E12" i="1"/>
  <c r="F12" i="1"/>
  <c r="D12" i="10"/>
  <c r="C33" i="10"/>
  <c r="C36" i="10" s="1"/>
  <c r="C32" i="10"/>
  <c r="E12" i="10"/>
  <c r="D36" i="1" l="1"/>
  <c r="C36" i="1"/>
  <c r="E36" i="1"/>
  <c r="F36" i="1"/>
  <c r="C36" i="12"/>
  <c r="C36" i="11"/>
  <c r="C38" i="10" l="1"/>
  <c r="E38" i="1"/>
  <c r="C38" i="1"/>
  <c r="F38" i="1"/>
  <c r="D38" i="1"/>
  <c r="E38" i="10"/>
  <c r="F38" i="10"/>
  <c r="D38" i="10"/>
  <c r="C38" i="12"/>
  <c r="C38" i="11"/>
</calcChain>
</file>

<file path=xl/sharedStrings.xml><?xml version="1.0" encoding="utf-8"?>
<sst xmlns="http://schemas.openxmlformats.org/spreadsheetml/2006/main" count="276" uniqueCount="75">
  <si>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</si>
  <si>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</si>
  <si>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</si>
  <si>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</si>
  <si>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</si>
  <si>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</si>
  <si>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</si>
  <si>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</si>
  <si>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</si>
  <si>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</si>
  <si>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</si>
  <si>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</si>
  <si>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</si>
  <si>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</si>
  <si>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</si>
  <si>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</si>
  <si>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</si>
  <si>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</si>
  <si>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</si>
  <si>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</si>
  <si>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</si>
  <si>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</si>
  <si>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</si>
  <si>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</si>
  <si>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</si>
  <si>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</si>
  <si>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</si>
  <si>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</si>
  <si>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</si>
  <si>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</si>
  <si>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</si>
  <si>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</si>
  <si>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</si>
  <si>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</si>
  <si>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</si>
  <si>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</si>
  <si>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</si>
  <si>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</si>
  <si>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</si>
  <si>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</si>
  <si>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</si>
  <si>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</si>
  <si>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</si>
  <si>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</si>
  <si>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</si>
  <si>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</si>
  <si>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</si>
  <si>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</si>
  <si>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</si>
  <si>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</si>
  <si>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</si>
  <si>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</si>
  <si>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</si>
  <si>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</si>
  <si>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</si>
  <si>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</si>
  <si>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</si>
  <si>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</si>
  <si>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</si>
  <si>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</si>
  <si>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</si>
  <si>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</si>
  <si>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</si>
  <si>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</si>
  <si>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</si>
  <si>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</si>
  <si>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Chandigarh</t>
  </si>
  <si>
    <t>2016-17</t>
  </si>
  <si>
    <t>2017-18</t>
  </si>
  <si>
    <t>2018-19</t>
  </si>
  <si>
    <t>2019-20</t>
  </si>
  <si>
    <t>2020-21</t>
  </si>
  <si>
    <t>2021-22</t>
  </si>
  <si>
    <t>2022-23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</si>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</sst>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 Rounded MT Bold"/>
      <family val="2"/>
    </font>
    <font>
      <sz val="11"/>
      <name val="Arial Rounded MT Bold"/>
      <family val="2"/>
    </font>
    <font>
      <sz val="12"/>
      <name val="Arial Rounded MT Bold"/>
      <family val="2"/>
    </font>
    <font>
      <sz val="11"/>
      <color indexed="8"/>
      <name val="Arial Rounded MT Bold"/>
      <family val="2"/>
    </font>
    <font>
      <sz val="12"/>
      <color theme="1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1" fillId="0" borderId="0" xfId="0" applyFont="1" applyFill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0" fontId="7" fillId="4" borderId="1" xfId="0" applyFont="1" applyFill="1" applyBorder="1" applyAlignment="1" applyProtection="1">
      <alignment horizontal="left" vertical="center" wrapText="1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top" wrapText="1"/>
    </xf>
    <xf numFmtId="0" fontId="10" fillId="4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/>
      <protection locked="0"/>
    </xf>
    <xf numFmtId="0" fontId="1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</xf>
    <xf numFmtId="1" fontId="7" fillId="0" borderId="0" xfId="0" applyNumberFormat="1" applyFont="1" applyFill="1" applyBorder="1" applyAlignment="1" applyProtection="1">
      <alignment horizontal="left"/>
    </xf>
    <xf numFmtId="0" fontId="7" fillId="0" borderId="0" xfId="0" quotePrefix="1" applyFont="1" applyFill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/>
    </xf>
    <xf numFmtId="1" fontId="7" fillId="4" borderId="1" xfId="0" applyNumberFormat="1" applyFont="1" applyFill="1" applyBorder="1" applyAlignment="1" applyProtection="1">
      <alignment horizontal="left"/>
    </xf>
    <xf numFmtId="1" fontId="7" fillId="4" borderId="0" xfId="0" applyNumberFormat="1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left"/>
    </xf>
    <xf numFmtId="1" fontId="7" fillId="0" borderId="1" xfId="0" applyNumberFormat="1" applyFont="1" applyFill="1" applyBorder="1" applyAlignment="1" applyProtection="1">
      <alignment horizontal="left"/>
      <protection locked="0"/>
    </xf>
    <xf numFmtId="1" fontId="7" fillId="0" borderId="0" xfId="0" applyNumberFormat="1" applyFont="1" applyFill="1" applyBorder="1" applyAlignment="1" applyProtection="1">
      <alignment horizontal="left"/>
      <protection locked="0"/>
    </xf>
    <xf numFmtId="1" fontId="7" fillId="4" borderId="1" xfId="0" applyNumberFormat="1" applyFont="1" applyFill="1" applyBorder="1" applyAlignment="1" applyProtection="1">
      <alignment horizontal="left"/>
      <protection locked="0"/>
    </xf>
    <xf numFmtId="1" fontId="7" fillId="4" borderId="0" xfId="0" applyNumberFormat="1" applyFont="1" applyFill="1" applyBorder="1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1" fontId="7" fillId="0" borderId="0" xfId="0" applyNumberFormat="1" applyFont="1" applyFill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7" fillId="0" borderId="0" xfId="0" quotePrefix="1" applyFont="1" applyFill="1" applyBorder="1" applyAlignment="1" applyProtection="1">
      <alignment horizontal="left"/>
      <protection locked="0"/>
    </xf>
    <xf numFmtId="49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0" xfId="0" applyNumberFormat="1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horizontal="left" vertical="center" wrapText="1"/>
    </xf>
    <xf numFmtId="49" fontId="14" fillId="4" borderId="0" xfId="0" applyNumberFormat="1" applyFont="1" applyFill="1" applyBorder="1" applyAlignment="1" applyProtection="1">
      <alignment horizontal="left" vertical="center" wrapText="1"/>
    </xf>
    <xf numFmtId="49" fontId="12" fillId="4" borderId="0" xfId="0" quotePrefix="1" applyNumberFormat="1" applyFont="1" applyFill="1" applyBorder="1" applyAlignment="1" applyProtection="1">
      <alignment horizontal="left" vertical="center" wrapText="1"/>
    </xf>
    <xf numFmtId="49" fontId="12" fillId="0" borderId="0" xfId="0" quotePrefix="1" applyNumberFormat="1" applyFont="1" applyFill="1" applyBorder="1" applyAlignment="1" applyProtection="1">
      <alignment horizontal="left" vertical="center" wrapText="1"/>
    </xf>
    <xf numFmtId="49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3" xfId="0" applyNumberFormat="1" applyFont="1" applyFill="1" applyBorder="1" applyAlignment="1" applyProtection="1">
      <alignment horizontal="left" vertical="center" wrapText="1"/>
    </xf>
    <xf numFmtId="49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49" fontId="14" fillId="4" borderId="3" xfId="0" applyNumberFormat="1" applyFont="1" applyFill="1" applyBorder="1" applyAlignment="1" applyProtection="1">
      <alignment horizontal="left" vertical="center" wrapText="1"/>
    </xf>
    <xf numFmtId="49" fontId="12" fillId="0" borderId="3" xfId="0" quotePrefix="1" applyNumberFormat="1" applyFont="1" applyFill="1" applyBorder="1" applyAlignment="1" applyProtection="1">
      <alignment horizontal="left" vertical="center" wrapText="1"/>
    </xf>
    <xf numFmtId="49" fontId="12" fillId="4" borderId="3" xfId="0" quotePrefix="1" applyNumberFormat="1" applyFont="1" applyFill="1" applyBorder="1" applyAlignment="1" applyProtection="1">
      <alignment horizontal="left" vertical="center" wrapText="1"/>
    </xf>
    <xf numFmtId="1" fontId="18" fillId="0" borderId="1" xfId="0" applyNumberFormat="1" applyFont="1" applyBorder="1" applyAlignment="1">
      <alignment horizontal="left" vertical="center" wrapText="1"/>
    </xf>
    <xf numFmtId="1" fontId="19" fillId="0" borderId="1" xfId="10" applyNumberFormat="1" applyFont="1" applyBorder="1" applyAlignment="1">
      <alignment horizontal="left" vertical="center" wrapText="1"/>
    </xf>
    <xf numFmtId="1" fontId="19" fillId="0" borderId="1" xfId="12" applyNumberFormat="1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horizontal="left" vertical="center" wrapText="1"/>
    </xf>
    <xf numFmtId="0" fontId="19" fillId="0" borderId="1" xfId="12" applyFont="1" applyBorder="1" applyAlignment="1">
      <alignment horizontal="left" vertical="center" wrapText="1"/>
    </xf>
    <xf numFmtId="1" fontId="19" fillId="3" borderId="1" xfId="0" applyNumberFormat="1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1" fontId="19" fillId="3" borderId="1" xfId="0" applyNumberFormat="1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1" fontId="18" fillId="0" borderId="1" xfId="0" applyNumberFormat="1" applyFont="1" applyBorder="1" applyAlignment="1">
      <alignment horizontal="left" vertical="center"/>
    </xf>
    <xf numFmtId="1" fontId="20" fillId="0" borderId="1" xfId="10" applyNumberFormat="1" applyFont="1" applyBorder="1" applyAlignment="1">
      <alignment horizontal="left" vertical="center" wrapText="1"/>
    </xf>
    <xf numFmtId="1" fontId="20" fillId="0" borderId="1" xfId="0" applyNumberFormat="1" applyFont="1" applyBorder="1" applyAlignment="1">
      <alignment horizontal="left" vertical="center" wrapText="1"/>
    </xf>
    <xf numFmtId="1" fontId="20" fillId="0" borderId="1" xfId="12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/>
    </xf>
    <xf numFmtId="1" fontId="17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Border="1" applyAlignment="1">
      <alignment horizontal="left" vertical="center" wrapText="1"/>
    </xf>
    <xf numFmtId="0" fontId="20" fillId="0" borderId="1" xfId="12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1" fontId="20" fillId="3" borderId="1" xfId="0" applyNumberFormat="1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V39"/>
  <sheetViews>
    <sheetView tabSelected="1" zoomScale="82" zoomScaleNormal="82" zoomScaleSheetLayoutView="100" workbookViewId="0">
      <pane xSplit="2" ySplit="5" topLeftCell="C30" activePane="bottomRight" state="frozen"/>
      <selection activeCell="I31" sqref="I31"/>
      <selection pane="topRight" activeCell="I31" sqref="I31"/>
      <selection pane="bottomLeft" activeCell="I31" sqref="I31"/>
      <selection pane="bottomRight" activeCell="O1" sqref="O1:AR1048576"/>
    </sheetView>
  </sheetViews>
  <sheetFormatPr defaultColWidth="8.85546875" defaultRowHeight="15" x14ac:dyDescent="0.25"/>
  <cols>
    <col min="1" max="1" width="11" style="9" customWidth="1"/>
    <col min="2" max="2" width="31.140625" style="9" customWidth="1"/>
    <col min="3" max="5" width="10.7109375" style="9" customWidth="1"/>
    <col min="6" max="6" width="10.7109375" style="11" customWidth="1"/>
    <col min="7" max="14" width="13" style="12" customWidth="1"/>
    <col min="15" max="41" width="9.140625" style="11" customWidth="1"/>
    <col min="42" max="42" width="12.42578125" style="11" customWidth="1"/>
    <col min="43" max="64" width="9.140625" style="11" customWidth="1"/>
    <col min="65" max="65" width="12.140625" style="11" customWidth="1"/>
    <col min="66" max="69" width="9.140625" style="11" customWidth="1"/>
    <col min="70" max="74" width="9.140625" style="11" hidden="1" customWidth="1"/>
    <col min="75" max="75" width="9.140625" style="11" customWidth="1"/>
    <col min="76" max="80" width="9.140625" style="11" hidden="1" customWidth="1"/>
    <col min="81" max="81" width="9.140625" style="11" customWidth="1"/>
    <col min="82" max="86" width="9.140625" style="11" hidden="1" customWidth="1"/>
    <col min="87" max="87" width="9.140625" style="11" customWidth="1"/>
    <col min="88" max="92" width="9.140625" style="11" hidden="1" customWidth="1"/>
    <col min="93" max="93" width="9.140625" style="11" customWidth="1"/>
    <col min="94" max="98" width="9.140625" style="11" hidden="1" customWidth="1"/>
    <col min="99" max="99" width="9.140625" style="12" customWidth="1"/>
    <col min="100" max="104" width="9.140625" style="12" hidden="1" customWidth="1"/>
    <col min="105" max="105" width="9.140625" style="12" customWidth="1"/>
    <col min="106" max="110" width="9.140625" style="12" hidden="1" customWidth="1"/>
    <col min="111" max="111" width="9.140625" style="12" customWidth="1"/>
    <col min="112" max="116" width="9.140625" style="12" hidden="1" customWidth="1"/>
    <col min="117" max="117" width="9.140625" style="12" customWidth="1"/>
    <col min="118" max="147" width="9.140625" style="11" customWidth="1"/>
    <col min="148" max="148" width="9.140625" style="11" hidden="1" customWidth="1"/>
    <col min="149" max="156" width="9.140625" style="11" customWidth="1"/>
    <col min="157" max="157" width="9.140625" style="11" hidden="1" customWidth="1"/>
    <col min="158" max="162" width="9.140625" style="11" customWidth="1"/>
    <col min="163" max="163" width="9.140625" style="11" hidden="1" customWidth="1"/>
    <col min="164" max="173" width="9.140625" style="11" customWidth="1"/>
    <col min="174" max="177" width="8.85546875" style="11"/>
    <col min="178" max="178" width="12.7109375" style="11" bestFit="1" customWidth="1"/>
    <col min="179" max="16384" width="8.85546875" style="9"/>
  </cols>
  <sheetData>
    <row r="1" spans="1:178" ht="15.75" x14ac:dyDescent="0.25">
      <c r="A1" s="9" t="s">
        <v>53</v>
      </c>
      <c r="B1" s="10" t="s">
        <v>66</v>
      </c>
    </row>
    <row r="2" spans="1:178" ht="15.75" x14ac:dyDescent="0.25">
      <c r="A2" s="1" t="s">
        <v>48</v>
      </c>
      <c r="I2" s="12" t="str">
        <f>[1]GSVA_cur!$I$3</f>
        <v>As on 01.08.2024</v>
      </c>
    </row>
    <row r="3" spans="1:178" ht="15.75" x14ac:dyDescent="0.25">
      <c r="A3" s="1"/>
    </row>
    <row r="4" spans="1:178" ht="15.75" x14ac:dyDescent="0.25">
      <c r="A4" s="1"/>
      <c r="E4" s="14"/>
      <c r="F4" s="14" t="s">
        <v>57</v>
      </c>
    </row>
    <row r="5" spans="1:178" ht="15.75" x14ac:dyDescent="0.25">
      <c r="A5" s="42" t="s">
        <v>0</v>
      </c>
      <c r="B5" s="15" t="s">
        <v>1</v>
      </c>
      <c r="C5" s="16" t="s">
        <v>21</v>
      </c>
      <c r="D5" s="16" t="s">
        <v>22</v>
      </c>
      <c r="E5" s="16" t="s">
        <v>23</v>
      </c>
      <c r="F5" s="16" t="s">
        <v>56</v>
      </c>
      <c r="G5" s="17" t="s">
        <v>65</v>
      </c>
      <c r="H5" s="17" t="s">
        <v>67</v>
      </c>
      <c r="I5" s="17" t="s">
        <v>68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73</v>
      </c>
    </row>
    <row r="6" spans="1:178" s="22" customFormat="1" ht="15.75" x14ac:dyDescent="0.25">
      <c r="A6" s="43" t="s">
        <v>26</v>
      </c>
      <c r="B6" s="5" t="s">
        <v>2</v>
      </c>
      <c r="C6" s="18">
        <f>SUM(C7:C10)</f>
        <v>12641</v>
      </c>
      <c r="D6" s="18">
        <f t="shared" ref="D6:E6" si="0">SUM(D7:D10)</f>
        <v>13205</v>
      </c>
      <c r="E6" s="18">
        <f t="shared" si="0"/>
        <v>14570</v>
      </c>
      <c r="F6" s="18">
        <f t="shared" ref="F6:N6" si="1">SUM(F7:F10)</f>
        <v>16199</v>
      </c>
      <c r="G6" s="18">
        <f t="shared" si="1"/>
        <v>18221</v>
      </c>
      <c r="H6" s="18">
        <f t="shared" si="1"/>
        <v>17474</v>
      </c>
      <c r="I6" s="18">
        <f t="shared" si="1"/>
        <v>18560</v>
      </c>
      <c r="J6" s="18">
        <f t="shared" si="1"/>
        <v>21491</v>
      </c>
      <c r="K6" s="18">
        <f t="shared" si="1"/>
        <v>26661</v>
      </c>
      <c r="L6" s="18">
        <f t="shared" si="1"/>
        <v>27181</v>
      </c>
      <c r="M6" s="18">
        <f t="shared" si="1"/>
        <v>30210</v>
      </c>
      <c r="N6" s="18">
        <f t="shared" si="1"/>
        <v>30335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20"/>
      <c r="FT6" s="20"/>
      <c r="FU6" s="20"/>
      <c r="FV6" s="21"/>
    </row>
    <row r="7" spans="1:178" ht="15.75" x14ac:dyDescent="0.25">
      <c r="A7" s="44">
        <v>1.1000000000000001</v>
      </c>
      <c r="B7" s="3" t="s">
        <v>59</v>
      </c>
      <c r="C7" s="50">
        <v>1231</v>
      </c>
      <c r="D7" s="50">
        <v>1381</v>
      </c>
      <c r="E7" s="50">
        <v>1553</v>
      </c>
      <c r="F7" s="50">
        <v>1600</v>
      </c>
      <c r="G7" s="50">
        <v>1706</v>
      </c>
      <c r="H7" s="50">
        <v>1719</v>
      </c>
      <c r="I7" s="50">
        <v>1637</v>
      </c>
      <c r="J7" s="50">
        <v>1537</v>
      </c>
      <c r="K7" s="51">
        <v>1725</v>
      </c>
      <c r="L7" s="51">
        <v>1720</v>
      </c>
      <c r="M7" s="51">
        <v>1750</v>
      </c>
      <c r="N7" s="51">
        <v>1797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12"/>
      <c r="FT7" s="12"/>
      <c r="FU7" s="12"/>
    </row>
    <row r="8" spans="1:178" ht="15.75" x14ac:dyDescent="0.25">
      <c r="A8" s="44">
        <v>1.2</v>
      </c>
      <c r="B8" s="3" t="s">
        <v>60</v>
      </c>
      <c r="C8" s="50">
        <v>10884</v>
      </c>
      <c r="D8" s="50">
        <v>11430</v>
      </c>
      <c r="E8" s="50">
        <v>12473</v>
      </c>
      <c r="F8" s="50">
        <v>13786</v>
      </c>
      <c r="G8" s="50">
        <v>15644</v>
      </c>
      <c r="H8" s="50">
        <v>14266</v>
      </c>
      <c r="I8" s="50">
        <v>15509</v>
      </c>
      <c r="J8" s="50">
        <v>17340</v>
      </c>
      <c r="K8" s="51">
        <v>20789</v>
      </c>
      <c r="L8" s="51">
        <v>23310</v>
      </c>
      <c r="M8" s="51">
        <v>26044</v>
      </c>
      <c r="N8" s="51">
        <v>25890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12"/>
      <c r="FT8" s="12"/>
      <c r="FU8" s="12"/>
    </row>
    <row r="9" spans="1:178" ht="15.75" x14ac:dyDescent="0.25">
      <c r="A9" s="44">
        <v>1.3</v>
      </c>
      <c r="B9" s="3" t="s">
        <v>61</v>
      </c>
      <c r="C9" s="50">
        <v>291</v>
      </c>
      <c r="D9" s="50">
        <v>336</v>
      </c>
      <c r="E9" s="50">
        <v>370</v>
      </c>
      <c r="F9" s="50">
        <v>619</v>
      </c>
      <c r="G9" s="50">
        <v>649</v>
      </c>
      <c r="H9" s="50">
        <v>1248</v>
      </c>
      <c r="I9" s="50">
        <v>1140</v>
      </c>
      <c r="J9" s="50">
        <v>2364</v>
      </c>
      <c r="K9" s="51">
        <v>3897</v>
      </c>
      <c r="L9" s="51">
        <v>1883</v>
      </c>
      <c r="M9" s="51">
        <v>2148</v>
      </c>
      <c r="N9" s="51">
        <v>2382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12"/>
      <c r="FT9" s="12"/>
      <c r="FU9" s="12"/>
    </row>
    <row r="10" spans="1:178" ht="15.75" x14ac:dyDescent="0.25">
      <c r="A10" s="44">
        <v>1.4</v>
      </c>
      <c r="B10" s="3" t="s">
        <v>62</v>
      </c>
      <c r="C10" s="50">
        <v>235</v>
      </c>
      <c r="D10" s="50">
        <v>58</v>
      </c>
      <c r="E10" s="50">
        <v>174</v>
      </c>
      <c r="F10" s="50">
        <v>194</v>
      </c>
      <c r="G10" s="50">
        <v>222</v>
      </c>
      <c r="H10" s="50">
        <v>241</v>
      </c>
      <c r="I10" s="50">
        <v>274</v>
      </c>
      <c r="J10" s="50">
        <v>250</v>
      </c>
      <c r="K10" s="51">
        <v>250</v>
      </c>
      <c r="L10" s="51">
        <v>268</v>
      </c>
      <c r="M10" s="51">
        <v>268</v>
      </c>
      <c r="N10" s="51">
        <v>266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12"/>
      <c r="FT10" s="12"/>
      <c r="FU10" s="12"/>
    </row>
    <row r="11" spans="1:178" ht="15.75" x14ac:dyDescent="0.25">
      <c r="A11" s="44" t="s">
        <v>31</v>
      </c>
      <c r="B11" s="3" t="s">
        <v>3</v>
      </c>
      <c r="C11" s="50">
        <v>230</v>
      </c>
      <c r="D11" s="50">
        <v>215</v>
      </c>
      <c r="E11" s="50">
        <v>182</v>
      </c>
      <c r="F11" s="50">
        <v>179</v>
      </c>
      <c r="G11" s="50">
        <v>193</v>
      </c>
      <c r="H11" s="50">
        <v>223</v>
      </c>
      <c r="I11" s="50">
        <v>316</v>
      </c>
      <c r="J11" s="50">
        <v>0</v>
      </c>
      <c r="K11" s="51">
        <v>79</v>
      </c>
      <c r="L11" s="51">
        <v>0</v>
      </c>
      <c r="M11" s="51">
        <v>0</v>
      </c>
      <c r="N11" s="51">
        <v>0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12"/>
      <c r="FT11" s="12"/>
      <c r="FU11" s="12"/>
    </row>
    <row r="12" spans="1:178" s="27" customFormat="1" ht="15.75" x14ac:dyDescent="0.25">
      <c r="A12" s="45"/>
      <c r="B12" s="6" t="s">
        <v>28</v>
      </c>
      <c r="C12" s="25">
        <f>C6+C11</f>
        <v>12871</v>
      </c>
      <c r="D12" s="25">
        <f t="shared" ref="D12:E12" si="2">D6+D11</f>
        <v>13420</v>
      </c>
      <c r="E12" s="25">
        <f t="shared" si="2"/>
        <v>14752</v>
      </c>
      <c r="F12" s="25">
        <f t="shared" ref="F12:N12" si="3">F6+F11</f>
        <v>16378</v>
      </c>
      <c r="G12" s="25">
        <f t="shared" si="3"/>
        <v>18414</v>
      </c>
      <c r="H12" s="25">
        <f t="shared" si="3"/>
        <v>17697</v>
      </c>
      <c r="I12" s="25">
        <f t="shared" si="3"/>
        <v>18876</v>
      </c>
      <c r="J12" s="25">
        <f t="shared" si="3"/>
        <v>21491</v>
      </c>
      <c r="K12" s="25">
        <f t="shared" si="3"/>
        <v>26740</v>
      </c>
      <c r="L12" s="25">
        <f t="shared" si="3"/>
        <v>27181</v>
      </c>
      <c r="M12" s="25">
        <f t="shared" si="3"/>
        <v>30210</v>
      </c>
      <c r="N12" s="25">
        <f t="shared" si="3"/>
        <v>30335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0"/>
      <c r="FT12" s="20"/>
      <c r="FU12" s="20"/>
      <c r="FV12" s="21"/>
    </row>
    <row r="13" spans="1:178" s="28" customFormat="1" ht="15.75" x14ac:dyDescent="0.25">
      <c r="A13" s="46" t="s">
        <v>32</v>
      </c>
      <c r="B13" s="2" t="s">
        <v>4</v>
      </c>
      <c r="C13" s="50">
        <v>101724</v>
      </c>
      <c r="D13" s="50">
        <v>113846</v>
      </c>
      <c r="E13" s="50">
        <v>134204</v>
      </c>
      <c r="F13" s="50">
        <v>102657</v>
      </c>
      <c r="G13" s="50">
        <v>101242</v>
      </c>
      <c r="H13" s="50">
        <v>120992</v>
      </c>
      <c r="I13" s="50">
        <v>112705</v>
      </c>
      <c r="J13" s="50">
        <v>142969</v>
      </c>
      <c r="K13" s="51">
        <v>139406</v>
      </c>
      <c r="L13" s="51">
        <v>114203</v>
      </c>
      <c r="M13" s="51">
        <v>117894</v>
      </c>
      <c r="N13" s="51">
        <v>114266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2"/>
      <c r="FT13" s="12"/>
      <c r="FU13" s="12"/>
      <c r="FV13" s="11"/>
    </row>
    <row r="14" spans="1:178" ht="30" x14ac:dyDescent="0.25">
      <c r="A14" s="44" t="s">
        <v>33</v>
      </c>
      <c r="B14" s="3" t="s">
        <v>5</v>
      </c>
      <c r="C14" s="50">
        <v>23897</v>
      </c>
      <c r="D14" s="50">
        <v>25678</v>
      </c>
      <c r="E14" s="50">
        <v>29657</v>
      </c>
      <c r="F14" s="50">
        <v>31990</v>
      </c>
      <c r="G14" s="50">
        <v>81023</v>
      </c>
      <c r="H14" s="50">
        <v>60878</v>
      </c>
      <c r="I14" s="50">
        <v>67824</v>
      </c>
      <c r="J14" s="50">
        <v>73526</v>
      </c>
      <c r="K14" s="52">
        <v>77213</v>
      </c>
      <c r="L14" s="52">
        <v>67637</v>
      </c>
      <c r="M14" s="52">
        <v>59326</v>
      </c>
      <c r="N14" s="52">
        <v>65713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13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13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13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12"/>
      <c r="FT14" s="12"/>
      <c r="FU14" s="12"/>
    </row>
    <row r="15" spans="1:178" ht="15.75" x14ac:dyDescent="0.25">
      <c r="A15" s="44" t="s">
        <v>34</v>
      </c>
      <c r="B15" s="3" t="s">
        <v>6</v>
      </c>
      <c r="C15" s="50">
        <v>113825</v>
      </c>
      <c r="D15" s="50">
        <v>114129</v>
      </c>
      <c r="E15" s="50">
        <v>129238</v>
      </c>
      <c r="F15" s="50">
        <v>134214</v>
      </c>
      <c r="G15" s="50">
        <v>135860</v>
      </c>
      <c r="H15" s="50">
        <v>145740</v>
      </c>
      <c r="I15" s="50">
        <v>159502</v>
      </c>
      <c r="J15" s="50">
        <v>182412</v>
      </c>
      <c r="K15" s="53">
        <v>181016</v>
      </c>
      <c r="L15" s="53">
        <v>181988</v>
      </c>
      <c r="M15" s="53">
        <v>236518</v>
      </c>
      <c r="N15" s="53">
        <v>285001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13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13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13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12"/>
      <c r="FT15" s="12"/>
      <c r="FU15" s="12"/>
    </row>
    <row r="16" spans="1:178" s="27" customFormat="1" ht="15.75" x14ac:dyDescent="0.25">
      <c r="A16" s="45"/>
      <c r="B16" s="6" t="s">
        <v>29</v>
      </c>
      <c r="C16" s="25">
        <f>+C13+C14+C15</f>
        <v>239446</v>
      </c>
      <c r="D16" s="25">
        <f t="shared" ref="D16:E16" si="4">+D13+D14+D15</f>
        <v>253653</v>
      </c>
      <c r="E16" s="25">
        <f t="shared" si="4"/>
        <v>293099</v>
      </c>
      <c r="F16" s="25">
        <f t="shared" ref="F16:K16" si="5">+F13+F14+F15</f>
        <v>268861</v>
      </c>
      <c r="G16" s="25">
        <f t="shared" si="5"/>
        <v>318125</v>
      </c>
      <c r="H16" s="25">
        <f t="shared" si="5"/>
        <v>327610</v>
      </c>
      <c r="I16" s="25">
        <f t="shared" si="5"/>
        <v>340031</v>
      </c>
      <c r="J16" s="25">
        <f t="shared" si="5"/>
        <v>398907</v>
      </c>
      <c r="K16" s="25">
        <f t="shared" si="5"/>
        <v>397635</v>
      </c>
      <c r="L16" s="25">
        <f t="shared" ref="L16:N16" si="6">+L13+L14+L15</f>
        <v>363828</v>
      </c>
      <c r="M16" s="25">
        <f t="shared" si="6"/>
        <v>413738</v>
      </c>
      <c r="N16" s="25">
        <f t="shared" si="6"/>
        <v>464980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19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19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19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0"/>
      <c r="FT16" s="20"/>
      <c r="FU16" s="20"/>
      <c r="FV16" s="21"/>
    </row>
    <row r="17" spans="1:178" s="22" customFormat="1" ht="30" x14ac:dyDescent="0.25">
      <c r="A17" s="43" t="s">
        <v>35</v>
      </c>
      <c r="B17" s="5" t="s">
        <v>7</v>
      </c>
      <c r="C17" s="18">
        <f>C18+C19</f>
        <v>614134</v>
      </c>
      <c r="D17" s="18">
        <f t="shared" ref="D17:K17" si="7">D18+D19</f>
        <v>734772</v>
      </c>
      <c r="E17" s="18">
        <f t="shared" si="7"/>
        <v>843576</v>
      </c>
      <c r="F17" s="18">
        <f t="shared" si="7"/>
        <v>878471</v>
      </c>
      <c r="G17" s="18">
        <f t="shared" si="7"/>
        <v>920911</v>
      </c>
      <c r="H17" s="18">
        <f t="shared" si="7"/>
        <v>1038679</v>
      </c>
      <c r="I17" s="18">
        <f t="shared" si="7"/>
        <v>1172585</v>
      </c>
      <c r="J17" s="18">
        <f t="shared" si="7"/>
        <v>1308466</v>
      </c>
      <c r="K17" s="18">
        <f t="shared" si="7"/>
        <v>1394853</v>
      </c>
      <c r="L17" s="18">
        <f t="shared" ref="L17:N17" si="8">L18+L19</f>
        <v>1054663</v>
      </c>
      <c r="M17" s="18">
        <f t="shared" si="8"/>
        <v>1324436</v>
      </c>
      <c r="N17" s="18">
        <f t="shared" si="8"/>
        <v>1626382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20"/>
      <c r="FT17" s="20"/>
      <c r="FU17" s="20"/>
      <c r="FV17" s="21"/>
    </row>
    <row r="18" spans="1:178" ht="15.75" x14ac:dyDescent="0.25">
      <c r="A18" s="44">
        <v>6.1</v>
      </c>
      <c r="B18" s="3" t="s">
        <v>8</v>
      </c>
      <c r="C18" s="50">
        <v>558189</v>
      </c>
      <c r="D18" s="50">
        <v>673113</v>
      </c>
      <c r="E18" s="50">
        <v>776665</v>
      </c>
      <c r="F18" s="50">
        <v>808461</v>
      </c>
      <c r="G18" s="50">
        <v>844589</v>
      </c>
      <c r="H18" s="50">
        <v>954894</v>
      </c>
      <c r="I18" s="50">
        <v>1079321</v>
      </c>
      <c r="J18" s="50">
        <v>1202178</v>
      </c>
      <c r="K18" s="51">
        <v>1277331</v>
      </c>
      <c r="L18" s="51">
        <v>1000022</v>
      </c>
      <c r="M18" s="51">
        <v>1242145</v>
      </c>
      <c r="N18" s="51">
        <v>1476271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12"/>
      <c r="FT18" s="12"/>
      <c r="FU18" s="12"/>
    </row>
    <row r="19" spans="1:178" ht="15.75" x14ac:dyDescent="0.25">
      <c r="A19" s="44">
        <v>6.2</v>
      </c>
      <c r="B19" s="3" t="s">
        <v>9</v>
      </c>
      <c r="C19" s="50">
        <v>55945</v>
      </c>
      <c r="D19" s="50">
        <v>61659</v>
      </c>
      <c r="E19" s="50">
        <v>66911</v>
      </c>
      <c r="F19" s="50">
        <v>70010</v>
      </c>
      <c r="G19" s="50">
        <v>76322</v>
      </c>
      <c r="H19" s="50">
        <v>83785</v>
      </c>
      <c r="I19" s="50">
        <v>93264</v>
      </c>
      <c r="J19" s="50">
        <v>106288</v>
      </c>
      <c r="K19" s="51">
        <v>117522</v>
      </c>
      <c r="L19" s="51">
        <v>54641</v>
      </c>
      <c r="M19" s="51">
        <v>82291</v>
      </c>
      <c r="N19" s="51">
        <v>150111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12"/>
      <c r="FT19" s="12"/>
      <c r="FU19" s="12"/>
    </row>
    <row r="20" spans="1:178" s="22" customFormat="1" ht="45" x14ac:dyDescent="0.25">
      <c r="A20" s="47" t="s">
        <v>36</v>
      </c>
      <c r="B20" s="7" t="s">
        <v>10</v>
      </c>
      <c r="C20" s="18">
        <f>SUM(C21:C27)</f>
        <v>93714.335200000001</v>
      </c>
      <c r="D20" s="18">
        <f t="shared" ref="D20:L20" si="9">SUM(D21:D27)</f>
        <v>108280.825</v>
      </c>
      <c r="E20" s="18">
        <f t="shared" si="9"/>
        <v>121466.0151</v>
      </c>
      <c r="F20" s="18">
        <f t="shared" si="9"/>
        <v>140191.11849999998</v>
      </c>
      <c r="G20" s="18">
        <f t="shared" si="9"/>
        <v>157577.872</v>
      </c>
      <c r="H20" s="18">
        <f t="shared" si="9"/>
        <v>155272.52539999998</v>
      </c>
      <c r="I20" s="18">
        <f t="shared" si="9"/>
        <v>154613</v>
      </c>
      <c r="J20" s="18">
        <f t="shared" si="9"/>
        <v>152855</v>
      </c>
      <c r="K20" s="18">
        <f t="shared" si="9"/>
        <v>169368</v>
      </c>
      <c r="L20" s="18">
        <f t="shared" si="9"/>
        <v>150747</v>
      </c>
      <c r="M20" s="18">
        <f t="shared" ref="M20:N20" si="10">SUM(M21:M27)</f>
        <v>189929</v>
      </c>
      <c r="N20" s="18">
        <f t="shared" si="10"/>
        <v>219204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20"/>
      <c r="FT20" s="20"/>
      <c r="FU20" s="20"/>
      <c r="FV20" s="21"/>
    </row>
    <row r="21" spans="1:178" ht="15.75" x14ac:dyDescent="0.25">
      <c r="A21" s="44">
        <v>7.1</v>
      </c>
      <c r="B21" s="3" t="s">
        <v>11</v>
      </c>
      <c r="C21" s="50">
        <v>838</v>
      </c>
      <c r="D21" s="50">
        <v>974</v>
      </c>
      <c r="E21" s="50">
        <v>1271</v>
      </c>
      <c r="F21" s="50">
        <v>1144</v>
      </c>
      <c r="G21" s="50">
        <v>1187</v>
      </c>
      <c r="H21" s="50">
        <v>1509</v>
      </c>
      <c r="I21" s="50">
        <v>1169</v>
      </c>
      <c r="J21" s="50">
        <v>3703</v>
      </c>
      <c r="K21" s="54">
        <v>4904</v>
      </c>
      <c r="L21" s="54">
        <v>1047</v>
      </c>
      <c r="M21" s="54">
        <v>2862</v>
      </c>
      <c r="N21" s="54">
        <v>3793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12"/>
      <c r="FT21" s="12"/>
      <c r="FU21" s="12"/>
    </row>
    <row r="22" spans="1:178" ht="15.75" x14ac:dyDescent="0.25">
      <c r="A22" s="44">
        <v>7.2</v>
      </c>
      <c r="B22" s="3" t="s">
        <v>12</v>
      </c>
      <c r="C22" s="50">
        <v>34945</v>
      </c>
      <c r="D22" s="50">
        <v>43030</v>
      </c>
      <c r="E22" s="50">
        <v>45231</v>
      </c>
      <c r="F22" s="50">
        <v>53772</v>
      </c>
      <c r="G22" s="50">
        <v>54647</v>
      </c>
      <c r="H22" s="50">
        <v>56148</v>
      </c>
      <c r="I22" s="50">
        <v>56343</v>
      </c>
      <c r="J22" s="50">
        <v>57580</v>
      </c>
      <c r="K22" s="51">
        <v>62464</v>
      </c>
      <c r="L22" s="51">
        <v>51582</v>
      </c>
      <c r="M22" s="51">
        <v>70758</v>
      </c>
      <c r="N22" s="51">
        <v>81650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12"/>
      <c r="FT22" s="12"/>
      <c r="FU22" s="12"/>
    </row>
    <row r="23" spans="1:178" ht="15.75" x14ac:dyDescent="0.25">
      <c r="A23" s="44">
        <v>7.3</v>
      </c>
      <c r="B23" s="3" t="s">
        <v>13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2">
        <v>0</v>
      </c>
      <c r="L23" s="52">
        <v>0</v>
      </c>
      <c r="M23" s="52">
        <v>0</v>
      </c>
      <c r="N23" s="52">
        <v>0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12"/>
      <c r="FT23" s="12"/>
      <c r="FU23" s="12"/>
    </row>
    <row r="24" spans="1:178" ht="15.75" x14ac:dyDescent="0.25">
      <c r="A24" s="44">
        <v>7.4</v>
      </c>
      <c r="B24" s="3" t="s">
        <v>14</v>
      </c>
      <c r="C24" s="50">
        <v>2195</v>
      </c>
      <c r="D24" s="50">
        <v>4585</v>
      </c>
      <c r="E24" s="50">
        <v>4176</v>
      </c>
      <c r="F24" s="50">
        <v>7228</v>
      </c>
      <c r="G24" s="50">
        <v>13938</v>
      </c>
      <c r="H24" s="50">
        <v>15322</v>
      </c>
      <c r="I24" s="50">
        <v>15653</v>
      </c>
      <c r="J24" s="50">
        <v>7748</v>
      </c>
      <c r="K24" s="51">
        <v>16138</v>
      </c>
      <c r="L24" s="51">
        <v>12984</v>
      </c>
      <c r="M24" s="51">
        <v>13471</v>
      </c>
      <c r="N24" s="51">
        <v>18708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12"/>
      <c r="FT24" s="12"/>
      <c r="FU24" s="12"/>
    </row>
    <row r="25" spans="1:178" ht="15.75" x14ac:dyDescent="0.25">
      <c r="A25" s="44">
        <v>7.5</v>
      </c>
      <c r="B25" s="3" t="s">
        <v>15</v>
      </c>
      <c r="C25" s="50">
        <v>20459.754499999999</v>
      </c>
      <c r="D25" s="50">
        <v>23607.788</v>
      </c>
      <c r="E25" s="50">
        <v>27357.299200000001</v>
      </c>
      <c r="F25" s="50">
        <v>33227.122499999998</v>
      </c>
      <c r="G25" s="50">
        <v>38267.770199999999</v>
      </c>
      <c r="H25" s="50">
        <v>30075.7775</v>
      </c>
      <c r="I25" s="50">
        <v>31344</v>
      </c>
      <c r="J25" s="50">
        <v>30987</v>
      </c>
      <c r="K25" s="51">
        <v>26837</v>
      </c>
      <c r="L25" s="51">
        <v>18170</v>
      </c>
      <c r="M25" s="51">
        <v>30607</v>
      </c>
      <c r="N25" s="51">
        <v>33906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12"/>
      <c r="FT25" s="12"/>
      <c r="FU25" s="12"/>
    </row>
    <row r="26" spans="1:178" ht="15.75" x14ac:dyDescent="0.25">
      <c r="A26" s="44">
        <v>7.6</v>
      </c>
      <c r="B26" s="3" t="s">
        <v>16</v>
      </c>
      <c r="C26" s="50">
        <v>711.13900000000001</v>
      </c>
      <c r="D26" s="50">
        <v>761.93780000000004</v>
      </c>
      <c r="E26" s="50">
        <v>872.20979999999997</v>
      </c>
      <c r="F26" s="50">
        <v>762.68499999999995</v>
      </c>
      <c r="G26" s="50">
        <v>783.27300000000002</v>
      </c>
      <c r="H26" s="50">
        <v>539.86389999999994</v>
      </c>
      <c r="I26" s="50">
        <v>258</v>
      </c>
      <c r="J26" s="50">
        <v>625</v>
      </c>
      <c r="K26" s="51">
        <v>1210</v>
      </c>
      <c r="L26" s="51">
        <v>5159</v>
      </c>
      <c r="M26" s="51">
        <v>1048</v>
      </c>
      <c r="N26" s="51">
        <v>982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12"/>
      <c r="FT26" s="12"/>
      <c r="FU26" s="12"/>
    </row>
    <row r="27" spans="1:178" ht="30" x14ac:dyDescent="0.25">
      <c r="A27" s="44">
        <v>7.7</v>
      </c>
      <c r="B27" s="3" t="s">
        <v>17</v>
      </c>
      <c r="C27" s="50">
        <v>34565.441699999996</v>
      </c>
      <c r="D27" s="50">
        <v>35322.099199999997</v>
      </c>
      <c r="E27" s="50">
        <v>42558.506099999999</v>
      </c>
      <c r="F27" s="50">
        <v>44057.311000000002</v>
      </c>
      <c r="G27" s="50">
        <v>48754.828800000003</v>
      </c>
      <c r="H27" s="50">
        <v>51677.883999999998</v>
      </c>
      <c r="I27" s="50">
        <v>49846</v>
      </c>
      <c r="J27" s="50">
        <v>52212</v>
      </c>
      <c r="K27" s="53">
        <v>57815</v>
      </c>
      <c r="L27" s="53">
        <v>61805</v>
      </c>
      <c r="M27" s="53">
        <v>71183</v>
      </c>
      <c r="N27" s="53">
        <v>80165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12"/>
      <c r="FT27" s="12"/>
      <c r="FU27" s="12"/>
    </row>
    <row r="28" spans="1:178" ht="15.75" x14ac:dyDescent="0.25">
      <c r="A28" s="44" t="s">
        <v>37</v>
      </c>
      <c r="B28" s="3" t="s">
        <v>18</v>
      </c>
      <c r="C28" s="50">
        <v>285574</v>
      </c>
      <c r="D28" s="50">
        <v>324887</v>
      </c>
      <c r="E28" s="50">
        <v>354003</v>
      </c>
      <c r="F28" s="50">
        <v>365634</v>
      </c>
      <c r="G28" s="50">
        <v>371168</v>
      </c>
      <c r="H28" s="50">
        <v>391610</v>
      </c>
      <c r="I28" s="50">
        <v>379525</v>
      </c>
      <c r="J28" s="50">
        <v>486695</v>
      </c>
      <c r="K28" s="54">
        <v>529174</v>
      </c>
      <c r="L28" s="54">
        <v>537184</v>
      </c>
      <c r="M28" s="54">
        <v>570598</v>
      </c>
      <c r="N28" s="54">
        <v>605441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12"/>
      <c r="FT28" s="12"/>
      <c r="FU28" s="12"/>
    </row>
    <row r="29" spans="1:178" ht="30" x14ac:dyDescent="0.25">
      <c r="A29" s="44" t="s">
        <v>38</v>
      </c>
      <c r="B29" s="3" t="s">
        <v>19</v>
      </c>
      <c r="C29" s="50">
        <v>392975.90252497501</v>
      </c>
      <c r="D29" s="50">
        <v>443135.81571190001</v>
      </c>
      <c r="E29" s="50">
        <v>524869.74520978401</v>
      </c>
      <c r="F29" s="50">
        <v>606294.46536973002</v>
      </c>
      <c r="G29" s="50">
        <v>697332.98873644008</v>
      </c>
      <c r="H29" s="50">
        <v>797021.53709619993</v>
      </c>
      <c r="I29" s="50">
        <v>848626</v>
      </c>
      <c r="J29" s="50">
        <v>846841</v>
      </c>
      <c r="K29" s="52">
        <v>945444</v>
      </c>
      <c r="L29" s="52">
        <v>945981</v>
      </c>
      <c r="M29" s="52">
        <v>1109447</v>
      </c>
      <c r="N29" s="52">
        <v>1325233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12"/>
      <c r="FT29" s="12"/>
      <c r="FU29" s="12"/>
    </row>
    <row r="30" spans="1:178" ht="15.75" x14ac:dyDescent="0.25">
      <c r="A30" s="44" t="s">
        <v>39</v>
      </c>
      <c r="B30" s="3" t="s">
        <v>54</v>
      </c>
      <c r="C30" s="50">
        <v>127626</v>
      </c>
      <c r="D30" s="50">
        <v>154695</v>
      </c>
      <c r="E30" s="50">
        <v>166048</v>
      </c>
      <c r="F30" s="50">
        <v>190563</v>
      </c>
      <c r="G30" s="50">
        <v>198270</v>
      </c>
      <c r="H30" s="50">
        <v>244508</v>
      </c>
      <c r="I30" s="50">
        <v>263963</v>
      </c>
      <c r="J30" s="50">
        <v>267849</v>
      </c>
      <c r="K30" s="53">
        <v>299535</v>
      </c>
      <c r="L30" s="53">
        <v>316412</v>
      </c>
      <c r="M30" s="53">
        <v>327477</v>
      </c>
      <c r="N30" s="53">
        <v>486386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12"/>
      <c r="FT30" s="12"/>
      <c r="FU30" s="12"/>
    </row>
    <row r="31" spans="1:178" ht="15.75" x14ac:dyDescent="0.25">
      <c r="A31" s="44" t="s">
        <v>40</v>
      </c>
      <c r="B31" s="3" t="s">
        <v>20</v>
      </c>
      <c r="C31" s="50">
        <v>106809.678</v>
      </c>
      <c r="D31" s="50">
        <v>123219.1608</v>
      </c>
      <c r="E31" s="50">
        <v>143522.0864</v>
      </c>
      <c r="F31" s="50">
        <v>169751.33979999999</v>
      </c>
      <c r="G31" s="50">
        <v>185023.94409999999</v>
      </c>
      <c r="H31" s="50">
        <v>207115.16</v>
      </c>
      <c r="I31" s="50">
        <v>230198</v>
      </c>
      <c r="J31" s="50">
        <v>250353</v>
      </c>
      <c r="K31" s="55">
        <v>289969</v>
      </c>
      <c r="L31" s="55">
        <v>292838</v>
      </c>
      <c r="M31" s="55">
        <v>326988</v>
      </c>
      <c r="N31" s="55">
        <v>386942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12"/>
      <c r="FT31" s="12"/>
      <c r="FU31" s="12"/>
    </row>
    <row r="32" spans="1:178" s="27" customFormat="1" ht="15.75" x14ac:dyDescent="0.25">
      <c r="A32" s="45"/>
      <c r="B32" s="6" t="s">
        <v>30</v>
      </c>
      <c r="C32" s="25">
        <f>C17+C20+C28+C29+C30+C31</f>
        <v>1620833.9157249751</v>
      </c>
      <c r="D32" s="25">
        <f t="shared" ref="D32:J32" si="11">D17+D20+D28+D29+D30+D31</f>
        <v>1888989.8015118998</v>
      </c>
      <c r="E32" s="25">
        <f t="shared" si="11"/>
        <v>2153484.8467097841</v>
      </c>
      <c r="F32" s="25">
        <f t="shared" si="11"/>
        <v>2350904.9236697303</v>
      </c>
      <c r="G32" s="25">
        <f t="shared" si="11"/>
        <v>2530283.8048364399</v>
      </c>
      <c r="H32" s="25">
        <f t="shared" si="11"/>
        <v>2834206.2224961999</v>
      </c>
      <c r="I32" s="25">
        <f t="shared" si="11"/>
        <v>3049510</v>
      </c>
      <c r="J32" s="25">
        <f t="shared" si="11"/>
        <v>3313059</v>
      </c>
      <c r="K32" s="25">
        <f t="shared" ref="K32" si="12">K17+K20+K28+K29+K30+K31</f>
        <v>3628343</v>
      </c>
      <c r="L32" s="25">
        <f t="shared" ref="L32:M32" si="13">L17+L20+L28+L29+L30+L31</f>
        <v>3297825</v>
      </c>
      <c r="M32" s="25">
        <f t="shared" si="13"/>
        <v>3848875</v>
      </c>
      <c r="N32" s="25">
        <f t="shared" ref="N32" si="14">N17+N20+N28+N29+N30+N31</f>
        <v>4649588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0"/>
      <c r="FT32" s="20"/>
      <c r="FU32" s="20"/>
      <c r="FV32" s="21"/>
    </row>
    <row r="33" spans="1:178" s="22" customFormat="1" ht="15.75" x14ac:dyDescent="0.25">
      <c r="A33" s="43" t="s">
        <v>27</v>
      </c>
      <c r="B33" s="8" t="s">
        <v>41</v>
      </c>
      <c r="C33" s="18">
        <f t="shared" ref="C33" si="15">C6+C11+C13+C14+C15+C17+C20+C28+C29+C30+C31</f>
        <v>1873150.9157249753</v>
      </c>
      <c r="D33" s="18">
        <f t="shared" ref="D33:J33" si="16">D6+D11+D13+D14+D15+D17+D20+D28+D29+D30+D31</f>
        <v>2156062.8015119</v>
      </c>
      <c r="E33" s="18">
        <f t="shared" si="16"/>
        <v>2461335.8467097837</v>
      </c>
      <c r="F33" s="18">
        <f t="shared" si="16"/>
        <v>2636143.9236697303</v>
      </c>
      <c r="G33" s="18">
        <f t="shared" si="16"/>
        <v>2866822.8048364399</v>
      </c>
      <c r="H33" s="18">
        <f t="shared" si="16"/>
        <v>3179513.2224961999</v>
      </c>
      <c r="I33" s="18">
        <f t="shared" si="16"/>
        <v>3408417</v>
      </c>
      <c r="J33" s="18">
        <f t="shared" si="16"/>
        <v>3733457</v>
      </c>
      <c r="K33" s="18">
        <f t="shared" ref="K33" si="17">K6+K11+K13+K14+K15+K17+K20+K28+K29+K30+K31</f>
        <v>4052718</v>
      </c>
      <c r="L33" s="18">
        <f t="shared" ref="L33:M33" si="18">L6+L11+L13+L14+L15+L17+L20+L28+L29+L30+L31</f>
        <v>3688834</v>
      </c>
      <c r="M33" s="18">
        <f t="shared" si="18"/>
        <v>4292823</v>
      </c>
      <c r="N33" s="18">
        <f t="shared" ref="N33" si="19">N6+N11+N13+N14+N15+N17+N20+N28+N29+N30+N31</f>
        <v>5144903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20"/>
      <c r="FT33" s="20"/>
      <c r="FU33" s="20"/>
      <c r="FV33" s="21"/>
    </row>
    <row r="34" spans="1:178" ht="15.75" x14ac:dyDescent="0.25">
      <c r="A34" s="48" t="s">
        <v>43</v>
      </c>
      <c r="B34" s="3" t="s">
        <v>25</v>
      </c>
      <c r="C34" s="56">
        <v>27002</v>
      </c>
      <c r="D34" s="56">
        <v>34002</v>
      </c>
      <c r="E34" s="56">
        <v>45366</v>
      </c>
      <c r="F34" s="56">
        <v>40403</v>
      </c>
      <c r="G34" s="56">
        <v>70854</v>
      </c>
      <c r="H34" s="56">
        <v>70514</v>
      </c>
      <c r="I34" s="56">
        <v>232602</v>
      </c>
      <c r="J34" s="56">
        <v>286123</v>
      </c>
      <c r="K34" s="57">
        <v>296813</v>
      </c>
      <c r="L34" s="57">
        <v>261067</v>
      </c>
      <c r="M34" s="57">
        <v>321510</v>
      </c>
      <c r="N34" s="57">
        <v>367336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</row>
    <row r="35" spans="1:178" ht="15.75" x14ac:dyDescent="0.25">
      <c r="A35" s="48" t="s">
        <v>44</v>
      </c>
      <c r="B35" s="3" t="s">
        <v>24</v>
      </c>
      <c r="C35" s="56">
        <v>23337</v>
      </c>
      <c r="D35" s="56">
        <v>29209</v>
      </c>
      <c r="E35" s="56">
        <v>24529</v>
      </c>
      <c r="F35" s="56">
        <v>21690</v>
      </c>
      <c r="G35" s="56">
        <v>10169</v>
      </c>
      <c r="H35" s="56">
        <v>7361</v>
      </c>
      <c r="I35" s="56">
        <v>6584</v>
      </c>
      <c r="J35" s="56">
        <v>5693</v>
      </c>
      <c r="K35" s="57">
        <v>7388</v>
      </c>
      <c r="L35" s="57">
        <v>8752</v>
      </c>
      <c r="M35" s="57">
        <v>9333</v>
      </c>
      <c r="N35" s="57">
        <v>13464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</row>
    <row r="36" spans="1:178" s="27" customFormat="1" ht="15.75" x14ac:dyDescent="0.25">
      <c r="A36" s="49" t="s">
        <v>45</v>
      </c>
      <c r="B36" s="29" t="s">
        <v>55</v>
      </c>
      <c r="C36" s="25">
        <f>C33+C34-C35</f>
        <v>1876815.9157249753</v>
      </c>
      <c r="D36" s="25">
        <f t="shared" ref="D36:E36" si="20">D33+D34-D35</f>
        <v>2160855.8015119</v>
      </c>
      <c r="E36" s="25">
        <f t="shared" si="20"/>
        <v>2482172.8467097837</v>
      </c>
      <c r="F36" s="25">
        <f t="shared" ref="F36:N36" si="21">F33+F34-F35</f>
        <v>2654856.9236697303</v>
      </c>
      <c r="G36" s="25">
        <f t="shared" si="21"/>
        <v>2927507.8048364399</v>
      </c>
      <c r="H36" s="25">
        <f t="shared" si="21"/>
        <v>3242666.2224961999</v>
      </c>
      <c r="I36" s="25">
        <f t="shared" si="21"/>
        <v>3634435</v>
      </c>
      <c r="J36" s="25">
        <f t="shared" si="21"/>
        <v>4013887</v>
      </c>
      <c r="K36" s="25">
        <f t="shared" si="21"/>
        <v>4342143</v>
      </c>
      <c r="L36" s="25">
        <f t="shared" si="21"/>
        <v>3941149</v>
      </c>
      <c r="M36" s="25">
        <f t="shared" si="21"/>
        <v>4605000</v>
      </c>
      <c r="N36" s="25">
        <f t="shared" si="21"/>
        <v>5498775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1"/>
      <c r="FS36" s="21"/>
      <c r="FT36" s="21"/>
      <c r="FU36" s="21"/>
      <c r="FV36" s="21"/>
    </row>
    <row r="37" spans="1:178" ht="15.75" x14ac:dyDescent="0.25">
      <c r="A37" s="48" t="s">
        <v>46</v>
      </c>
      <c r="B37" s="3" t="s">
        <v>42</v>
      </c>
      <c r="C37" s="58">
        <v>10650</v>
      </c>
      <c r="D37" s="58">
        <v>10810</v>
      </c>
      <c r="E37" s="58">
        <v>10970</v>
      </c>
      <c r="F37" s="58">
        <v>11130</v>
      </c>
      <c r="G37" s="58">
        <v>11300</v>
      </c>
      <c r="H37" s="58">
        <v>11450</v>
      </c>
      <c r="I37" s="58">
        <v>11590</v>
      </c>
      <c r="J37" s="58">
        <v>11730</v>
      </c>
      <c r="K37" s="58">
        <v>11870</v>
      </c>
      <c r="L37" s="58">
        <v>12020</v>
      </c>
      <c r="M37" s="58">
        <v>12150</v>
      </c>
      <c r="N37" s="58">
        <v>12260</v>
      </c>
    </row>
    <row r="38" spans="1:178" s="27" customFormat="1" ht="15.75" x14ac:dyDescent="0.25">
      <c r="A38" s="49" t="s">
        <v>47</v>
      </c>
      <c r="B38" s="29" t="s">
        <v>58</v>
      </c>
      <c r="C38" s="25">
        <f>C36/C37*1000</f>
        <v>176226.84654694604</v>
      </c>
      <c r="D38" s="25">
        <f t="shared" ref="D38:I38" si="22">D36/D37*1000</f>
        <v>199894.15370137835</v>
      </c>
      <c r="E38" s="25">
        <f t="shared" si="22"/>
        <v>226269.17472286086</v>
      </c>
      <c r="F38" s="25">
        <f t="shared" si="22"/>
        <v>238531.61937733425</v>
      </c>
      <c r="G38" s="25">
        <f t="shared" si="22"/>
        <v>259071.48715366726</v>
      </c>
      <c r="H38" s="25">
        <f t="shared" si="22"/>
        <v>283202.2901743406</v>
      </c>
      <c r="I38" s="25">
        <f t="shared" si="22"/>
        <v>313583.69283865404</v>
      </c>
      <c r="J38" s="25">
        <f t="shared" ref="J38:N38" si="23">J36/J37*1000</f>
        <v>342189.8550724638</v>
      </c>
      <c r="K38" s="25">
        <f t="shared" si="23"/>
        <v>365808.17186183657</v>
      </c>
      <c r="L38" s="25">
        <f t="shared" si="23"/>
        <v>327882.61231281201</v>
      </c>
      <c r="M38" s="25">
        <f t="shared" si="23"/>
        <v>379012.34567901236</v>
      </c>
      <c r="N38" s="25">
        <f t="shared" si="23"/>
        <v>448513.45840130508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6"/>
      <c r="BO38" s="26"/>
      <c r="BP38" s="26"/>
      <c r="BQ38" s="26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</row>
    <row r="39" spans="1:178" x14ac:dyDescent="0.25">
      <c r="A39" s="9" t="s">
        <v>74</v>
      </c>
      <c r="F39" s="9"/>
      <c r="G39" s="9"/>
      <c r="H39" s="9"/>
      <c r="I39" s="9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65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R39"/>
  <sheetViews>
    <sheetView zoomScale="82" zoomScaleNormal="82" zoomScaleSheetLayoutView="100" workbookViewId="0">
      <pane xSplit="2" ySplit="5" topLeftCell="C30" activePane="bottomRight" state="frozen"/>
      <selection activeCell="O1" sqref="O1:AR1048576"/>
      <selection pane="topRight" activeCell="O1" sqref="O1:AR1048576"/>
      <selection pane="bottomLeft" activeCell="O1" sqref="O1:AR1048576"/>
      <selection pane="bottomRight" activeCell="O1" sqref="O1:AR1048576"/>
    </sheetView>
  </sheetViews>
  <sheetFormatPr defaultColWidth="8.85546875" defaultRowHeight="15" x14ac:dyDescent="0.25"/>
  <cols>
    <col min="1" max="1" width="11" style="11" customWidth="1"/>
    <col min="2" max="2" width="26.140625" style="11" customWidth="1"/>
    <col min="3" max="6" width="11.140625" style="11" customWidth="1"/>
    <col min="7" max="14" width="13" style="12" customWidth="1"/>
    <col min="15" max="37" width="9.140625" style="11" customWidth="1"/>
    <col min="38" max="38" width="12.42578125" style="11" customWidth="1"/>
    <col min="39" max="60" width="9.140625" style="11" customWidth="1"/>
    <col min="61" max="61" width="12.140625" style="11" customWidth="1"/>
    <col min="62" max="65" width="9.140625" style="11" customWidth="1"/>
    <col min="66" max="70" width="9.140625" style="11" hidden="1" customWidth="1"/>
    <col min="71" max="71" width="9.140625" style="11" customWidth="1"/>
    <col min="72" max="76" width="9.140625" style="11" hidden="1" customWidth="1"/>
    <col min="77" max="77" width="9.140625" style="11" customWidth="1"/>
    <col min="78" max="82" width="9.140625" style="11" hidden="1" customWidth="1"/>
    <col min="83" max="83" width="9.140625" style="11" customWidth="1"/>
    <col min="84" max="88" width="9.140625" style="11" hidden="1" customWidth="1"/>
    <col min="89" max="89" width="9.140625" style="11" customWidth="1"/>
    <col min="90" max="94" width="9.140625" style="11" hidden="1" customWidth="1"/>
    <col min="95" max="95" width="9.140625" style="12" customWidth="1"/>
    <col min="96" max="100" width="9.140625" style="12" hidden="1" customWidth="1"/>
    <col min="101" max="101" width="9.140625" style="12" customWidth="1"/>
    <col min="102" max="106" width="9.140625" style="12" hidden="1" customWidth="1"/>
    <col min="107" max="107" width="9.140625" style="12" customWidth="1"/>
    <col min="108" max="112" width="9.140625" style="12" hidden="1" customWidth="1"/>
    <col min="113" max="113" width="9.140625" style="12" customWidth="1"/>
    <col min="114" max="143" width="9.140625" style="11" customWidth="1"/>
    <col min="144" max="144" width="9.140625" style="11" hidden="1" customWidth="1"/>
    <col min="145" max="152" width="9.140625" style="11" customWidth="1"/>
    <col min="153" max="153" width="9.140625" style="11" hidden="1" customWidth="1"/>
    <col min="154" max="158" width="9.140625" style="11" customWidth="1"/>
    <col min="159" max="159" width="9.140625" style="11" hidden="1" customWidth="1"/>
    <col min="160" max="169" width="9.140625" style="11" customWidth="1"/>
    <col min="170" max="170" width="9.140625" style="11"/>
    <col min="171" max="173" width="8.85546875" style="11"/>
    <col min="174" max="174" width="12.7109375" style="11" bestFit="1" customWidth="1"/>
    <col min="175" max="16384" width="8.85546875" style="11"/>
  </cols>
  <sheetData>
    <row r="1" spans="1:174" ht="15.75" x14ac:dyDescent="0.25">
      <c r="A1" s="11" t="s">
        <v>53</v>
      </c>
      <c r="B1" s="32" t="s">
        <v>66</v>
      </c>
    </row>
    <row r="2" spans="1:174" ht="15.75" x14ac:dyDescent="0.25">
      <c r="A2" s="4" t="s">
        <v>49</v>
      </c>
      <c r="I2" s="12" t="str">
        <f>[1]GSVA_cur!$I$3</f>
        <v>As on 01.08.2024</v>
      </c>
    </row>
    <row r="3" spans="1:174" ht="15.75" x14ac:dyDescent="0.25">
      <c r="A3" s="4"/>
    </row>
    <row r="4" spans="1:174" ht="15.75" x14ac:dyDescent="0.25">
      <c r="A4" s="4"/>
      <c r="E4" s="33"/>
      <c r="F4" s="33" t="s">
        <v>57</v>
      </c>
    </row>
    <row r="5" spans="1:174" ht="15.75" x14ac:dyDescent="0.25">
      <c r="A5" s="34" t="s">
        <v>0</v>
      </c>
      <c r="B5" s="15" t="s">
        <v>1</v>
      </c>
      <c r="C5" s="16" t="s">
        <v>21</v>
      </c>
      <c r="D5" s="16" t="s">
        <v>22</v>
      </c>
      <c r="E5" s="16" t="s">
        <v>23</v>
      </c>
      <c r="F5" s="16" t="s">
        <v>56</v>
      </c>
      <c r="G5" s="17" t="s">
        <v>65</v>
      </c>
      <c r="H5" s="17" t="s">
        <v>67</v>
      </c>
      <c r="I5" s="17" t="s">
        <v>68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73</v>
      </c>
    </row>
    <row r="6" spans="1:174" s="20" customFormat="1" ht="30" x14ac:dyDescent="0.25">
      <c r="A6" s="35" t="s">
        <v>26</v>
      </c>
      <c r="B6" s="5" t="s">
        <v>2</v>
      </c>
      <c r="C6" s="18">
        <f>SUM(C7:C10)</f>
        <v>12641</v>
      </c>
      <c r="D6" s="18">
        <f t="shared" ref="D6:F6" si="0">SUM(D7:D10)</f>
        <v>12159.590916334661</v>
      </c>
      <c r="E6" s="18">
        <f t="shared" si="0"/>
        <v>12389.066039526466</v>
      </c>
      <c r="F6" s="18">
        <f t="shared" si="0"/>
        <v>12359.260772896216</v>
      </c>
      <c r="G6" s="18">
        <f t="shared" ref="G6:N6" si="1">SUM(G7:G10)</f>
        <v>13170.677588820463</v>
      </c>
      <c r="H6" s="18">
        <f>SUM(H7:H10)</f>
        <v>12540.24690868721</v>
      </c>
      <c r="I6" s="18">
        <f t="shared" si="1"/>
        <v>12783</v>
      </c>
      <c r="J6" s="18">
        <f t="shared" si="1"/>
        <v>14259</v>
      </c>
      <c r="K6" s="18">
        <f t="shared" si="1"/>
        <v>16314</v>
      </c>
      <c r="L6" s="18">
        <f t="shared" si="1"/>
        <v>15161</v>
      </c>
      <c r="M6" s="18">
        <f t="shared" si="1"/>
        <v>16046</v>
      </c>
      <c r="N6" s="18">
        <f t="shared" si="1"/>
        <v>15692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R6" s="21"/>
    </row>
    <row r="7" spans="1:174" ht="15.75" x14ac:dyDescent="0.25">
      <c r="A7" s="36">
        <v>1.1000000000000001</v>
      </c>
      <c r="B7" s="3" t="s">
        <v>59</v>
      </c>
      <c r="C7" s="64">
        <v>1231</v>
      </c>
      <c r="D7" s="64">
        <v>1217.1524701195219</v>
      </c>
      <c r="E7" s="64">
        <v>1167.1876518931613</v>
      </c>
      <c r="F7" s="64">
        <v>1118.7470971123607</v>
      </c>
      <c r="G7" s="64">
        <v>1115.0829891046897</v>
      </c>
      <c r="H7" s="64">
        <v>1106.6572001506306</v>
      </c>
      <c r="I7" s="64">
        <v>1114</v>
      </c>
      <c r="J7" s="64">
        <v>1107</v>
      </c>
      <c r="K7" s="65">
        <v>1131</v>
      </c>
      <c r="L7" s="65">
        <v>1114</v>
      </c>
      <c r="M7" s="65">
        <v>1118</v>
      </c>
      <c r="N7" s="65">
        <v>1119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12"/>
      <c r="FP7" s="12"/>
      <c r="FQ7" s="12"/>
    </row>
    <row r="8" spans="1:174" ht="15.75" x14ac:dyDescent="0.25">
      <c r="A8" s="36">
        <v>1.2</v>
      </c>
      <c r="B8" s="3" t="s">
        <v>60</v>
      </c>
      <c r="C8" s="64">
        <v>10884</v>
      </c>
      <c r="D8" s="64">
        <v>10581.44422310757</v>
      </c>
      <c r="E8" s="64">
        <v>10776.895411407886</v>
      </c>
      <c r="F8" s="64">
        <v>10764.53216430001</v>
      </c>
      <c r="G8" s="64">
        <v>11554.678730459498</v>
      </c>
      <c r="H8" s="64">
        <v>10230.281397100358</v>
      </c>
      <c r="I8" s="64">
        <v>10588</v>
      </c>
      <c r="J8" s="64">
        <v>11143</v>
      </c>
      <c r="K8" s="65">
        <v>11888</v>
      </c>
      <c r="L8" s="65">
        <v>12407</v>
      </c>
      <c r="M8" s="65">
        <v>13276</v>
      </c>
      <c r="N8" s="65">
        <v>12821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12"/>
      <c r="FP8" s="12"/>
      <c r="FQ8" s="12"/>
    </row>
    <row r="9" spans="1:174" ht="15.75" x14ac:dyDescent="0.25">
      <c r="A9" s="36">
        <v>1.3</v>
      </c>
      <c r="B9" s="3" t="s">
        <v>61</v>
      </c>
      <c r="C9" s="64">
        <v>291</v>
      </c>
      <c r="D9" s="64">
        <v>313</v>
      </c>
      <c r="E9" s="64">
        <v>337</v>
      </c>
      <c r="F9" s="64">
        <v>362</v>
      </c>
      <c r="G9" s="64">
        <v>379</v>
      </c>
      <c r="H9" s="64">
        <v>1081.3536889545801</v>
      </c>
      <c r="I9" s="64">
        <v>952</v>
      </c>
      <c r="J9" s="64">
        <v>1885</v>
      </c>
      <c r="K9" s="65">
        <v>3171</v>
      </c>
      <c r="L9" s="65">
        <v>1511</v>
      </c>
      <c r="M9" s="65">
        <v>1523</v>
      </c>
      <c r="N9" s="65">
        <v>1623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12"/>
      <c r="FP9" s="12"/>
      <c r="FQ9" s="12"/>
    </row>
    <row r="10" spans="1:174" ht="15.75" x14ac:dyDescent="0.25">
      <c r="A10" s="36">
        <v>1.4</v>
      </c>
      <c r="B10" s="3" t="s">
        <v>62</v>
      </c>
      <c r="C10" s="64">
        <v>235</v>
      </c>
      <c r="D10" s="64">
        <v>47.994223107569724</v>
      </c>
      <c r="E10" s="64">
        <v>107.98297622541826</v>
      </c>
      <c r="F10" s="64">
        <v>113.98151148384638</v>
      </c>
      <c r="G10" s="64">
        <v>121.91586925627665</v>
      </c>
      <c r="H10" s="64">
        <v>121.95462248164188</v>
      </c>
      <c r="I10" s="64">
        <v>129</v>
      </c>
      <c r="J10" s="64">
        <v>124</v>
      </c>
      <c r="K10" s="65">
        <v>124</v>
      </c>
      <c r="L10" s="65">
        <v>129</v>
      </c>
      <c r="M10" s="65">
        <v>129</v>
      </c>
      <c r="N10" s="65">
        <v>129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12"/>
      <c r="FP10" s="12"/>
      <c r="FQ10" s="12"/>
    </row>
    <row r="11" spans="1:174" ht="15.75" x14ac:dyDescent="0.25">
      <c r="A11" s="36" t="s">
        <v>31</v>
      </c>
      <c r="B11" s="3" t="s">
        <v>3</v>
      </c>
      <c r="C11" s="64">
        <v>230</v>
      </c>
      <c r="D11" s="64">
        <v>199.77233005385315</v>
      </c>
      <c r="E11" s="64">
        <v>159.69082627079183</v>
      </c>
      <c r="F11" s="64">
        <v>154.0972446792893</v>
      </c>
      <c r="G11" s="64">
        <v>170.22559653611282</v>
      </c>
      <c r="H11" s="64">
        <v>193.20325730875533</v>
      </c>
      <c r="I11" s="64">
        <v>264</v>
      </c>
      <c r="J11" s="64">
        <v>0</v>
      </c>
      <c r="K11" s="65">
        <v>62</v>
      </c>
      <c r="L11" s="65">
        <v>0</v>
      </c>
      <c r="M11" s="65">
        <v>0</v>
      </c>
      <c r="N11" s="65">
        <v>0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12"/>
      <c r="FP11" s="12"/>
      <c r="FQ11" s="12"/>
    </row>
    <row r="12" spans="1:174" s="21" customFormat="1" ht="15.75" x14ac:dyDescent="0.25">
      <c r="A12" s="37"/>
      <c r="B12" s="6" t="s">
        <v>28</v>
      </c>
      <c r="C12" s="25">
        <f>C6+C11</f>
        <v>12871</v>
      </c>
      <c r="D12" s="25">
        <f t="shared" ref="D12:F12" si="2">D6+D11</f>
        <v>12359.363246388513</v>
      </c>
      <c r="E12" s="25">
        <f t="shared" si="2"/>
        <v>12548.756865797257</v>
      </c>
      <c r="F12" s="25">
        <f t="shared" si="2"/>
        <v>12513.358017575505</v>
      </c>
      <c r="G12" s="25">
        <f t="shared" ref="G12:N12" si="3">G6+G11</f>
        <v>13340.903185356576</v>
      </c>
      <c r="H12" s="25">
        <f t="shared" si="3"/>
        <v>12733.450165995964</v>
      </c>
      <c r="I12" s="25">
        <f t="shared" si="3"/>
        <v>13047</v>
      </c>
      <c r="J12" s="25">
        <f t="shared" si="3"/>
        <v>14259</v>
      </c>
      <c r="K12" s="25">
        <f t="shared" si="3"/>
        <v>16376</v>
      </c>
      <c r="L12" s="25">
        <f t="shared" si="3"/>
        <v>15161</v>
      </c>
      <c r="M12" s="25">
        <f t="shared" si="3"/>
        <v>16046</v>
      </c>
      <c r="N12" s="25">
        <f t="shared" si="3"/>
        <v>15692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0"/>
      <c r="FP12" s="20"/>
      <c r="FQ12" s="20"/>
    </row>
    <row r="13" spans="1:174" s="12" customFormat="1" ht="15.75" x14ac:dyDescent="0.25">
      <c r="A13" s="38" t="s">
        <v>32</v>
      </c>
      <c r="B13" s="2" t="s">
        <v>4</v>
      </c>
      <c r="C13" s="64">
        <v>101724</v>
      </c>
      <c r="D13" s="64">
        <v>108087.32908366533</v>
      </c>
      <c r="E13" s="64">
        <v>124028.89521573232</v>
      </c>
      <c r="F13" s="64">
        <v>92697.18097779472</v>
      </c>
      <c r="G13" s="64">
        <v>95514.950653532869</v>
      </c>
      <c r="H13" s="64">
        <v>114908.2624233852</v>
      </c>
      <c r="I13" s="64">
        <v>102134</v>
      </c>
      <c r="J13" s="64">
        <v>124301</v>
      </c>
      <c r="K13" s="66">
        <v>121517</v>
      </c>
      <c r="L13" s="66">
        <v>100887</v>
      </c>
      <c r="M13" s="66">
        <v>90797</v>
      </c>
      <c r="N13" s="66">
        <v>82545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R13" s="11"/>
    </row>
    <row r="14" spans="1:174" ht="45" x14ac:dyDescent="0.25">
      <c r="A14" s="36" t="s">
        <v>33</v>
      </c>
      <c r="B14" s="3" t="s">
        <v>5</v>
      </c>
      <c r="C14" s="64">
        <v>23897</v>
      </c>
      <c r="D14" s="64">
        <v>24448.289824841399</v>
      </c>
      <c r="E14" s="64">
        <v>26555.097916440165</v>
      </c>
      <c r="F14" s="64">
        <v>27301.362307970809</v>
      </c>
      <c r="G14" s="64">
        <v>68681.966252813116</v>
      </c>
      <c r="H14" s="64">
        <v>48191.653585067921</v>
      </c>
      <c r="I14" s="64">
        <v>54435</v>
      </c>
      <c r="J14" s="64">
        <v>56529</v>
      </c>
      <c r="K14" s="67">
        <v>51135</v>
      </c>
      <c r="L14" s="67">
        <v>42354</v>
      </c>
      <c r="M14" s="67">
        <v>35288</v>
      </c>
      <c r="N14" s="67">
        <v>37052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13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13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13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12"/>
      <c r="FP14" s="12"/>
      <c r="FQ14" s="12"/>
    </row>
    <row r="15" spans="1:174" ht="15.75" x14ac:dyDescent="0.25">
      <c r="A15" s="36" t="s">
        <v>34</v>
      </c>
      <c r="B15" s="3" t="s">
        <v>6</v>
      </c>
      <c r="C15" s="64">
        <v>113825</v>
      </c>
      <c r="D15" s="64">
        <v>105008.04130781426</v>
      </c>
      <c r="E15" s="64">
        <v>113052.53663331211</v>
      </c>
      <c r="F15" s="64">
        <v>113661.62786078356</v>
      </c>
      <c r="G15" s="64">
        <v>118228.11460275353</v>
      </c>
      <c r="H15" s="64">
        <v>122998.30241718386</v>
      </c>
      <c r="I15" s="64">
        <v>126835</v>
      </c>
      <c r="J15" s="64">
        <v>138018</v>
      </c>
      <c r="K15" s="66">
        <v>136405</v>
      </c>
      <c r="L15" s="66">
        <v>133002</v>
      </c>
      <c r="M15" s="66">
        <v>153311</v>
      </c>
      <c r="N15" s="66">
        <v>170535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13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13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13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12"/>
      <c r="FP15" s="12"/>
      <c r="FQ15" s="12"/>
    </row>
    <row r="16" spans="1:174" s="21" customFormat="1" ht="15.75" x14ac:dyDescent="0.25">
      <c r="A16" s="37"/>
      <c r="B16" s="6" t="s">
        <v>29</v>
      </c>
      <c r="C16" s="25">
        <f>+C13+C14+C15</f>
        <v>239446</v>
      </c>
      <c r="D16" s="25">
        <f t="shared" ref="D16:F16" si="4">+D13+D14+D15</f>
        <v>237543.660216321</v>
      </c>
      <c r="E16" s="25">
        <f t="shared" si="4"/>
        <v>263636.52976548462</v>
      </c>
      <c r="F16" s="25">
        <f t="shared" si="4"/>
        <v>233660.17114654908</v>
      </c>
      <c r="G16" s="25">
        <f t="shared" ref="G16:K16" si="5">+G13+G14+G15</f>
        <v>282425.03150909953</v>
      </c>
      <c r="H16" s="25">
        <f t="shared" si="5"/>
        <v>286098.21842563699</v>
      </c>
      <c r="I16" s="25">
        <f t="shared" si="5"/>
        <v>283404</v>
      </c>
      <c r="J16" s="25">
        <f t="shared" si="5"/>
        <v>318848</v>
      </c>
      <c r="K16" s="25">
        <f t="shared" si="5"/>
        <v>309057</v>
      </c>
      <c r="L16" s="25">
        <f t="shared" ref="L16:N16" si="6">+L13+L14+L15</f>
        <v>276243</v>
      </c>
      <c r="M16" s="25">
        <f t="shared" si="6"/>
        <v>279396</v>
      </c>
      <c r="N16" s="25">
        <f t="shared" si="6"/>
        <v>290132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19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19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19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0"/>
      <c r="FP16" s="20"/>
      <c r="FQ16" s="20"/>
    </row>
    <row r="17" spans="1:174" s="20" customFormat="1" ht="30" x14ac:dyDescent="0.25">
      <c r="A17" s="35" t="s">
        <v>35</v>
      </c>
      <c r="B17" s="5" t="s">
        <v>7</v>
      </c>
      <c r="C17" s="18">
        <f>C18+C19</f>
        <v>614134</v>
      </c>
      <c r="D17" s="18">
        <f t="shared" ref="D17:K17" si="7">D18+D19</f>
        <v>682914.52299817128</v>
      </c>
      <c r="E17" s="18">
        <f t="shared" si="7"/>
        <v>738834.56988859351</v>
      </c>
      <c r="F17" s="18">
        <f t="shared" si="7"/>
        <v>754141.60003540898</v>
      </c>
      <c r="G17" s="18">
        <f t="shared" si="7"/>
        <v>812027.45879714005</v>
      </c>
      <c r="H17" s="18">
        <f t="shared" si="7"/>
        <v>897599.53493938502</v>
      </c>
      <c r="I17" s="18">
        <f t="shared" si="7"/>
        <v>977879</v>
      </c>
      <c r="J17" s="18">
        <f t="shared" si="7"/>
        <v>1053525</v>
      </c>
      <c r="K17" s="18">
        <f t="shared" si="7"/>
        <v>1141776</v>
      </c>
      <c r="L17" s="18">
        <f t="shared" ref="L17:N17" si="8">L18+L19</f>
        <v>856789</v>
      </c>
      <c r="M17" s="18">
        <f t="shared" si="8"/>
        <v>950529</v>
      </c>
      <c r="N17" s="18">
        <f t="shared" si="8"/>
        <v>1073009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R17" s="21"/>
    </row>
    <row r="18" spans="1:174" ht="15.75" x14ac:dyDescent="0.25">
      <c r="A18" s="36">
        <v>6.1</v>
      </c>
      <c r="B18" s="3" t="s">
        <v>8</v>
      </c>
      <c r="C18" s="68">
        <v>558189</v>
      </c>
      <c r="D18" s="69">
        <v>625600.9879565197</v>
      </c>
      <c r="E18" s="68">
        <v>680313.30932743708</v>
      </c>
      <c r="F18" s="68">
        <v>694135.95298976661</v>
      </c>
      <c r="G18" s="68">
        <v>744789.08644642052</v>
      </c>
      <c r="H18" s="68">
        <v>825287.13298780168</v>
      </c>
      <c r="I18" s="68">
        <v>900164</v>
      </c>
      <c r="J18" s="23">
        <v>967967</v>
      </c>
      <c r="K18" s="23">
        <v>1050458</v>
      </c>
      <c r="L18" s="23">
        <v>812319</v>
      </c>
      <c r="M18" s="23">
        <v>891453</v>
      </c>
      <c r="N18" s="23">
        <v>969122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12"/>
      <c r="FP18" s="12"/>
      <c r="FQ18" s="12"/>
    </row>
    <row r="19" spans="1:174" ht="15.75" x14ac:dyDescent="0.25">
      <c r="A19" s="36">
        <v>6.2</v>
      </c>
      <c r="B19" s="3" t="s">
        <v>9</v>
      </c>
      <c r="C19" s="70">
        <v>55945</v>
      </c>
      <c r="D19" s="70">
        <v>57313.535041651572</v>
      </c>
      <c r="E19" s="70">
        <v>58521.260561156429</v>
      </c>
      <c r="F19" s="70">
        <v>60005.647045642341</v>
      </c>
      <c r="G19" s="68">
        <v>67238.372350719568</v>
      </c>
      <c r="H19" s="68">
        <v>72312.401951583277</v>
      </c>
      <c r="I19" s="68">
        <v>77715</v>
      </c>
      <c r="J19" s="23">
        <v>85558</v>
      </c>
      <c r="K19" s="23">
        <v>91318</v>
      </c>
      <c r="L19" s="23">
        <v>44470</v>
      </c>
      <c r="M19" s="23">
        <v>59076</v>
      </c>
      <c r="N19" s="23">
        <v>103887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12"/>
      <c r="FP19" s="12"/>
      <c r="FQ19" s="12"/>
    </row>
    <row r="20" spans="1:174" s="20" customFormat="1" ht="45" x14ac:dyDescent="0.25">
      <c r="A20" s="39" t="s">
        <v>36</v>
      </c>
      <c r="B20" s="7" t="s">
        <v>10</v>
      </c>
      <c r="C20" s="18">
        <f>SUM(C21:C27)</f>
        <v>93714.335200000001</v>
      </c>
      <c r="D20" s="18">
        <f t="shared" ref="D20:F20" si="9">SUM(D21:D27)</f>
        <v>101885.25679827151</v>
      </c>
      <c r="E20" s="18">
        <f t="shared" si="9"/>
        <v>108880.41185040647</v>
      </c>
      <c r="F20" s="18">
        <f t="shared" si="9"/>
        <v>116546.92083492412</v>
      </c>
      <c r="G20" s="18">
        <f t="shared" ref="G20:N20" si="10">SUM(G21:G27)</f>
        <v>130310.51531888443</v>
      </c>
      <c r="H20" s="18">
        <f t="shared" si="10"/>
        <v>128809.70265384452</v>
      </c>
      <c r="I20" s="18">
        <f t="shared" si="10"/>
        <v>129596</v>
      </c>
      <c r="J20" s="18">
        <f t="shared" si="10"/>
        <v>128095</v>
      </c>
      <c r="K20" s="18">
        <f t="shared" si="10"/>
        <v>138359</v>
      </c>
      <c r="L20" s="18">
        <f t="shared" si="10"/>
        <v>131602</v>
      </c>
      <c r="M20" s="18">
        <f t="shared" si="10"/>
        <v>134598</v>
      </c>
      <c r="N20" s="18">
        <f t="shared" si="10"/>
        <v>150907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R20" s="21"/>
    </row>
    <row r="21" spans="1:174" ht="15.75" x14ac:dyDescent="0.25">
      <c r="A21" s="36">
        <v>7.1</v>
      </c>
      <c r="B21" s="3" t="s">
        <v>11</v>
      </c>
      <c r="C21" s="64">
        <v>838</v>
      </c>
      <c r="D21" s="64">
        <v>929</v>
      </c>
      <c r="E21" s="64">
        <v>1180</v>
      </c>
      <c r="F21" s="64">
        <v>999</v>
      </c>
      <c r="G21" s="64">
        <v>1010</v>
      </c>
      <c r="H21" s="64">
        <v>1161</v>
      </c>
      <c r="I21" s="64">
        <v>881</v>
      </c>
      <c r="J21" s="64">
        <v>2737</v>
      </c>
      <c r="K21" s="71">
        <v>2981</v>
      </c>
      <c r="L21" s="71">
        <v>531</v>
      </c>
      <c r="M21" s="71">
        <v>1570</v>
      </c>
      <c r="N21" s="71">
        <v>2187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12"/>
      <c r="FP21" s="12"/>
      <c r="FQ21" s="12"/>
    </row>
    <row r="22" spans="1:174" ht="15.75" x14ac:dyDescent="0.25">
      <c r="A22" s="36">
        <v>7.2</v>
      </c>
      <c r="B22" s="3" t="s">
        <v>12</v>
      </c>
      <c r="C22" s="64">
        <v>34945</v>
      </c>
      <c r="D22" s="64">
        <v>40317.532050610462</v>
      </c>
      <c r="E22" s="64">
        <v>40517.872375975574</v>
      </c>
      <c r="F22" s="64">
        <v>43291.415162775178</v>
      </c>
      <c r="G22" s="64">
        <v>42816.728769872097</v>
      </c>
      <c r="H22" s="64">
        <v>45041.974062022215</v>
      </c>
      <c r="I22" s="64">
        <v>47324</v>
      </c>
      <c r="J22" s="64">
        <v>49732</v>
      </c>
      <c r="K22" s="65">
        <v>52758</v>
      </c>
      <c r="L22" s="65">
        <v>52347</v>
      </c>
      <c r="M22" s="65">
        <v>53620</v>
      </c>
      <c r="N22" s="65">
        <v>61062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12"/>
      <c r="FP22" s="12"/>
      <c r="FQ22" s="12"/>
    </row>
    <row r="23" spans="1:174" ht="15.75" x14ac:dyDescent="0.25">
      <c r="A23" s="36">
        <v>7.3</v>
      </c>
      <c r="B23" s="3" t="s">
        <v>13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72">
        <v>0</v>
      </c>
      <c r="L23" s="72">
        <v>0</v>
      </c>
      <c r="M23" s="72">
        <v>0</v>
      </c>
      <c r="N23" s="72">
        <v>0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12"/>
      <c r="FP23" s="12"/>
      <c r="FQ23" s="12"/>
    </row>
    <row r="24" spans="1:174" ht="15.75" x14ac:dyDescent="0.25">
      <c r="A24" s="36">
        <v>7.4</v>
      </c>
      <c r="B24" s="3" t="s">
        <v>14</v>
      </c>
      <c r="C24" s="64">
        <v>2195</v>
      </c>
      <c r="D24" s="64">
        <v>4341.4640053130925</v>
      </c>
      <c r="E24" s="64">
        <v>3736.9014100213249</v>
      </c>
      <c r="F24" s="64">
        <v>6339.3641130148126</v>
      </c>
      <c r="G24" s="64">
        <v>12183.109563067053</v>
      </c>
      <c r="H24" s="64">
        <v>12986.530292865506</v>
      </c>
      <c r="I24" s="64">
        <v>12909</v>
      </c>
      <c r="J24" s="64">
        <v>6166</v>
      </c>
      <c r="K24" s="65">
        <v>12633</v>
      </c>
      <c r="L24" s="65">
        <v>9144</v>
      </c>
      <c r="M24" s="65">
        <v>8473</v>
      </c>
      <c r="N24" s="65">
        <v>11254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12"/>
      <c r="FP24" s="12"/>
      <c r="FQ24" s="12"/>
    </row>
    <row r="25" spans="1:174" ht="30" x14ac:dyDescent="0.25">
      <c r="A25" s="36">
        <v>7.5</v>
      </c>
      <c r="B25" s="3" t="s">
        <v>15</v>
      </c>
      <c r="C25" s="64">
        <v>20459.754499999999</v>
      </c>
      <c r="D25" s="64">
        <v>22146.783430367675</v>
      </c>
      <c r="E25" s="64">
        <v>24617.364171212659</v>
      </c>
      <c r="F25" s="64">
        <v>26667.786562605594</v>
      </c>
      <c r="G25" s="64">
        <v>31485.838373256829</v>
      </c>
      <c r="H25" s="64">
        <v>25825.968663370011</v>
      </c>
      <c r="I25" s="64">
        <v>27524</v>
      </c>
      <c r="J25" s="64">
        <v>27967</v>
      </c>
      <c r="K25" s="65">
        <v>24588</v>
      </c>
      <c r="L25" s="65">
        <v>23232</v>
      </c>
      <c r="M25" s="65">
        <v>25135</v>
      </c>
      <c r="N25" s="65">
        <v>27339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12"/>
      <c r="FP25" s="12"/>
      <c r="FQ25" s="12"/>
    </row>
    <row r="26" spans="1:174" ht="15.75" x14ac:dyDescent="0.25">
      <c r="A26" s="36">
        <v>7.6</v>
      </c>
      <c r="B26" s="3" t="s">
        <v>16</v>
      </c>
      <c r="C26" s="64">
        <v>711.13900000000001</v>
      </c>
      <c r="D26" s="64">
        <v>698</v>
      </c>
      <c r="E26" s="64">
        <v>737</v>
      </c>
      <c r="F26" s="64">
        <v>613</v>
      </c>
      <c r="G26" s="64">
        <v>604</v>
      </c>
      <c r="H26" s="64">
        <v>404</v>
      </c>
      <c r="I26" s="64">
        <v>192</v>
      </c>
      <c r="J26" s="64">
        <v>467</v>
      </c>
      <c r="K26" s="65">
        <v>803</v>
      </c>
      <c r="L26" s="65">
        <v>3264</v>
      </c>
      <c r="M26" s="65">
        <v>631</v>
      </c>
      <c r="N26" s="65">
        <v>557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12"/>
      <c r="FP26" s="12"/>
      <c r="FQ26" s="12"/>
    </row>
    <row r="27" spans="1:174" ht="30" x14ac:dyDescent="0.25">
      <c r="A27" s="36">
        <v>7.7</v>
      </c>
      <c r="B27" s="3" t="s">
        <v>17</v>
      </c>
      <c r="C27" s="64">
        <v>34565.441699999996</v>
      </c>
      <c r="D27" s="64">
        <v>33452.477311980285</v>
      </c>
      <c r="E27" s="64">
        <v>38091.273893196907</v>
      </c>
      <c r="F27" s="64">
        <v>38636.354996528535</v>
      </c>
      <c r="G27" s="64">
        <v>42210.838612688443</v>
      </c>
      <c r="H27" s="64">
        <v>43390.229635586795</v>
      </c>
      <c r="I27" s="64">
        <v>40766</v>
      </c>
      <c r="J27" s="64">
        <v>41026</v>
      </c>
      <c r="K27" s="66">
        <v>44596</v>
      </c>
      <c r="L27" s="66">
        <v>43084</v>
      </c>
      <c r="M27" s="66">
        <v>45169</v>
      </c>
      <c r="N27" s="66">
        <v>48508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12"/>
      <c r="FP27" s="12"/>
      <c r="FQ27" s="12"/>
    </row>
    <row r="28" spans="1:174" ht="15.75" x14ac:dyDescent="0.25">
      <c r="A28" s="36" t="s">
        <v>37</v>
      </c>
      <c r="B28" s="3" t="s">
        <v>18</v>
      </c>
      <c r="C28" s="64">
        <v>285574</v>
      </c>
      <c r="D28" s="64">
        <v>320614</v>
      </c>
      <c r="E28" s="64">
        <v>341806</v>
      </c>
      <c r="F28" s="64">
        <v>346752</v>
      </c>
      <c r="G28" s="64">
        <v>343828</v>
      </c>
      <c r="H28" s="64">
        <v>363308</v>
      </c>
      <c r="I28" s="64">
        <v>326814</v>
      </c>
      <c r="J28" s="64">
        <v>391810</v>
      </c>
      <c r="K28" s="71">
        <v>403991</v>
      </c>
      <c r="L28" s="71">
        <v>407593</v>
      </c>
      <c r="M28" s="71">
        <v>404301</v>
      </c>
      <c r="N28" s="71">
        <v>375483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12"/>
      <c r="FP28" s="12"/>
      <c r="FQ28" s="12"/>
    </row>
    <row r="29" spans="1:174" ht="45" x14ac:dyDescent="0.25">
      <c r="A29" s="36" t="s">
        <v>38</v>
      </c>
      <c r="B29" s="3" t="s">
        <v>19</v>
      </c>
      <c r="C29" s="64">
        <v>392975.90252497501</v>
      </c>
      <c r="D29" s="64">
        <v>412296.99636863521</v>
      </c>
      <c r="E29" s="64">
        <v>461469.07976942015</v>
      </c>
      <c r="F29" s="64">
        <v>514173.87420741573</v>
      </c>
      <c r="G29" s="64">
        <v>570840.21039869264</v>
      </c>
      <c r="H29" s="64">
        <v>627212.37157023186</v>
      </c>
      <c r="I29" s="64">
        <v>637055</v>
      </c>
      <c r="J29" s="64">
        <v>593271</v>
      </c>
      <c r="K29" s="67">
        <v>645539</v>
      </c>
      <c r="L29" s="67">
        <v>640553</v>
      </c>
      <c r="M29" s="67">
        <v>712166</v>
      </c>
      <c r="N29" s="67">
        <v>805858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12"/>
      <c r="FP29" s="12"/>
      <c r="FQ29" s="12"/>
    </row>
    <row r="30" spans="1:174" ht="15.75" x14ac:dyDescent="0.25">
      <c r="A30" s="36" t="s">
        <v>39</v>
      </c>
      <c r="B30" s="3" t="s">
        <v>54</v>
      </c>
      <c r="C30" s="64">
        <v>127626</v>
      </c>
      <c r="D30" s="64">
        <v>141765.94574780058</v>
      </c>
      <c r="E30" s="64">
        <v>140373.65795925268</v>
      </c>
      <c r="F30" s="64">
        <v>153816.2886431512</v>
      </c>
      <c r="G30" s="64">
        <v>154415.88785046729</v>
      </c>
      <c r="H30" s="64">
        <v>183261.87977814421</v>
      </c>
      <c r="I30" s="64">
        <v>190642</v>
      </c>
      <c r="J30" s="64">
        <v>185955</v>
      </c>
      <c r="K30" s="66">
        <v>198512</v>
      </c>
      <c r="L30" s="66">
        <v>200235</v>
      </c>
      <c r="M30" s="66">
        <v>197597</v>
      </c>
      <c r="N30" s="66">
        <v>277254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12"/>
      <c r="FP30" s="12"/>
      <c r="FQ30" s="12"/>
    </row>
    <row r="31" spans="1:174" ht="15.75" x14ac:dyDescent="0.25">
      <c r="A31" s="36" t="s">
        <v>40</v>
      </c>
      <c r="B31" s="3" t="s">
        <v>20</v>
      </c>
      <c r="C31" s="64">
        <v>106809.678</v>
      </c>
      <c r="D31" s="64">
        <v>114929.93443565416</v>
      </c>
      <c r="E31" s="64">
        <v>125649.38905922661</v>
      </c>
      <c r="F31" s="64">
        <v>140497.33573939552</v>
      </c>
      <c r="G31" s="64">
        <v>145576.91973953493</v>
      </c>
      <c r="H31" s="64">
        <v>155100.85625475156</v>
      </c>
      <c r="I31" s="64">
        <v>165500</v>
      </c>
      <c r="J31" s="64">
        <v>166282</v>
      </c>
      <c r="K31" s="73">
        <v>179351</v>
      </c>
      <c r="L31" s="73">
        <v>172025</v>
      </c>
      <c r="M31" s="73">
        <v>182671</v>
      </c>
      <c r="N31" s="73">
        <v>202341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12"/>
      <c r="FP31" s="12"/>
      <c r="FQ31" s="12"/>
    </row>
    <row r="32" spans="1:174" s="21" customFormat="1" ht="15.75" x14ac:dyDescent="0.25">
      <c r="A32" s="37"/>
      <c r="B32" s="6" t="s">
        <v>30</v>
      </c>
      <c r="C32" s="25">
        <f>C17+C20+C28+C29+C30+C31</f>
        <v>1620833.9157249751</v>
      </c>
      <c r="D32" s="25">
        <f t="shared" ref="D32:J32" si="11">D17+D20+D28+D29+D30+D31</f>
        <v>1774406.656348533</v>
      </c>
      <c r="E32" s="25">
        <f t="shared" si="11"/>
        <v>1917013.1085268995</v>
      </c>
      <c r="F32" s="25">
        <f t="shared" si="11"/>
        <v>2025928.0194602956</v>
      </c>
      <c r="G32" s="25">
        <f t="shared" si="11"/>
        <v>2156998.9921047194</v>
      </c>
      <c r="H32" s="25">
        <f t="shared" si="11"/>
        <v>2355292.345196357</v>
      </c>
      <c r="I32" s="25">
        <f t="shared" si="11"/>
        <v>2427486</v>
      </c>
      <c r="J32" s="25">
        <f t="shared" si="11"/>
        <v>2518938</v>
      </c>
      <c r="K32" s="25">
        <f t="shared" ref="K32" si="12">K17+K20+K28+K29+K30+K31</f>
        <v>2707528</v>
      </c>
      <c r="L32" s="25">
        <f t="shared" ref="L32:M32" si="13">L17+L20+L28+L29+L30+L31</f>
        <v>2408797</v>
      </c>
      <c r="M32" s="25">
        <f t="shared" si="13"/>
        <v>2581862</v>
      </c>
      <c r="N32" s="25">
        <f t="shared" ref="N32" si="14">N17+N20+N28+N29+N30+N31</f>
        <v>2884852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0"/>
      <c r="FP32" s="20"/>
      <c r="FQ32" s="20"/>
    </row>
    <row r="33" spans="1:174" s="20" customFormat="1" ht="15.75" x14ac:dyDescent="0.25">
      <c r="A33" s="35" t="s">
        <v>27</v>
      </c>
      <c r="B33" s="8" t="s">
        <v>41</v>
      </c>
      <c r="C33" s="18">
        <f t="shared" ref="C33:J33" si="15">C6+C11+C13+C14+C15+C17+C20+C28+C29+C30+C31</f>
        <v>1873150.9157249753</v>
      </c>
      <c r="D33" s="18">
        <f t="shared" si="15"/>
        <v>2024309.6798112425</v>
      </c>
      <c r="E33" s="18">
        <f t="shared" si="15"/>
        <v>2193198.3951581814</v>
      </c>
      <c r="F33" s="18">
        <f t="shared" si="15"/>
        <v>2272101.5486244201</v>
      </c>
      <c r="G33" s="18">
        <f t="shared" si="15"/>
        <v>2452764.9267991753</v>
      </c>
      <c r="H33" s="18">
        <f t="shared" si="15"/>
        <v>2654124.0137879904</v>
      </c>
      <c r="I33" s="18">
        <f t="shared" si="15"/>
        <v>2723937</v>
      </c>
      <c r="J33" s="18">
        <f t="shared" si="15"/>
        <v>2852045</v>
      </c>
      <c r="K33" s="18">
        <f t="shared" ref="K33" si="16">K6+K11+K13+K14+K15+K17+K20+K28+K29+K30+K31</f>
        <v>3032961</v>
      </c>
      <c r="L33" s="18">
        <f t="shared" ref="L33:M33" si="17">L6+L11+L13+L14+L15+L17+L20+L28+L29+L30+L31</f>
        <v>2700201</v>
      </c>
      <c r="M33" s="18">
        <f t="shared" si="17"/>
        <v>2877304</v>
      </c>
      <c r="N33" s="18">
        <f t="shared" ref="N33" si="18">N6+N11+N13+N14+N15+N17+N20+N28+N29+N30+N31</f>
        <v>3190676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R33" s="21"/>
    </row>
    <row r="34" spans="1:174" ht="15.75" x14ac:dyDescent="0.25">
      <c r="A34" s="41" t="s">
        <v>43</v>
      </c>
      <c r="B34" s="3" t="s">
        <v>25</v>
      </c>
      <c r="C34" s="74">
        <v>27002</v>
      </c>
      <c r="D34" s="74">
        <v>31308.616675031688</v>
      </c>
      <c r="E34" s="74">
        <v>38737.655211508652</v>
      </c>
      <c r="F34" s="74">
        <v>33130</v>
      </c>
      <c r="G34" s="74">
        <v>46763</v>
      </c>
      <c r="H34" s="74">
        <v>42308</v>
      </c>
      <c r="I34" s="74">
        <v>128542</v>
      </c>
      <c r="J34" s="74">
        <v>139426</v>
      </c>
      <c r="K34" s="75">
        <v>140278</v>
      </c>
      <c r="L34" s="75">
        <v>165229</v>
      </c>
      <c r="M34" s="75">
        <v>186870</v>
      </c>
      <c r="N34" s="75">
        <v>199950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</row>
    <row r="35" spans="1:174" ht="15.75" x14ac:dyDescent="0.25">
      <c r="A35" s="41" t="s">
        <v>44</v>
      </c>
      <c r="B35" s="3" t="s">
        <v>24</v>
      </c>
      <c r="C35" s="74">
        <v>23337</v>
      </c>
      <c r="D35" s="74">
        <v>27104.866495503004</v>
      </c>
      <c r="E35" s="74">
        <v>21465.600479682969</v>
      </c>
      <c r="F35" s="74">
        <v>18219</v>
      </c>
      <c r="G35" s="74">
        <v>6304</v>
      </c>
      <c r="H35" s="74">
        <v>4711</v>
      </c>
      <c r="I35" s="74">
        <v>4511</v>
      </c>
      <c r="J35" s="74">
        <v>4892</v>
      </c>
      <c r="K35" s="75">
        <v>5305</v>
      </c>
      <c r="L35" s="75">
        <v>6101</v>
      </c>
      <c r="M35" s="75">
        <v>5994</v>
      </c>
      <c r="N35" s="75">
        <v>6413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</row>
    <row r="36" spans="1:174" s="21" customFormat="1" ht="30" x14ac:dyDescent="0.25">
      <c r="A36" s="40" t="s">
        <v>45</v>
      </c>
      <c r="B36" s="29" t="s">
        <v>55</v>
      </c>
      <c r="C36" s="25">
        <f>C33+C34-C35</f>
        <v>1876815.9157249753</v>
      </c>
      <c r="D36" s="25">
        <f t="shared" ref="D36:F36" si="19">D33+D34-D35</f>
        <v>2028513.429990771</v>
      </c>
      <c r="E36" s="25">
        <f t="shared" si="19"/>
        <v>2210470.4498900073</v>
      </c>
      <c r="F36" s="25">
        <f t="shared" si="19"/>
        <v>2287012.5486244201</v>
      </c>
      <c r="G36" s="25">
        <f t="shared" ref="G36:N36" si="20">G33+G34-G35</f>
        <v>2493223.9267991753</v>
      </c>
      <c r="H36" s="25">
        <f t="shared" si="20"/>
        <v>2691721.0137879904</v>
      </c>
      <c r="I36" s="25">
        <f t="shared" si="20"/>
        <v>2847968</v>
      </c>
      <c r="J36" s="25">
        <f t="shared" si="20"/>
        <v>2986579</v>
      </c>
      <c r="K36" s="25">
        <f t="shared" si="20"/>
        <v>3167934</v>
      </c>
      <c r="L36" s="25">
        <f t="shared" si="20"/>
        <v>2859329</v>
      </c>
      <c r="M36" s="25">
        <f t="shared" si="20"/>
        <v>3058180</v>
      </c>
      <c r="N36" s="25">
        <f t="shared" si="20"/>
        <v>3384213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</row>
    <row r="37" spans="1:174" s="21" customFormat="1" ht="15.75" x14ac:dyDescent="0.25">
      <c r="A37" s="40" t="s">
        <v>46</v>
      </c>
      <c r="B37" s="29" t="s">
        <v>42</v>
      </c>
      <c r="C37" s="25">
        <f>GSVA_cur!C37</f>
        <v>10650</v>
      </c>
      <c r="D37" s="25">
        <f>GSVA_cur!D37</f>
        <v>10810</v>
      </c>
      <c r="E37" s="25">
        <f>GSVA_cur!E37</f>
        <v>10970</v>
      </c>
      <c r="F37" s="25">
        <f>GSVA_cur!F37</f>
        <v>11130</v>
      </c>
      <c r="G37" s="25">
        <f>GSVA_cur!G37</f>
        <v>11300</v>
      </c>
      <c r="H37" s="25">
        <f>GSVA_cur!H37</f>
        <v>11450</v>
      </c>
      <c r="I37" s="25">
        <f>GSVA_cur!I37</f>
        <v>11590</v>
      </c>
      <c r="J37" s="25">
        <f>GSVA_cur!J37</f>
        <v>11730</v>
      </c>
      <c r="K37" s="25">
        <f>GSVA_cur!K37</f>
        <v>11870</v>
      </c>
      <c r="L37" s="25">
        <f>GSVA_cur!L37</f>
        <v>12020</v>
      </c>
      <c r="M37" s="25">
        <f>GSVA_cur!M37</f>
        <v>12150</v>
      </c>
      <c r="N37" s="25">
        <f>GSVA_cur!N37</f>
        <v>12260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</row>
    <row r="38" spans="1:174" s="21" customFormat="1" ht="15.75" x14ac:dyDescent="0.25">
      <c r="A38" s="40" t="s">
        <v>47</v>
      </c>
      <c r="B38" s="29" t="s">
        <v>58</v>
      </c>
      <c r="C38" s="25">
        <f>C36/C37*1000</f>
        <v>176226.84654694604</v>
      </c>
      <c r="D38" s="25">
        <f t="shared" ref="D38:G38" si="21">D36/D37*1000</f>
        <v>187651.56614160695</v>
      </c>
      <c r="E38" s="25">
        <f t="shared" si="21"/>
        <v>201501.40837648197</v>
      </c>
      <c r="F38" s="25">
        <f t="shared" si="21"/>
        <v>205481.81029869002</v>
      </c>
      <c r="G38" s="25">
        <f t="shared" si="21"/>
        <v>220639.28555744916</v>
      </c>
      <c r="H38" s="25">
        <f t="shared" ref="H38:N38" si="22">H36/H37*1000</f>
        <v>235084.80469764108</v>
      </c>
      <c r="I38" s="25">
        <f t="shared" si="22"/>
        <v>245726.31578947368</v>
      </c>
      <c r="J38" s="25">
        <f t="shared" si="22"/>
        <v>254610.31543052004</v>
      </c>
      <c r="K38" s="25">
        <f t="shared" si="22"/>
        <v>266885.76242628478</v>
      </c>
      <c r="L38" s="25">
        <f t="shared" si="22"/>
        <v>237880.94841930119</v>
      </c>
      <c r="M38" s="25">
        <f t="shared" si="22"/>
        <v>251702.05761316873</v>
      </c>
      <c r="N38" s="25">
        <f t="shared" si="22"/>
        <v>276036.94942903752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BJ38" s="26"/>
      <c r="BK38" s="26"/>
      <c r="BL38" s="26"/>
      <c r="BM38" s="26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</row>
    <row r="39" spans="1:174" x14ac:dyDescent="0.25">
      <c r="A39" s="11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1" max="1048575" man="1"/>
    <brk id="37" max="1048575" man="1"/>
    <brk id="101" max="95" man="1"/>
    <brk id="137" max="1048575" man="1"/>
    <brk id="161" max="1048575" man="1"/>
    <brk id="169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V39"/>
  <sheetViews>
    <sheetView zoomScale="82" zoomScaleNormal="82" zoomScaleSheetLayoutView="100" workbookViewId="0">
      <pane xSplit="2" ySplit="5" topLeftCell="C33" activePane="bottomRight" state="frozen"/>
      <selection activeCell="O1" sqref="O1:AR1048576"/>
      <selection pane="topRight" activeCell="O1" sqref="O1:AR1048576"/>
      <selection pane="bottomLeft" activeCell="O1" sqref="O1:AR1048576"/>
      <selection pane="bottomRight" activeCell="O1" sqref="O1:AR1048576"/>
    </sheetView>
  </sheetViews>
  <sheetFormatPr defaultColWidth="8.85546875" defaultRowHeight="15" x14ac:dyDescent="0.25"/>
  <cols>
    <col min="1" max="1" width="11" style="11" customWidth="1"/>
    <col min="2" max="2" width="37.28515625" style="11" customWidth="1"/>
    <col min="3" max="6" width="11.28515625" style="11" customWidth="1"/>
    <col min="7" max="14" width="13" style="12" customWidth="1"/>
    <col min="15" max="41" width="9.140625" style="11" customWidth="1"/>
    <col min="42" max="42" width="12.42578125" style="11" customWidth="1"/>
    <col min="43" max="64" width="9.140625" style="11" customWidth="1"/>
    <col min="65" max="65" width="12.140625" style="11" customWidth="1"/>
    <col min="66" max="69" width="9.140625" style="11" customWidth="1"/>
    <col min="70" max="74" width="9.140625" style="11" hidden="1" customWidth="1"/>
    <col min="75" max="75" width="9.140625" style="11" customWidth="1"/>
    <col min="76" max="80" width="9.140625" style="11" hidden="1" customWidth="1"/>
    <col min="81" max="81" width="9.140625" style="11" customWidth="1"/>
    <col min="82" max="86" width="9.140625" style="11" hidden="1" customWidth="1"/>
    <col min="87" max="87" width="9.140625" style="11" customWidth="1"/>
    <col min="88" max="92" width="9.140625" style="11" hidden="1" customWidth="1"/>
    <col min="93" max="93" width="9.140625" style="11" customWidth="1"/>
    <col min="94" max="98" width="9.140625" style="11" hidden="1" customWidth="1"/>
    <col min="99" max="99" width="9.140625" style="12" customWidth="1"/>
    <col min="100" max="104" width="9.140625" style="12" hidden="1" customWidth="1"/>
    <col min="105" max="105" width="9.140625" style="12" customWidth="1"/>
    <col min="106" max="110" width="9.140625" style="12" hidden="1" customWidth="1"/>
    <col min="111" max="111" width="9.140625" style="12" customWidth="1"/>
    <col min="112" max="116" width="9.140625" style="12" hidden="1" customWidth="1"/>
    <col min="117" max="117" width="9.140625" style="12" customWidth="1"/>
    <col min="118" max="147" width="9.140625" style="11" customWidth="1"/>
    <col min="148" max="148" width="9.140625" style="11" hidden="1" customWidth="1"/>
    <col min="149" max="156" width="9.140625" style="11" customWidth="1"/>
    <col min="157" max="157" width="9.140625" style="11" hidden="1" customWidth="1"/>
    <col min="158" max="162" width="9.140625" style="11" customWidth="1"/>
    <col min="163" max="163" width="9.140625" style="11" hidden="1" customWidth="1"/>
    <col min="164" max="173" width="9.140625" style="11" customWidth="1"/>
    <col min="174" max="177" width="8.85546875" style="11"/>
    <col min="178" max="178" width="12.7109375" style="11" bestFit="1" customWidth="1"/>
    <col min="179" max="16384" width="8.85546875" style="11"/>
  </cols>
  <sheetData>
    <row r="1" spans="1:178" ht="15.75" x14ac:dyDescent="0.25">
      <c r="A1" s="11" t="s">
        <v>53</v>
      </c>
      <c r="B1" s="32" t="s">
        <v>66</v>
      </c>
    </row>
    <row r="2" spans="1:178" ht="15.75" x14ac:dyDescent="0.25">
      <c r="A2" s="4" t="s">
        <v>50</v>
      </c>
      <c r="I2" s="12" t="str">
        <f>[1]GSVA_cur!$I$3</f>
        <v>As on 01.08.2024</v>
      </c>
    </row>
    <row r="3" spans="1:178" ht="15.75" x14ac:dyDescent="0.25">
      <c r="A3" s="4"/>
    </row>
    <row r="4" spans="1:178" ht="15.75" x14ac:dyDescent="0.25">
      <c r="A4" s="4"/>
      <c r="E4" s="33"/>
      <c r="F4" s="33" t="s">
        <v>57</v>
      </c>
    </row>
    <row r="5" spans="1:178" ht="15.75" x14ac:dyDescent="0.25">
      <c r="A5" s="34" t="s">
        <v>0</v>
      </c>
      <c r="B5" s="15" t="s">
        <v>1</v>
      </c>
      <c r="C5" s="16" t="s">
        <v>21</v>
      </c>
      <c r="D5" s="16" t="s">
        <v>22</v>
      </c>
      <c r="E5" s="16" t="s">
        <v>23</v>
      </c>
      <c r="F5" s="16" t="s">
        <v>56</v>
      </c>
      <c r="G5" s="17" t="s">
        <v>65</v>
      </c>
      <c r="H5" s="17" t="s">
        <v>67</v>
      </c>
      <c r="I5" s="17" t="s">
        <v>68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73</v>
      </c>
    </row>
    <row r="6" spans="1:178" s="20" customFormat="1" ht="15.75" x14ac:dyDescent="0.25">
      <c r="A6" s="35" t="s">
        <v>26</v>
      </c>
      <c r="B6" s="5" t="s">
        <v>2</v>
      </c>
      <c r="C6" s="18">
        <f>SUM(C7:C10)</f>
        <v>11983.246220999999</v>
      </c>
      <c r="D6" s="18">
        <f t="shared" ref="D6:F6" si="0">SUM(D7:D10)</f>
        <v>12480.3956</v>
      </c>
      <c r="E6" s="18">
        <f t="shared" si="0"/>
        <v>13709.813</v>
      </c>
      <c r="F6" s="18">
        <f t="shared" si="0"/>
        <v>15228.828844000001</v>
      </c>
      <c r="G6" s="18">
        <f t="shared" ref="G6:M6" si="1">SUM(G7:G10)</f>
        <v>17192.204399999999</v>
      </c>
      <c r="H6" s="18">
        <f t="shared" si="1"/>
        <v>16383.862296000001</v>
      </c>
      <c r="I6" s="18">
        <f t="shared" si="1"/>
        <v>17378</v>
      </c>
      <c r="J6" s="18">
        <f t="shared" si="1"/>
        <v>20203</v>
      </c>
      <c r="K6" s="18">
        <f t="shared" si="1"/>
        <v>25262</v>
      </c>
      <c r="L6" s="18">
        <f t="shared" si="1"/>
        <v>25647</v>
      </c>
      <c r="M6" s="18">
        <f t="shared" si="1"/>
        <v>28452</v>
      </c>
      <c r="N6" s="18">
        <f t="shared" ref="N6" si="2">SUM(N7:N10)</f>
        <v>28423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V6" s="21"/>
    </row>
    <row r="7" spans="1:178" ht="15.75" x14ac:dyDescent="0.25">
      <c r="A7" s="36">
        <v>1.1000000000000001</v>
      </c>
      <c r="B7" s="3" t="s">
        <v>59</v>
      </c>
      <c r="C7" s="51">
        <v>749.36532099999977</v>
      </c>
      <c r="D7" s="51">
        <v>822.40639999999985</v>
      </c>
      <c r="E7" s="51">
        <v>886.32889999999998</v>
      </c>
      <c r="F7" s="51">
        <v>842.76814399999989</v>
      </c>
      <c r="G7" s="51">
        <v>882.5603000000001</v>
      </c>
      <c r="H7" s="51">
        <v>821.79699600000004</v>
      </c>
      <c r="I7" s="51">
        <v>670</v>
      </c>
      <c r="J7" s="51">
        <v>487</v>
      </c>
      <c r="K7" s="51">
        <v>577</v>
      </c>
      <c r="L7" s="51">
        <v>444</v>
      </c>
      <c r="M7" s="51">
        <v>304</v>
      </c>
      <c r="N7" s="51">
        <v>214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12"/>
      <c r="FT7" s="12"/>
      <c r="FU7" s="12"/>
    </row>
    <row r="8" spans="1:178" ht="15.75" x14ac:dyDescent="0.25">
      <c r="A8" s="36">
        <v>1.2</v>
      </c>
      <c r="B8" s="3" t="s">
        <v>60</v>
      </c>
      <c r="C8" s="51">
        <v>10739.375599999999</v>
      </c>
      <c r="D8" s="51">
        <v>11276.425999999999</v>
      </c>
      <c r="E8" s="51">
        <v>12301.7605</v>
      </c>
      <c r="F8" s="51">
        <v>13597.8189</v>
      </c>
      <c r="G8" s="51">
        <v>15464.7729</v>
      </c>
      <c r="H8" s="51">
        <v>14102.863499999999</v>
      </c>
      <c r="I8" s="51">
        <v>15323</v>
      </c>
      <c r="J8" s="51">
        <v>17142</v>
      </c>
      <c r="K8" s="51">
        <v>20590</v>
      </c>
      <c r="L8" s="51">
        <v>23090</v>
      </c>
      <c r="M8" s="51">
        <v>25775</v>
      </c>
      <c r="N8" s="51">
        <v>25607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12"/>
      <c r="FT8" s="12"/>
      <c r="FU8" s="12"/>
    </row>
    <row r="9" spans="1:178" ht="15.75" x14ac:dyDescent="0.25">
      <c r="A9" s="36">
        <v>1.3</v>
      </c>
      <c r="B9" s="3" t="s">
        <v>61</v>
      </c>
      <c r="C9" s="51">
        <v>287.50529999999998</v>
      </c>
      <c r="D9" s="51">
        <v>331.56319999999999</v>
      </c>
      <c r="E9" s="51">
        <v>365.74099999999999</v>
      </c>
      <c r="F9" s="51">
        <v>613.26120000000003</v>
      </c>
      <c r="G9" s="51">
        <v>642.96</v>
      </c>
      <c r="H9" s="51">
        <v>1238.25</v>
      </c>
      <c r="I9" s="51">
        <v>1131</v>
      </c>
      <c r="J9" s="51">
        <v>2342</v>
      </c>
      <c r="K9" s="51">
        <v>3863</v>
      </c>
      <c r="L9" s="51">
        <v>1865</v>
      </c>
      <c r="M9" s="51">
        <v>2125</v>
      </c>
      <c r="N9" s="51">
        <v>2356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12"/>
      <c r="FT9" s="12"/>
      <c r="FU9" s="12"/>
    </row>
    <row r="10" spans="1:178" ht="15.75" x14ac:dyDescent="0.25">
      <c r="A10" s="36">
        <v>1.4</v>
      </c>
      <c r="B10" s="3" t="s">
        <v>62</v>
      </c>
      <c r="C10" s="51">
        <v>207</v>
      </c>
      <c r="D10" s="51">
        <v>50</v>
      </c>
      <c r="E10" s="51">
        <v>155.98259999999999</v>
      </c>
      <c r="F10" s="51">
        <v>174.98060000000001</v>
      </c>
      <c r="G10" s="51">
        <v>201.91120000000001</v>
      </c>
      <c r="H10" s="51">
        <v>220.95179999999999</v>
      </c>
      <c r="I10" s="51">
        <v>254</v>
      </c>
      <c r="J10" s="51">
        <v>232</v>
      </c>
      <c r="K10" s="51">
        <v>232</v>
      </c>
      <c r="L10" s="51">
        <v>248</v>
      </c>
      <c r="M10" s="51">
        <v>248</v>
      </c>
      <c r="N10" s="51">
        <v>246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12"/>
      <c r="FT10" s="12"/>
      <c r="FU10" s="12"/>
    </row>
    <row r="11" spans="1:178" ht="15.75" x14ac:dyDescent="0.25">
      <c r="A11" s="36" t="s">
        <v>31</v>
      </c>
      <c r="B11" s="3" t="s">
        <v>3</v>
      </c>
      <c r="C11" s="51">
        <v>201.56780000000001</v>
      </c>
      <c r="D11" s="51">
        <v>183.5744</v>
      </c>
      <c r="E11" s="51">
        <v>155.8288</v>
      </c>
      <c r="F11" s="51">
        <v>150.95599999999999</v>
      </c>
      <c r="G11" s="51">
        <v>161.71960000000001</v>
      </c>
      <c r="H11" s="51">
        <v>187.155</v>
      </c>
      <c r="I11" s="51">
        <v>267</v>
      </c>
      <c r="J11" s="51">
        <v>0</v>
      </c>
      <c r="K11" s="51">
        <v>65</v>
      </c>
      <c r="L11" s="51">
        <v>0</v>
      </c>
      <c r="M11" s="51">
        <v>0</v>
      </c>
      <c r="N11" s="51">
        <v>0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12"/>
      <c r="FT11" s="12"/>
      <c r="FU11" s="12"/>
    </row>
    <row r="12" spans="1:178" s="21" customFormat="1" ht="15.75" x14ac:dyDescent="0.25">
      <c r="A12" s="37"/>
      <c r="B12" s="6" t="s">
        <v>28</v>
      </c>
      <c r="C12" s="25">
        <f>C6+C11</f>
        <v>12184.814021</v>
      </c>
      <c r="D12" s="25">
        <f t="shared" ref="D12:F12" si="3">D6+D11</f>
        <v>12663.97</v>
      </c>
      <c r="E12" s="25">
        <f t="shared" si="3"/>
        <v>13865.641799999999</v>
      </c>
      <c r="F12" s="25">
        <f t="shared" si="3"/>
        <v>15379.784844000002</v>
      </c>
      <c r="G12" s="25">
        <f t="shared" ref="G12:M12" si="4">G6+G11</f>
        <v>17353.923999999999</v>
      </c>
      <c r="H12" s="25">
        <f t="shared" si="4"/>
        <v>16571.017296000002</v>
      </c>
      <c r="I12" s="25">
        <f t="shared" si="4"/>
        <v>17645</v>
      </c>
      <c r="J12" s="25">
        <f t="shared" si="4"/>
        <v>20203</v>
      </c>
      <c r="K12" s="25">
        <f t="shared" si="4"/>
        <v>25327</v>
      </c>
      <c r="L12" s="25">
        <f t="shared" si="4"/>
        <v>25647</v>
      </c>
      <c r="M12" s="25">
        <f t="shared" si="4"/>
        <v>28452</v>
      </c>
      <c r="N12" s="25">
        <f t="shared" ref="N12" si="5">N6+N11</f>
        <v>28423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0"/>
      <c r="FT12" s="20"/>
      <c r="FU12" s="20"/>
    </row>
    <row r="13" spans="1:178" s="12" customFormat="1" ht="15.75" x14ac:dyDescent="0.25">
      <c r="A13" s="38" t="s">
        <v>32</v>
      </c>
      <c r="B13" s="2" t="s">
        <v>4</v>
      </c>
      <c r="C13" s="53">
        <v>91507.543600000005</v>
      </c>
      <c r="D13" s="53">
        <v>106057.6024</v>
      </c>
      <c r="E13" s="53">
        <v>125394.1048</v>
      </c>
      <c r="F13" s="53">
        <v>92652.191999999995</v>
      </c>
      <c r="G13" s="53">
        <v>89928.584900000002</v>
      </c>
      <c r="H13" s="53">
        <v>111311.0818</v>
      </c>
      <c r="I13" s="53">
        <v>101836</v>
      </c>
      <c r="J13" s="53">
        <v>131985</v>
      </c>
      <c r="K13" s="53">
        <v>126014</v>
      </c>
      <c r="L13" s="53">
        <v>99719</v>
      </c>
      <c r="M13" s="53">
        <v>102834</v>
      </c>
      <c r="N13" s="53">
        <v>96513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V13" s="11"/>
    </row>
    <row r="14" spans="1:178" ht="30" x14ac:dyDescent="0.25">
      <c r="A14" s="36" t="s">
        <v>33</v>
      </c>
      <c r="B14" s="3" t="s">
        <v>5</v>
      </c>
      <c r="C14" s="52">
        <v>17701.446</v>
      </c>
      <c r="D14" s="52">
        <v>19184.4074</v>
      </c>
      <c r="E14" s="52">
        <v>20331.617599999998</v>
      </c>
      <c r="F14" s="52">
        <v>22106.5327</v>
      </c>
      <c r="G14" s="52">
        <v>54553.948799999998</v>
      </c>
      <c r="H14" s="52">
        <v>35245.839999999997</v>
      </c>
      <c r="I14" s="52">
        <v>39190</v>
      </c>
      <c r="J14" s="52">
        <v>49076</v>
      </c>
      <c r="K14" s="52">
        <v>73792</v>
      </c>
      <c r="L14" s="52">
        <v>63785</v>
      </c>
      <c r="M14" s="52">
        <v>55373</v>
      </c>
      <c r="N14" s="52">
        <v>61465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13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13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13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12"/>
      <c r="FT14" s="12"/>
      <c r="FU14" s="12"/>
    </row>
    <row r="15" spans="1:178" ht="15.75" x14ac:dyDescent="0.25">
      <c r="A15" s="36" t="s">
        <v>34</v>
      </c>
      <c r="B15" s="3" t="s">
        <v>6</v>
      </c>
      <c r="C15" s="53">
        <v>108497.603</v>
      </c>
      <c r="D15" s="53">
        <v>108123.0912</v>
      </c>
      <c r="E15" s="53">
        <v>121395.86960000001</v>
      </c>
      <c r="F15" s="53">
        <v>126320.4804</v>
      </c>
      <c r="G15" s="53">
        <v>127789.2531</v>
      </c>
      <c r="H15" s="53">
        <v>136803.11619999999</v>
      </c>
      <c r="I15" s="53">
        <v>149073</v>
      </c>
      <c r="J15" s="53">
        <v>170347</v>
      </c>
      <c r="K15" s="53">
        <v>167390</v>
      </c>
      <c r="L15" s="53">
        <v>165981</v>
      </c>
      <c r="M15" s="53">
        <v>218784</v>
      </c>
      <c r="N15" s="53">
        <v>258766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13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13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13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12"/>
      <c r="FT15" s="12"/>
      <c r="FU15" s="12"/>
    </row>
    <row r="16" spans="1:178" s="21" customFormat="1" ht="15.75" x14ac:dyDescent="0.25">
      <c r="A16" s="37"/>
      <c r="B16" s="6" t="s">
        <v>29</v>
      </c>
      <c r="C16" s="25">
        <f>+C13+C14+C15</f>
        <v>217706.5926</v>
      </c>
      <c r="D16" s="25">
        <f t="shared" ref="D16:F16" si="6">+D13+D14+D15</f>
        <v>233365.101</v>
      </c>
      <c r="E16" s="25">
        <f t="shared" si="6"/>
        <v>267121.592</v>
      </c>
      <c r="F16" s="25">
        <f t="shared" si="6"/>
        <v>241079.20509999999</v>
      </c>
      <c r="G16" s="25">
        <f t="shared" ref="G16:K16" si="7">+G13+G14+G15</f>
        <v>272271.7868</v>
      </c>
      <c r="H16" s="25">
        <f t="shared" si="7"/>
        <v>283360.038</v>
      </c>
      <c r="I16" s="25">
        <f t="shared" si="7"/>
        <v>290099</v>
      </c>
      <c r="J16" s="25">
        <f t="shared" si="7"/>
        <v>351408</v>
      </c>
      <c r="K16" s="25">
        <f t="shared" si="7"/>
        <v>367196</v>
      </c>
      <c r="L16" s="25">
        <f t="shared" ref="L16:M16" si="8">+L13+L14+L15</f>
        <v>329485</v>
      </c>
      <c r="M16" s="25">
        <f t="shared" si="8"/>
        <v>376991</v>
      </c>
      <c r="N16" s="25">
        <f t="shared" ref="N16" si="9">+N13+N14+N15</f>
        <v>416744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19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19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19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0"/>
      <c r="FT16" s="20"/>
      <c r="FU16" s="20"/>
    </row>
    <row r="17" spans="1:178" s="20" customFormat="1" ht="15.75" x14ac:dyDescent="0.25">
      <c r="A17" s="35" t="s">
        <v>35</v>
      </c>
      <c r="B17" s="5" t="s">
        <v>7</v>
      </c>
      <c r="C17" s="18">
        <f>C18+C19</f>
        <v>605974.7916</v>
      </c>
      <c r="D17" s="18">
        <f t="shared" ref="D17:K17" si="10">D18+D19</f>
        <v>725208.65650000004</v>
      </c>
      <c r="E17" s="18">
        <f t="shared" si="10"/>
        <v>832798.15220000001</v>
      </c>
      <c r="F17" s="18">
        <f t="shared" si="10"/>
        <v>866570.67940000002</v>
      </c>
      <c r="G17" s="18">
        <f t="shared" si="10"/>
        <v>894912.98460000008</v>
      </c>
      <c r="H17" s="18">
        <f t="shared" si="10"/>
        <v>1010106.9628</v>
      </c>
      <c r="I17" s="18">
        <f t="shared" si="10"/>
        <v>1155549</v>
      </c>
      <c r="J17" s="18">
        <f t="shared" si="10"/>
        <v>1272100</v>
      </c>
      <c r="K17" s="18">
        <f t="shared" si="10"/>
        <v>1355545</v>
      </c>
      <c r="L17" s="18">
        <f t="shared" ref="L17:M17" si="11">L18+L19</f>
        <v>1012675</v>
      </c>
      <c r="M17" s="18">
        <f t="shared" si="11"/>
        <v>1275314</v>
      </c>
      <c r="N17" s="18">
        <f t="shared" ref="N17" si="12">N18+N19</f>
        <v>1568654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V17" s="21"/>
    </row>
    <row r="18" spans="1:178" ht="15.75" x14ac:dyDescent="0.25">
      <c r="A18" s="36">
        <v>6.1</v>
      </c>
      <c r="B18" s="3" t="s">
        <v>8</v>
      </c>
      <c r="C18" s="51">
        <v>550773.12289999996</v>
      </c>
      <c r="D18" s="51">
        <v>664352.18550000002</v>
      </c>
      <c r="E18" s="51">
        <v>766741.97719999996</v>
      </c>
      <c r="F18" s="51">
        <v>797508.61840000004</v>
      </c>
      <c r="G18" s="51">
        <v>822528.58700000006</v>
      </c>
      <c r="H18" s="51">
        <v>930462.88280000002</v>
      </c>
      <c r="I18" s="51">
        <v>1063222</v>
      </c>
      <c r="J18" s="51">
        <v>1170597</v>
      </c>
      <c r="K18" s="51">
        <v>1243326</v>
      </c>
      <c r="L18" s="51">
        <v>963709</v>
      </c>
      <c r="M18" s="51">
        <v>1199386</v>
      </c>
      <c r="N18" s="51">
        <v>1426164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12"/>
      <c r="FT18" s="12"/>
      <c r="FU18" s="12"/>
    </row>
    <row r="19" spans="1:178" ht="15.75" x14ac:dyDescent="0.25">
      <c r="A19" s="36">
        <v>6.2</v>
      </c>
      <c r="B19" s="3" t="s">
        <v>9</v>
      </c>
      <c r="C19" s="51">
        <v>55201.668700000002</v>
      </c>
      <c r="D19" s="51">
        <v>60856.470999999998</v>
      </c>
      <c r="E19" s="51">
        <v>66056.175000000003</v>
      </c>
      <c r="F19" s="51">
        <v>69062.061000000002</v>
      </c>
      <c r="G19" s="51">
        <v>72384.397599999997</v>
      </c>
      <c r="H19" s="51">
        <v>79644.08</v>
      </c>
      <c r="I19" s="51">
        <v>92327</v>
      </c>
      <c r="J19" s="51">
        <v>101503</v>
      </c>
      <c r="K19" s="51">
        <v>112219</v>
      </c>
      <c r="L19" s="51">
        <v>48966</v>
      </c>
      <c r="M19" s="51">
        <v>75928</v>
      </c>
      <c r="N19" s="51">
        <v>142490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12"/>
      <c r="FT19" s="12"/>
      <c r="FU19" s="12"/>
    </row>
    <row r="20" spans="1:178" s="20" customFormat="1" ht="30" x14ac:dyDescent="0.25">
      <c r="A20" s="39" t="s">
        <v>36</v>
      </c>
      <c r="B20" s="7" t="s">
        <v>10</v>
      </c>
      <c r="C20" s="18">
        <f>SUM(C21:C27)</f>
        <v>83096.233399999997</v>
      </c>
      <c r="D20" s="18">
        <f t="shared" ref="D20:F20" si="13">SUM(D21:D27)</f>
        <v>96866.447499999995</v>
      </c>
      <c r="E20" s="18">
        <f t="shared" si="13"/>
        <v>101542.15749999999</v>
      </c>
      <c r="F20" s="18">
        <f t="shared" si="13"/>
        <v>119028.88589999999</v>
      </c>
      <c r="G20" s="18">
        <f t="shared" ref="G20:M20" si="14">SUM(G21:G27)</f>
        <v>135615.93540000002</v>
      </c>
      <c r="H20" s="18">
        <f t="shared" si="14"/>
        <v>131767.84959999999</v>
      </c>
      <c r="I20" s="18">
        <f t="shared" si="14"/>
        <v>129063</v>
      </c>
      <c r="J20" s="18">
        <f t="shared" si="14"/>
        <v>122880</v>
      </c>
      <c r="K20" s="18">
        <f t="shared" si="14"/>
        <v>130565</v>
      </c>
      <c r="L20" s="18">
        <f t="shared" si="14"/>
        <v>107470</v>
      </c>
      <c r="M20" s="18">
        <f t="shared" si="14"/>
        <v>143962</v>
      </c>
      <c r="N20" s="18">
        <f t="shared" ref="N20" si="15">SUM(N21:N27)</f>
        <v>169749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V20" s="21"/>
    </row>
    <row r="21" spans="1:178" ht="15.75" x14ac:dyDescent="0.25">
      <c r="A21" s="36">
        <v>7.1</v>
      </c>
      <c r="B21" s="3" t="s">
        <v>11</v>
      </c>
      <c r="C21" s="52">
        <v>554</v>
      </c>
      <c r="D21" s="52">
        <v>655</v>
      </c>
      <c r="E21" s="52">
        <v>780</v>
      </c>
      <c r="F21" s="52">
        <v>748</v>
      </c>
      <c r="G21" s="52">
        <v>709</v>
      </c>
      <c r="H21" s="52">
        <v>576</v>
      </c>
      <c r="I21" s="52">
        <v>543</v>
      </c>
      <c r="J21" s="52">
        <v>2888</v>
      </c>
      <c r="K21" s="52">
        <v>1525</v>
      </c>
      <c r="L21" s="52">
        <v>338</v>
      </c>
      <c r="M21" s="52">
        <v>759</v>
      </c>
      <c r="N21" s="52">
        <v>1004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12"/>
      <c r="FT21" s="12"/>
      <c r="FU21" s="12"/>
    </row>
    <row r="22" spans="1:178" ht="15.75" x14ac:dyDescent="0.25">
      <c r="A22" s="36">
        <v>7.2</v>
      </c>
      <c r="B22" s="3" t="s">
        <v>12</v>
      </c>
      <c r="C22" s="51">
        <v>31044.649799999999</v>
      </c>
      <c r="D22" s="51">
        <v>38763.0216</v>
      </c>
      <c r="E22" s="51">
        <v>42207.155200000001</v>
      </c>
      <c r="F22" s="51">
        <v>49863.189899999998</v>
      </c>
      <c r="G22" s="51">
        <v>51501.837200000002</v>
      </c>
      <c r="H22" s="51">
        <v>52877.701699999998</v>
      </c>
      <c r="I22" s="51">
        <v>53581</v>
      </c>
      <c r="J22" s="51">
        <v>53969</v>
      </c>
      <c r="K22" s="51">
        <v>58213</v>
      </c>
      <c r="L22" s="51">
        <v>46059</v>
      </c>
      <c r="M22" s="51">
        <v>68488</v>
      </c>
      <c r="N22" s="51">
        <v>79101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12"/>
      <c r="FT22" s="12"/>
      <c r="FU22" s="12"/>
    </row>
    <row r="23" spans="1:178" ht="15.75" x14ac:dyDescent="0.25">
      <c r="A23" s="36">
        <v>7.3</v>
      </c>
      <c r="B23" s="3" t="s">
        <v>13</v>
      </c>
      <c r="C23" s="52">
        <v>0</v>
      </c>
      <c r="D23" s="62">
        <v>0</v>
      </c>
      <c r="E23" s="62">
        <v>0</v>
      </c>
      <c r="F23" s="62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12"/>
      <c r="FT23" s="12"/>
      <c r="FU23" s="12"/>
    </row>
    <row r="24" spans="1:178" ht="15.75" x14ac:dyDescent="0.25">
      <c r="A24" s="36">
        <v>7.4</v>
      </c>
      <c r="B24" s="3" t="s">
        <v>14</v>
      </c>
      <c r="C24" s="51">
        <v>1950.2483999999999</v>
      </c>
      <c r="D24" s="51">
        <v>4129.6009000000004</v>
      </c>
      <c r="E24" s="51">
        <v>2039.9871999999996</v>
      </c>
      <c r="F24" s="51">
        <v>4827.5775000000003</v>
      </c>
      <c r="G24" s="51">
        <v>11486.226199999999</v>
      </c>
      <c r="H24" s="51">
        <v>12909.622499999999</v>
      </c>
      <c r="I24" s="51">
        <v>13147</v>
      </c>
      <c r="J24" s="51">
        <v>5474</v>
      </c>
      <c r="K24" s="51">
        <v>9836</v>
      </c>
      <c r="L24" s="51">
        <v>1685</v>
      </c>
      <c r="M24" s="51">
        <v>960</v>
      </c>
      <c r="N24" s="51">
        <v>5919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12"/>
      <c r="FT24" s="12"/>
      <c r="FU24" s="12"/>
    </row>
    <row r="25" spans="1:178" ht="15.75" x14ac:dyDescent="0.25">
      <c r="A25" s="36">
        <v>7.5</v>
      </c>
      <c r="B25" s="3" t="s">
        <v>15</v>
      </c>
      <c r="C25" s="51">
        <v>18176.754499999999</v>
      </c>
      <c r="D25" s="51">
        <v>21266.788</v>
      </c>
      <c r="E25" s="51">
        <v>23666.299200000001</v>
      </c>
      <c r="F25" s="51">
        <v>29291.122499999998</v>
      </c>
      <c r="G25" s="51">
        <v>33494.770199999999</v>
      </c>
      <c r="H25" s="51">
        <v>26143.7775</v>
      </c>
      <c r="I25" s="51">
        <v>27022</v>
      </c>
      <c r="J25" s="51">
        <v>26157</v>
      </c>
      <c r="K25" s="51">
        <v>22293</v>
      </c>
      <c r="L25" s="51">
        <v>14513</v>
      </c>
      <c r="M25" s="51">
        <v>25365</v>
      </c>
      <c r="N25" s="51">
        <v>28550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12"/>
      <c r="FT25" s="12"/>
      <c r="FU25" s="12"/>
    </row>
    <row r="26" spans="1:178" ht="15.75" x14ac:dyDescent="0.25">
      <c r="A26" s="36">
        <v>7.6</v>
      </c>
      <c r="B26" s="3" t="s">
        <v>16</v>
      </c>
      <c r="C26" s="51">
        <v>609.13900000000001</v>
      </c>
      <c r="D26" s="51">
        <v>659.93780000000004</v>
      </c>
      <c r="E26" s="51">
        <v>737.20979999999997</v>
      </c>
      <c r="F26" s="51">
        <v>640.68499999999995</v>
      </c>
      <c r="G26" s="51">
        <v>658.27300000000002</v>
      </c>
      <c r="H26" s="51">
        <v>452.86389999999994</v>
      </c>
      <c r="I26" s="51">
        <v>217</v>
      </c>
      <c r="J26" s="51">
        <v>521</v>
      </c>
      <c r="K26" s="51">
        <v>1097</v>
      </c>
      <c r="L26" s="51">
        <v>4630</v>
      </c>
      <c r="M26" s="51">
        <v>927</v>
      </c>
      <c r="N26" s="51">
        <v>865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12"/>
      <c r="FT26" s="12"/>
      <c r="FU26" s="12"/>
    </row>
    <row r="27" spans="1:178" ht="30" x14ac:dyDescent="0.25">
      <c r="A27" s="36">
        <v>7.7</v>
      </c>
      <c r="B27" s="3" t="s">
        <v>17</v>
      </c>
      <c r="C27" s="53">
        <v>30761.441699999996</v>
      </c>
      <c r="D27" s="53">
        <v>31392.099199999997</v>
      </c>
      <c r="E27" s="53">
        <v>32111.506099999999</v>
      </c>
      <c r="F27" s="53">
        <v>33658.311000000002</v>
      </c>
      <c r="G27" s="53">
        <v>37765.828800000003</v>
      </c>
      <c r="H27" s="53">
        <v>38807.883999999998</v>
      </c>
      <c r="I27" s="53">
        <v>34553</v>
      </c>
      <c r="J27" s="53">
        <v>33871</v>
      </c>
      <c r="K27" s="53">
        <v>37601</v>
      </c>
      <c r="L27" s="53">
        <v>40245</v>
      </c>
      <c r="M27" s="53">
        <v>47463</v>
      </c>
      <c r="N27" s="53">
        <v>54310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12"/>
      <c r="FT27" s="12"/>
      <c r="FU27" s="12"/>
    </row>
    <row r="28" spans="1:178" ht="15.75" x14ac:dyDescent="0.25">
      <c r="A28" s="36" t="s">
        <v>37</v>
      </c>
      <c r="B28" s="3" t="s">
        <v>18</v>
      </c>
      <c r="C28" s="54">
        <v>281065</v>
      </c>
      <c r="D28" s="54">
        <v>319132</v>
      </c>
      <c r="E28" s="54">
        <v>348133</v>
      </c>
      <c r="F28" s="54">
        <v>358902</v>
      </c>
      <c r="G28" s="54">
        <v>363592</v>
      </c>
      <c r="H28" s="54">
        <v>383777</v>
      </c>
      <c r="I28" s="54">
        <v>370193</v>
      </c>
      <c r="J28" s="54">
        <v>476231</v>
      </c>
      <c r="K28" s="54">
        <v>517186</v>
      </c>
      <c r="L28" s="54">
        <v>523201</v>
      </c>
      <c r="M28" s="54">
        <v>555573</v>
      </c>
      <c r="N28" s="54">
        <v>591122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12"/>
      <c r="FT28" s="12"/>
      <c r="FU28" s="12"/>
    </row>
    <row r="29" spans="1:178" ht="30" x14ac:dyDescent="0.25">
      <c r="A29" s="36" t="s">
        <v>38</v>
      </c>
      <c r="B29" s="3" t="s">
        <v>19</v>
      </c>
      <c r="C29" s="52">
        <v>291541.90252497501</v>
      </c>
      <c r="D29" s="52">
        <v>323340.81571190001</v>
      </c>
      <c r="E29" s="52">
        <v>381926.74520978401</v>
      </c>
      <c r="F29" s="52">
        <v>435111.46536973002</v>
      </c>
      <c r="G29" s="52">
        <v>521370.98873644008</v>
      </c>
      <c r="H29" s="52">
        <v>604234.53709619993</v>
      </c>
      <c r="I29" s="52">
        <v>628861</v>
      </c>
      <c r="J29" s="52">
        <v>628080</v>
      </c>
      <c r="K29" s="52">
        <v>714873</v>
      </c>
      <c r="L29" s="52">
        <v>699933</v>
      </c>
      <c r="M29" s="52">
        <v>827368</v>
      </c>
      <c r="N29" s="52">
        <v>1002409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12"/>
      <c r="FT29" s="12"/>
      <c r="FU29" s="12"/>
    </row>
    <row r="30" spans="1:178" ht="15.75" x14ac:dyDescent="0.25">
      <c r="A30" s="36" t="s">
        <v>39</v>
      </c>
      <c r="B30" s="3" t="s">
        <v>54</v>
      </c>
      <c r="C30" s="53">
        <v>98296</v>
      </c>
      <c r="D30" s="53">
        <v>120031</v>
      </c>
      <c r="E30" s="53">
        <v>129921</v>
      </c>
      <c r="F30" s="53">
        <v>150721</v>
      </c>
      <c r="G30" s="53">
        <v>157564</v>
      </c>
      <c r="H30" s="53">
        <v>198127</v>
      </c>
      <c r="I30" s="53">
        <v>216291</v>
      </c>
      <c r="J30" s="53">
        <v>221154</v>
      </c>
      <c r="K30" s="53">
        <v>249093</v>
      </c>
      <c r="L30" s="53">
        <v>262357</v>
      </c>
      <c r="M30" s="53">
        <v>270255</v>
      </c>
      <c r="N30" s="53">
        <v>402637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12"/>
      <c r="FT30" s="12"/>
      <c r="FU30" s="12"/>
    </row>
    <row r="31" spans="1:178" ht="15.75" x14ac:dyDescent="0.25">
      <c r="A31" s="36" t="s">
        <v>40</v>
      </c>
      <c r="B31" s="3" t="s">
        <v>20</v>
      </c>
      <c r="C31" s="61">
        <v>99466.678</v>
      </c>
      <c r="D31" s="61">
        <v>115338.1608</v>
      </c>
      <c r="E31" s="61">
        <v>134673.0864</v>
      </c>
      <c r="F31" s="61">
        <v>160668.33979999999</v>
      </c>
      <c r="G31" s="61">
        <v>175732.94409999999</v>
      </c>
      <c r="H31" s="61">
        <v>197007.16</v>
      </c>
      <c r="I31" s="61">
        <v>217417</v>
      </c>
      <c r="J31" s="61">
        <v>238145</v>
      </c>
      <c r="K31" s="61">
        <v>276237</v>
      </c>
      <c r="L31" s="61">
        <v>277729</v>
      </c>
      <c r="M31" s="61">
        <v>309392</v>
      </c>
      <c r="N31" s="61">
        <v>366144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12"/>
      <c r="FT31" s="12"/>
      <c r="FU31" s="12"/>
    </row>
    <row r="32" spans="1:178" s="21" customFormat="1" ht="15.75" x14ac:dyDescent="0.25">
      <c r="A32" s="37"/>
      <c r="B32" s="6" t="s">
        <v>30</v>
      </c>
      <c r="C32" s="25">
        <f>C17+C20+C28+C29+C30+C31</f>
        <v>1459440.6055249751</v>
      </c>
      <c r="D32" s="25">
        <f t="shared" ref="D32:L32" si="16">D17+D20+D28+D29+D30+D31</f>
        <v>1699917.0805118999</v>
      </c>
      <c r="E32" s="25">
        <f t="shared" si="16"/>
        <v>1928994.141309784</v>
      </c>
      <c r="F32" s="25">
        <f t="shared" si="16"/>
        <v>2091002.3704697299</v>
      </c>
      <c r="G32" s="25">
        <f t="shared" si="16"/>
        <v>2248788.8528364403</v>
      </c>
      <c r="H32" s="25">
        <f t="shared" si="16"/>
        <v>2525020.5094961999</v>
      </c>
      <c r="I32" s="25">
        <f t="shared" si="16"/>
        <v>2717374</v>
      </c>
      <c r="J32" s="25">
        <f t="shared" si="16"/>
        <v>2958590</v>
      </c>
      <c r="K32" s="25">
        <f t="shared" si="16"/>
        <v>3243499</v>
      </c>
      <c r="L32" s="25">
        <f t="shared" si="16"/>
        <v>2883365</v>
      </c>
      <c r="M32" s="25">
        <f t="shared" ref="M32" si="17">M17+M20+M28+M29+M30+M31</f>
        <v>3381864</v>
      </c>
      <c r="N32" s="25">
        <f t="shared" ref="N32" si="18">N17+N20+N28+N29+N30+N31</f>
        <v>4100715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0"/>
      <c r="FT32" s="20"/>
      <c r="FU32" s="20"/>
    </row>
    <row r="33" spans="1:178" s="20" customFormat="1" ht="15.75" x14ac:dyDescent="0.25">
      <c r="A33" s="35" t="s">
        <v>27</v>
      </c>
      <c r="B33" s="8" t="s">
        <v>51</v>
      </c>
      <c r="C33" s="18">
        <f>C6+C11+C13+C14+C15+C17+C20+C28+C29+C30+C31</f>
        <v>1689332.0121459754</v>
      </c>
      <c r="D33" s="18">
        <f t="shared" ref="D33:L33" si="19">D6+D11+D13+D14+D15+D17+D20+D28+D29+D30+D31</f>
        <v>1945946.1515118999</v>
      </c>
      <c r="E33" s="18">
        <f t="shared" si="19"/>
        <v>2209981.3751097838</v>
      </c>
      <c r="F33" s="18">
        <f t="shared" si="19"/>
        <v>2347461.3604137301</v>
      </c>
      <c r="G33" s="18">
        <f t="shared" si="19"/>
        <v>2538414.5636364403</v>
      </c>
      <c r="H33" s="18">
        <f t="shared" si="19"/>
        <v>2824951.5647922</v>
      </c>
      <c r="I33" s="18">
        <f t="shared" si="19"/>
        <v>3025118</v>
      </c>
      <c r="J33" s="18">
        <f t="shared" si="19"/>
        <v>3330201</v>
      </c>
      <c r="K33" s="18">
        <f t="shared" si="19"/>
        <v>3636022</v>
      </c>
      <c r="L33" s="18">
        <f t="shared" si="19"/>
        <v>3238497</v>
      </c>
      <c r="M33" s="18">
        <f t="shared" ref="M33" si="20">M6+M11+M13+M14+M15+M17+M20+M28+M29+M30+M31</f>
        <v>3787307</v>
      </c>
      <c r="N33" s="18">
        <f t="shared" ref="N33" si="21">N6+N11+N13+N14+N15+N17+N20+N28+N29+N30+N31</f>
        <v>4545882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V33" s="21"/>
    </row>
    <row r="34" spans="1:178" s="21" customFormat="1" ht="15.75" x14ac:dyDescent="0.25">
      <c r="A34" s="40" t="s">
        <v>43</v>
      </c>
      <c r="B34" s="29" t="s">
        <v>25</v>
      </c>
      <c r="C34" s="25">
        <f>GSVA_cur!C34</f>
        <v>27002</v>
      </c>
      <c r="D34" s="25">
        <f>GSVA_cur!D34</f>
        <v>34002</v>
      </c>
      <c r="E34" s="25">
        <f>GSVA_cur!E34</f>
        <v>45366</v>
      </c>
      <c r="F34" s="25">
        <f>GSVA_cur!F34</f>
        <v>40403</v>
      </c>
      <c r="G34" s="25">
        <f>GSVA_cur!G34</f>
        <v>70854</v>
      </c>
      <c r="H34" s="25">
        <f>GSVA_cur!H34</f>
        <v>70514</v>
      </c>
      <c r="I34" s="25">
        <f>GSVA_cur!I34</f>
        <v>232602</v>
      </c>
      <c r="J34" s="25">
        <f>GSVA_cur!J34</f>
        <v>286123</v>
      </c>
      <c r="K34" s="25">
        <f>GSVA_cur!K34</f>
        <v>296813</v>
      </c>
      <c r="L34" s="25">
        <f>GSVA_cur!L34</f>
        <v>261067</v>
      </c>
      <c r="M34" s="25">
        <f>GSVA_cur!M34</f>
        <v>321510</v>
      </c>
      <c r="N34" s="25">
        <f>GSVA_cur!N34</f>
        <v>367336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</row>
    <row r="35" spans="1:178" s="21" customFormat="1" ht="15.75" x14ac:dyDescent="0.25">
      <c r="A35" s="40" t="s">
        <v>44</v>
      </c>
      <c r="B35" s="29" t="s">
        <v>24</v>
      </c>
      <c r="C35" s="25">
        <f>GSVA_cur!C35</f>
        <v>23337</v>
      </c>
      <c r="D35" s="25">
        <f>GSVA_cur!D35</f>
        <v>29209</v>
      </c>
      <c r="E35" s="25">
        <f>GSVA_cur!E35</f>
        <v>24529</v>
      </c>
      <c r="F35" s="25">
        <f>GSVA_cur!F35</f>
        <v>21690</v>
      </c>
      <c r="G35" s="25">
        <f>GSVA_cur!G35</f>
        <v>10169</v>
      </c>
      <c r="H35" s="25">
        <f>GSVA_cur!H35</f>
        <v>7361</v>
      </c>
      <c r="I35" s="25">
        <f>GSVA_cur!I35</f>
        <v>6584</v>
      </c>
      <c r="J35" s="25">
        <f>GSVA_cur!J35</f>
        <v>5693</v>
      </c>
      <c r="K35" s="25">
        <f>GSVA_cur!K35</f>
        <v>7388</v>
      </c>
      <c r="L35" s="25">
        <f>GSVA_cur!L35</f>
        <v>8752</v>
      </c>
      <c r="M35" s="25">
        <f>GSVA_cur!M35</f>
        <v>9333</v>
      </c>
      <c r="N35" s="25">
        <f>GSVA_cur!N35</f>
        <v>13464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</row>
    <row r="36" spans="1:178" s="21" customFormat="1" ht="15.75" x14ac:dyDescent="0.25">
      <c r="A36" s="40" t="s">
        <v>45</v>
      </c>
      <c r="B36" s="29" t="s">
        <v>63</v>
      </c>
      <c r="C36" s="25">
        <f>C33+C34-C35</f>
        <v>1692997.0121459754</v>
      </c>
      <c r="D36" s="25">
        <f t="shared" ref="D36:L36" si="22">D33+D34-D35</f>
        <v>1950739.1515118999</v>
      </c>
      <c r="E36" s="25">
        <f t="shared" si="22"/>
        <v>2230818.3751097838</v>
      </c>
      <c r="F36" s="25">
        <f t="shared" si="22"/>
        <v>2366174.3604137301</v>
      </c>
      <c r="G36" s="25">
        <f t="shared" si="22"/>
        <v>2599099.5636364403</v>
      </c>
      <c r="H36" s="25">
        <f t="shared" si="22"/>
        <v>2888104.5647922</v>
      </c>
      <c r="I36" s="25">
        <f t="shared" si="22"/>
        <v>3251136</v>
      </c>
      <c r="J36" s="25">
        <f t="shared" si="22"/>
        <v>3610631</v>
      </c>
      <c r="K36" s="25">
        <f t="shared" si="22"/>
        <v>3925447</v>
      </c>
      <c r="L36" s="25">
        <f t="shared" si="22"/>
        <v>3490812</v>
      </c>
      <c r="M36" s="25">
        <f t="shared" ref="M36" si="23">M33+M34-M35</f>
        <v>4099484</v>
      </c>
      <c r="N36" s="25">
        <f t="shared" ref="N36" si="24">N33+N34-N35</f>
        <v>4899754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</row>
    <row r="37" spans="1:178" s="21" customFormat="1" ht="15.75" x14ac:dyDescent="0.25">
      <c r="A37" s="40" t="s">
        <v>46</v>
      </c>
      <c r="B37" s="29" t="s">
        <v>42</v>
      </c>
      <c r="C37" s="30">
        <f>GSVA_cur!C37</f>
        <v>10650</v>
      </c>
      <c r="D37" s="30">
        <f>GSVA_cur!D37</f>
        <v>10810</v>
      </c>
      <c r="E37" s="30">
        <f>GSVA_cur!E37</f>
        <v>10970</v>
      </c>
      <c r="F37" s="30">
        <f>GSVA_cur!F37</f>
        <v>11130</v>
      </c>
      <c r="G37" s="30">
        <f>GSVA_cur!G37</f>
        <v>11300</v>
      </c>
      <c r="H37" s="30">
        <f>GSVA_cur!H37</f>
        <v>11450</v>
      </c>
      <c r="I37" s="30">
        <f>GSVA_cur!I37</f>
        <v>11590</v>
      </c>
      <c r="J37" s="30">
        <f>GSVA_cur!J37</f>
        <v>11730</v>
      </c>
      <c r="K37" s="30">
        <f>GSVA_cur!K37</f>
        <v>11870</v>
      </c>
      <c r="L37" s="30">
        <f>GSVA_cur!L37</f>
        <v>12020</v>
      </c>
      <c r="M37" s="30">
        <f>GSVA_cur!M37</f>
        <v>12150</v>
      </c>
      <c r="N37" s="30">
        <f>GSVA_cur!N37</f>
        <v>12260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</row>
    <row r="38" spans="1:178" s="21" customFormat="1" ht="15.75" x14ac:dyDescent="0.25">
      <c r="A38" s="40" t="s">
        <v>47</v>
      </c>
      <c r="B38" s="29" t="s">
        <v>64</v>
      </c>
      <c r="C38" s="25">
        <f>C36/C37*1000</f>
        <v>158966.85560056107</v>
      </c>
      <c r="D38" s="25">
        <f t="shared" ref="D38:L38" si="25">D36/D37*1000</f>
        <v>180456.90578278445</v>
      </c>
      <c r="E38" s="25">
        <f t="shared" si="25"/>
        <v>203356.27849678978</v>
      </c>
      <c r="F38" s="25">
        <f t="shared" si="25"/>
        <v>212594.28215756785</v>
      </c>
      <c r="G38" s="25">
        <f t="shared" si="25"/>
        <v>230008.81094127792</v>
      </c>
      <c r="H38" s="25">
        <f t="shared" si="25"/>
        <v>252236.20653206986</v>
      </c>
      <c r="I38" s="25">
        <f t="shared" si="25"/>
        <v>280512.1656600518</v>
      </c>
      <c r="J38" s="25">
        <f t="shared" si="25"/>
        <v>307811.67945439048</v>
      </c>
      <c r="K38" s="25">
        <f t="shared" si="25"/>
        <v>330703.201347936</v>
      </c>
      <c r="L38" s="25">
        <f t="shared" si="25"/>
        <v>290416.97171381029</v>
      </c>
      <c r="M38" s="25">
        <f t="shared" ref="M38" si="26">M36/M37*1000</f>
        <v>337406.09053497942</v>
      </c>
      <c r="N38" s="25">
        <f t="shared" ref="N38" si="27">N36/N37*1000</f>
        <v>399653.67047308321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BN38" s="26"/>
      <c r="BO38" s="26"/>
      <c r="BP38" s="26"/>
      <c r="BQ38" s="26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</row>
    <row r="39" spans="1:178" x14ac:dyDescent="0.25">
      <c r="A39" s="11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R39"/>
  <sheetViews>
    <sheetView zoomScale="82" zoomScaleNormal="82" zoomScaleSheetLayoutView="100" workbookViewId="0">
      <pane xSplit="2" ySplit="5" topLeftCell="C21" activePane="bottomRight" state="frozen"/>
      <selection activeCell="O1" sqref="O1:AR1048576"/>
      <selection pane="topRight" activeCell="O1" sqref="O1:AR1048576"/>
      <selection pane="bottomLeft" activeCell="O1" sqref="O1:AR1048576"/>
      <selection pane="bottomRight" activeCell="O1" sqref="O1:AR1048576"/>
    </sheetView>
  </sheetViews>
  <sheetFormatPr defaultColWidth="8.85546875" defaultRowHeight="15" x14ac:dyDescent="0.25"/>
  <cols>
    <col min="1" max="1" width="11" style="9" customWidth="1"/>
    <col min="2" max="2" width="27.140625" style="9" customWidth="1"/>
    <col min="3" max="5" width="12" style="9" customWidth="1"/>
    <col min="6" max="6" width="12" style="11" customWidth="1"/>
    <col min="7" max="14" width="12" style="12" customWidth="1"/>
    <col min="15" max="37" width="9.140625" style="11" customWidth="1"/>
    <col min="38" max="38" width="12.42578125" style="11" customWidth="1"/>
    <col min="39" max="60" width="9.140625" style="11" customWidth="1"/>
    <col min="61" max="61" width="12.140625" style="11" customWidth="1"/>
    <col min="62" max="65" width="9.140625" style="11" customWidth="1"/>
    <col min="66" max="70" width="9.140625" style="11" hidden="1" customWidth="1"/>
    <col min="71" max="71" width="9.140625" style="11" customWidth="1"/>
    <col min="72" max="76" width="9.140625" style="11" hidden="1" customWidth="1"/>
    <col min="77" max="77" width="9.140625" style="11" customWidth="1"/>
    <col min="78" max="82" width="9.140625" style="11" hidden="1" customWidth="1"/>
    <col min="83" max="83" width="9.140625" style="11" customWidth="1"/>
    <col min="84" max="88" width="9.140625" style="11" hidden="1" customWidth="1"/>
    <col min="89" max="89" width="9.140625" style="11" customWidth="1"/>
    <col min="90" max="94" width="9.140625" style="11" hidden="1" customWidth="1"/>
    <col min="95" max="95" width="9.140625" style="12" customWidth="1"/>
    <col min="96" max="100" width="9.140625" style="12" hidden="1" customWidth="1"/>
    <col min="101" max="101" width="9.140625" style="12" customWidth="1"/>
    <col min="102" max="106" width="9.140625" style="12" hidden="1" customWidth="1"/>
    <col min="107" max="107" width="9.140625" style="12" customWidth="1"/>
    <col min="108" max="112" width="9.140625" style="12" hidden="1" customWidth="1"/>
    <col min="113" max="113" width="9.140625" style="12" customWidth="1"/>
    <col min="114" max="143" width="9.140625" style="11" customWidth="1"/>
    <col min="144" max="144" width="9.140625" style="11" hidden="1" customWidth="1"/>
    <col min="145" max="152" width="9.140625" style="11" customWidth="1"/>
    <col min="153" max="153" width="9.140625" style="11" hidden="1" customWidth="1"/>
    <col min="154" max="158" width="9.140625" style="11" customWidth="1"/>
    <col min="159" max="159" width="9.140625" style="11" hidden="1" customWidth="1"/>
    <col min="160" max="169" width="9.140625" style="11" customWidth="1"/>
    <col min="170" max="173" width="8.85546875" style="11"/>
    <col min="174" max="174" width="12.7109375" style="11" bestFit="1" customWidth="1"/>
    <col min="175" max="16384" width="8.85546875" style="9"/>
  </cols>
  <sheetData>
    <row r="1" spans="1:174" ht="15.75" x14ac:dyDescent="0.25">
      <c r="A1" s="9" t="s">
        <v>53</v>
      </c>
      <c r="B1" s="10" t="s">
        <v>66</v>
      </c>
    </row>
    <row r="2" spans="1:174" ht="15.75" x14ac:dyDescent="0.25">
      <c r="A2" s="1" t="s">
        <v>52</v>
      </c>
      <c r="I2" s="12" t="str">
        <f>[1]GSVA_cur!$I$3</f>
        <v>As on 01.08.2024</v>
      </c>
    </row>
    <row r="3" spans="1:174" ht="15.75" x14ac:dyDescent="0.25">
      <c r="A3" s="1"/>
    </row>
    <row r="4" spans="1:174" ht="15.75" x14ac:dyDescent="0.25">
      <c r="A4" s="1"/>
      <c r="D4" s="31"/>
      <c r="E4" s="14"/>
      <c r="F4" s="14" t="s">
        <v>57</v>
      </c>
    </row>
    <row r="5" spans="1:174" ht="15.75" x14ac:dyDescent="0.25">
      <c r="A5" s="42" t="s">
        <v>0</v>
      </c>
      <c r="B5" s="15" t="s">
        <v>1</v>
      </c>
      <c r="C5" s="16" t="s">
        <v>21</v>
      </c>
      <c r="D5" s="16" t="s">
        <v>22</v>
      </c>
      <c r="E5" s="16" t="s">
        <v>23</v>
      </c>
      <c r="F5" s="16" t="s">
        <v>56</v>
      </c>
      <c r="G5" s="17" t="s">
        <v>65</v>
      </c>
      <c r="H5" s="17" t="s">
        <v>67</v>
      </c>
      <c r="I5" s="17" t="s">
        <v>68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73</v>
      </c>
    </row>
    <row r="6" spans="1:174" s="22" customFormat="1" ht="30" x14ac:dyDescent="0.25">
      <c r="A6" s="43" t="s">
        <v>26</v>
      </c>
      <c r="B6" s="5" t="s">
        <v>2</v>
      </c>
      <c r="C6" s="18">
        <f>SUM(C7:C10)</f>
        <v>11983.740920999999</v>
      </c>
      <c r="D6" s="18">
        <f t="shared" ref="D6:F6" si="0">SUM(D7:D10)</f>
        <v>11488.596693227091</v>
      </c>
      <c r="E6" s="18">
        <f t="shared" si="0"/>
        <v>11644.066039526466</v>
      </c>
      <c r="F6" s="18">
        <f t="shared" si="0"/>
        <v>11557.260772896216</v>
      </c>
      <c r="G6" s="18">
        <f t="shared" ref="G6:N6" si="1">SUM(G7:G10)</f>
        <v>12342.677588820463</v>
      </c>
      <c r="H6" s="18">
        <f t="shared" si="1"/>
        <v>11692.24690868721</v>
      </c>
      <c r="I6" s="18">
        <f t="shared" si="1"/>
        <v>11888</v>
      </c>
      <c r="J6" s="18">
        <f t="shared" si="1"/>
        <v>13318</v>
      </c>
      <c r="K6" s="18">
        <f t="shared" si="1"/>
        <v>15321</v>
      </c>
      <c r="L6" s="18">
        <f t="shared" si="1"/>
        <v>14113</v>
      </c>
      <c r="M6" s="18">
        <f t="shared" si="1"/>
        <v>14921</v>
      </c>
      <c r="N6" s="18">
        <f t="shared" si="1"/>
        <v>14500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20"/>
      <c r="FP6" s="20"/>
      <c r="FQ6" s="20"/>
      <c r="FR6" s="21"/>
    </row>
    <row r="7" spans="1:174" ht="15.75" x14ac:dyDescent="0.25">
      <c r="A7" s="44">
        <v>1.1000000000000001</v>
      </c>
      <c r="B7" s="3" t="s">
        <v>59</v>
      </c>
      <c r="C7" s="59">
        <v>749.36532099999977</v>
      </c>
      <c r="D7" s="59">
        <v>698.15247011952192</v>
      </c>
      <c r="E7" s="59">
        <v>594.18765189316127</v>
      </c>
      <c r="F7" s="59">
        <v>498.74709711236073</v>
      </c>
      <c r="G7" s="59">
        <v>469.08298910468966</v>
      </c>
      <c r="H7" s="59">
        <v>426.65720015063062</v>
      </c>
      <c r="I7" s="59">
        <v>397</v>
      </c>
      <c r="J7" s="59">
        <v>351</v>
      </c>
      <c r="K7" s="51">
        <v>332</v>
      </c>
      <c r="L7" s="51">
        <v>261</v>
      </c>
      <c r="M7" s="51">
        <v>202</v>
      </c>
      <c r="N7" s="51">
        <v>130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12"/>
      <c r="FP7" s="12"/>
      <c r="FQ7" s="12"/>
    </row>
    <row r="8" spans="1:174" ht="15.75" x14ac:dyDescent="0.25">
      <c r="A8" s="44">
        <v>1.2</v>
      </c>
      <c r="B8" s="3" t="s">
        <v>60</v>
      </c>
      <c r="C8" s="59">
        <v>10739.375599999999</v>
      </c>
      <c r="D8" s="59">
        <v>10438.44422310757</v>
      </c>
      <c r="E8" s="59">
        <v>10624.895411407886</v>
      </c>
      <c r="F8" s="59">
        <v>10602.53216430001</v>
      </c>
      <c r="G8" s="59">
        <v>11394.678730459498</v>
      </c>
      <c r="H8" s="59">
        <v>10087.281397100358</v>
      </c>
      <c r="I8" s="59">
        <v>10435</v>
      </c>
      <c r="J8" s="59">
        <v>10990</v>
      </c>
      <c r="K8" s="51">
        <v>11735</v>
      </c>
      <c r="L8" s="51">
        <v>12242</v>
      </c>
      <c r="M8" s="51">
        <v>13098</v>
      </c>
      <c r="N8" s="51">
        <v>12649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12"/>
      <c r="FP8" s="12"/>
      <c r="FQ8" s="12"/>
    </row>
    <row r="9" spans="1:174" ht="15.75" x14ac:dyDescent="0.25">
      <c r="A9" s="44">
        <v>1.3</v>
      </c>
      <c r="B9" s="3" t="s">
        <v>61</v>
      </c>
      <c r="C9" s="59">
        <v>288</v>
      </c>
      <c r="D9" s="59">
        <v>310</v>
      </c>
      <c r="E9" s="59">
        <v>333</v>
      </c>
      <c r="F9" s="59">
        <v>358</v>
      </c>
      <c r="G9" s="59">
        <v>374</v>
      </c>
      <c r="H9" s="59">
        <v>1073.3536889545801</v>
      </c>
      <c r="I9" s="59">
        <v>945</v>
      </c>
      <c r="J9" s="59">
        <v>1868</v>
      </c>
      <c r="K9" s="51">
        <v>3145</v>
      </c>
      <c r="L9" s="51">
        <v>1498</v>
      </c>
      <c r="M9" s="51">
        <v>1508</v>
      </c>
      <c r="N9" s="51">
        <v>1607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12"/>
      <c r="FP9" s="12"/>
      <c r="FQ9" s="12"/>
    </row>
    <row r="10" spans="1:174" ht="15.75" x14ac:dyDescent="0.25">
      <c r="A10" s="44">
        <v>1.4</v>
      </c>
      <c r="B10" s="3" t="s">
        <v>62</v>
      </c>
      <c r="C10" s="59">
        <v>207</v>
      </c>
      <c r="D10" s="59">
        <v>42</v>
      </c>
      <c r="E10" s="59">
        <v>91.982976225418255</v>
      </c>
      <c r="F10" s="59">
        <v>97.981511483846376</v>
      </c>
      <c r="G10" s="59">
        <v>104.91586925627665</v>
      </c>
      <c r="H10" s="59">
        <v>104.95462248164188</v>
      </c>
      <c r="I10" s="59">
        <v>111</v>
      </c>
      <c r="J10" s="59">
        <v>109</v>
      </c>
      <c r="K10" s="51">
        <v>109</v>
      </c>
      <c r="L10" s="51">
        <v>112</v>
      </c>
      <c r="M10" s="51">
        <v>113</v>
      </c>
      <c r="N10" s="51">
        <v>114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12"/>
      <c r="FP10" s="12"/>
      <c r="FQ10" s="12"/>
    </row>
    <row r="11" spans="1:174" ht="15.75" x14ac:dyDescent="0.25">
      <c r="A11" s="44" t="s">
        <v>31</v>
      </c>
      <c r="B11" s="3" t="s">
        <v>3</v>
      </c>
      <c r="C11" s="59">
        <v>201.56780000000001</v>
      </c>
      <c r="D11" s="59">
        <v>170.77233005385315</v>
      </c>
      <c r="E11" s="59">
        <v>135.69082627079183</v>
      </c>
      <c r="F11" s="59">
        <v>129.0972446792893</v>
      </c>
      <c r="G11" s="59">
        <v>144.22559653611282</v>
      </c>
      <c r="H11" s="59">
        <v>164.20325730875533</v>
      </c>
      <c r="I11" s="59">
        <v>225</v>
      </c>
      <c r="J11" s="59">
        <v>0</v>
      </c>
      <c r="K11" s="51">
        <v>51</v>
      </c>
      <c r="L11" s="51">
        <v>0</v>
      </c>
      <c r="M11" s="51">
        <v>0</v>
      </c>
      <c r="N11" s="51">
        <v>0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12"/>
      <c r="FP11" s="12"/>
      <c r="FQ11" s="12"/>
    </row>
    <row r="12" spans="1:174" s="27" customFormat="1" ht="15.75" x14ac:dyDescent="0.25">
      <c r="A12" s="45"/>
      <c r="B12" s="6" t="s">
        <v>28</v>
      </c>
      <c r="C12" s="25">
        <f>C6+C11</f>
        <v>12185.308720999999</v>
      </c>
      <c r="D12" s="25">
        <f t="shared" ref="D12:F12" si="2">D6+D11</f>
        <v>11659.369023280944</v>
      </c>
      <c r="E12" s="25">
        <f t="shared" si="2"/>
        <v>11779.756865797257</v>
      </c>
      <c r="F12" s="25">
        <f t="shared" si="2"/>
        <v>11686.358017575505</v>
      </c>
      <c r="G12" s="25">
        <f t="shared" ref="G12:N12" si="3">G6+G11</f>
        <v>12486.903185356576</v>
      </c>
      <c r="H12" s="25">
        <f t="shared" si="3"/>
        <v>11856.450165995964</v>
      </c>
      <c r="I12" s="25">
        <f t="shared" si="3"/>
        <v>12113</v>
      </c>
      <c r="J12" s="25">
        <f t="shared" si="3"/>
        <v>13318</v>
      </c>
      <c r="K12" s="25">
        <f t="shared" si="3"/>
        <v>15372</v>
      </c>
      <c r="L12" s="25">
        <f t="shared" si="3"/>
        <v>14113</v>
      </c>
      <c r="M12" s="25">
        <f t="shared" si="3"/>
        <v>14921</v>
      </c>
      <c r="N12" s="25">
        <f t="shared" si="3"/>
        <v>14500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0"/>
      <c r="FP12" s="20"/>
      <c r="FQ12" s="20"/>
      <c r="FR12" s="21"/>
    </row>
    <row r="13" spans="1:174" s="28" customFormat="1" ht="15.75" x14ac:dyDescent="0.25">
      <c r="A13" s="46" t="s">
        <v>32</v>
      </c>
      <c r="B13" s="2" t="s">
        <v>4</v>
      </c>
      <c r="C13" s="59">
        <v>91508</v>
      </c>
      <c r="D13" s="59">
        <v>100609.32908366533</v>
      </c>
      <c r="E13" s="59">
        <v>115811.89521573232</v>
      </c>
      <c r="F13" s="59">
        <v>83713.18097779472</v>
      </c>
      <c r="G13" s="59">
        <v>85359.950653532869</v>
      </c>
      <c r="H13" s="59">
        <v>106213.2624233852</v>
      </c>
      <c r="I13" s="59">
        <v>92628</v>
      </c>
      <c r="J13" s="59">
        <v>115051</v>
      </c>
      <c r="K13" s="53">
        <v>110396</v>
      </c>
      <c r="L13" s="53">
        <v>89047</v>
      </c>
      <c r="M13" s="53">
        <v>79334</v>
      </c>
      <c r="N13" s="53">
        <v>70768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2"/>
      <c r="FP13" s="12"/>
      <c r="FQ13" s="12"/>
      <c r="FR13" s="11"/>
    </row>
    <row r="14" spans="1:174" ht="30" x14ac:dyDescent="0.25">
      <c r="A14" s="44" t="s">
        <v>33</v>
      </c>
      <c r="B14" s="3" t="s">
        <v>5</v>
      </c>
      <c r="C14" s="59">
        <v>17701.446</v>
      </c>
      <c r="D14" s="59">
        <v>18189.289824841395</v>
      </c>
      <c r="E14" s="59">
        <v>17817.097916440169</v>
      </c>
      <c r="F14" s="59">
        <v>18226.362307970809</v>
      </c>
      <c r="G14" s="59">
        <v>44634.966252813108</v>
      </c>
      <c r="H14" s="59">
        <v>25124.653585067921</v>
      </c>
      <c r="I14" s="59">
        <v>29346</v>
      </c>
      <c r="J14" s="59">
        <v>35719</v>
      </c>
      <c r="K14" s="52">
        <v>48859</v>
      </c>
      <c r="L14" s="52">
        <v>39901</v>
      </c>
      <c r="M14" s="52">
        <v>33146</v>
      </c>
      <c r="N14" s="52">
        <v>34422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13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13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13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12"/>
      <c r="FP14" s="12"/>
      <c r="FQ14" s="12"/>
    </row>
    <row r="15" spans="1:174" ht="15.75" x14ac:dyDescent="0.25">
      <c r="A15" s="44" t="s">
        <v>34</v>
      </c>
      <c r="B15" s="3" t="s">
        <v>6</v>
      </c>
      <c r="C15" s="59">
        <v>108497.60299999999</v>
      </c>
      <c r="D15" s="59">
        <v>99278.041307814259</v>
      </c>
      <c r="E15" s="59">
        <v>105673.53663331211</v>
      </c>
      <c r="F15" s="59">
        <v>106364.62786078356</v>
      </c>
      <c r="G15" s="59">
        <v>110702.11460275353</v>
      </c>
      <c r="H15" s="59">
        <v>114471.30241718386</v>
      </c>
      <c r="I15" s="59">
        <v>116933</v>
      </c>
      <c r="J15" s="59">
        <v>126885</v>
      </c>
      <c r="K15" s="53">
        <v>123847</v>
      </c>
      <c r="L15" s="53">
        <v>118252</v>
      </c>
      <c r="M15" s="53">
        <v>137761</v>
      </c>
      <c r="N15" s="53">
        <v>153506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13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13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13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12"/>
      <c r="FP15" s="12"/>
      <c r="FQ15" s="12"/>
    </row>
    <row r="16" spans="1:174" s="27" customFormat="1" ht="15.75" x14ac:dyDescent="0.25">
      <c r="A16" s="45"/>
      <c r="B16" s="6" t="s">
        <v>29</v>
      </c>
      <c r="C16" s="25">
        <f>+C13+C14+C15</f>
        <v>217707.049</v>
      </c>
      <c r="D16" s="25">
        <f t="shared" ref="D16:F16" si="4">+D13+D14+D15</f>
        <v>218076.660216321</v>
      </c>
      <c r="E16" s="25">
        <f t="shared" si="4"/>
        <v>239302.52976548462</v>
      </c>
      <c r="F16" s="25">
        <f t="shared" si="4"/>
        <v>208304.17114654908</v>
      </c>
      <c r="G16" s="25">
        <f t="shared" ref="G16:K16" si="5">+G13+G14+G15</f>
        <v>240697.03150909953</v>
      </c>
      <c r="H16" s="25">
        <f t="shared" si="5"/>
        <v>245809.21842563699</v>
      </c>
      <c r="I16" s="25">
        <f t="shared" si="5"/>
        <v>238907</v>
      </c>
      <c r="J16" s="25">
        <f t="shared" si="5"/>
        <v>277655</v>
      </c>
      <c r="K16" s="25">
        <f t="shared" si="5"/>
        <v>283102</v>
      </c>
      <c r="L16" s="25">
        <f t="shared" ref="L16:N16" si="6">+L13+L14+L15</f>
        <v>247200</v>
      </c>
      <c r="M16" s="25">
        <f t="shared" si="6"/>
        <v>250241</v>
      </c>
      <c r="N16" s="25">
        <f t="shared" si="6"/>
        <v>258696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19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19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19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0"/>
      <c r="FP16" s="20"/>
      <c r="FQ16" s="20"/>
      <c r="FR16" s="21"/>
    </row>
    <row r="17" spans="1:174" s="22" customFormat="1" ht="30" x14ac:dyDescent="0.25">
      <c r="A17" s="43" t="s">
        <v>35</v>
      </c>
      <c r="B17" s="5" t="s">
        <v>7</v>
      </c>
      <c r="C17" s="18">
        <f>C18+C19</f>
        <v>605974.7916</v>
      </c>
      <c r="D17" s="18">
        <f t="shared" ref="D17:F17" si="7">D18+D19</f>
        <v>673905.52299817128</v>
      </c>
      <c r="E17" s="18">
        <f t="shared" si="7"/>
        <v>729025.56988859351</v>
      </c>
      <c r="F17" s="18">
        <f t="shared" si="7"/>
        <v>743606.60003540898</v>
      </c>
      <c r="G17" s="18">
        <f t="shared" ref="G17:K17" si="8">G18+G19</f>
        <v>788773.45879714005</v>
      </c>
      <c r="H17" s="18">
        <f t="shared" si="8"/>
        <v>872289.53493938502</v>
      </c>
      <c r="I17" s="18">
        <f t="shared" si="8"/>
        <v>963425</v>
      </c>
      <c r="J17" s="18">
        <f t="shared" si="8"/>
        <v>1024078</v>
      </c>
      <c r="K17" s="18">
        <f t="shared" si="8"/>
        <v>1110312</v>
      </c>
      <c r="L17" s="18">
        <f t="shared" ref="L17:N17" si="9">L18+L19</f>
        <v>824180</v>
      </c>
      <c r="M17" s="18">
        <f t="shared" si="9"/>
        <v>915500</v>
      </c>
      <c r="N17" s="18">
        <f t="shared" si="9"/>
        <v>1035674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20"/>
      <c r="FP17" s="20"/>
      <c r="FQ17" s="20"/>
      <c r="FR17" s="21"/>
    </row>
    <row r="18" spans="1:174" ht="15.75" x14ac:dyDescent="0.25">
      <c r="A18" s="44">
        <v>6.1</v>
      </c>
      <c r="B18" s="3" t="s">
        <v>8</v>
      </c>
      <c r="C18" s="59">
        <v>550773.12289999996</v>
      </c>
      <c r="D18" s="59">
        <v>617347.9879565197</v>
      </c>
      <c r="E18" s="59">
        <v>671281.30932743708</v>
      </c>
      <c r="F18" s="59">
        <v>684438.95298976661</v>
      </c>
      <c r="G18" s="59">
        <v>725053.08644642052</v>
      </c>
      <c r="H18" s="59">
        <v>803637.13298780168</v>
      </c>
      <c r="I18" s="59">
        <v>886502</v>
      </c>
      <c r="J18" s="59">
        <v>942368</v>
      </c>
      <c r="K18" s="51">
        <v>1023217</v>
      </c>
      <c r="L18" s="51">
        <v>783932</v>
      </c>
      <c r="M18" s="51">
        <v>860930</v>
      </c>
      <c r="N18" s="51">
        <v>936722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12"/>
      <c r="FP18" s="12"/>
      <c r="FQ18" s="12"/>
    </row>
    <row r="19" spans="1:174" ht="15.75" x14ac:dyDescent="0.25">
      <c r="A19" s="44">
        <v>6.2</v>
      </c>
      <c r="B19" s="3" t="s">
        <v>9</v>
      </c>
      <c r="C19" s="59">
        <v>55201.668700000002</v>
      </c>
      <c r="D19" s="59">
        <v>56557.535041651572</v>
      </c>
      <c r="E19" s="59">
        <v>57744.260561156429</v>
      </c>
      <c r="F19" s="59">
        <v>59167.647045642341</v>
      </c>
      <c r="G19" s="59">
        <v>63720.372350719568</v>
      </c>
      <c r="H19" s="59">
        <v>68652.401951583277</v>
      </c>
      <c r="I19" s="59">
        <v>76923</v>
      </c>
      <c r="J19" s="59">
        <v>81710</v>
      </c>
      <c r="K19" s="51">
        <v>87095</v>
      </c>
      <c r="L19" s="51">
        <v>40248</v>
      </c>
      <c r="M19" s="51">
        <v>54570</v>
      </c>
      <c r="N19" s="51">
        <v>98952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12"/>
      <c r="FP19" s="12"/>
      <c r="FQ19" s="12"/>
    </row>
    <row r="20" spans="1:174" s="22" customFormat="1" ht="45" x14ac:dyDescent="0.25">
      <c r="A20" s="47" t="s">
        <v>36</v>
      </c>
      <c r="B20" s="7" t="s">
        <v>10</v>
      </c>
      <c r="C20" s="18">
        <f>SUM(C21:C27)</f>
        <v>83096.094399999987</v>
      </c>
      <c r="D20" s="18">
        <f t="shared" ref="D20:F20" si="10">SUM(D21:D27)</f>
        <v>90874.256798271512</v>
      </c>
      <c r="E20" s="18">
        <f t="shared" si="10"/>
        <v>89846.411850406468</v>
      </c>
      <c r="F20" s="18">
        <f t="shared" si="10"/>
        <v>97676.920834924123</v>
      </c>
      <c r="G20" s="18">
        <f t="shared" ref="G20:N20" si="11">SUM(G21:G27)</f>
        <v>111079.51531888443</v>
      </c>
      <c r="H20" s="18">
        <f t="shared" si="11"/>
        <v>108674.70265384452</v>
      </c>
      <c r="I20" s="18">
        <f t="shared" si="11"/>
        <v>107751</v>
      </c>
      <c r="J20" s="18">
        <f t="shared" si="11"/>
        <v>103212</v>
      </c>
      <c r="K20" s="18">
        <f t="shared" si="11"/>
        <v>106881</v>
      </c>
      <c r="L20" s="18">
        <f t="shared" si="11"/>
        <v>97289</v>
      </c>
      <c r="M20" s="18">
        <f t="shared" si="11"/>
        <v>99689</v>
      </c>
      <c r="N20" s="18">
        <f t="shared" si="11"/>
        <v>114898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20"/>
      <c r="FP20" s="20"/>
      <c r="FQ20" s="20"/>
      <c r="FR20" s="21"/>
    </row>
    <row r="21" spans="1:174" ht="15.75" x14ac:dyDescent="0.25">
      <c r="A21" s="44">
        <v>7.1</v>
      </c>
      <c r="B21" s="3" t="s">
        <v>11</v>
      </c>
      <c r="C21" s="59">
        <v>554</v>
      </c>
      <c r="D21" s="59">
        <v>630</v>
      </c>
      <c r="E21" s="59">
        <v>731</v>
      </c>
      <c r="F21" s="59">
        <v>645</v>
      </c>
      <c r="G21" s="59">
        <v>594</v>
      </c>
      <c r="H21" s="59">
        <v>711</v>
      </c>
      <c r="I21" s="59">
        <v>361</v>
      </c>
      <c r="J21" s="59">
        <v>2088</v>
      </c>
      <c r="K21" s="52">
        <v>351</v>
      </c>
      <c r="L21" s="52">
        <v>-8</v>
      </c>
      <c r="M21" s="52">
        <v>65</v>
      </c>
      <c r="N21" s="52">
        <v>275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12"/>
      <c r="FP21" s="12"/>
      <c r="FQ21" s="12"/>
    </row>
    <row r="22" spans="1:174" ht="15.75" x14ac:dyDescent="0.25">
      <c r="A22" s="44">
        <v>7.2</v>
      </c>
      <c r="B22" s="3" t="s">
        <v>12</v>
      </c>
      <c r="C22" s="59">
        <v>31044.649799999999</v>
      </c>
      <c r="D22" s="59">
        <v>36230.532050610462</v>
      </c>
      <c r="E22" s="59">
        <v>37718.872375975574</v>
      </c>
      <c r="F22" s="59">
        <v>39651.415162775178</v>
      </c>
      <c r="G22" s="59">
        <v>39882.728769872097</v>
      </c>
      <c r="H22" s="59">
        <v>42042.974062022215</v>
      </c>
      <c r="I22" s="59">
        <v>44852</v>
      </c>
      <c r="J22" s="59">
        <v>46554</v>
      </c>
      <c r="K22" s="51">
        <v>49197</v>
      </c>
      <c r="L22" s="51">
        <v>47998</v>
      </c>
      <c r="M22" s="51">
        <v>51914</v>
      </c>
      <c r="N22" s="51">
        <v>59361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12"/>
      <c r="FP22" s="12"/>
      <c r="FQ22" s="12"/>
    </row>
    <row r="23" spans="1:174" ht="15.75" x14ac:dyDescent="0.25">
      <c r="A23" s="44">
        <v>7.3</v>
      </c>
      <c r="B23" s="3" t="s">
        <v>13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60">
        <v>0</v>
      </c>
      <c r="L23" s="60">
        <v>0</v>
      </c>
      <c r="M23" s="60">
        <v>0</v>
      </c>
      <c r="N23" s="60">
        <v>0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12"/>
      <c r="FP23" s="12"/>
      <c r="FQ23" s="12"/>
    </row>
    <row r="24" spans="1:174" ht="15.75" x14ac:dyDescent="0.25">
      <c r="A24" s="44">
        <v>7.4</v>
      </c>
      <c r="B24" s="3" t="s">
        <v>14</v>
      </c>
      <c r="C24" s="59">
        <v>1950.2483999999999</v>
      </c>
      <c r="D24" s="59">
        <v>3901.4640053130925</v>
      </c>
      <c r="E24" s="59">
        <v>1752.9014100213249</v>
      </c>
      <c r="F24" s="59">
        <v>4098.3641130148126</v>
      </c>
      <c r="G24" s="59">
        <v>9917.1095630670534</v>
      </c>
      <c r="H24" s="59">
        <v>10793.530292865506</v>
      </c>
      <c r="I24" s="59">
        <v>10689</v>
      </c>
      <c r="J24" s="59">
        <v>4195</v>
      </c>
      <c r="K24" s="51">
        <v>7367</v>
      </c>
      <c r="L24" s="51">
        <v>255</v>
      </c>
      <c r="M24" s="51">
        <v>-935</v>
      </c>
      <c r="N24" s="51">
        <v>2053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12"/>
      <c r="FP24" s="12"/>
      <c r="FQ24" s="12"/>
    </row>
    <row r="25" spans="1:174" ht="30" x14ac:dyDescent="0.25">
      <c r="A25" s="44">
        <v>7.5</v>
      </c>
      <c r="B25" s="3" t="s">
        <v>15</v>
      </c>
      <c r="C25" s="59">
        <v>18176.754499999999</v>
      </c>
      <c r="D25" s="59">
        <v>19901.783430367675</v>
      </c>
      <c r="E25" s="59">
        <v>21142.364171212659</v>
      </c>
      <c r="F25" s="59">
        <v>23188.786562605594</v>
      </c>
      <c r="G25" s="59">
        <v>27292.838373256829</v>
      </c>
      <c r="H25" s="59">
        <v>22397.968663370011</v>
      </c>
      <c r="I25" s="59">
        <v>23851</v>
      </c>
      <c r="J25" s="59">
        <v>24015</v>
      </c>
      <c r="K25" s="51">
        <v>20942</v>
      </c>
      <c r="L25" s="51">
        <v>20351</v>
      </c>
      <c r="M25" s="51">
        <v>21242</v>
      </c>
      <c r="N25" s="51">
        <v>23537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12"/>
      <c r="FP25" s="12"/>
      <c r="FQ25" s="12"/>
    </row>
    <row r="26" spans="1:174" ht="15.75" x14ac:dyDescent="0.25">
      <c r="A26" s="44">
        <v>7.6</v>
      </c>
      <c r="B26" s="3" t="s">
        <v>16</v>
      </c>
      <c r="C26" s="59">
        <v>609</v>
      </c>
      <c r="D26" s="59">
        <v>596</v>
      </c>
      <c r="E26" s="59">
        <v>615</v>
      </c>
      <c r="F26" s="59">
        <v>506</v>
      </c>
      <c r="G26" s="59">
        <v>493</v>
      </c>
      <c r="H26" s="59">
        <v>327</v>
      </c>
      <c r="I26" s="59">
        <v>158</v>
      </c>
      <c r="J26" s="59">
        <v>385</v>
      </c>
      <c r="K26" s="51">
        <v>714</v>
      </c>
      <c r="L26" s="51">
        <v>2856</v>
      </c>
      <c r="M26" s="51">
        <v>547</v>
      </c>
      <c r="N26" s="51">
        <v>481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12"/>
      <c r="FP26" s="12"/>
      <c r="FQ26" s="12"/>
    </row>
    <row r="27" spans="1:174" ht="30" x14ac:dyDescent="0.25">
      <c r="A27" s="44">
        <v>7.7</v>
      </c>
      <c r="B27" s="3" t="s">
        <v>17</v>
      </c>
      <c r="C27" s="59">
        <v>30761.441699999996</v>
      </c>
      <c r="D27" s="59">
        <v>29614.477311980285</v>
      </c>
      <c r="E27" s="59">
        <v>27886.273893196907</v>
      </c>
      <c r="F27" s="59">
        <v>29587.354996528535</v>
      </c>
      <c r="G27" s="59">
        <v>32899.838612688443</v>
      </c>
      <c r="H27" s="59">
        <v>32402.229635586795</v>
      </c>
      <c r="I27" s="59">
        <v>27840</v>
      </c>
      <c r="J27" s="59">
        <v>25975</v>
      </c>
      <c r="K27" s="53">
        <v>28310</v>
      </c>
      <c r="L27" s="53">
        <v>25837</v>
      </c>
      <c r="M27" s="53">
        <v>26856</v>
      </c>
      <c r="N27" s="53">
        <v>29191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12"/>
      <c r="FP27" s="12"/>
      <c r="FQ27" s="12"/>
    </row>
    <row r="28" spans="1:174" ht="15.75" x14ac:dyDescent="0.25">
      <c r="A28" s="44" t="s">
        <v>37</v>
      </c>
      <c r="B28" s="3" t="s">
        <v>18</v>
      </c>
      <c r="C28" s="59">
        <v>281065</v>
      </c>
      <c r="D28" s="59">
        <v>315035</v>
      </c>
      <c r="E28" s="59">
        <v>336221</v>
      </c>
      <c r="F28" s="59">
        <v>340785</v>
      </c>
      <c r="G28" s="59">
        <v>337250</v>
      </c>
      <c r="H28" s="59">
        <v>355732</v>
      </c>
      <c r="I28" s="59">
        <v>318859</v>
      </c>
      <c r="J28" s="59">
        <v>382919</v>
      </c>
      <c r="K28" s="52">
        <v>394329</v>
      </c>
      <c r="L28" s="52">
        <v>396420</v>
      </c>
      <c r="M28" s="52">
        <v>392895</v>
      </c>
      <c r="N28" s="52">
        <v>365058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12"/>
      <c r="FP28" s="12"/>
      <c r="FQ28" s="12"/>
    </row>
    <row r="29" spans="1:174" ht="45" x14ac:dyDescent="0.25">
      <c r="A29" s="44" t="s">
        <v>38</v>
      </c>
      <c r="B29" s="3" t="s">
        <v>19</v>
      </c>
      <c r="C29" s="59">
        <v>291541.90252497501</v>
      </c>
      <c r="D29" s="59">
        <v>300927.99636863521</v>
      </c>
      <c r="E29" s="59">
        <v>333827.07976942015</v>
      </c>
      <c r="F29" s="59">
        <v>368105.87420741573</v>
      </c>
      <c r="G29" s="59">
        <v>420386.21039869264</v>
      </c>
      <c r="H29" s="59">
        <v>465001.37157023186</v>
      </c>
      <c r="I29" s="59">
        <v>460705</v>
      </c>
      <c r="J29" s="59">
        <v>427134</v>
      </c>
      <c r="K29" s="52">
        <v>471756</v>
      </c>
      <c r="L29" s="52">
        <v>459684</v>
      </c>
      <c r="M29" s="52">
        <v>521912</v>
      </c>
      <c r="N29" s="52">
        <v>605739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12"/>
      <c r="FP29" s="12"/>
      <c r="FQ29" s="12"/>
    </row>
    <row r="30" spans="1:174" ht="15.75" x14ac:dyDescent="0.25">
      <c r="A30" s="44" t="s">
        <v>39</v>
      </c>
      <c r="B30" s="3" t="s">
        <v>54</v>
      </c>
      <c r="C30" s="59">
        <v>98296</v>
      </c>
      <c r="D30" s="59">
        <v>108455.94574780058</v>
      </c>
      <c r="E30" s="59">
        <v>106677.65795925268</v>
      </c>
      <c r="F30" s="59">
        <v>117782.2886431512</v>
      </c>
      <c r="G30" s="59">
        <v>117350.88785046729</v>
      </c>
      <c r="H30" s="59">
        <v>141126.87977814421</v>
      </c>
      <c r="I30" s="59">
        <v>148579</v>
      </c>
      <c r="J30" s="59">
        <v>146237</v>
      </c>
      <c r="K30" s="53">
        <v>156340</v>
      </c>
      <c r="L30" s="53">
        <v>155974</v>
      </c>
      <c r="M30" s="53">
        <v>154420</v>
      </c>
      <c r="N30" s="53">
        <v>218043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12"/>
      <c r="FP30" s="12"/>
      <c r="FQ30" s="12"/>
    </row>
    <row r="31" spans="1:174" ht="15.75" x14ac:dyDescent="0.25">
      <c r="A31" s="44" t="s">
        <v>40</v>
      </c>
      <c r="B31" s="3" t="s">
        <v>20</v>
      </c>
      <c r="C31" s="59">
        <v>99466.678</v>
      </c>
      <c r="D31" s="59">
        <v>107380.93443565416</v>
      </c>
      <c r="E31" s="59">
        <v>117393.38905922661</v>
      </c>
      <c r="F31" s="59">
        <v>132450.33573939552</v>
      </c>
      <c r="G31" s="59">
        <v>137332.91973953493</v>
      </c>
      <c r="H31" s="59">
        <v>146152.85625475156</v>
      </c>
      <c r="I31" s="59">
        <v>154576</v>
      </c>
      <c r="J31" s="59">
        <v>156328</v>
      </c>
      <c r="K31" s="61">
        <v>168298</v>
      </c>
      <c r="L31" s="61">
        <v>160093</v>
      </c>
      <c r="M31" s="61">
        <v>169884</v>
      </c>
      <c r="N31" s="61">
        <v>188149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12"/>
      <c r="FP31" s="12"/>
      <c r="FQ31" s="12"/>
    </row>
    <row r="32" spans="1:174" s="27" customFormat="1" ht="15.75" x14ac:dyDescent="0.25">
      <c r="A32" s="45"/>
      <c r="B32" s="6" t="s">
        <v>30</v>
      </c>
      <c r="C32" s="25">
        <f>C17+C20+C28+C29+C30+C31</f>
        <v>1459440.4665249751</v>
      </c>
      <c r="D32" s="25">
        <f t="shared" ref="D32:K32" si="12">D17+D20+D28+D29+D30+D31</f>
        <v>1596579.656348533</v>
      </c>
      <c r="E32" s="25">
        <f t="shared" si="12"/>
        <v>1712991.1085268995</v>
      </c>
      <c r="F32" s="25">
        <f t="shared" si="12"/>
        <v>1800407.0194602956</v>
      </c>
      <c r="G32" s="25">
        <f t="shared" si="12"/>
        <v>1912172.9921047194</v>
      </c>
      <c r="H32" s="25">
        <f t="shared" si="12"/>
        <v>2088977.345196357</v>
      </c>
      <c r="I32" s="25">
        <f t="shared" si="12"/>
        <v>2153895</v>
      </c>
      <c r="J32" s="25">
        <f t="shared" si="12"/>
        <v>2239908</v>
      </c>
      <c r="K32" s="25">
        <f t="shared" si="12"/>
        <v>2407916</v>
      </c>
      <c r="L32" s="25">
        <f t="shared" ref="L32:M32" si="13">L17+L20+L28+L29+L30+L31</f>
        <v>2093640</v>
      </c>
      <c r="M32" s="25">
        <f t="shared" si="13"/>
        <v>2254300</v>
      </c>
      <c r="N32" s="25">
        <f t="shared" ref="N32" si="14">N17+N20+N28+N29+N30+N31</f>
        <v>2527561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0"/>
      <c r="FP32" s="20"/>
      <c r="FQ32" s="20"/>
      <c r="FR32" s="21"/>
    </row>
    <row r="33" spans="1:174" s="22" customFormat="1" ht="15.75" x14ac:dyDescent="0.25">
      <c r="A33" s="43" t="s">
        <v>27</v>
      </c>
      <c r="B33" s="8" t="s">
        <v>51</v>
      </c>
      <c r="C33" s="18">
        <f t="shared" ref="C33:K33" si="15">C6+C11+C13+C14+C15+C17+C20+C28+C29+C30+C31</f>
        <v>1689332.8242459751</v>
      </c>
      <c r="D33" s="18">
        <f t="shared" si="15"/>
        <v>1826315.6855881349</v>
      </c>
      <c r="E33" s="18">
        <f t="shared" si="15"/>
        <v>1964073.3951581814</v>
      </c>
      <c r="F33" s="18">
        <f t="shared" si="15"/>
        <v>2020397.5486244203</v>
      </c>
      <c r="G33" s="18">
        <f t="shared" si="15"/>
        <v>2165356.9267991758</v>
      </c>
      <c r="H33" s="18">
        <f t="shared" si="15"/>
        <v>2346643.0137879904</v>
      </c>
      <c r="I33" s="18">
        <f t="shared" si="15"/>
        <v>2404915</v>
      </c>
      <c r="J33" s="18">
        <f t="shared" si="15"/>
        <v>2530881</v>
      </c>
      <c r="K33" s="18">
        <f t="shared" si="15"/>
        <v>2706390</v>
      </c>
      <c r="L33" s="18">
        <f t="shared" ref="L33:M33" si="16">L6+L11+L13+L14+L15+L17+L20+L28+L29+L30+L31</f>
        <v>2354953</v>
      </c>
      <c r="M33" s="18">
        <f t="shared" si="16"/>
        <v>2519462</v>
      </c>
      <c r="N33" s="18">
        <f t="shared" ref="N33" si="17">N6+N11+N13+N14+N15+N17+N20+N28+N29+N30+N31</f>
        <v>2800757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20"/>
      <c r="FP33" s="20"/>
      <c r="FQ33" s="20"/>
      <c r="FR33" s="21"/>
    </row>
    <row r="34" spans="1:174" s="27" customFormat="1" ht="15.75" x14ac:dyDescent="0.25">
      <c r="A34" s="49" t="s">
        <v>43</v>
      </c>
      <c r="B34" s="29" t="s">
        <v>25</v>
      </c>
      <c r="C34" s="30">
        <f>GSVA_const!C34</f>
        <v>27002</v>
      </c>
      <c r="D34" s="30">
        <f>GSVA_const!D34</f>
        <v>31308.616675031688</v>
      </c>
      <c r="E34" s="30">
        <f>GSVA_const!E34</f>
        <v>38737.655211508652</v>
      </c>
      <c r="F34" s="30">
        <f>GSVA_const!F34</f>
        <v>33130</v>
      </c>
      <c r="G34" s="30">
        <f>GSVA_const!G34</f>
        <v>46763</v>
      </c>
      <c r="H34" s="30">
        <f>GSVA_const!H34</f>
        <v>42308</v>
      </c>
      <c r="I34" s="30">
        <f>GSVA_const!I34</f>
        <v>128542</v>
      </c>
      <c r="J34" s="30">
        <f>GSVA_const!J34</f>
        <v>139426</v>
      </c>
      <c r="K34" s="30">
        <f>GSVA_const!K34</f>
        <v>140278</v>
      </c>
      <c r="L34" s="30">
        <f>GSVA_const!L34</f>
        <v>165229</v>
      </c>
      <c r="M34" s="30">
        <f>GSVA_const!M34</f>
        <v>186870</v>
      </c>
      <c r="N34" s="30">
        <f>GSVA_const!N34</f>
        <v>199950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1"/>
      <c r="FO34" s="21"/>
      <c r="FP34" s="21"/>
      <c r="FQ34" s="21"/>
      <c r="FR34" s="21"/>
    </row>
    <row r="35" spans="1:174" s="27" customFormat="1" ht="15.75" x14ac:dyDescent="0.25">
      <c r="A35" s="49" t="s">
        <v>44</v>
      </c>
      <c r="B35" s="29" t="s">
        <v>24</v>
      </c>
      <c r="C35" s="30">
        <f>GSVA_const!C35</f>
        <v>23337</v>
      </c>
      <c r="D35" s="30">
        <f>GSVA_const!D35</f>
        <v>27104.866495503004</v>
      </c>
      <c r="E35" s="30">
        <f>GSVA_const!E35</f>
        <v>21465.600479682969</v>
      </c>
      <c r="F35" s="30">
        <f>GSVA_const!F35</f>
        <v>18219</v>
      </c>
      <c r="G35" s="30">
        <f>GSVA_const!G35</f>
        <v>6304</v>
      </c>
      <c r="H35" s="30">
        <f>GSVA_const!H35</f>
        <v>4711</v>
      </c>
      <c r="I35" s="30">
        <f>GSVA_const!I35</f>
        <v>4511</v>
      </c>
      <c r="J35" s="30">
        <f>GSVA_const!J35</f>
        <v>4892</v>
      </c>
      <c r="K35" s="30">
        <f>GSVA_const!K35</f>
        <v>5305</v>
      </c>
      <c r="L35" s="30">
        <f>GSVA_const!L35</f>
        <v>6101</v>
      </c>
      <c r="M35" s="30">
        <f>GSVA_const!M35</f>
        <v>5994</v>
      </c>
      <c r="N35" s="30">
        <f>GSVA_const!N35</f>
        <v>6413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1"/>
      <c r="FO35" s="21"/>
      <c r="FP35" s="21"/>
      <c r="FQ35" s="21"/>
      <c r="FR35" s="21"/>
    </row>
    <row r="36" spans="1:174" s="27" customFormat="1" ht="15.75" x14ac:dyDescent="0.25">
      <c r="A36" s="49" t="s">
        <v>45</v>
      </c>
      <c r="B36" s="29" t="s">
        <v>63</v>
      </c>
      <c r="C36" s="25">
        <f>C33+C34-C35</f>
        <v>1692997.8242459751</v>
      </c>
      <c r="D36" s="25">
        <f t="shared" ref="D36:L36" si="18">D33+D34-D35</f>
        <v>1830519.4357676634</v>
      </c>
      <c r="E36" s="25">
        <f t="shared" si="18"/>
        <v>1981345.4498900073</v>
      </c>
      <c r="F36" s="25">
        <f t="shared" si="18"/>
        <v>2035308.5486244203</v>
      </c>
      <c r="G36" s="25">
        <f t="shared" si="18"/>
        <v>2205815.9267991758</v>
      </c>
      <c r="H36" s="25">
        <f t="shared" si="18"/>
        <v>2384240.0137879904</v>
      </c>
      <c r="I36" s="25">
        <f t="shared" si="18"/>
        <v>2528946</v>
      </c>
      <c r="J36" s="25">
        <f t="shared" si="18"/>
        <v>2665415</v>
      </c>
      <c r="K36" s="25">
        <f t="shared" si="18"/>
        <v>2841363</v>
      </c>
      <c r="L36" s="25">
        <f t="shared" si="18"/>
        <v>2514081</v>
      </c>
      <c r="M36" s="25">
        <f t="shared" ref="M36:N36" si="19">M33+M34-M35</f>
        <v>2700338</v>
      </c>
      <c r="N36" s="25">
        <f t="shared" si="19"/>
        <v>2994294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1"/>
      <c r="FO36" s="21"/>
      <c r="FP36" s="21"/>
      <c r="FQ36" s="21"/>
      <c r="FR36" s="21"/>
    </row>
    <row r="37" spans="1:174" s="27" customFormat="1" ht="15.75" x14ac:dyDescent="0.25">
      <c r="A37" s="49" t="s">
        <v>46</v>
      </c>
      <c r="B37" s="29" t="s">
        <v>42</v>
      </c>
      <c r="C37" s="30">
        <f>GSVA_cur!C37</f>
        <v>10650</v>
      </c>
      <c r="D37" s="30">
        <f>GSVA_cur!D37</f>
        <v>10810</v>
      </c>
      <c r="E37" s="30">
        <f>GSVA_cur!E37</f>
        <v>10970</v>
      </c>
      <c r="F37" s="30">
        <f>GSVA_cur!F37</f>
        <v>11130</v>
      </c>
      <c r="G37" s="30">
        <f>GSVA_cur!G37</f>
        <v>11300</v>
      </c>
      <c r="H37" s="30">
        <f>GSVA_cur!H37</f>
        <v>11450</v>
      </c>
      <c r="I37" s="30">
        <f>GSVA_cur!I37</f>
        <v>11590</v>
      </c>
      <c r="J37" s="30">
        <f>GSVA_cur!J37</f>
        <v>11730</v>
      </c>
      <c r="K37" s="30">
        <f>GSVA_cur!K37</f>
        <v>11870</v>
      </c>
      <c r="L37" s="30">
        <f>GSVA_cur!L37</f>
        <v>12020</v>
      </c>
      <c r="M37" s="30">
        <f>GSVA_cur!M37</f>
        <v>12150</v>
      </c>
      <c r="N37" s="30">
        <f>GSVA_cur!N37</f>
        <v>12260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</row>
    <row r="38" spans="1:174" s="27" customFormat="1" ht="15.75" x14ac:dyDescent="0.25">
      <c r="A38" s="49" t="s">
        <v>47</v>
      </c>
      <c r="B38" s="29" t="s">
        <v>64</v>
      </c>
      <c r="C38" s="25">
        <f>C36/C37*1000</f>
        <v>158966.93185408216</v>
      </c>
      <c r="D38" s="25">
        <f t="shared" ref="D38:L38" si="20">D36/D37*1000</f>
        <v>169335.74798960809</v>
      </c>
      <c r="E38" s="25">
        <f t="shared" si="20"/>
        <v>180614.89971650022</v>
      </c>
      <c r="F38" s="25">
        <f t="shared" si="20"/>
        <v>182866.89565358675</v>
      </c>
      <c r="G38" s="25">
        <f t="shared" si="20"/>
        <v>195204.94927426334</v>
      </c>
      <c r="H38" s="25">
        <f t="shared" si="20"/>
        <v>208230.56888978081</v>
      </c>
      <c r="I38" s="25">
        <f t="shared" si="20"/>
        <v>218200.6902502157</v>
      </c>
      <c r="J38" s="25">
        <f t="shared" si="20"/>
        <v>227230.60528559249</v>
      </c>
      <c r="K38" s="25">
        <f t="shared" si="20"/>
        <v>239373.46251053075</v>
      </c>
      <c r="L38" s="25">
        <f t="shared" si="20"/>
        <v>209158.15307820297</v>
      </c>
      <c r="M38" s="25">
        <f t="shared" ref="M38:N38" si="21">M36/M37*1000</f>
        <v>222250.04115226338</v>
      </c>
      <c r="N38" s="25">
        <f t="shared" si="21"/>
        <v>244232.78955954322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6"/>
      <c r="BK38" s="26"/>
      <c r="BL38" s="26"/>
      <c r="BM38" s="26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</row>
    <row r="39" spans="1:174" x14ac:dyDescent="0.25">
      <c r="A39" s="9" t="s">
        <v>74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1" max="1048575" man="1"/>
    <brk id="37" max="1048575" man="1"/>
    <brk id="101" max="95" man="1"/>
    <brk id="137" max="1048575" man="1"/>
    <brk id="161" max="1048575" man="1"/>
    <brk id="169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2024-08-16T06:22:00Z</dcterms:modified>
</cp:coreProperties>
</file>