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83FFC010-BB0E-47EC-A386-B09738A7D7E4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6" i="1"/>
  <c r="O17" i="1"/>
  <c r="O20" i="1"/>
  <c r="O37" i="1"/>
  <c r="O6" i="11"/>
  <c r="O12" i="11" s="1"/>
  <c r="O16" i="11"/>
  <c r="O17" i="11"/>
  <c r="O20" i="11"/>
  <c r="O34" i="11"/>
  <c r="O35" i="11"/>
  <c r="O37" i="11"/>
  <c r="O6" i="12"/>
  <c r="O12" i="12" s="1"/>
  <c r="O16" i="12"/>
  <c r="O17" i="12"/>
  <c r="O20" i="12"/>
  <c r="O34" i="12"/>
  <c r="O35" i="12"/>
  <c r="O37" i="12"/>
  <c r="O6" i="10"/>
  <c r="O16" i="10"/>
  <c r="O17" i="10"/>
  <c r="O32" i="10" s="1"/>
  <c r="O20" i="10"/>
  <c r="O32" i="12" l="1"/>
  <c r="O33" i="12"/>
  <c r="O36" i="12" s="1"/>
  <c r="O32" i="11"/>
  <c r="O32" i="1"/>
  <c r="O33" i="1"/>
  <c r="O12" i="1"/>
  <c r="O33" i="10"/>
  <c r="O36" i="10" s="1"/>
  <c r="O12" i="10"/>
  <c r="O33" i="11"/>
  <c r="O36" i="1" l="1"/>
  <c r="O38" i="12"/>
  <c r="O38" i="10"/>
  <c r="O36" i="11"/>
  <c r="I2" i="10"/>
  <c r="I2" i="1"/>
  <c r="I2" i="11"/>
  <c r="I2" i="12"/>
  <c r="O38" i="1" l="1"/>
  <c r="O38" i="11"/>
  <c r="N34" i="12" l="1"/>
  <c r="N35" i="12"/>
  <c r="N37" i="12"/>
  <c r="N20" i="12"/>
  <c r="N34" i="11"/>
  <c r="N35" i="11"/>
  <c r="N37" i="11"/>
  <c r="N20" i="11"/>
  <c r="N37" i="1"/>
  <c r="N20" i="1"/>
  <c r="N20" i="10"/>
  <c r="N17" i="1"/>
  <c r="N17" i="11"/>
  <c r="N17" i="12"/>
  <c r="N17" i="10"/>
  <c r="N16" i="1"/>
  <c r="N16" i="11"/>
  <c r="N16" i="12"/>
  <c r="N16" i="10"/>
  <c r="N6" i="1"/>
  <c r="N6" i="11"/>
  <c r="N6" i="12"/>
  <c r="N6" i="10"/>
  <c r="N32" i="12" l="1"/>
  <c r="N12" i="12"/>
  <c r="N12" i="11"/>
  <c r="N32" i="1"/>
  <c r="N12" i="1"/>
  <c r="N32" i="10"/>
  <c r="N12" i="10"/>
  <c r="N33" i="12"/>
  <c r="N32" i="11"/>
  <c r="N33" i="11"/>
  <c r="N33" i="1"/>
  <c r="N33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37" i="1"/>
  <c r="C20" i="10"/>
  <c r="D20" i="10"/>
  <c r="E20" i="10"/>
  <c r="F20" i="10"/>
  <c r="G20" i="10"/>
  <c r="H20" i="10"/>
  <c r="I20" i="10"/>
  <c r="J20" i="10"/>
  <c r="K20" i="10"/>
  <c r="L20" i="10"/>
  <c r="M20" i="10"/>
  <c r="N36" i="11" l="1"/>
  <c r="N36" i="10"/>
  <c r="N38" i="10" s="1"/>
  <c r="N36" i="12"/>
  <c r="N36" i="1"/>
  <c r="M20" i="1"/>
  <c r="M20" i="11"/>
  <c r="M20" i="12"/>
  <c r="M16" i="1"/>
  <c r="M17" i="1"/>
  <c r="M16" i="11"/>
  <c r="M17" i="11"/>
  <c r="M16" i="12"/>
  <c r="M17" i="12"/>
  <c r="M16" i="10"/>
  <c r="M17" i="10"/>
  <c r="M6" i="1"/>
  <c r="M6" i="11"/>
  <c r="M6" i="12"/>
  <c r="M6" i="10"/>
  <c r="N38" i="11" l="1"/>
  <c r="M12" i="11"/>
  <c r="M32" i="10"/>
  <c r="M12" i="10"/>
  <c r="N38" i="12"/>
  <c r="M32" i="12"/>
  <c r="N38" i="1"/>
  <c r="M33" i="12"/>
  <c r="M32" i="11"/>
  <c r="M33" i="11"/>
  <c r="M32" i="1"/>
  <c r="M33" i="1"/>
  <c r="M33" i="10"/>
  <c r="M12" i="12"/>
  <c r="M12" i="1"/>
  <c r="K20" i="12"/>
  <c r="L20" i="12"/>
  <c r="L20" i="11"/>
  <c r="D37" i="1"/>
  <c r="E37" i="1"/>
  <c r="F37" i="1"/>
  <c r="G37" i="1"/>
  <c r="H37" i="1"/>
  <c r="I37" i="1"/>
  <c r="J37" i="1"/>
  <c r="K37" i="1"/>
  <c r="L37" i="1"/>
  <c r="K20" i="1"/>
  <c r="L20" i="1"/>
  <c r="M36" i="1" l="1"/>
  <c r="M38" i="1" s="1"/>
  <c r="M36" i="10"/>
  <c r="M38" i="10" s="1"/>
  <c r="M36" i="12"/>
  <c r="M36" i="11"/>
  <c r="L16" i="1"/>
  <c r="L17" i="1"/>
  <c r="L16" i="11"/>
  <c r="L17" i="11"/>
  <c r="L16" i="12"/>
  <c r="L17" i="12"/>
  <c r="L16" i="10"/>
  <c r="L17" i="10"/>
  <c r="L6" i="1"/>
  <c r="L6" i="11"/>
  <c r="L6" i="12"/>
  <c r="L6" i="10"/>
  <c r="K20" i="11"/>
  <c r="K17" i="11"/>
  <c r="K17" i="12"/>
  <c r="K32" i="12" s="1"/>
  <c r="K17" i="1"/>
  <c r="K16" i="11"/>
  <c r="K16" i="12"/>
  <c r="K16" i="1"/>
  <c r="K6" i="11"/>
  <c r="K6" i="12"/>
  <c r="K6" i="1"/>
  <c r="K12" i="1" s="1"/>
  <c r="L32" i="12" l="1"/>
  <c r="L32" i="1"/>
  <c r="M38" i="11"/>
  <c r="M38" i="12"/>
  <c r="L33" i="11"/>
  <c r="K33" i="12"/>
  <c r="K36" i="12" s="1"/>
  <c r="K38" i="12" s="1"/>
  <c r="L12" i="10"/>
  <c r="L12" i="1"/>
  <c r="L12" i="12"/>
  <c r="L33" i="12"/>
  <c r="L12" i="11"/>
  <c r="L33" i="1"/>
  <c r="K33" i="1"/>
  <c r="K12" i="12"/>
  <c r="L32" i="11"/>
  <c r="L33" i="10"/>
  <c r="L32" i="10"/>
  <c r="K32" i="11"/>
  <c r="K33" i="11"/>
  <c r="K36" i="11" s="1"/>
  <c r="K38" i="11" s="1"/>
  <c r="K12" i="11"/>
  <c r="K32" i="1"/>
  <c r="L36" i="12" l="1"/>
  <c r="L38" i="12" s="1"/>
  <c r="L36" i="11"/>
  <c r="L36" i="1"/>
  <c r="K36" i="1"/>
  <c r="L36" i="10"/>
  <c r="K17" i="10"/>
  <c r="K16" i="10"/>
  <c r="K6" i="10"/>
  <c r="K12" i="10" s="1"/>
  <c r="L38" i="11" l="1"/>
  <c r="K38" i="1"/>
  <c r="L38" i="1"/>
  <c r="L38" i="10"/>
  <c r="K32" i="10"/>
  <c r="K33" i="10"/>
  <c r="K36" i="10" l="1"/>
  <c r="J20" i="1"/>
  <c r="J20" i="11"/>
  <c r="J20" i="12"/>
  <c r="J17" i="1"/>
  <c r="J17" i="11"/>
  <c r="J17" i="12"/>
  <c r="J17" i="10"/>
  <c r="J16" i="1"/>
  <c r="J16" i="11"/>
  <c r="J16" i="12"/>
  <c r="J16" i="10"/>
  <c r="J6" i="1"/>
  <c r="J6" i="11"/>
  <c r="J6" i="12"/>
  <c r="J6" i="10"/>
  <c r="J12" i="10" s="1"/>
  <c r="J32" i="12" l="1"/>
  <c r="J33" i="12"/>
  <c r="J36" i="12" s="1"/>
  <c r="J38" i="12" s="1"/>
  <c r="K38" i="10"/>
  <c r="J33" i="10"/>
  <c r="J32" i="11"/>
  <c r="J33" i="11"/>
  <c r="J36" i="11" s="1"/>
  <c r="J38" i="11" s="1"/>
  <c r="J12" i="11"/>
  <c r="J12" i="1"/>
  <c r="J33" i="1"/>
  <c r="J12" i="12"/>
  <c r="J32" i="1"/>
  <c r="J32" i="10"/>
  <c r="I20" i="1"/>
  <c r="I20" i="11"/>
  <c r="I20" i="12"/>
  <c r="I16" i="1"/>
  <c r="I17" i="1"/>
  <c r="I16" i="11"/>
  <c r="I17" i="11"/>
  <c r="I16" i="12"/>
  <c r="I17" i="12"/>
  <c r="I16" i="10"/>
  <c r="I17" i="10"/>
  <c r="I6" i="1"/>
  <c r="I6" i="11"/>
  <c r="I6" i="12"/>
  <c r="I6" i="10"/>
  <c r="I12" i="10" s="1"/>
  <c r="I32" i="12" l="1"/>
  <c r="I33" i="12"/>
  <c r="I36" i="12" s="1"/>
  <c r="I38" i="12" s="1"/>
  <c r="J36" i="1"/>
  <c r="J36" i="10"/>
  <c r="J38" i="10" s="1"/>
  <c r="I32" i="10"/>
  <c r="I12" i="12"/>
  <c r="I32" i="11"/>
  <c r="I12" i="11"/>
  <c r="I33" i="11"/>
  <c r="I36" i="11" s="1"/>
  <c r="I38" i="11" s="1"/>
  <c r="I33" i="1"/>
  <c r="I32" i="1"/>
  <c r="I12" i="1"/>
  <c r="I33" i="10"/>
  <c r="J38" i="1" l="1"/>
  <c r="I36" i="1"/>
  <c r="I38" i="1" s="1"/>
  <c r="I36" i="10"/>
  <c r="D6" i="10"/>
  <c r="D12" i="10" s="1"/>
  <c r="E6" i="10"/>
  <c r="E12" i="10" s="1"/>
  <c r="F6" i="10"/>
  <c r="F12" i="10" s="1"/>
  <c r="G6" i="10"/>
  <c r="G12" i="10" s="1"/>
  <c r="H6" i="10"/>
  <c r="H12" i="10" s="1"/>
  <c r="C6" i="10"/>
  <c r="C12" i="10" l="1"/>
  <c r="I38" i="10"/>
  <c r="H6" i="1"/>
  <c r="H16" i="1"/>
  <c r="H17" i="1"/>
  <c r="H20" i="1"/>
  <c r="H6" i="11"/>
  <c r="H16" i="11"/>
  <c r="H17" i="11"/>
  <c r="H20" i="11"/>
  <c r="H6" i="12"/>
  <c r="H16" i="12"/>
  <c r="H17" i="12"/>
  <c r="H20" i="12"/>
  <c r="H16" i="10"/>
  <c r="H17" i="10"/>
  <c r="H32" i="12" l="1"/>
  <c r="H33" i="12"/>
  <c r="H36" i="12" s="1"/>
  <c r="H38" i="12" s="1"/>
  <c r="H32" i="11"/>
  <c r="H33" i="11"/>
  <c r="H36" i="11" s="1"/>
  <c r="H38" i="11" s="1"/>
  <c r="H12" i="11"/>
  <c r="H12" i="1"/>
  <c r="H32" i="1"/>
  <c r="H32" i="10"/>
  <c r="H33" i="1"/>
  <c r="H33" i="10"/>
  <c r="H12" i="12"/>
  <c r="H36" i="1" l="1"/>
  <c r="H38" i="1" s="1"/>
  <c r="H36" i="10"/>
  <c r="H38" i="10" l="1"/>
  <c r="G6" i="1"/>
  <c r="G16" i="1"/>
  <c r="G17" i="1"/>
  <c r="G20" i="1"/>
  <c r="G6" i="11"/>
  <c r="G16" i="11"/>
  <c r="G17" i="11"/>
  <c r="G20" i="11"/>
  <c r="G6" i="12"/>
  <c r="G16" i="12"/>
  <c r="G17" i="12"/>
  <c r="G20" i="12"/>
  <c r="G16" i="10"/>
  <c r="G17" i="10"/>
  <c r="G32" i="12" l="1"/>
  <c r="G33" i="12"/>
  <c r="G36" i="12" s="1"/>
  <c r="G38" i="12" s="1"/>
  <c r="G12" i="11"/>
  <c r="G12" i="1"/>
  <c r="G32" i="1"/>
  <c r="G33" i="11"/>
  <c r="G36" i="11" s="1"/>
  <c r="G38" i="11" s="1"/>
  <c r="G33" i="1"/>
  <c r="G32" i="10"/>
  <c r="G33" i="10"/>
  <c r="G12" i="12"/>
  <c r="G32" i="11"/>
  <c r="G36" i="1" l="1"/>
  <c r="G38" i="1" s="1"/>
  <c r="G36" i="10"/>
  <c r="C20" i="1"/>
  <c r="D20" i="1"/>
  <c r="E20" i="1"/>
  <c r="F20" i="1"/>
  <c r="C35" i="11"/>
  <c r="C34" i="11"/>
  <c r="C37" i="12"/>
  <c r="C37" i="11"/>
  <c r="C37" i="1"/>
  <c r="G38" i="10" l="1"/>
  <c r="C35" i="12"/>
  <c r="C34" i="12"/>
  <c r="F20" i="12" l="1"/>
  <c r="E20" i="12"/>
  <c r="D20" i="12"/>
  <c r="C20" i="12"/>
  <c r="F17" i="12"/>
  <c r="E17" i="12"/>
  <c r="E32" i="12" s="1"/>
  <c r="D17" i="12"/>
  <c r="D32" i="12" s="1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E17" i="10"/>
  <c r="D17" i="10"/>
  <c r="C17" i="10"/>
  <c r="E16" i="10"/>
  <c r="D16" i="10"/>
  <c r="C16" i="10"/>
  <c r="F32" i="12" l="1"/>
  <c r="D33" i="12"/>
  <c r="D36" i="12" s="1"/>
  <c r="D38" i="12" s="1"/>
  <c r="E33" i="12"/>
  <c r="E36" i="12" s="1"/>
  <c r="E38" i="12" s="1"/>
  <c r="F33" i="12"/>
  <c r="F36" i="12" s="1"/>
  <c r="F38" i="12" s="1"/>
  <c r="C32" i="12"/>
  <c r="C33" i="12"/>
  <c r="C36" i="12" s="1"/>
  <c r="C32" i="1"/>
  <c r="C33" i="1"/>
  <c r="C32" i="11"/>
  <c r="C33" i="11"/>
  <c r="E12" i="12"/>
  <c r="D32" i="11"/>
  <c r="E32" i="11"/>
  <c r="F32" i="11"/>
  <c r="D33" i="11"/>
  <c r="D36" i="11" s="1"/>
  <c r="D38" i="11" s="1"/>
  <c r="F33" i="11"/>
  <c r="F36" i="11" s="1"/>
  <c r="F38" i="11" s="1"/>
  <c r="E12" i="11"/>
  <c r="E32" i="1"/>
  <c r="D32" i="1"/>
  <c r="F32" i="1"/>
  <c r="E33" i="1"/>
  <c r="D33" i="1"/>
  <c r="F33" i="1"/>
  <c r="F32" i="10"/>
  <c r="D33" i="10"/>
  <c r="F33" i="10"/>
  <c r="C12" i="12"/>
  <c r="D12" i="12"/>
  <c r="F12" i="12"/>
  <c r="C12" i="11"/>
  <c r="D12" i="11"/>
  <c r="E33" i="11"/>
  <c r="E36" i="11" s="1"/>
  <c r="E38" i="11" s="1"/>
  <c r="F12" i="11"/>
  <c r="D12" i="1"/>
  <c r="C12" i="1"/>
  <c r="E12" i="1"/>
  <c r="F12" i="1"/>
  <c r="C33" i="10"/>
  <c r="D32" i="10"/>
  <c r="E32" i="10"/>
  <c r="E33" i="10"/>
  <c r="C32" i="10"/>
  <c r="C38" i="12" l="1"/>
  <c r="C36" i="1"/>
  <c r="C36" i="11"/>
  <c r="C36" i="10"/>
  <c r="D36" i="1"/>
  <c r="D38" i="1" s="1"/>
  <c r="F36" i="1"/>
  <c r="F38" i="1" s="1"/>
  <c r="E36" i="1"/>
  <c r="E38" i="1" s="1"/>
  <c r="F36" i="10"/>
  <c r="E36" i="10"/>
  <c r="D36" i="10"/>
  <c r="C38" i="1" l="1"/>
  <c r="C38" i="11"/>
  <c r="C38" i="10"/>
  <c r="E38" i="10"/>
  <c r="D38" i="10"/>
  <c r="F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<sst xmlns="http://schemas.openxmlformats.org/spreadsheetml/2006/main" count="280" uniqueCount="76">
  <si>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</si>
  <si>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</si>
  <si>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</si>
  <si>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</si>
  <si>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</si>
  <si>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</si>
  <si>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</si>
  <si>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</si>
  <si>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</si>
  <si>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</si>
  <si>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</si>
  <si>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</si>
  <si>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</si>
  <si>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</si>
  <si>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</si>
  <si>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</si>
  <si>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</si>
  <si>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</si>
  <si>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</si>
  <si>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</si>
  <si>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</si>
  <si>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</si>
  <si>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</si>
  <si>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</si>
  <si>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</si>
  <si>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</si>
  <si>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</si>
  <si>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</si>
  <si>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</si>
  <si>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</si>
  <si>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</si>
  <si>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</si>
  <si>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</si>
  <si>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</si>
  <si>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</si>
  <si>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</si>
  <si>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</si>
  <si>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</si>
  <si>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</si>
  <si>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</si>
  <si>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</si>
  <si>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</si>
  <si>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</si>
  <si>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</si>
  <si>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</si>
  <si>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</si>
  <si>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</si>
  <si>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</si>
  <si>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</si>
  <si>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</si>
  <si>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</si>
  <si>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</si>
  <si>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</si>
  <si>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</si>
  <si>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</si>
  <si>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</si>
  <si>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</si>
  <si>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</si>
  <si>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</si>
  <si>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</si>
  <si>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</si>
  <si>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</si>
  <si>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</si>
  <si>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</si>
  <si>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</si>
  <si>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</si>
  <si>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Delhi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</si>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</sst>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Protection="1">
      <protection locked="0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Protection="1"/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17" fillId="0" borderId="0" xfId="0" applyNumberFormat="1" applyFont="1" applyBorder="1" applyAlignment="1">
      <alignment vertical="center"/>
    </xf>
    <xf numFmtId="1" fontId="17" fillId="0" borderId="0" xfId="0" applyNumberFormat="1" applyFont="1" applyBorder="1" applyAlignment="1">
      <alignment horizontal="right" vertical="center"/>
    </xf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/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0" fontId="7" fillId="3" borderId="0" xfId="0" applyFont="1" applyFill="1" applyProtection="1"/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Y40"/>
  <sheetViews>
    <sheetView tabSelected="1" zoomScale="80" zoomScaleNormal="80" zoomScaleSheetLayoutView="100" workbookViewId="0">
      <pane xSplit="2" ySplit="5" topLeftCell="C6" activePane="bottomRight" state="frozen"/>
      <selection activeCell="I3" sqref="I3"/>
      <selection pane="topRight" activeCell="I3" sqref="I3"/>
      <selection pane="bottomLeft" activeCell="I3" sqref="I3"/>
      <selection pane="bottomRight" activeCell="AL10" sqref="AL10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6" width="10.7109375" style="6" customWidth="1"/>
    <col min="7" max="15" width="11.85546875" style="5" customWidth="1"/>
    <col min="16" max="16" width="11.42578125" style="6" customWidth="1"/>
    <col min="17" max="44" width="9.140625" style="6" customWidth="1"/>
    <col min="45" max="45" width="12.42578125" style="6" customWidth="1"/>
    <col min="46" max="67" width="9.140625" style="6" customWidth="1"/>
    <col min="68" max="68" width="12.140625" style="6" customWidth="1"/>
    <col min="69" max="72" width="9.140625" style="6" customWidth="1"/>
    <col min="73" max="77" width="9.140625" style="6" hidden="1" customWidth="1"/>
    <col min="78" max="78" width="9.140625" style="6" customWidth="1"/>
    <col min="79" max="83" width="9.140625" style="6" hidden="1" customWidth="1"/>
    <col min="84" max="84" width="9.140625" style="6" customWidth="1"/>
    <col min="85" max="89" width="9.140625" style="6" hidden="1" customWidth="1"/>
    <col min="90" max="90" width="9.140625" style="6" customWidth="1"/>
    <col min="91" max="95" width="9.140625" style="6" hidden="1" customWidth="1"/>
    <col min="96" max="96" width="9.140625" style="6" customWidth="1"/>
    <col min="97" max="101" width="9.140625" style="6" hidden="1" customWidth="1"/>
    <col min="102" max="102" width="9.140625" style="5" customWidth="1"/>
    <col min="103" max="107" width="9.140625" style="5" hidden="1" customWidth="1"/>
    <col min="108" max="108" width="9.140625" style="5" customWidth="1"/>
    <col min="109" max="113" width="9.140625" style="5" hidden="1" customWidth="1"/>
    <col min="114" max="114" width="9.140625" style="5" customWidth="1"/>
    <col min="115" max="119" width="9.140625" style="5" hidden="1" customWidth="1"/>
    <col min="120" max="120" width="9.140625" style="5" customWidth="1"/>
    <col min="121" max="150" width="9.140625" style="6" customWidth="1"/>
    <col min="151" max="151" width="9.140625" style="6" hidden="1" customWidth="1"/>
    <col min="152" max="159" width="9.140625" style="6" customWidth="1"/>
    <col min="160" max="160" width="9.140625" style="6" hidden="1" customWidth="1"/>
    <col min="161" max="165" width="9.140625" style="6" customWidth="1"/>
    <col min="166" max="166" width="9.140625" style="6" hidden="1" customWidth="1"/>
    <col min="167" max="176" width="9.140625" style="6" customWidth="1"/>
    <col min="177" max="180" width="8.85546875" style="6"/>
    <col min="181" max="181" width="12.7109375" style="6" bestFit="1" customWidth="1"/>
    <col min="182" max="16384" width="8.85546875" style="2"/>
  </cols>
  <sheetData>
    <row r="1" spans="1:181" ht="21" x14ac:dyDescent="0.35">
      <c r="A1" s="2" t="s">
        <v>53</v>
      </c>
      <c r="B1" s="20" t="s">
        <v>66</v>
      </c>
    </row>
    <row r="2" spans="1:181" ht="15.75" x14ac:dyDescent="0.25">
      <c r="A2" s="11" t="s">
        <v>48</v>
      </c>
      <c r="I2" s="5" t="str">
        <f>[1]GSVA_cur!$I$3</f>
        <v>As on 01.08.2024</v>
      </c>
    </row>
    <row r="3" spans="1:181" ht="15.75" x14ac:dyDescent="0.25">
      <c r="A3" s="11"/>
    </row>
    <row r="4" spans="1:181" ht="15.75" x14ac:dyDescent="0.25">
      <c r="A4" s="11"/>
      <c r="E4" s="10"/>
      <c r="F4" s="10" t="s">
        <v>57</v>
      </c>
    </row>
    <row r="5" spans="1:181" ht="15.75" x14ac:dyDescent="0.25">
      <c r="A5" s="12" t="s">
        <v>0</v>
      </c>
      <c r="B5" s="21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19" t="s">
        <v>65</v>
      </c>
      <c r="H5" s="19" t="s">
        <v>67</v>
      </c>
      <c r="I5" s="19" t="s">
        <v>68</v>
      </c>
      <c r="J5" s="19" t="s">
        <v>69</v>
      </c>
      <c r="K5" s="19" t="s">
        <v>70</v>
      </c>
      <c r="L5" s="25" t="s">
        <v>71</v>
      </c>
      <c r="M5" s="25" t="s">
        <v>72</v>
      </c>
      <c r="N5" s="25" t="s">
        <v>73</v>
      </c>
      <c r="O5" s="25" t="s">
        <v>74</v>
      </c>
    </row>
    <row r="6" spans="1:181" s="51" customFormat="1" ht="15.75" x14ac:dyDescent="0.25">
      <c r="A6" s="48" t="s">
        <v>26</v>
      </c>
      <c r="B6" s="60" t="s">
        <v>2</v>
      </c>
      <c r="C6" s="50">
        <f>C7+C8+C9+C10</f>
        <v>285663.0129249451</v>
      </c>
      <c r="D6" s="50">
        <f t="shared" ref="D6:N6" si="0">D7+D8+D9+D10</f>
        <v>258281.58757031534</v>
      </c>
      <c r="E6" s="50">
        <f t="shared" si="0"/>
        <v>258608.60440303618</v>
      </c>
      <c r="F6" s="50">
        <f t="shared" si="0"/>
        <v>247751.52856370466</v>
      </c>
      <c r="G6" s="50">
        <f t="shared" si="0"/>
        <v>243292.78393608457</v>
      </c>
      <c r="H6" s="50">
        <f t="shared" si="0"/>
        <v>250202.35851561534</v>
      </c>
      <c r="I6" s="50">
        <f t="shared" si="0"/>
        <v>286679.05246048031</v>
      </c>
      <c r="J6" s="50">
        <f t="shared" si="0"/>
        <v>305305.97457957175</v>
      </c>
      <c r="K6" s="50">
        <f t="shared" si="0"/>
        <v>317773.96496860113</v>
      </c>
      <c r="L6" s="50">
        <f t="shared" si="0"/>
        <v>280242.19843385566</v>
      </c>
      <c r="M6" s="50">
        <f t="shared" si="0"/>
        <v>260080.89535209947</v>
      </c>
      <c r="N6" s="50">
        <f t="shared" si="0"/>
        <v>272003.16106898326</v>
      </c>
      <c r="O6" s="50">
        <f t="shared" ref="O6" si="1">O7+O8+O9+O10</f>
        <v>311993.67751042318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5"/>
      <c r="FW6" s="45"/>
      <c r="FX6" s="45"/>
      <c r="FY6" s="46"/>
    </row>
    <row r="7" spans="1:181" ht="15.75" x14ac:dyDescent="0.25">
      <c r="A7" s="15">
        <v>1.1000000000000001</v>
      </c>
      <c r="B7" s="23" t="s">
        <v>59</v>
      </c>
      <c r="C7" s="4">
        <v>65965.489816936286</v>
      </c>
      <c r="D7" s="4">
        <v>72783.819200746526</v>
      </c>
      <c r="E7" s="4">
        <v>73747.120863659831</v>
      </c>
      <c r="F7" s="4">
        <v>51366.319474609583</v>
      </c>
      <c r="G7" s="4">
        <v>51383.62342272028</v>
      </c>
      <c r="H7" s="4">
        <v>52737.996984907142</v>
      </c>
      <c r="I7" s="4">
        <v>54669.970171260306</v>
      </c>
      <c r="J7" s="4">
        <v>53772.978072072743</v>
      </c>
      <c r="K7" s="4">
        <v>66747.333461906441</v>
      </c>
      <c r="L7" s="4">
        <v>74690.671124462606</v>
      </c>
      <c r="M7" s="4">
        <v>73447.404405395311</v>
      </c>
      <c r="N7" s="4">
        <v>77610.781879549832</v>
      </c>
      <c r="O7" s="4">
        <v>93579.017629355512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5"/>
      <c r="FW7" s="5"/>
      <c r="FX7" s="5"/>
    </row>
    <row r="8" spans="1:181" ht="15.75" x14ac:dyDescent="0.25">
      <c r="A8" s="15">
        <v>1.2</v>
      </c>
      <c r="B8" s="23" t="s">
        <v>60</v>
      </c>
      <c r="C8" s="4">
        <v>217865.1593316397</v>
      </c>
      <c r="D8" s="4">
        <v>183667.12701207399</v>
      </c>
      <c r="E8" s="4">
        <v>182964.87810445062</v>
      </c>
      <c r="F8" s="4">
        <v>194499.98920772006</v>
      </c>
      <c r="G8" s="4">
        <v>190015.21768894</v>
      </c>
      <c r="H8" s="4">
        <v>195488.13653525003</v>
      </c>
      <c r="I8" s="4">
        <v>229971.90849888002</v>
      </c>
      <c r="J8" s="4">
        <v>249531.27307191331</v>
      </c>
      <c r="K8" s="4">
        <v>248791.30321878908</v>
      </c>
      <c r="L8" s="4">
        <v>203636.91270923949</v>
      </c>
      <c r="M8" s="4">
        <v>184725.45392511497</v>
      </c>
      <c r="N8" s="4">
        <v>193156.73176584757</v>
      </c>
      <c r="O8" s="4">
        <v>217182.96083234856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5"/>
      <c r="FW8" s="5"/>
      <c r="FX8" s="5"/>
    </row>
    <row r="9" spans="1:181" ht="15.75" x14ac:dyDescent="0.25">
      <c r="A9" s="15">
        <v>1.3</v>
      </c>
      <c r="B9" s="23" t="s">
        <v>61</v>
      </c>
      <c r="C9" s="4">
        <v>1006.5289763691436</v>
      </c>
      <c r="D9" s="4">
        <v>990.72535749480994</v>
      </c>
      <c r="E9" s="4">
        <v>949.70013492571047</v>
      </c>
      <c r="F9" s="4">
        <v>907.3176813749817</v>
      </c>
      <c r="G9" s="4">
        <v>864.35482442427246</v>
      </c>
      <c r="H9" s="4">
        <v>837.45279545817766</v>
      </c>
      <c r="I9" s="4">
        <v>764.30109033995416</v>
      </c>
      <c r="J9" s="4">
        <v>724.84258598846179</v>
      </c>
      <c r="K9" s="4">
        <v>764.3963249809824</v>
      </c>
      <c r="L9" s="4">
        <v>698.67540015357997</v>
      </c>
      <c r="M9" s="4">
        <v>694.12200158922371</v>
      </c>
      <c r="N9" s="4">
        <v>592.70529358588396</v>
      </c>
      <c r="O9" s="4">
        <v>499.77956871908953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5"/>
      <c r="FW9" s="5"/>
      <c r="FX9" s="5"/>
    </row>
    <row r="10" spans="1:181" ht="15.75" x14ac:dyDescent="0.25">
      <c r="A10" s="15">
        <v>1.4</v>
      </c>
      <c r="B10" s="23" t="s">
        <v>62</v>
      </c>
      <c r="C10" s="4">
        <v>825.83479999999997</v>
      </c>
      <c r="D10" s="4">
        <v>839.91600000000005</v>
      </c>
      <c r="E10" s="4">
        <v>946.90530000000001</v>
      </c>
      <c r="F10" s="4">
        <v>977.90219999999999</v>
      </c>
      <c r="G10" s="4">
        <v>1029.588</v>
      </c>
      <c r="H10" s="4">
        <v>1138.7722000000001</v>
      </c>
      <c r="I10" s="4">
        <v>1272.8726999999999</v>
      </c>
      <c r="J10" s="4">
        <v>1276.8808495972123</v>
      </c>
      <c r="K10" s="4">
        <v>1470.9319629246231</v>
      </c>
      <c r="L10" s="4">
        <v>1215.9392</v>
      </c>
      <c r="M10" s="4">
        <v>1213.9150199999999</v>
      </c>
      <c r="N10" s="4">
        <v>642.94213000000002</v>
      </c>
      <c r="O10" s="4">
        <v>731.91948000000002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5"/>
      <c r="FW10" s="5"/>
      <c r="FX10" s="5"/>
    </row>
    <row r="11" spans="1:181" ht="15.75" x14ac:dyDescent="0.25">
      <c r="A11" s="16" t="s">
        <v>31</v>
      </c>
      <c r="B11" s="23" t="s">
        <v>3</v>
      </c>
      <c r="C11" s="4">
        <v>772879.25379999995</v>
      </c>
      <c r="D11" s="4">
        <v>746561.95479999995</v>
      </c>
      <c r="E11" s="4">
        <v>1015527.7584</v>
      </c>
      <c r="F11" s="4">
        <v>963777.48</v>
      </c>
      <c r="G11" s="4">
        <v>755418.11580000003</v>
      </c>
      <c r="H11" s="4">
        <v>650679.3162</v>
      </c>
      <c r="I11" s="4">
        <v>690930.03119999997</v>
      </c>
      <c r="J11" s="4">
        <v>1042903.5908112584</v>
      </c>
      <c r="K11" s="4">
        <v>1053913.4336845733</v>
      </c>
      <c r="L11" s="4">
        <v>978815.92500000005</v>
      </c>
      <c r="M11" s="4">
        <v>1042349.9674</v>
      </c>
      <c r="N11" s="4">
        <v>1157425.480417005</v>
      </c>
      <c r="O11" s="4">
        <v>1225655.4238389847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5"/>
      <c r="FW11" s="5"/>
      <c r="FX11" s="5"/>
    </row>
    <row r="12" spans="1:181" s="47" customFormat="1" ht="15.75" x14ac:dyDescent="0.25">
      <c r="A12" s="40"/>
      <c r="B12" s="41" t="s">
        <v>28</v>
      </c>
      <c r="C12" s="42">
        <f>C6+C11</f>
        <v>1058542.266724945</v>
      </c>
      <c r="D12" s="42">
        <f t="shared" ref="D12:N12" si="2">D6+D11</f>
        <v>1004843.5423703153</v>
      </c>
      <c r="E12" s="42">
        <f t="shared" si="2"/>
        <v>1274136.3628030363</v>
      </c>
      <c r="F12" s="42">
        <f t="shared" si="2"/>
        <v>1211529.0085637046</v>
      </c>
      <c r="G12" s="42">
        <f t="shared" si="2"/>
        <v>998710.89973608463</v>
      </c>
      <c r="H12" s="42">
        <f t="shared" si="2"/>
        <v>900881.67471561534</v>
      </c>
      <c r="I12" s="42">
        <f t="shared" si="2"/>
        <v>977609.08366048033</v>
      </c>
      <c r="J12" s="42">
        <f t="shared" si="2"/>
        <v>1348209.5653908302</v>
      </c>
      <c r="K12" s="42">
        <f t="shared" si="2"/>
        <v>1371687.3986531743</v>
      </c>
      <c r="L12" s="42">
        <f t="shared" si="2"/>
        <v>1259058.1234338558</v>
      </c>
      <c r="M12" s="42">
        <f t="shared" si="2"/>
        <v>1302430.8627520995</v>
      </c>
      <c r="N12" s="42">
        <f t="shared" si="2"/>
        <v>1429428.6414859882</v>
      </c>
      <c r="O12" s="42">
        <f t="shared" ref="O12" si="3">O6+O11</f>
        <v>1537649.1013494078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5"/>
      <c r="FW12" s="45"/>
      <c r="FX12" s="45"/>
      <c r="FY12" s="46"/>
    </row>
    <row r="13" spans="1:181" s="14" customFormat="1" ht="15.75" x14ac:dyDescent="0.25">
      <c r="A13" s="13" t="s">
        <v>32</v>
      </c>
      <c r="B13" s="22" t="s">
        <v>4</v>
      </c>
      <c r="C13" s="1">
        <v>1890727.5064000001</v>
      </c>
      <c r="D13" s="1">
        <v>2334978.5839999998</v>
      </c>
      <c r="E13" s="1">
        <v>2533768.6949999998</v>
      </c>
      <c r="F13" s="1">
        <v>2338536.4632000001</v>
      </c>
      <c r="G13" s="1">
        <v>3119469.9403938968</v>
      </c>
      <c r="H13" s="1">
        <v>3011669.7599653834</v>
      </c>
      <c r="I13" s="1">
        <v>3068030.7145303842</v>
      </c>
      <c r="J13" s="1">
        <v>3219158.7999780825</v>
      </c>
      <c r="K13" s="1">
        <v>3363695.6861612983</v>
      </c>
      <c r="L13" s="1">
        <v>3358131.6556024123</v>
      </c>
      <c r="M13" s="1">
        <v>4121262.2173534064</v>
      </c>
      <c r="N13" s="1">
        <v>4401436.4539019987</v>
      </c>
      <c r="O13" s="1">
        <v>4595860.5914505031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5"/>
      <c r="FW13" s="5"/>
      <c r="FX13" s="5"/>
      <c r="FY13" s="6"/>
    </row>
    <row r="14" spans="1:181" ht="30" x14ac:dyDescent="0.25">
      <c r="A14" s="16" t="s">
        <v>33</v>
      </c>
      <c r="B14" s="23" t="s">
        <v>5</v>
      </c>
      <c r="C14" s="4">
        <v>410628.83100000001</v>
      </c>
      <c r="D14" s="4">
        <v>728253.36349999998</v>
      </c>
      <c r="E14" s="4">
        <v>909505.06559999997</v>
      </c>
      <c r="F14" s="4">
        <v>999595.07550000004</v>
      </c>
      <c r="G14" s="4">
        <v>1318089.1451999999</v>
      </c>
      <c r="H14" s="4">
        <v>1680061.6963868337</v>
      </c>
      <c r="I14" s="4">
        <v>2147575.4286020291</v>
      </c>
      <c r="J14" s="4">
        <v>2204255.835191879</v>
      </c>
      <c r="K14" s="4">
        <v>2147151.2375672883</v>
      </c>
      <c r="L14" s="4">
        <v>1918220.8642529075</v>
      </c>
      <c r="M14" s="4">
        <v>2246607.5053835455</v>
      </c>
      <c r="N14" s="4">
        <v>2461381.8499196214</v>
      </c>
      <c r="O14" s="4">
        <v>2709940.210356921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7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7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7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5"/>
      <c r="FW14" s="5"/>
      <c r="FX14" s="5"/>
    </row>
    <row r="15" spans="1:181" ht="15.75" x14ac:dyDescent="0.25">
      <c r="A15" s="16" t="s">
        <v>34</v>
      </c>
      <c r="B15" s="23" t="s">
        <v>6</v>
      </c>
      <c r="C15" s="4">
        <v>1666851.7450000001</v>
      </c>
      <c r="D15" s="4">
        <v>1786576.2623999999</v>
      </c>
      <c r="E15" s="4">
        <v>1982965.4909999999</v>
      </c>
      <c r="F15" s="4">
        <v>1986540.437467698</v>
      </c>
      <c r="G15" s="4">
        <v>2081872.5035340118</v>
      </c>
      <c r="H15" s="4">
        <v>2469834.6437595109</v>
      </c>
      <c r="I15" s="4">
        <v>2883074.2954041115</v>
      </c>
      <c r="J15" s="4">
        <v>3292605.4931240184</v>
      </c>
      <c r="K15" s="4">
        <v>3320145.8099196008</v>
      </c>
      <c r="L15" s="4">
        <v>3214662.1121984473</v>
      </c>
      <c r="M15" s="4">
        <v>4211185.7140155602</v>
      </c>
      <c r="N15" s="4">
        <v>4888136.8698109407</v>
      </c>
      <c r="O15" s="4">
        <v>5383904.8414739575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7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7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7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5"/>
      <c r="FW15" s="5"/>
      <c r="FX15" s="5"/>
    </row>
    <row r="16" spans="1:181" s="47" customFormat="1" ht="15.75" x14ac:dyDescent="0.25">
      <c r="A16" s="40"/>
      <c r="B16" s="41" t="s">
        <v>29</v>
      </c>
      <c r="C16" s="42">
        <f>+C13+C14+C15</f>
        <v>3968208.0824000002</v>
      </c>
      <c r="D16" s="42">
        <f t="shared" ref="D16:E16" si="4">+D13+D14+D15</f>
        <v>4849808.2098999992</v>
      </c>
      <c r="E16" s="42">
        <f t="shared" si="4"/>
        <v>5426239.2515999991</v>
      </c>
      <c r="F16" s="42">
        <f t="shared" ref="F16:G16" si="5">+F13+F14+F15</f>
        <v>5324671.9761676984</v>
      </c>
      <c r="G16" s="42">
        <f t="shared" si="5"/>
        <v>6519431.5891279085</v>
      </c>
      <c r="H16" s="42">
        <f t="shared" ref="H16:K16" si="6">+H13+H14+H15</f>
        <v>7161566.1001117285</v>
      </c>
      <c r="I16" s="42">
        <f t="shared" si="6"/>
        <v>8098680.4385365248</v>
      </c>
      <c r="J16" s="42">
        <f t="shared" si="6"/>
        <v>8716020.1282939799</v>
      </c>
      <c r="K16" s="42">
        <f t="shared" si="6"/>
        <v>8830992.7336481884</v>
      </c>
      <c r="L16" s="42">
        <f t="shared" ref="L16:N16" si="7">+L13+L14+L15</f>
        <v>8491014.6320537664</v>
      </c>
      <c r="M16" s="42">
        <f t="shared" si="7"/>
        <v>10579055.436752513</v>
      </c>
      <c r="N16" s="42">
        <f t="shared" si="7"/>
        <v>11750955.17363256</v>
      </c>
      <c r="O16" s="42">
        <f t="shared" ref="O16" si="8">+O13+O14+O15</f>
        <v>12689705.643281382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3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3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5"/>
      <c r="FW16" s="45"/>
      <c r="FX16" s="45"/>
      <c r="FY16" s="46"/>
    </row>
    <row r="17" spans="1:181" s="51" customFormat="1" ht="15.75" x14ac:dyDescent="0.25">
      <c r="A17" s="48" t="s">
        <v>35</v>
      </c>
      <c r="B17" s="60" t="s">
        <v>7</v>
      </c>
      <c r="C17" s="50">
        <f>C18+C19</f>
        <v>4212068.2896999996</v>
      </c>
      <c r="D17" s="50">
        <f t="shared" ref="D17:E17" si="9">D18+D19</f>
        <v>4905111.0151669709</v>
      </c>
      <c r="E17" s="50">
        <f t="shared" si="9"/>
        <v>5653194.9665999999</v>
      </c>
      <c r="F17" s="50">
        <f t="shared" ref="F17:G17" si="10">F18+F19</f>
        <v>5823341.8993000006</v>
      </c>
      <c r="G17" s="50">
        <f t="shared" si="10"/>
        <v>6496447.7585999994</v>
      </c>
      <c r="H17" s="50">
        <f t="shared" ref="H17:K17" si="11">H18+H19</f>
        <v>6958016.7204</v>
      </c>
      <c r="I17" s="50">
        <f t="shared" si="11"/>
        <v>7812043.5822000001</v>
      </c>
      <c r="J17" s="50">
        <f t="shared" si="11"/>
        <v>8959311.8384078983</v>
      </c>
      <c r="K17" s="50">
        <f t="shared" si="11"/>
        <v>9615379.567114301</v>
      </c>
      <c r="L17" s="50">
        <f t="shared" ref="L17:N17" si="12">L18+L19</f>
        <v>7507603.2759547057</v>
      </c>
      <c r="M17" s="50">
        <f t="shared" si="12"/>
        <v>9063533.4743897729</v>
      </c>
      <c r="N17" s="50">
        <f t="shared" si="12"/>
        <v>11120224.34397782</v>
      </c>
      <c r="O17" s="50">
        <f t="shared" ref="O17" si="13">O18+O19</f>
        <v>11747066.10896242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5"/>
      <c r="FW17" s="45"/>
      <c r="FX17" s="45"/>
      <c r="FY17" s="46"/>
    </row>
    <row r="18" spans="1:181" ht="15.75" x14ac:dyDescent="0.25">
      <c r="A18" s="15">
        <v>6.1</v>
      </c>
      <c r="B18" s="23" t="s">
        <v>8</v>
      </c>
      <c r="C18" s="4">
        <v>3806350.5046000001</v>
      </c>
      <c r="D18" s="4">
        <v>4458194.3664999995</v>
      </c>
      <c r="E18" s="4">
        <v>5170922.2403999995</v>
      </c>
      <c r="F18" s="4">
        <v>5316145.0897000004</v>
      </c>
      <c r="G18" s="4">
        <v>5941457.3603999997</v>
      </c>
      <c r="H18" s="4">
        <v>6318310.9704</v>
      </c>
      <c r="I18" s="4">
        <v>7101561.7860000003</v>
      </c>
      <c r="J18" s="4">
        <v>8155391.9377904404</v>
      </c>
      <c r="K18" s="4">
        <v>8716890.2768298909</v>
      </c>
      <c r="L18" s="4">
        <v>7118328.6159111951</v>
      </c>
      <c r="M18" s="4">
        <v>8446206.6573947277</v>
      </c>
      <c r="N18" s="4">
        <v>10370729.655811237</v>
      </c>
      <c r="O18" s="4">
        <v>10946165.419745907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5"/>
      <c r="FW18" s="5"/>
      <c r="FX18" s="5"/>
    </row>
    <row r="19" spans="1:181" ht="15.75" x14ac:dyDescent="0.25">
      <c r="A19" s="15">
        <v>6.2</v>
      </c>
      <c r="B19" s="23" t="s">
        <v>9</v>
      </c>
      <c r="C19" s="4">
        <v>405717.78509999998</v>
      </c>
      <c r="D19" s="4">
        <v>446916.6486669716</v>
      </c>
      <c r="E19" s="4">
        <v>482272.72619999998</v>
      </c>
      <c r="F19" s="4">
        <v>507196.80959999998</v>
      </c>
      <c r="G19" s="4">
        <v>554990.39820000005</v>
      </c>
      <c r="H19" s="4">
        <v>639705.75</v>
      </c>
      <c r="I19" s="4">
        <v>710481.79619999998</v>
      </c>
      <c r="J19" s="4">
        <v>803919.90061745839</v>
      </c>
      <c r="K19" s="4">
        <v>898489.2902844107</v>
      </c>
      <c r="L19" s="4">
        <v>389274.66004351026</v>
      </c>
      <c r="M19" s="4">
        <v>617326.8169950447</v>
      </c>
      <c r="N19" s="4">
        <v>749494.68816658284</v>
      </c>
      <c r="O19" s="4">
        <v>800900.6892165126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5"/>
      <c r="FW19" s="5"/>
      <c r="FX19" s="5"/>
    </row>
    <row r="20" spans="1:181" s="51" customFormat="1" ht="30" x14ac:dyDescent="0.25">
      <c r="A20" s="62" t="s">
        <v>36</v>
      </c>
      <c r="B20" s="63" t="s">
        <v>10</v>
      </c>
      <c r="C20" s="50">
        <f>SUM(C21:C27)</f>
        <v>3928648.0847000005</v>
      </c>
      <c r="D20" s="50">
        <f t="shared" ref="D20:E20" si="14">SUM(D21:D27)</f>
        <v>4532459.6919999998</v>
      </c>
      <c r="E20" s="50">
        <f t="shared" si="14"/>
        <v>4996586.6079000002</v>
      </c>
      <c r="F20" s="50">
        <f t="shared" ref="F20:G20" si="15">SUM(F21:F27)</f>
        <v>6517339.2757999999</v>
      </c>
      <c r="G20" s="50">
        <f t="shared" si="15"/>
        <v>6881751.0750000011</v>
      </c>
      <c r="H20" s="50">
        <f t="shared" ref="H20:N20" si="16">SUM(H21:H27)</f>
        <v>7461383.7438000003</v>
      </c>
      <c r="I20" s="50">
        <f t="shared" si="16"/>
        <v>7737407.7208781689</v>
      </c>
      <c r="J20" s="50">
        <f t="shared" si="16"/>
        <v>7626322.3612340242</v>
      </c>
      <c r="K20" s="50">
        <f t="shared" si="16"/>
        <v>8605555.7594634145</v>
      </c>
      <c r="L20" s="50">
        <f t="shared" si="16"/>
        <v>6888889.8019791422</v>
      </c>
      <c r="M20" s="50">
        <f t="shared" si="16"/>
        <v>8588147.1460134797</v>
      </c>
      <c r="N20" s="50">
        <f t="shared" si="16"/>
        <v>10176056.901874095</v>
      </c>
      <c r="O20" s="50">
        <f t="shared" ref="O20" si="17">SUM(O21:O27)</f>
        <v>11435039.476564247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5"/>
      <c r="FW20" s="45"/>
      <c r="FX20" s="45"/>
      <c r="FY20" s="46"/>
    </row>
    <row r="21" spans="1:181" ht="15.75" x14ac:dyDescent="0.25">
      <c r="A21" s="15">
        <v>7.1</v>
      </c>
      <c r="B21" s="23" t="s">
        <v>11</v>
      </c>
      <c r="C21" s="4">
        <v>189924.65280000001</v>
      </c>
      <c r="D21" s="4">
        <v>206325.57399999999</v>
      </c>
      <c r="E21" s="4">
        <v>257745.79500000001</v>
      </c>
      <c r="F21" s="4">
        <v>295736</v>
      </c>
      <c r="G21" s="4">
        <v>310201</v>
      </c>
      <c r="H21" s="4">
        <v>432056</v>
      </c>
      <c r="I21" s="4">
        <v>447473</v>
      </c>
      <c r="J21" s="4">
        <v>480317</v>
      </c>
      <c r="K21" s="4">
        <v>501754</v>
      </c>
      <c r="L21" s="4">
        <v>280303</v>
      </c>
      <c r="M21" s="4">
        <v>368735</v>
      </c>
      <c r="N21" s="4">
        <v>453912.78499999997</v>
      </c>
      <c r="O21" s="4">
        <v>541260.04666666698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5"/>
      <c r="FW21" s="5"/>
      <c r="FX21" s="5"/>
    </row>
    <row r="22" spans="1:181" ht="15.75" x14ac:dyDescent="0.25">
      <c r="A22" s="15">
        <v>7.2</v>
      </c>
      <c r="B22" s="23" t="s">
        <v>12</v>
      </c>
      <c r="C22" s="4">
        <v>664297.14240000001</v>
      </c>
      <c r="D22" s="4">
        <v>718643.3345</v>
      </c>
      <c r="E22" s="4">
        <v>713492.59519999998</v>
      </c>
      <c r="F22" s="4">
        <v>717789.71550000005</v>
      </c>
      <c r="G22" s="4">
        <v>843966.7</v>
      </c>
      <c r="H22" s="4">
        <v>923359.43039999995</v>
      </c>
      <c r="I22" s="4">
        <v>1057504.4480000001</v>
      </c>
      <c r="J22" s="4">
        <v>1141218.4373306679</v>
      </c>
      <c r="K22" s="4">
        <v>1157654.2588136704</v>
      </c>
      <c r="L22" s="4">
        <v>746237.04220000003</v>
      </c>
      <c r="M22" s="4">
        <v>1202459.8363000001</v>
      </c>
      <c r="N22" s="4">
        <v>1497043.8493624011</v>
      </c>
      <c r="O22" s="4">
        <v>1582618.7912190615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5"/>
      <c r="FW22" s="5"/>
      <c r="FX22" s="5"/>
    </row>
    <row r="23" spans="1:181" ht="15.75" x14ac:dyDescent="0.25">
      <c r="A23" s="15">
        <v>7.3</v>
      </c>
      <c r="B23" s="23" t="s">
        <v>13</v>
      </c>
      <c r="C23" s="4">
        <v>545.85619999999994</v>
      </c>
      <c r="D23" s="4">
        <v>597.09180000000003</v>
      </c>
      <c r="E23" s="4">
        <v>541.09439999999995</v>
      </c>
      <c r="F23" s="4">
        <v>574.25940000000003</v>
      </c>
      <c r="G23" s="4">
        <v>687.24199999999996</v>
      </c>
      <c r="H23" s="4">
        <v>701.68589999999995</v>
      </c>
      <c r="I23" s="4">
        <v>865.35680000000002</v>
      </c>
      <c r="J23" s="4">
        <v>847.78207778741194</v>
      </c>
      <c r="K23" s="4">
        <v>973.82984428412988</v>
      </c>
      <c r="L23" s="4">
        <v>887.08100000000002</v>
      </c>
      <c r="M23" s="4">
        <v>823.22649999999999</v>
      </c>
      <c r="N23" s="4">
        <v>931.77663260845395</v>
      </c>
      <c r="O23" s="4">
        <v>955.67552881899189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5"/>
      <c r="FW23" s="5"/>
      <c r="FX23" s="5"/>
    </row>
    <row r="24" spans="1:181" ht="15.75" x14ac:dyDescent="0.25">
      <c r="A24" s="15">
        <v>7.4</v>
      </c>
      <c r="B24" s="23" t="s">
        <v>14</v>
      </c>
      <c r="C24" s="4">
        <v>98960.576100000006</v>
      </c>
      <c r="D24" s="4">
        <v>178752.14069999999</v>
      </c>
      <c r="E24" s="4">
        <v>146607.01439999999</v>
      </c>
      <c r="F24" s="4">
        <v>245566.93590000001</v>
      </c>
      <c r="G24" s="4">
        <v>440079.408</v>
      </c>
      <c r="H24" s="4">
        <v>484215.57669999998</v>
      </c>
      <c r="I24" s="4">
        <v>481009.2672</v>
      </c>
      <c r="J24" s="4">
        <v>255573.84075851142</v>
      </c>
      <c r="K24" s="4">
        <v>444238.60795668594</v>
      </c>
      <c r="L24" s="4">
        <v>212455.96644613336</v>
      </c>
      <c r="M24" s="4">
        <v>256248.94367009797</v>
      </c>
      <c r="N24" s="4">
        <v>298480.92840442428</v>
      </c>
      <c r="O24" s="4">
        <v>341206.55992452451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5"/>
      <c r="FW24" s="5"/>
      <c r="FX24" s="5"/>
    </row>
    <row r="25" spans="1:181" ht="15.75" x14ac:dyDescent="0.25">
      <c r="A25" s="15">
        <v>7.5</v>
      </c>
      <c r="B25" s="23" t="s">
        <v>15</v>
      </c>
      <c r="C25" s="4">
        <v>2368548.8758</v>
      </c>
      <c r="D25" s="4">
        <v>2748291.3782000002</v>
      </c>
      <c r="E25" s="4">
        <v>3059301.4144000001</v>
      </c>
      <c r="F25" s="4">
        <v>4318758.2724000001</v>
      </c>
      <c r="G25" s="4">
        <v>4261867.6660000002</v>
      </c>
      <c r="H25" s="4">
        <v>4587382.5975000001</v>
      </c>
      <c r="I25" s="4">
        <v>4731702.9759999998</v>
      </c>
      <c r="J25" s="4">
        <v>4624610.2824135358</v>
      </c>
      <c r="K25" s="4">
        <v>5215161.7635450484</v>
      </c>
      <c r="L25" s="4">
        <v>4195604.9512</v>
      </c>
      <c r="M25" s="4">
        <v>5012588.6942999996</v>
      </c>
      <c r="N25" s="4">
        <v>5774849.9443023279</v>
      </c>
      <c r="O25" s="4">
        <v>6546432.469411213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5"/>
      <c r="FW25" s="5"/>
      <c r="FX25" s="5"/>
    </row>
    <row r="26" spans="1:181" ht="15.75" x14ac:dyDescent="0.25">
      <c r="A26" s="15">
        <v>7.6</v>
      </c>
      <c r="B26" s="23" t="s">
        <v>16</v>
      </c>
      <c r="C26" s="4">
        <v>21246.645199999999</v>
      </c>
      <c r="D26" s="4">
        <v>24270.748800000001</v>
      </c>
      <c r="E26" s="4">
        <v>27667.0635</v>
      </c>
      <c r="F26" s="4">
        <v>27712.0926</v>
      </c>
      <c r="G26" s="4">
        <v>29396.059000000001</v>
      </c>
      <c r="H26" s="4">
        <v>25521.2925</v>
      </c>
      <c r="I26" s="4">
        <v>25396.850268301572</v>
      </c>
      <c r="J26" s="4">
        <v>89466.018653521605</v>
      </c>
      <c r="K26" s="4">
        <v>95929.314439430178</v>
      </c>
      <c r="L26" s="4">
        <v>102820.1312596858</v>
      </c>
      <c r="M26" s="4">
        <v>107788.13485912955</v>
      </c>
      <c r="N26" s="4">
        <v>132609.04308931853</v>
      </c>
      <c r="O26" s="4">
        <v>145925.45265550961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5"/>
      <c r="FW26" s="5"/>
      <c r="FX26" s="5"/>
    </row>
    <row r="27" spans="1:181" ht="30" x14ac:dyDescent="0.25">
      <c r="A27" s="15">
        <v>7.7</v>
      </c>
      <c r="B27" s="23" t="s">
        <v>17</v>
      </c>
      <c r="C27" s="4">
        <v>585124.33620000002</v>
      </c>
      <c r="D27" s="4">
        <v>655579.424</v>
      </c>
      <c r="E27" s="4">
        <v>791231.63100000005</v>
      </c>
      <c r="F27" s="4">
        <v>911202</v>
      </c>
      <c r="G27" s="4">
        <v>995553</v>
      </c>
      <c r="H27" s="4">
        <v>1008147.1608</v>
      </c>
      <c r="I27" s="4">
        <v>993455.82260986743</v>
      </c>
      <c r="J27" s="4">
        <v>1034289</v>
      </c>
      <c r="K27" s="4">
        <v>1189843.9848642962</v>
      </c>
      <c r="L27" s="4">
        <v>1350581.6298733233</v>
      </c>
      <c r="M27" s="4">
        <v>1639503.310384253</v>
      </c>
      <c r="N27" s="4">
        <v>2018228.5750830153</v>
      </c>
      <c r="O27" s="4">
        <v>2276640.4811584549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5"/>
      <c r="FW27" s="5"/>
      <c r="FX27" s="5"/>
    </row>
    <row r="28" spans="1:181" ht="15.75" x14ac:dyDescent="0.25">
      <c r="A28" s="16" t="s">
        <v>37</v>
      </c>
      <c r="B28" s="23" t="s">
        <v>18</v>
      </c>
      <c r="C28" s="4">
        <v>5388295</v>
      </c>
      <c r="D28" s="4">
        <v>5992774</v>
      </c>
      <c r="E28" s="4">
        <v>6449101</v>
      </c>
      <c r="F28" s="4">
        <v>6981581</v>
      </c>
      <c r="G28" s="4">
        <v>7292183</v>
      </c>
      <c r="H28" s="4">
        <v>7761491</v>
      </c>
      <c r="I28" s="4">
        <v>8183766</v>
      </c>
      <c r="J28" s="4">
        <v>9294701</v>
      </c>
      <c r="K28" s="4">
        <v>9629019</v>
      </c>
      <c r="L28" s="4">
        <v>9918152</v>
      </c>
      <c r="M28" s="4">
        <v>10659114</v>
      </c>
      <c r="N28" s="4">
        <v>12247321.986000001</v>
      </c>
      <c r="O28" s="4">
        <v>13459806.862614002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5"/>
      <c r="FW28" s="5"/>
      <c r="FX28" s="5"/>
    </row>
    <row r="29" spans="1:181" ht="30" x14ac:dyDescent="0.25">
      <c r="A29" s="16" t="s">
        <v>38</v>
      </c>
      <c r="B29" s="23" t="s">
        <v>19</v>
      </c>
      <c r="C29" s="4">
        <v>7248035.9258191502</v>
      </c>
      <c r="D29" s="4">
        <v>8242110.3818512</v>
      </c>
      <c r="E29" s="4">
        <v>9618429.0483123362</v>
      </c>
      <c r="F29" s="4">
        <v>11642798.922157779</v>
      </c>
      <c r="G29" s="4">
        <v>13078144.759745605</v>
      </c>
      <c r="H29" s="4">
        <v>15250313.382092023</v>
      </c>
      <c r="I29" s="4">
        <v>16980815.304501504</v>
      </c>
      <c r="J29" s="4">
        <v>18940974.292933665</v>
      </c>
      <c r="K29" s="4">
        <v>20888023.102066763</v>
      </c>
      <c r="L29" s="4">
        <v>21165129.690567821</v>
      </c>
      <c r="M29" s="4">
        <v>24582676.010612153</v>
      </c>
      <c r="N29" s="4">
        <v>27655131.234471001</v>
      </c>
      <c r="O29" s="4">
        <v>30195975.357923493</v>
      </c>
      <c r="P29" s="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5"/>
      <c r="FW29" s="5"/>
      <c r="FX29" s="5"/>
    </row>
    <row r="30" spans="1:181" ht="15.75" x14ac:dyDescent="0.25">
      <c r="A30" s="16" t="s">
        <v>39</v>
      </c>
      <c r="B30" s="23" t="s">
        <v>54</v>
      </c>
      <c r="C30" s="4">
        <v>1956780</v>
      </c>
      <c r="D30" s="4">
        <v>1802578</v>
      </c>
      <c r="E30" s="4">
        <v>1876396</v>
      </c>
      <c r="F30" s="4">
        <v>2045614</v>
      </c>
      <c r="G30" s="4">
        <v>2351129</v>
      </c>
      <c r="H30" s="4">
        <v>2625665.0681044012</v>
      </c>
      <c r="I30" s="4">
        <v>3319549.2400608263</v>
      </c>
      <c r="J30" s="4">
        <v>3590073.7914563417</v>
      </c>
      <c r="K30" s="4">
        <v>4069626.677730843</v>
      </c>
      <c r="L30" s="4">
        <v>4249042</v>
      </c>
      <c r="M30" s="4">
        <v>4656999.9464474907</v>
      </c>
      <c r="N30" s="4">
        <v>5155545.9337788559</v>
      </c>
      <c r="O30" s="4">
        <v>5777130.4613628387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5"/>
      <c r="FW30" s="5"/>
      <c r="FX30" s="5"/>
    </row>
    <row r="31" spans="1:181" ht="15.75" x14ac:dyDescent="0.25">
      <c r="A31" s="16" t="s">
        <v>40</v>
      </c>
      <c r="B31" s="23" t="s">
        <v>20</v>
      </c>
      <c r="C31" s="4">
        <v>2562671.4816000001</v>
      </c>
      <c r="D31" s="4">
        <v>2929069.0817432003</v>
      </c>
      <c r="E31" s="4">
        <v>3299007.908525683</v>
      </c>
      <c r="F31" s="4">
        <v>3877234.1947360388</v>
      </c>
      <c r="G31" s="4">
        <v>4260356.1575999996</v>
      </c>
      <c r="H31" s="4">
        <v>4998221.3820000002</v>
      </c>
      <c r="I31" s="4">
        <v>5580100.4325738568</v>
      </c>
      <c r="J31" s="4">
        <v>6308292.2485624216</v>
      </c>
      <c r="K31" s="4">
        <v>7426592.8471930167</v>
      </c>
      <c r="L31" s="4">
        <v>7211047.2286855187</v>
      </c>
      <c r="M31" s="4">
        <v>8403878.3217112236</v>
      </c>
      <c r="N31" s="4">
        <v>9493862.2333932463</v>
      </c>
      <c r="O31" s="4">
        <v>10597370.368027603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5"/>
      <c r="FW31" s="5"/>
      <c r="FX31" s="5"/>
    </row>
    <row r="32" spans="1:181" s="47" customFormat="1" ht="15.75" x14ac:dyDescent="0.25">
      <c r="A32" s="40"/>
      <c r="B32" s="41" t="s">
        <v>30</v>
      </c>
      <c r="C32" s="42">
        <f>C17+C20+C28+C29+C30+C31</f>
        <v>25296498.781819154</v>
      </c>
      <c r="D32" s="42">
        <f t="shared" ref="D32:E32" si="18">D17+D20+D28+D29+D30+D31</f>
        <v>28404102.170761369</v>
      </c>
      <c r="E32" s="42">
        <f t="shared" si="18"/>
        <v>31892715.531338021</v>
      </c>
      <c r="F32" s="42">
        <f t="shared" ref="F32:G32" si="19">F17+F20+F28+F29+F30+F31</f>
        <v>36887909.291993819</v>
      </c>
      <c r="G32" s="42">
        <f t="shared" si="19"/>
        <v>40360011.750945605</v>
      </c>
      <c r="H32" s="42">
        <f t="shared" ref="H32:K32" si="20">H17+H20+H28+H29+H30+H31</f>
        <v>45055091.296396427</v>
      </c>
      <c r="I32" s="42">
        <f t="shared" si="20"/>
        <v>49613682.280214354</v>
      </c>
      <c r="J32" s="42">
        <f t="shared" si="20"/>
        <v>54719675.532594353</v>
      </c>
      <c r="K32" s="42">
        <f t="shared" si="20"/>
        <v>60234196.953568339</v>
      </c>
      <c r="L32" s="42">
        <f t="shared" ref="L32:M32" si="21">L17+L20+L28+L29+L30+L31</f>
        <v>56939863.99718719</v>
      </c>
      <c r="M32" s="42">
        <f t="shared" si="21"/>
        <v>65954348.899174124</v>
      </c>
      <c r="N32" s="42">
        <f t="shared" ref="N32" si="22">N17+N20+N28+N29+N30+N31</f>
        <v>75848142.633495018</v>
      </c>
      <c r="O32" s="42">
        <f t="shared" ref="O32" si="23">O17+O20+O28+O29+O30+O31</f>
        <v>83212388.635454595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5"/>
      <c r="FW32" s="45"/>
      <c r="FX32" s="45"/>
      <c r="FY32" s="46"/>
    </row>
    <row r="33" spans="1:181" s="51" customFormat="1" ht="15.75" x14ac:dyDescent="0.25">
      <c r="A33" s="48" t="s">
        <v>27</v>
      </c>
      <c r="B33" s="49" t="s">
        <v>41</v>
      </c>
      <c r="C33" s="50">
        <f t="shared" ref="C33:H33" si="24">C6+C11+C13+C14+C15+C17+C20+C28+C29+C30+C31</f>
        <v>30323249.130944099</v>
      </c>
      <c r="D33" s="50">
        <f t="shared" si="24"/>
        <v>34258753.923031688</v>
      </c>
      <c r="E33" s="50">
        <f t="shared" si="24"/>
        <v>38593091.145741053</v>
      </c>
      <c r="F33" s="50">
        <f t="shared" si="24"/>
        <v>43424110.276725225</v>
      </c>
      <c r="G33" s="50">
        <f t="shared" si="24"/>
        <v>47878154.239809602</v>
      </c>
      <c r="H33" s="50">
        <f t="shared" si="24"/>
        <v>53117539.071223766</v>
      </c>
      <c r="I33" s="50">
        <f t="shared" ref="I33:K33" si="25">I6+I11+I13+I14+I15+I17+I20+I28+I29+I30+I31</f>
        <v>58689971.802411363</v>
      </c>
      <c r="J33" s="50">
        <f t="shared" si="25"/>
        <v>64783905.226279154</v>
      </c>
      <c r="K33" s="50">
        <f t="shared" si="25"/>
        <v>70436877.0858697</v>
      </c>
      <c r="L33" s="50">
        <f t="shared" ref="L33:M33" si="26">L6+L11+L13+L14+L15+L17+L20+L28+L29+L30+L31</f>
        <v>66689936.752674811</v>
      </c>
      <c r="M33" s="50">
        <f t="shared" si="26"/>
        <v>77835835.198678732</v>
      </c>
      <c r="N33" s="50">
        <f t="shared" ref="N33" si="27">N6+N11+N13+N14+N15+N17+N20+N28+N29+N30+N31</f>
        <v>89028526.448613569</v>
      </c>
      <c r="O33" s="50">
        <f t="shared" ref="O33" si="28">O6+O11+O13+O14+O15+O17+O20+O28+O29+O30+O31</f>
        <v>97439743.380085394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5"/>
      <c r="FW33" s="45"/>
      <c r="FX33" s="45"/>
      <c r="FY33" s="46"/>
    </row>
    <row r="34" spans="1:181" ht="15.75" x14ac:dyDescent="0.25">
      <c r="A34" s="17" t="s">
        <v>43</v>
      </c>
      <c r="B34" s="24" t="s">
        <v>25</v>
      </c>
      <c r="C34" s="3">
        <v>4442090</v>
      </c>
      <c r="D34" s="3">
        <v>5380588</v>
      </c>
      <c r="E34" s="3">
        <v>6308016</v>
      </c>
      <c r="F34" s="3">
        <v>6467335</v>
      </c>
      <c r="G34" s="3">
        <v>7794019</v>
      </c>
      <c r="H34" s="3">
        <v>9143997</v>
      </c>
      <c r="I34" s="3">
        <v>9713289.2896102089</v>
      </c>
      <c r="J34" s="3">
        <v>9648511.1373158749</v>
      </c>
      <c r="K34" s="4">
        <v>9734918.0404059142</v>
      </c>
      <c r="L34" s="4">
        <v>8670979.2896781247</v>
      </c>
      <c r="M34" s="4">
        <v>11482226.305117738</v>
      </c>
      <c r="N34" s="4">
        <v>13635665.320321901</v>
      </c>
      <c r="O34" s="4">
        <v>14562052.470118899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</row>
    <row r="35" spans="1:181" ht="15.75" x14ac:dyDescent="0.25">
      <c r="A35" s="17" t="s">
        <v>44</v>
      </c>
      <c r="B35" s="24" t="s">
        <v>24</v>
      </c>
      <c r="C35" s="3">
        <v>385589</v>
      </c>
      <c r="D35" s="3">
        <v>500578</v>
      </c>
      <c r="E35" s="3">
        <v>505118</v>
      </c>
      <c r="F35" s="3">
        <v>411143</v>
      </c>
      <c r="G35" s="3">
        <v>591803</v>
      </c>
      <c r="H35" s="4">
        <v>653030</v>
      </c>
      <c r="I35" s="4">
        <v>613257</v>
      </c>
      <c r="J35" s="4">
        <v>593473</v>
      </c>
      <c r="K35" s="4">
        <v>880668</v>
      </c>
      <c r="L35" s="4">
        <v>933191</v>
      </c>
      <c r="M35" s="4">
        <v>1184485</v>
      </c>
      <c r="N35" s="4">
        <v>1195404.066666666</v>
      </c>
      <c r="O35" s="4">
        <v>1227150.895238095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</row>
    <row r="36" spans="1:181" s="47" customFormat="1" ht="15.75" x14ac:dyDescent="0.25">
      <c r="A36" s="52" t="s">
        <v>45</v>
      </c>
      <c r="B36" s="53" t="s">
        <v>55</v>
      </c>
      <c r="C36" s="42">
        <f>C33+C34-C35</f>
        <v>34379750.130944103</v>
      </c>
      <c r="D36" s="42">
        <f t="shared" ref="D36:E36" si="29">D33+D34-D35</f>
        <v>39138763.923031688</v>
      </c>
      <c r="E36" s="42">
        <f t="shared" si="29"/>
        <v>44395989.145741053</v>
      </c>
      <c r="F36" s="42">
        <f t="shared" ref="F36:G36" si="30">F33+F34-F35</f>
        <v>49480302.276725225</v>
      </c>
      <c r="G36" s="42">
        <f t="shared" si="30"/>
        <v>55080370.239809602</v>
      </c>
      <c r="H36" s="42">
        <f t="shared" ref="H36:N36" si="31">H33+H34-H35</f>
        <v>61608506.071223766</v>
      </c>
      <c r="I36" s="42">
        <f t="shared" si="31"/>
        <v>67790004.09202157</v>
      </c>
      <c r="J36" s="42">
        <f t="shared" si="31"/>
        <v>73838943.363595024</v>
      </c>
      <c r="K36" s="42">
        <f t="shared" si="31"/>
        <v>79291127.126275614</v>
      </c>
      <c r="L36" s="42">
        <f t="shared" si="31"/>
        <v>74427725.04235293</v>
      </c>
      <c r="M36" s="42">
        <f t="shared" si="31"/>
        <v>88133576.503796473</v>
      </c>
      <c r="N36" s="42">
        <f t="shared" si="31"/>
        <v>101468787.70226881</v>
      </c>
      <c r="O36" s="42">
        <f t="shared" ref="O36" si="32">O33+O34-O35</f>
        <v>110774644.95496619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6"/>
      <c r="FV36" s="46"/>
      <c r="FW36" s="46"/>
      <c r="FX36" s="46"/>
      <c r="FY36" s="46"/>
    </row>
    <row r="37" spans="1:181" ht="15.75" x14ac:dyDescent="0.25">
      <c r="A37" s="17" t="s">
        <v>46</v>
      </c>
      <c r="B37" s="24" t="s">
        <v>42</v>
      </c>
      <c r="C37" s="3">
        <v>170080</v>
      </c>
      <c r="D37" s="3">
        <v>173860</v>
      </c>
      <c r="E37" s="3">
        <v>177640</v>
      </c>
      <c r="F37" s="3">
        <v>181420</v>
      </c>
      <c r="G37" s="3">
        <v>185200</v>
      </c>
      <c r="H37" s="3">
        <v>188980</v>
      </c>
      <c r="I37" s="3">
        <v>192770</v>
      </c>
      <c r="J37" s="3">
        <v>196560</v>
      </c>
      <c r="K37" s="3">
        <v>200350</v>
      </c>
      <c r="L37" s="3">
        <v>204140</v>
      </c>
      <c r="M37" s="3">
        <v>208010</v>
      </c>
      <c r="N37" s="3">
        <v>211950</v>
      </c>
      <c r="O37" s="3">
        <v>215880</v>
      </c>
      <c r="P37" s="5"/>
    </row>
    <row r="38" spans="1:181" s="47" customFormat="1" ht="15.75" x14ac:dyDescent="0.25">
      <c r="A38" s="52" t="s">
        <v>47</v>
      </c>
      <c r="B38" s="53" t="s">
        <v>58</v>
      </c>
      <c r="C38" s="42">
        <f>C36/C37*1000</f>
        <v>202138.70020545687</v>
      </c>
      <c r="D38" s="42">
        <f t="shared" ref="D38:E38" si="33">D36/D37*1000</f>
        <v>225116.55310612958</v>
      </c>
      <c r="E38" s="42">
        <f t="shared" si="33"/>
        <v>249921.12781885301</v>
      </c>
      <c r="F38" s="42">
        <f t="shared" ref="F38:G38" si="34">F36/F37*1000</f>
        <v>272738.96084624197</v>
      </c>
      <c r="G38" s="42">
        <f t="shared" si="34"/>
        <v>297410.20647845359</v>
      </c>
      <c r="H38" s="42">
        <f t="shared" ref="H38:N38" si="35">H36/H37*1000</f>
        <v>326005.42952282657</v>
      </c>
      <c r="I38" s="42">
        <f t="shared" si="35"/>
        <v>351662.62432962371</v>
      </c>
      <c r="J38" s="42">
        <f t="shared" si="35"/>
        <v>375656.00001828972</v>
      </c>
      <c r="K38" s="42">
        <f t="shared" si="35"/>
        <v>395763.05029336468</v>
      </c>
      <c r="L38" s="42">
        <f t="shared" si="35"/>
        <v>364591.57951578783</v>
      </c>
      <c r="M38" s="42">
        <f t="shared" si="35"/>
        <v>423698.74767461407</v>
      </c>
      <c r="N38" s="42">
        <f t="shared" si="35"/>
        <v>478739.26729072334</v>
      </c>
      <c r="O38" s="42">
        <f t="shared" ref="O38" si="36">O36/O37*1000</f>
        <v>513130.65107914666</v>
      </c>
      <c r="P38" s="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4"/>
      <c r="BR38" s="44"/>
      <c r="BS38" s="44"/>
      <c r="BT38" s="44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</row>
    <row r="39" spans="1:181" x14ac:dyDescent="0.25">
      <c r="A39" s="2" t="s">
        <v>75</v>
      </c>
    </row>
    <row r="40" spans="1:181" x14ac:dyDescent="0.25">
      <c r="C40" s="18"/>
      <c r="D40" s="18"/>
      <c r="E40" s="18"/>
      <c r="F40" s="18"/>
      <c r="G40" s="18"/>
      <c r="H40" s="18"/>
      <c r="I40" s="18"/>
      <c r="J40" s="18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W39"/>
  <sheetViews>
    <sheetView zoomScale="80" zoomScaleNormal="80" zoomScaleSheetLayoutView="100" workbookViewId="0">
      <pane xSplit="2" ySplit="5" topLeftCell="C24" activePane="bottomRight" state="frozen"/>
      <selection activeCell="AL10" sqref="AL10"/>
      <selection pane="topRight" activeCell="AL10" sqref="AL10"/>
      <selection pane="bottomLeft" activeCell="AL10" sqref="AL10"/>
      <selection pane="bottomRight" activeCell="AL10" sqref="AL10"/>
    </sheetView>
  </sheetViews>
  <sheetFormatPr defaultColWidth="8.85546875" defaultRowHeight="15" x14ac:dyDescent="0.25"/>
  <cols>
    <col min="1" max="1" width="11" style="6" customWidth="1"/>
    <col min="2" max="2" width="36.140625" style="6" customWidth="1"/>
    <col min="3" max="6" width="11.140625" style="6" customWidth="1"/>
    <col min="7" max="15" width="11.85546875" style="5" customWidth="1"/>
    <col min="16" max="42" width="9.140625" style="6" customWidth="1"/>
    <col min="43" max="43" width="12.42578125" style="6" customWidth="1"/>
    <col min="44" max="65" width="9.140625" style="6" customWidth="1"/>
    <col min="66" max="66" width="12.140625" style="6" customWidth="1"/>
    <col min="67" max="70" width="9.140625" style="6" customWidth="1"/>
    <col min="71" max="75" width="9.140625" style="6" hidden="1" customWidth="1"/>
    <col min="76" max="76" width="9.140625" style="6" customWidth="1"/>
    <col min="77" max="81" width="9.140625" style="6" hidden="1" customWidth="1"/>
    <col min="82" max="82" width="9.140625" style="6" customWidth="1"/>
    <col min="83" max="87" width="9.140625" style="6" hidden="1" customWidth="1"/>
    <col min="88" max="88" width="9.140625" style="6" customWidth="1"/>
    <col min="89" max="93" width="9.140625" style="6" hidden="1" customWidth="1"/>
    <col min="94" max="94" width="9.140625" style="6" customWidth="1"/>
    <col min="95" max="99" width="9.140625" style="6" hidden="1" customWidth="1"/>
    <col min="100" max="100" width="9.140625" style="5" customWidth="1"/>
    <col min="101" max="105" width="9.140625" style="5" hidden="1" customWidth="1"/>
    <col min="106" max="106" width="9.140625" style="5" customWidth="1"/>
    <col min="107" max="111" width="9.140625" style="5" hidden="1" customWidth="1"/>
    <col min="112" max="112" width="9.140625" style="5" customWidth="1"/>
    <col min="113" max="117" width="9.140625" style="5" hidden="1" customWidth="1"/>
    <col min="118" max="118" width="9.140625" style="5" customWidth="1"/>
    <col min="119" max="148" width="9.140625" style="6" customWidth="1"/>
    <col min="149" max="149" width="9.140625" style="6" hidden="1" customWidth="1"/>
    <col min="150" max="157" width="9.140625" style="6" customWidth="1"/>
    <col min="158" max="158" width="9.140625" style="6" hidden="1" customWidth="1"/>
    <col min="159" max="163" width="9.140625" style="6" customWidth="1"/>
    <col min="164" max="164" width="9.140625" style="6" hidden="1" customWidth="1"/>
    <col min="165" max="174" width="9.140625" style="6" customWidth="1"/>
    <col min="175" max="175" width="9.140625" style="6"/>
    <col min="176" max="178" width="8.85546875" style="6"/>
    <col min="179" max="179" width="12.7109375" style="6" bestFit="1" customWidth="1"/>
    <col min="180" max="16384" width="8.85546875" style="6"/>
  </cols>
  <sheetData>
    <row r="1" spans="1:179" ht="21" x14ac:dyDescent="0.35">
      <c r="A1" s="6" t="s">
        <v>53</v>
      </c>
      <c r="B1" s="26" t="s">
        <v>66</v>
      </c>
    </row>
    <row r="2" spans="1:179" ht="15.75" x14ac:dyDescent="0.25">
      <c r="A2" s="27" t="s">
        <v>49</v>
      </c>
      <c r="I2" s="5" t="str">
        <f>[1]GSVA_cur!$I$3</f>
        <v>As on 01.08.2024</v>
      </c>
    </row>
    <row r="3" spans="1:179" ht="15.75" x14ac:dyDescent="0.25">
      <c r="A3" s="27"/>
    </row>
    <row r="4" spans="1:179" ht="15.75" x14ac:dyDescent="0.25">
      <c r="A4" s="27"/>
      <c r="E4" s="28"/>
      <c r="F4" s="28" t="s">
        <v>57</v>
      </c>
    </row>
    <row r="5" spans="1:179" ht="15.75" x14ac:dyDescent="0.25">
      <c r="A5" s="29" t="s">
        <v>0</v>
      </c>
      <c r="B5" s="30" t="s">
        <v>1</v>
      </c>
      <c r="C5" s="6" t="s">
        <v>21</v>
      </c>
      <c r="D5" s="6" t="s">
        <v>22</v>
      </c>
      <c r="E5" s="6" t="s">
        <v>23</v>
      </c>
      <c r="F5" s="6" t="s">
        <v>56</v>
      </c>
      <c r="G5" s="5" t="s">
        <v>65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  <c r="O5" s="5" t="s">
        <v>74</v>
      </c>
    </row>
    <row r="6" spans="1:179" s="45" customFormat="1" ht="15.75" x14ac:dyDescent="0.25">
      <c r="A6" s="56" t="s">
        <v>26</v>
      </c>
      <c r="B6" s="61" t="s">
        <v>2</v>
      </c>
      <c r="C6" s="43">
        <f>SUM(C7:C10)</f>
        <v>285663.0129249451</v>
      </c>
      <c r="D6" s="43">
        <f t="shared" ref="D6:F6" si="0">SUM(D7:D10)</f>
        <v>223585.13977916999</v>
      </c>
      <c r="E6" s="43">
        <f t="shared" si="0"/>
        <v>208519.1483362258</v>
      </c>
      <c r="F6" s="43">
        <f t="shared" si="0"/>
        <v>181517.67064159954</v>
      </c>
      <c r="G6" s="43">
        <f t="shared" ref="G6:N6" si="1">SUM(G7:G10)</f>
        <v>166190.22707939436</v>
      </c>
      <c r="H6" s="43">
        <f t="shared" si="1"/>
        <v>171205.05344985088</v>
      </c>
      <c r="I6" s="43">
        <f t="shared" si="1"/>
        <v>182471.12954662117</v>
      </c>
      <c r="J6" s="43">
        <f t="shared" si="1"/>
        <v>195838.27893777355</v>
      </c>
      <c r="K6" s="43">
        <f t="shared" si="1"/>
        <v>191339.46186648303</v>
      </c>
      <c r="L6" s="43">
        <f t="shared" si="1"/>
        <v>154915.09777359254</v>
      </c>
      <c r="M6" s="43">
        <f t="shared" si="1"/>
        <v>141156.99877553823</v>
      </c>
      <c r="N6" s="43">
        <f t="shared" si="1"/>
        <v>141875.11834970291</v>
      </c>
      <c r="O6" s="43">
        <f t="shared" ref="O6" si="2">SUM(O7:O10)</f>
        <v>148417.63856748544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W6" s="46"/>
    </row>
    <row r="7" spans="1:179" ht="15.75" x14ac:dyDescent="0.25">
      <c r="A7" s="33">
        <v>1.1000000000000001</v>
      </c>
      <c r="B7" s="34" t="s">
        <v>59</v>
      </c>
      <c r="C7" s="38">
        <v>65965.489816936286</v>
      </c>
      <c r="D7" s="38">
        <v>60904.357483719054</v>
      </c>
      <c r="E7" s="38">
        <v>55186.621522876878</v>
      </c>
      <c r="F7" s="38">
        <v>27752.426003779943</v>
      </c>
      <c r="G7" s="38">
        <v>21597.725424588949</v>
      </c>
      <c r="H7" s="38">
        <v>21775.975666619965</v>
      </c>
      <c r="I7" s="39">
        <v>19898.522812449803</v>
      </c>
      <c r="J7" s="39">
        <v>20360.042707789529</v>
      </c>
      <c r="K7" s="39">
        <v>21433.337306880876</v>
      </c>
      <c r="L7" s="39">
        <v>22632.834659688455</v>
      </c>
      <c r="M7" s="39">
        <v>21667.769256523377</v>
      </c>
      <c r="N7" s="39">
        <v>21744.742169620342</v>
      </c>
      <c r="O7" s="39">
        <v>22735.217857731677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5"/>
      <c r="FU7" s="5"/>
      <c r="FV7" s="5"/>
    </row>
    <row r="8" spans="1:179" ht="15.75" x14ac:dyDescent="0.25">
      <c r="A8" s="33">
        <v>1.2</v>
      </c>
      <c r="B8" s="34" t="s">
        <v>60</v>
      </c>
      <c r="C8" s="38">
        <v>217865.1593316397</v>
      </c>
      <c r="D8" s="38">
        <v>161036.19974339352</v>
      </c>
      <c r="E8" s="38">
        <v>151776.97059354198</v>
      </c>
      <c r="F8" s="38">
        <v>152233.2319985324</v>
      </c>
      <c r="G8" s="38">
        <v>143096.02904769304</v>
      </c>
      <c r="H8" s="38">
        <v>147975.14766555256</v>
      </c>
      <c r="I8" s="39">
        <v>161105.38495242238</v>
      </c>
      <c r="J8" s="39">
        <v>174078.86016891364</v>
      </c>
      <c r="K8" s="39">
        <v>168392.30540100075</v>
      </c>
      <c r="L8" s="39">
        <v>130927.96978681948</v>
      </c>
      <c r="M8" s="39">
        <v>118215.36805973189</v>
      </c>
      <c r="N8" s="39">
        <v>119327.68182944797</v>
      </c>
      <c r="O8" s="39">
        <v>124866.90953194692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5"/>
      <c r="FU8" s="5"/>
      <c r="FV8" s="5"/>
    </row>
    <row r="9" spans="1:179" ht="15.75" x14ac:dyDescent="0.25">
      <c r="A9" s="33">
        <v>1.3</v>
      </c>
      <c r="B9" s="34" t="s">
        <v>61</v>
      </c>
      <c r="C9" s="38">
        <v>1006.5289763691436</v>
      </c>
      <c r="D9" s="38">
        <v>873.65934488609116</v>
      </c>
      <c r="E9" s="38">
        <v>795.63067851178312</v>
      </c>
      <c r="F9" s="38">
        <v>779.08440141432584</v>
      </c>
      <c r="G9" s="38">
        <v>703.77312819242422</v>
      </c>
      <c r="H9" s="38">
        <v>628.08564394458188</v>
      </c>
      <c r="I9" s="39">
        <v>572.30119612344708</v>
      </c>
      <c r="J9" s="39">
        <v>523.44255563886509</v>
      </c>
      <c r="K9" s="39">
        <v>552.8535608406122</v>
      </c>
      <c r="L9" s="39">
        <v>507.32567755438816</v>
      </c>
      <c r="M9" s="39">
        <v>463.90149600092764</v>
      </c>
      <c r="N9" s="39">
        <v>423.717775419117</v>
      </c>
      <c r="O9" s="39">
        <v>386.54234776252542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5"/>
      <c r="FU9" s="5"/>
      <c r="FV9" s="5"/>
    </row>
    <row r="10" spans="1:179" ht="15.75" x14ac:dyDescent="0.25">
      <c r="A10" s="33">
        <v>1.4</v>
      </c>
      <c r="B10" s="34" t="s">
        <v>62</v>
      </c>
      <c r="C10" s="38">
        <v>825.83479999999997</v>
      </c>
      <c r="D10" s="38">
        <v>770.92320717131474</v>
      </c>
      <c r="E10" s="38">
        <v>759.92554129518953</v>
      </c>
      <c r="F10" s="38">
        <v>752.92823787286761</v>
      </c>
      <c r="G10" s="38">
        <v>792.6994789199432</v>
      </c>
      <c r="H10" s="38">
        <v>825.84447373376008</v>
      </c>
      <c r="I10" s="39">
        <v>894.92058562555462</v>
      </c>
      <c r="J10" s="39">
        <v>875.93350543149711</v>
      </c>
      <c r="K10" s="39">
        <v>960.96559776076185</v>
      </c>
      <c r="L10" s="39">
        <v>846.96764953021159</v>
      </c>
      <c r="M10" s="39">
        <v>809.95996328202227</v>
      </c>
      <c r="N10" s="39">
        <v>378.97657521546546</v>
      </c>
      <c r="O10" s="39">
        <v>428.9688300443317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5"/>
      <c r="FU10" s="5"/>
      <c r="FV10" s="5"/>
    </row>
    <row r="11" spans="1:179" ht="15.75" x14ac:dyDescent="0.25">
      <c r="A11" s="35" t="s">
        <v>31</v>
      </c>
      <c r="B11" s="34" t="s">
        <v>3</v>
      </c>
      <c r="C11" s="38">
        <v>772879.25379999995</v>
      </c>
      <c r="D11" s="38">
        <v>682515.79277879943</v>
      </c>
      <c r="E11" s="38">
        <v>853634.98105713748</v>
      </c>
      <c r="F11" s="38">
        <v>931401.84160422313</v>
      </c>
      <c r="G11" s="38">
        <v>987245.3848430228</v>
      </c>
      <c r="H11" s="38">
        <v>889967.45586459502</v>
      </c>
      <c r="I11" s="39">
        <v>944462.71635124716</v>
      </c>
      <c r="J11" s="39">
        <v>1127666.1065842928</v>
      </c>
      <c r="K11" s="39">
        <v>1234635.0395588581</v>
      </c>
      <c r="L11" s="39">
        <v>1392072.1057640756</v>
      </c>
      <c r="M11" s="39">
        <v>946079.6363890249</v>
      </c>
      <c r="N11" s="39">
        <v>734036.58030141762</v>
      </c>
      <c r="O11" s="39">
        <v>802604.3060681913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5"/>
      <c r="FU11" s="5"/>
      <c r="FV11" s="5"/>
    </row>
    <row r="12" spans="1:179" s="46" customFormat="1" ht="15.75" x14ac:dyDescent="0.25">
      <c r="A12" s="54"/>
      <c r="B12" s="55" t="s">
        <v>28</v>
      </c>
      <c r="C12" s="44">
        <f>C6+C11</f>
        <v>1058542.266724945</v>
      </c>
      <c r="D12" s="44">
        <f t="shared" ref="D12:F12" si="3">D6+D11</f>
        <v>906100.93255796935</v>
      </c>
      <c r="E12" s="44">
        <f t="shared" si="3"/>
        <v>1062154.1293933634</v>
      </c>
      <c r="F12" s="44">
        <f t="shared" si="3"/>
        <v>1112919.5122458227</v>
      </c>
      <c r="G12" s="44">
        <f t="shared" ref="G12:H12" si="4">G6+G11</f>
        <v>1153435.6119224171</v>
      </c>
      <c r="H12" s="44">
        <f t="shared" si="4"/>
        <v>1061172.5093144458</v>
      </c>
      <c r="I12" s="44">
        <f t="shared" ref="I12:N12" si="5">I6+I11</f>
        <v>1126933.8458978683</v>
      </c>
      <c r="J12" s="44">
        <f t="shared" si="5"/>
        <v>1323504.3855220664</v>
      </c>
      <c r="K12" s="44">
        <f t="shared" si="5"/>
        <v>1425974.5014253412</v>
      </c>
      <c r="L12" s="44">
        <f t="shared" si="5"/>
        <v>1546987.2035376681</v>
      </c>
      <c r="M12" s="44">
        <f t="shared" si="5"/>
        <v>1087236.6351645631</v>
      </c>
      <c r="N12" s="44">
        <f t="shared" si="5"/>
        <v>875911.69865112053</v>
      </c>
      <c r="O12" s="44">
        <f t="shared" ref="O12" si="6">O6+O11</f>
        <v>951021.94463567669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5"/>
      <c r="FU12" s="45"/>
      <c r="FV12" s="45"/>
    </row>
    <row r="13" spans="1:179" s="5" customFormat="1" ht="15.75" x14ac:dyDescent="0.25">
      <c r="A13" s="31" t="s">
        <v>32</v>
      </c>
      <c r="B13" s="32" t="s">
        <v>4</v>
      </c>
      <c r="C13" s="7">
        <v>1890727.5064000001</v>
      </c>
      <c r="D13" s="7">
        <v>2203494.359267463</v>
      </c>
      <c r="E13" s="7">
        <v>2293900.3696232415</v>
      </c>
      <c r="F13" s="7">
        <v>2059872.862175432</v>
      </c>
      <c r="G13" s="7">
        <v>2805645.8822607561</v>
      </c>
      <c r="H13" s="7">
        <v>2687146.37980656</v>
      </c>
      <c r="I13" s="7">
        <v>2699745.9047656409</v>
      </c>
      <c r="J13" s="7">
        <v>2757319.7200763589</v>
      </c>
      <c r="K13" s="7">
        <v>2894075.7866693144</v>
      </c>
      <c r="L13" s="7">
        <v>2895500.4859474907</v>
      </c>
      <c r="M13" s="7">
        <v>3226809.638234904</v>
      </c>
      <c r="N13" s="7">
        <v>3245251.7326141987</v>
      </c>
      <c r="O13" s="7">
        <v>3390857.0227544117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W13" s="6"/>
    </row>
    <row r="14" spans="1:179" ht="30" x14ac:dyDescent="0.25">
      <c r="A14" s="35" t="s">
        <v>33</v>
      </c>
      <c r="B14" s="34" t="s">
        <v>5</v>
      </c>
      <c r="C14" s="8">
        <v>410628.83100000001</v>
      </c>
      <c r="D14" s="8">
        <v>676885.48628689197</v>
      </c>
      <c r="E14" s="8">
        <v>805798.51874010323</v>
      </c>
      <c r="F14" s="8">
        <v>847377.48487074929</v>
      </c>
      <c r="G14" s="8">
        <v>1081183.1560534327</v>
      </c>
      <c r="H14" s="8">
        <v>1293892.6150861015</v>
      </c>
      <c r="I14" s="8">
        <v>1577936.8253161951</v>
      </c>
      <c r="J14" s="8">
        <v>1572046.9055892995</v>
      </c>
      <c r="K14" s="8">
        <v>1474515.8720678468</v>
      </c>
      <c r="L14" s="8">
        <v>1401079.1475333439</v>
      </c>
      <c r="M14" s="8">
        <v>1535979.8303916059</v>
      </c>
      <c r="N14" s="8">
        <v>1521700.5215676466</v>
      </c>
      <c r="O14" s="8">
        <v>1615878.3406751081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7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7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7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5"/>
      <c r="FU14" s="5"/>
      <c r="FV14" s="5"/>
    </row>
    <row r="15" spans="1:179" ht="15.75" x14ac:dyDescent="0.25">
      <c r="A15" s="35" t="s">
        <v>34</v>
      </c>
      <c r="B15" s="34" t="s">
        <v>6</v>
      </c>
      <c r="C15" s="8">
        <v>1666851.7450000001</v>
      </c>
      <c r="D15" s="8">
        <v>1631483.6632436176</v>
      </c>
      <c r="E15" s="8">
        <v>1680535.0901309522</v>
      </c>
      <c r="F15" s="8">
        <v>1608184.1806101953</v>
      </c>
      <c r="G15" s="8">
        <v>1623918.2219819683</v>
      </c>
      <c r="H15" s="8">
        <v>1833738.4305526703</v>
      </c>
      <c r="I15" s="8">
        <v>2040987.1201636356</v>
      </c>
      <c r="J15" s="8">
        <v>2264729.3074166263</v>
      </c>
      <c r="K15" s="8">
        <v>2215129.0228573456</v>
      </c>
      <c r="L15" s="8">
        <v>2071708.3137160253</v>
      </c>
      <c r="M15" s="8">
        <v>2555998.9095149599</v>
      </c>
      <c r="N15" s="8">
        <v>2865356.1046767943</v>
      </c>
      <c r="O15" s="8">
        <v>3079212.9848176143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7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7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7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5"/>
      <c r="FU15" s="5"/>
      <c r="FV15" s="5"/>
    </row>
    <row r="16" spans="1:179" s="46" customFormat="1" ht="15.75" x14ac:dyDescent="0.25">
      <c r="A16" s="54"/>
      <c r="B16" s="55" t="s">
        <v>29</v>
      </c>
      <c r="C16" s="44">
        <f>+C13+C14+C15</f>
        <v>3968208.0824000002</v>
      </c>
      <c r="D16" s="44">
        <f t="shared" ref="D16:F16" si="7">+D13+D14+D15</f>
        <v>4511863.5087979725</v>
      </c>
      <c r="E16" s="44">
        <f t="shared" si="7"/>
        <v>4780233.9784942968</v>
      </c>
      <c r="F16" s="44">
        <f t="shared" si="7"/>
        <v>4515434.5276563764</v>
      </c>
      <c r="G16" s="44">
        <f t="shared" ref="G16:H16" si="8">+G13+G14+G15</f>
        <v>5510747.2602961566</v>
      </c>
      <c r="H16" s="44">
        <f t="shared" si="8"/>
        <v>5814777.4254453313</v>
      </c>
      <c r="I16" s="44">
        <f t="shared" ref="I16:K16" si="9">+I13+I14+I15</f>
        <v>6318669.8502454711</v>
      </c>
      <c r="J16" s="44">
        <f t="shared" si="9"/>
        <v>6594095.9330822844</v>
      </c>
      <c r="K16" s="44">
        <f t="shared" si="9"/>
        <v>6583720.6815945068</v>
      </c>
      <c r="L16" s="44">
        <f t="shared" ref="L16:N16" si="10">+L13+L14+L15</f>
        <v>6368287.9471968599</v>
      </c>
      <c r="M16" s="44">
        <f t="shared" si="10"/>
        <v>7318788.3781414703</v>
      </c>
      <c r="N16" s="44">
        <f t="shared" si="10"/>
        <v>7632308.3588586394</v>
      </c>
      <c r="O16" s="44">
        <f t="shared" ref="O16" si="11">+O13+O14+O15</f>
        <v>8085948.3482471351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3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3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3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5"/>
      <c r="FU16" s="45"/>
      <c r="FV16" s="45"/>
    </row>
    <row r="17" spans="1:179" s="45" customFormat="1" ht="15.75" x14ac:dyDescent="0.25">
      <c r="A17" s="56" t="s">
        <v>35</v>
      </c>
      <c r="B17" s="61" t="s">
        <v>7</v>
      </c>
      <c r="C17" s="43">
        <f>C18+C19</f>
        <v>4212068.2896999996</v>
      </c>
      <c r="D17" s="43">
        <f t="shared" ref="D17:F17" si="12">D18+D19</f>
        <v>4589076.6777809588</v>
      </c>
      <c r="E17" s="43">
        <f t="shared" si="12"/>
        <v>5028155.7438359288</v>
      </c>
      <c r="F17" s="43">
        <f t="shared" si="12"/>
        <v>5120382.9715650557</v>
      </c>
      <c r="G17" s="43">
        <f t="shared" ref="G17:H17" si="13">G18+G19</f>
        <v>5931557.7405671645</v>
      </c>
      <c r="H17" s="43">
        <f t="shared" si="13"/>
        <v>6245681.784407692</v>
      </c>
      <c r="I17" s="43">
        <f t="shared" ref="I17:K17" si="14">I18+I19</f>
        <v>6820833.5879430678</v>
      </c>
      <c r="J17" s="43">
        <f t="shared" si="14"/>
        <v>7520088.8551616296</v>
      </c>
      <c r="K17" s="43">
        <f t="shared" si="14"/>
        <v>7947769.6794410832</v>
      </c>
      <c r="L17" s="43">
        <f t="shared" ref="L17:N17" si="15">L18+L19</f>
        <v>6143522.4062144086</v>
      </c>
      <c r="M17" s="43">
        <f t="shared" si="15"/>
        <v>6571831.9196428685</v>
      </c>
      <c r="N17" s="43">
        <f t="shared" si="15"/>
        <v>7389933.631683901</v>
      </c>
      <c r="O17" s="43">
        <f t="shared" ref="O17" si="16">O18+O19</f>
        <v>7881083.0267956555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W17" s="46"/>
    </row>
    <row r="18" spans="1:179" ht="15.75" x14ac:dyDescent="0.25">
      <c r="A18" s="33">
        <v>6.1</v>
      </c>
      <c r="B18" s="34" t="s">
        <v>8</v>
      </c>
      <c r="C18" s="8">
        <v>3806350.5046000001</v>
      </c>
      <c r="D18" s="8">
        <v>4170957.1019010954</v>
      </c>
      <c r="E18" s="8">
        <v>4599100.0239051627</v>
      </c>
      <c r="F18" s="8">
        <v>4674138.2434227858</v>
      </c>
      <c r="G18" s="8">
        <v>5424480.773238413</v>
      </c>
      <c r="H18" s="8">
        <v>5670978.8701882688</v>
      </c>
      <c r="I18" s="8">
        <v>6199604.9479389898</v>
      </c>
      <c r="J18" s="8">
        <v>6843664.2748325905</v>
      </c>
      <c r="K18" s="8">
        <v>7202892.4703460336</v>
      </c>
      <c r="L18" s="8">
        <v>5822595.9992116559</v>
      </c>
      <c r="M18" s="8">
        <v>6121644.4484774042</v>
      </c>
      <c r="N18" s="8">
        <v>6887512.2588212388</v>
      </c>
      <c r="O18" s="8">
        <v>7338070.6814375632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5"/>
      <c r="FU18" s="5"/>
      <c r="FV18" s="5"/>
    </row>
    <row r="19" spans="1:179" ht="15.75" x14ac:dyDescent="0.25">
      <c r="A19" s="33">
        <v>6.2</v>
      </c>
      <c r="B19" s="34" t="s">
        <v>9</v>
      </c>
      <c r="C19" s="8">
        <v>405717.78509999998</v>
      </c>
      <c r="D19" s="8">
        <v>418119.57587986346</v>
      </c>
      <c r="E19" s="8">
        <v>429055.7199307665</v>
      </c>
      <c r="F19" s="8">
        <v>446244.72814227</v>
      </c>
      <c r="G19" s="8">
        <v>507076.96732875111</v>
      </c>
      <c r="H19" s="8">
        <v>574702.91421942296</v>
      </c>
      <c r="I19" s="8">
        <v>621228.64000407746</v>
      </c>
      <c r="J19" s="8">
        <v>676424.58032903867</v>
      </c>
      <c r="K19" s="8">
        <v>744877.20909504965</v>
      </c>
      <c r="L19" s="8">
        <v>320926.40700275247</v>
      </c>
      <c r="M19" s="8">
        <v>450187.47116546449</v>
      </c>
      <c r="N19" s="8">
        <v>502421.37286266242</v>
      </c>
      <c r="O19" s="8">
        <v>543012.34535809222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5"/>
      <c r="FU19" s="5"/>
      <c r="FV19" s="5"/>
    </row>
    <row r="20" spans="1:179" s="45" customFormat="1" ht="30" x14ac:dyDescent="0.25">
      <c r="A20" s="64" t="s">
        <v>36</v>
      </c>
      <c r="B20" s="65" t="s">
        <v>10</v>
      </c>
      <c r="C20" s="43">
        <f>SUM(C21:C27)</f>
        <v>3928648.0847000005</v>
      </c>
      <c r="D20" s="43">
        <f t="shared" ref="D20:F20" si="17">SUM(D21:D27)</f>
        <v>4319489.0288892761</v>
      </c>
      <c r="E20" s="43">
        <f t="shared" si="17"/>
        <v>4603613.5367232114</v>
      </c>
      <c r="F20" s="43">
        <f t="shared" si="17"/>
        <v>6083862.258165475</v>
      </c>
      <c r="G20" s="43">
        <f t="shared" ref="G20:N20" si="18">SUM(G21:G27)</f>
        <v>6609819.0994789787</v>
      </c>
      <c r="H20" s="43">
        <f t="shared" si="18"/>
        <v>6727079.4098483073</v>
      </c>
      <c r="I20" s="43">
        <f t="shared" si="18"/>
        <v>6801591.6170250829</v>
      </c>
      <c r="J20" s="43">
        <f t="shared" si="18"/>
        <v>6292433.6588882878</v>
      </c>
      <c r="K20" s="43">
        <f t="shared" si="18"/>
        <v>6647716.4304325162</v>
      </c>
      <c r="L20" s="43">
        <f t="shared" si="18"/>
        <v>4884310.9896464357</v>
      </c>
      <c r="M20" s="43">
        <f t="shared" si="18"/>
        <v>5378610.8824095214</v>
      </c>
      <c r="N20" s="43">
        <f t="shared" si="18"/>
        <v>6225754.3599682888</v>
      </c>
      <c r="O20" s="43">
        <f t="shared" ref="O20" si="19">SUM(O21:O27)</f>
        <v>6989919.5157832159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W20" s="46"/>
    </row>
    <row r="21" spans="1:179" ht="15.75" x14ac:dyDescent="0.25">
      <c r="A21" s="33">
        <v>7.1</v>
      </c>
      <c r="B21" s="34" t="s">
        <v>11</v>
      </c>
      <c r="C21" s="8">
        <v>189924.65280000001</v>
      </c>
      <c r="D21" s="8">
        <v>197386.30876494024</v>
      </c>
      <c r="E21" s="8">
        <v>241272.28568629373</v>
      </c>
      <c r="F21" s="8">
        <v>258189</v>
      </c>
      <c r="G21" s="8">
        <v>263921</v>
      </c>
      <c r="H21" s="8">
        <v>332426</v>
      </c>
      <c r="I21" s="8">
        <v>337324</v>
      </c>
      <c r="J21" s="8">
        <v>355284</v>
      </c>
      <c r="K21" s="8">
        <v>304815.09723742766</v>
      </c>
      <c r="L21" s="8">
        <v>142089</v>
      </c>
      <c r="M21" s="8">
        <v>209035</v>
      </c>
      <c r="N21" s="8">
        <v>238299.9</v>
      </c>
      <c r="O21" s="8">
        <v>292685.53333333298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5"/>
      <c r="FU21" s="5"/>
      <c r="FV21" s="5"/>
    </row>
    <row r="22" spans="1:179" ht="15.75" x14ac:dyDescent="0.25">
      <c r="A22" s="33">
        <v>7.2</v>
      </c>
      <c r="B22" s="34" t="s">
        <v>12</v>
      </c>
      <c r="C22" s="8">
        <v>664297.14240000001</v>
      </c>
      <c r="D22" s="8">
        <v>685228.44135381677</v>
      </c>
      <c r="E22" s="8">
        <v>658150.64287577802</v>
      </c>
      <c r="F22" s="8">
        <v>674288.02546951536</v>
      </c>
      <c r="G22" s="8">
        <v>818176.5905110226</v>
      </c>
      <c r="H22" s="8">
        <v>842530.20172172249</v>
      </c>
      <c r="I22" s="8">
        <v>940529.27427847893</v>
      </c>
      <c r="J22" s="8">
        <v>950574.1125621536</v>
      </c>
      <c r="K22" s="8">
        <v>906743.59994333237</v>
      </c>
      <c r="L22" s="8">
        <v>535615.12036633608</v>
      </c>
      <c r="M22" s="8">
        <v>755620.1418587087</v>
      </c>
      <c r="N22" s="8">
        <v>923508.76274080435</v>
      </c>
      <c r="O22" s="8">
        <v>972844.32495787751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5"/>
      <c r="FU22" s="5"/>
      <c r="FV22" s="5"/>
    </row>
    <row r="23" spans="1:179" ht="15.75" x14ac:dyDescent="0.25">
      <c r="A23" s="33">
        <v>7.3</v>
      </c>
      <c r="B23" s="34" t="s">
        <v>13</v>
      </c>
      <c r="C23" s="8">
        <v>545.85619999999994</v>
      </c>
      <c r="D23" s="8">
        <v>569.32871122197116</v>
      </c>
      <c r="E23" s="8">
        <v>499.12448932516043</v>
      </c>
      <c r="F23" s="8">
        <v>539.45637360320836</v>
      </c>
      <c r="G23" s="8">
        <v>666.24111640420915</v>
      </c>
      <c r="H23" s="8">
        <v>640.26157464616335</v>
      </c>
      <c r="I23" s="8">
        <v>769.63591466231537</v>
      </c>
      <c r="J23" s="8">
        <v>706.15727005238011</v>
      </c>
      <c r="K23" s="8">
        <v>762.76139617309661</v>
      </c>
      <c r="L23" s="8">
        <v>636.70652851664317</v>
      </c>
      <c r="M23" s="8">
        <v>517.31168554111662</v>
      </c>
      <c r="N23" s="8">
        <v>574.80205773365924</v>
      </c>
      <c r="O23" s="8">
        <v>587.45891295561216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5"/>
      <c r="FU23" s="5"/>
      <c r="FV23" s="5"/>
    </row>
    <row r="24" spans="1:179" ht="15.75" x14ac:dyDescent="0.25">
      <c r="A24" s="33">
        <v>7.4</v>
      </c>
      <c r="B24" s="34" t="s">
        <v>14</v>
      </c>
      <c r="C24" s="8">
        <v>98960.576100000006</v>
      </c>
      <c r="D24" s="8">
        <v>170440.6690778528</v>
      </c>
      <c r="E24" s="8">
        <v>135235.46204486027</v>
      </c>
      <c r="F24" s="8">
        <v>230684.33658633279</v>
      </c>
      <c r="G24" s="8">
        <v>426631.37016134552</v>
      </c>
      <c r="H24" s="8">
        <v>441828.21345867438</v>
      </c>
      <c r="I24" s="8">
        <v>427802.73676999129</v>
      </c>
      <c r="J24" s="8">
        <v>212879.38305778598</v>
      </c>
      <c r="K24" s="8">
        <v>347954.07311441004</v>
      </c>
      <c r="L24" s="8">
        <v>152491.26163063574</v>
      </c>
      <c r="M24" s="8">
        <v>161025.63871317194</v>
      </c>
      <c r="N24" s="8">
        <v>184129.3780472076</v>
      </c>
      <c r="O24" s="8">
        <v>209741.51659433151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5"/>
      <c r="FU24" s="5"/>
      <c r="FV24" s="5"/>
    </row>
    <row r="25" spans="1:179" ht="15.75" x14ac:dyDescent="0.25">
      <c r="A25" s="33">
        <v>7.5</v>
      </c>
      <c r="B25" s="34" t="s">
        <v>15</v>
      </c>
      <c r="C25" s="8">
        <v>2368548.8758</v>
      </c>
      <c r="D25" s="8">
        <v>2620503.5614507869</v>
      </c>
      <c r="E25" s="8">
        <v>2822007.1324969195</v>
      </c>
      <c r="F25" s="8">
        <v>4057019.6606233362</v>
      </c>
      <c r="G25" s="8">
        <v>4131632.6297910213</v>
      </c>
      <c r="H25" s="8">
        <v>4185811.3514604708</v>
      </c>
      <c r="I25" s="8">
        <v>4208308.6974576954</v>
      </c>
      <c r="J25" s="8">
        <v>3852053.7973724543</v>
      </c>
      <c r="K25" s="8">
        <v>4084824.5629136316</v>
      </c>
      <c r="L25" s="8">
        <v>3011415.0382048446</v>
      </c>
      <c r="M25" s="8">
        <v>3149887.3109316551</v>
      </c>
      <c r="N25" s="8">
        <v>3562437.0851580948</v>
      </c>
      <c r="O25" s="8">
        <v>4024127.422170328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5"/>
      <c r="FU25" s="5"/>
      <c r="FV25" s="5"/>
    </row>
    <row r="26" spans="1:179" ht="15.75" x14ac:dyDescent="0.25">
      <c r="A26" s="33">
        <v>7.6</v>
      </c>
      <c r="B26" s="34" t="s">
        <v>16</v>
      </c>
      <c r="C26" s="8">
        <v>21246.645199999999</v>
      </c>
      <c r="D26" s="8">
        <v>22704.762614648982</v>
      </c>
      <c r="E26" s="8">
        <v>24598.135919793607</v>
      </c>
      <c r="F26" s="8">
        <v>24343.845351309501</v>
      </c>
      <c r="G26" s="8">
        <v>26810.286181640899</v>
      </c>
      <c r="H26" s="8">
        <v>22871.359756480262</v>
      </c>
      <c r="I26" s="8">
        <v>22107.179824903895</v>
      </c>
      <c r="J26" s="8">
        <v>74689.595370145602</v>
      </c>
      <c r="K26" s="8">
        <v>78768.255761844499</v>
      </c>
      <c r="L26" s="8">
        <v>83360.086189649723</v>
      </c>
      <c r="M26" s="8">
        <v>77395.859184228932</v>
      </c>
      <c r="N26" s="8">
        <v>87060.301839925713</v>
      </c>
      <c r="O26" s="8">
        <v>96537.615605481333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5"/>
      <c r="FU26" s="5"/>
      <c r="FV26" s="5"/>
    </row>
    <row r="27" spans="1:179" ht="30" x14ac:dyDescent="0.25">
      <c r="A27" s="33">
        <v>7.7</v>
      </c>
      <c r="B27" s="34" t="s">
        <v>17</v>
      </c>
      <c r="C27" s="8">
        <v>585124.33620000002</v>
      </c>
      <c r="D27" s="8">
        <v>622655.95691600896</v>
      </c>
      <c r="E27" s="8">
        <v>721850.75321024051</v>
      </c>
      <c r="F27" s="8">
        <v>838797.93376137828</v>
      </c>
      <c r="G27" s="8">
        <v>941980.98171754437</v>
      </c>
      <c r="H27" s="8">
        <v>900972.02187631291</v>
      </c>
      <c r="I27" s="8">
        <v>864750.09277935117</v>
      </c>
      <c r="J27" s="8">
        <v>846246.61325569684</v>
      </c>
      <c r="K27" s="8">
        <v>923848.08006569766</v>
      </c>
      <c r="L27" s="8">
        <v>958703.77672645322</v>
      </c>
      <c r="M27" s="8">
        <v>1025129.6200362155</v>
      </c>
      <c r="N27" s="8">
        <v>1229744.1301245235</v>
      </c>
      <c r="O27" s="8">
        <v>1393395.6442089092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5"/>
      <c r="FU27" s="5"/>
      <c r="FV27" s="5"/>
    </row>
    <row r="28" spans="1:179" ht="15.75" x14ac:dyDescent="0.25">
      <c r="A28" s="35" t="s">
        <v>37</v>
      </c>
      <c r="B28" s="34" t="s">
        <v>18</v>
      </c>
      <c r="C28" s="8">
        <v>5388295</v>
      </c>
      <c r="D28" s="8">
        <v>5914328</v>
      </c>
      <c r="E28" s="8">
        <v>6218539</v>
      </c>
      <c r="F28" s="8">
        <v>6621044</v>
      </c>
      <c r="G28" s="8">
        <v>6758425</v>
      </c>
      <c r="H28" s="8">
        <v>7200558</v>
      </c>
      <c r="I28" s="8">
        <v>7047155</v>
      </c>
      <c r="J28" s="8">
        <v>7424840</v>
      </c>
      <c r="K28" s="8">
        <v>7354412.8238678547</v>
      </c>
      <c r="L28" s="8">
        <v>7530988</v>
      </c>
      <c r="M28" s="8">
        <v>7531351</v>
      </c>
      <c r="N28" s="8">
        <v>7584425</v>
      </c>
      <c r="O28" s="8">
        <v>7807565.3647735696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5"/>
      <c r="FU28" s="5"/>
      <c r="FV28" s="5"/>
    </row>
    <row r="29" spans="1:179" ht="30" x14ac:dyDescent="0.25">
      <c r="A29" s="35" t="s">
        <v>38</v>
      </c>
      <c r="B29" s="34" t="s">
        <v>19</v>
      </c>
      <c r="C29" s="8">
        <v>7248035.9258191502</v>
      </c>
      <c r="D29" s="8">
        <v>7515150.8405772774</v>
      </c>
      <c r="E29" s="8">
        <v>8027468.3109143591</v>
      </c>
      <c r="F29" s="8">
        <v>9229794.7087893821</v>
      </c>
      <c r="G29" s="8">
        <v>9883994.0933749191</v>
      </c>
      <c r="H29" s="8">
        <v>10949302.56913867</v>
      </c>
      <c r="I29" s="8">
        <v>11640513.407624124</v>
      </c>
      <c r="J29" s="8">
        <v>12653267.331430795</v>
      </c>
      <c r="K29" s="8">
        <v>13450988.847213089</v>
      </c>
      <c r="L29" s="8">
        <v>13150569.47103885</v>
      </c>
      <c r="M29" s="8">
        <v>14544428.667280544</v>
      </c>
      <c r="N29" s="8">
        <v>15737129.491644515</v>
      </c>
      <c r="O29" s="8">
        <v>16782364.514952671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5"/>
      <c r="FU29" s="5"/>
      <c r="FV29" s="5"/>
    </row>
    <row r="30" spans="1:179" ht="15.75" x14ac:dyDescent="0.25">
      <c r="A30" s="35" t="s">
        <v>39</v>
      </c>
      <c r="B30" s="34" t="s">
        <v>54</v>
      </c>
      <c r="C30" s="8">
        <v>1956780</v>
      </c>
      <c r="D30" s="8">
        <v>1662494</v>
      </c>
      <c r="E30" s="8">
        <v>1604411</v>
      </c>
      <c r="F30" s="8">
        <v>1665411</v>
      </c>
      <c r="G30" s="8">
        <v>1844708</v>
      </c>
      <c r="H30" s="8">
        <v>1978353.9350579572</v>
      </c>
      <c r="I30" s="8">
        <v>2377291.2708375663</v>
      </c>
      <c r="J30" s="8">
        <v>2510096.7219219366</v>
      </c>
      <c r="K30" s="8">
        <v>2740882.8796993913</v>
      </c>
      <c r="L30" s="8">
        <v>2747774</v>
      </c>
      <c r="M30" s="8">
        <v>2849580</v>
      </c>
      <c r="N30" s="8">
        <v>3094830</v>
      </c>
      <c r="O30" s="8">
        <v>3377395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5"/>
      <c r="FU30" s="5"/>
      <c r="FV30" s="5"/>
    </row>
    <row r="31" spans="1:179" ht="15.75" x14ac:dyDescent="0.25">
      <c r="A31" s="35" t="s">
        <v>40</v>
      </c>
      <c r="B31" s="34" t="s">
        <v>20</v>
      </c>
      <c r="C31" s="8">
        <v>2562671.4816000001</v>
      </c>
      <c r="D31" s="8">
        <v>2674740.3227762673</v>
      </c>
      <c r="E31" s="8">
        <v>2837901.0924142483</v>
      </c>
      <c r="F31" s="8">
        <v>3235927.542284986</v>
      </c>
      <c r="G31" s="8">
        <v>3399058.4215906146</v>
      </c>
      <c r="H31" s="8">
        <v>3822055.5926304767</v>
      </c>
      <c r="I31" s="8">
        <v>4200304.5508335819</v>
      </c>
      <c r="J31" s="8">
        <v>4539920.3387953974</v>
      </c>
      <c r="K31" s="8">
        <v>5045057.1678127805</v>
      </c>
      <c r="L31" s="8">
        <v>4734542.0233360808</v>
      </c>
      <c r="M31" s="8">
        <v>5148780.7360298596</v>
      </c>
      <c r="N31" s="8">
        <v>5663319.369163963</v>
      </c>
      <c r="O31" s="8">
        <v>6227224.4419481913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5"/>
      <c r="FU31" s="5"/>
      <c r="FV31" s="5"/>
    </row>
    <row r="32" spans="1:179" s="46" customFormat="1" ht="15.75" x14ac:dyDescent="0.25">
      <c r="A32" s="54"/>
      <c r="B32" s="55" t="s">
        <v>30</v>
      </c>
      <c r="C32" s="44">
        <f>C17+C20+C28+C29+C30+C31</f>
        <v>25296498.781819154</v>
      </c>
      <c r="D32" s="44">
        <f t="shared" ref="D32:F32" si="20">D17+D20+D28+D29+D30+D31</f>
        <v>26675278.87002378</v>
      </c>
      <c r="E32" s="44">
        <f t="shared" si="20"/>
        <v>28320088.68388775</v>
      </c>
      <c r="F32" s="44">
        <f t="shared" si="20"/>
        <v>31956422.480804898</v>
      </c>
      <c r="G32" s="44">
        <f t="shared" ref="G32:H32" si="21">G17+G20+G28+G29+G30+G31</f>
        <v>34427562.355011679</v>
      </c>
      <c r="H32" s="44">
        <f t="shared" si="21"/>
        <v>36923031.291083105</v>
      </c>
      <c r="I32" s="44">
        <f t="shared" ref="I32:J32" si="22">I17+I20+I28+I29+I30+I31</f>
        <v>38887689.434263423</v>
      </c>
      <c r="J32" s="44">
        <f t="shared" si="22"/>
        <v>40940646.90619804</v>
      </c>
      <c r="K32" s="44">
        <f t="shared" ref="K32:L32" si="23">K17+K20+K28+K29+K30+K31</f>
        <v>43186827.828466713</v>
      </c>
      <c r="L32" s="44">
        <f t="shared" si="23"/>
        <v>39191706.890235774</v>
      </c>
      <c r="M32" s="44">
        <f t="shared" ref="M32:N32" si="24">M17+M20+M28+M29+M30+M31</f>
        <v>42024583.205362797</v>
      </c>
      <c r="N32" s="44">
        <f t="shared" si="24"/>
        <v>45695391.852460667</v>
      </c>
      <c r="O32" s="44">
        <f t="shared" ref="O32" si="25">O17+O20+O28+O29+O30+O31</f>
        <v>49065551.864253297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5"/>
      <c r="FU32" s="45"/>
      <c r="FV32" s="45"/>
    </row>
    <row r="33" spans="1:179" s="45" customFormat="1" ht="15.75" x14ac:dyDescent="0.25">
      <c r="A33" s="56" t="s">
        <v>27</v>
      </c>
      <c r="B33" s="57" t="s">
        <v>41</v>
      </c>
      <c r="C33" s="43">
        <f t="shared" ref="C33:H33" si="26">C6+C11+C13+C14+C15+C17+C20+C28+C29+C30+C31</f>
        <v>30323249.130944099</v>
      </c>
      <c r="D33" s="43">
        <f t="shared" si="26"/>
        <v>32093243.311379723</v>
      </c>
      <c r="E33" s="43">
        <f t="shared" si="26"/>
        <v>34162476.791775405</v>
      </c>
      <c r="F33" s="43">
        <f t="shared" si="26"/>
        <v>37584776.520707101</v>
      </c>
      <c r="G33" s="43">
        <f t="shared" si="26"/>
        <v>41091745.227230251</v>
      </c>
      <c r="H33" s="43">
        <f t="shared" si="26"/>
        <v>43798981.225842886</v>
      </c>
      <c r="I33" s="43">
        <f t="shared" ref="I33:J33" si="27">I6+I11+I13+I14+I15+I17+I20+I28+I29+I30+I31</f>
        <v>46333293.130406767</v>
      </c>
      <c r="J33" s="43">
        <f t="shared" si="27"/>
        <v>48858247.22480239</v>
      </c>
      <c r="K33" s="43">
        <f t="shared" ref="K33:L33" si="28">K6+K11+K13+K14+K15+K17+K20+K28+K29+K30+K31</f>
        <v>51196523.01148656</v>
      </c>
      <c r="L33" s="43">
        <f t="shared" si="28"/>
        <v>47106982.040970303</v>
      </c>
      <c r="M33" s="43">
        <f t="shared" ref="M33:N33" si="29">M6+M11+M13+M14+M15+M17+M20+M28+M29+M30+M31</f>
        <v>50430608.218668833</v>
      </c>
      <c r="N33" s="43">
        <f t="shared" si="29"/>
        <v>54203611.909970425</v>
      </c>
      <c r="O33" s="43">
        <f t="shared" ref="O33" si="30">O6+O11+O13+O14+O15+O17+O20+O28+O29+O30+O31</f>
        <v>58102522.157136112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W33" s="46"/>
    </row>
    <row r="34" spans="1:179" ht="15.75" x14ac:dyDescent="0.25">
      <c r="A34" s="36" t="s">
        <v>43</v>
      </c>
      <c r="B34" s="37" t="s">
        <v>25</v>
      </c>
      <c r="C34" s="8">
        <v>4442090</v>
      </c>
      <c r="D34" s="8">
        <v>4998368.1122592641</v>
      </c>
      <c r="E34" s="8">
        <v>5527878.9740904933</v>
      </c>
      <c r="F34" s="8">
        <v>5564294.5320102759</v>
      </c>
      <c r="G34" s="8">
        <v>6861980.9842560105</v>
      </c>
      <c r="H34" s="8">
        <v>7782894.1318016946</v>
      </c>
      <c r="I34" s="8">
        <v>8259842.1482719881</v>
      </c>
      <c r="J34" s="8">
        <v>8053849.0294790296</v>
      </c>
      <c r="K34" s="8">
        <v>7992543.5471312925</v>
      </c>
      <c r="L34" s="8">
        <v>7026725.5183777343</v>
      </c>
      <c r="M34" s="8">
        <v>8236891.1801418476</v>
      </c>
      <c r="N34" s="8">
        <v>8941419.8821782954</v>
      </c>
      <c r="O34" s="8">
        <v>9618264.5113070682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</row>
    <row r="35" spans="1:179" ht="15.75" x14ac:dyDescent="0.25">
      <c r="A35" s="36" t="s">
        <v>44</v>
      </c>
      <c r="B35" s="37" t="s">
        <v>24</v>
      </c>
      <c r="C35" s="8">
        <v>385589</v>
      </c>
      <c r="D35" s="8">
        <v>428774.79515316477</v>
      </c>
      <c r="E35" s="8">
        <v>399517.50326502608</v>
      </c>
      <c r="F35" s="8">
        <v>313556.10056010255</v>
      </c>
      <c r="G35" s="8">
        <v>391476.05712144001</v>
      </c>
      <c r="H35" s="8">
        <v>405351.47822740488</v>
      </c>
      <c r="I35" s="8">
        <v>391633.13070003083</v>
      </c>
      <c r="J35" s="8">
        <v>379404.14314933395</v>
      </c>
      <c r="K35" s="8">
        <v>572230.93998970604</v>
      </c>
      <c r="L35" s="8">
        <v>770259.8073943099</v>
      </c>
      <c r="M35" s="8">
        <v>627908.75886759197</v>
      </c>
      <c r="N35" s="8">
        <v>546913.67169609561</v>
      </c>
      <c r="O35" s="8">
        <v>496120.64639635896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</row>
    <row r="36" spans="1:179" s="46" customFormat="1" ht="15.75" x14ac:dyDescent="0.25">
      <c r="A36" s="58" t="s">
        <v>45</v>
      </c>
      <c r="B36" s="59" t="s">
        <v>55</v>
      </c>
      <c r="C36" s="44">
        <f>C33+C34-C35</f>
        <v>34379750.130944103</v>
      </c>
      <c r="D36" s="44">
        <f t="shared" ref="D36:F36" si="31">D33+D34-D35</f>
        <v>36662836.628485821</v>
      </c>
      <c r="E36" s="44">
        <f t="shared" si="31"/>
        <v>39290838.262600876</v>
      </c>
      <c r="F36" s="44">
        <f t="shared" si="31"/>
        <v>42835514.952157274</v>
      </c>
      <c r="G36" s="44">
        <f t="shared" ref="G36:N36" si="32">G33+G34-G35</f>
        <v>47562250.154364824</v>
      </c>
      <c r="H36" s="44">
        <f t="shared" si="32"/>
        <v>51176523.879417174</v>
      </c>
      <c r="I36" s="44">
        <f t="shared" si="32"/>
        <v>54201502.147978723</v>
      </c>
      <c r="J36" s="44">
        <f t="shared" si="32"/>
        <v>56532692.111132085</v>
      </c>
      <c r="K36" s="44">
        <f t="shared" si="32"/>
        <v>58616835.618628144</v>
      </c>
      <c r="L36" s="44">
        <f t="shared" si="32"/>
        <v>53363447.751953728</v>
      </c>
      <c r="M36" s="44">
        <f t="shared" si="32"/>
        <v>58039590.639943093</v>
      </c>
      <c r="N36" s="44">
        <f t="shared" si="32"/>
        <v>62598118.120452628</v>
      </c>
      <c r="O36" s="44">
        <f t="shared" ref="O36" si="33">O33+O34-O35</f>
        <v>67224666.022046819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</row>
    <row r="37" spans="1:179" s="46" customFormat="1" ht="15.75" x14ac:dyDescent="0.25">
      <c r="A37" s="58" t="s">
        <v>46</v>
      </c>
      <c r="B37" s="59" t="s">
        <v>42</v>
      </c>
      <c r="C37" s="46">
        <f>GSVA_cur!C37</f>
        <v>170080</v>
      </c>
      <c r="D37" s="46">
        <f>GSVA_cur!D37</f>
        <v>173860</v>
      </c>
      <c r="E37" s="46">
        <f>GSVA_cur!E37</f>
        <v>177640</v>
      </c>
      <c r="F37" s="46">
        <f>GSVA_cur!F37</f>
        <v>181420</v>
      </c>
      <c r="G37" s="46">
        <f>GSVA_cur!G37</f>
        <v>185200</v>
      </c>
      <c r="H37" s="46">
        <f>GSVA_cur!H37</f>
        <v>188980</v>
      </c>
      <c r="I37" s="46">
        <f>GSVA_cur!I37</f>
        <v>192770</v>
      </c>
      <c r="J37" s="46">
        <f>GSVA_cur!J37</f>
        <v>196560</v>
      </c>
      <c r="K37" s="46">
        <f>GSVA_cur!K37</f>
        <v>200350</v>
      </c>
      <c r="L37" s="46">
        <f>GSVA_cur!L37</f>
        <v>204140</v>
      </c>
      <c r="M37" s="46">
        <f>GSVA_cur!M37</f>
        <v>208010</v>
      </c>
      <c r="N37" s="46">
        <f>GSVA_cur!N37</f>
        <v>211950</v>
      </c>
      <c r="O37" s="46">
        <f>GSVA_cur!O37</f>
        <v>215880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</row>
    <row r="38" spans="1:179" s="46" customFormat="1" ht="15.75" x14ac:dyDescent="0.25">
      <c r="A38" s="58" t="s">
        <v>47</v>
      </c>
      <c r="B38" s="59" t="s">
        <v>58</v>
      </c>
      <c r="C38" s="44">
        <f>C36/C37*1000</f>
        <v>202138.70020545687</v>
      </c>
      <c r="D38" s="44">
        <f t="shared" ref="D38:N38" si="34">D36/D37*1000</f>
        <v>210875.62768023595</v>
      </c>
      <c r="E38" s="44">
        <f t="shared" si="34"/>
        <v>221182.38157284888</v>
      </c>
      <c r="F38" s="44">
        <f t="shared" si="34"/>
        <v>236112.41843323378</v>
      </c>
      <c r="G38" s="44">
        <f t="shared" si="34"/>
        <v>256815.60558512324</v>
      </c>
      <c r="H38" s="44">
        <f t="shared" si="34"/>
        <v>270803.91512020939</v>
      </c>
      <c r="I38" s="44">
        <f t="shared" si="34"/>
        <v>281171.87398443074</v>
      </c>
      <c r="J38" s="44">
        <f t="shared" si="34"/>
        <v>287610.35872574319</v>
      </c>
      <c r="K38" s="44">
        <f t="shared" si="34"/>
        <v>292572.1767837691</v>
      </c>
      <c r="L38" s="44">
        <f t="shared" si="34"/>
        <v>261406.13183086965</v>
      </c>
      <c r="M38" s="44">
        <f t="shared" si="34"/>
        <v>279023.07889016438</v>
      </c>
      <c r="N38" s="44">
        <f t="shared" si="34"/>
        <v>295343.79863388831</v>
      </c>
      <c r="O38" s="44">
        <f t="shared" ref="O38" si="35">O36/O37*1000</f>
        <v>311398.30471579963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O38" s="44"/>
      <c r="BP38" s="44"/>
      <c r="BQ38" s="44"/>
      <c r="BR38" s="44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</row>
    <row r="39" spans="1:179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Y39"/>
  <sheetViews>
    <sheetView zoomScale="80" zoomScaleNormal="80" zoomScaleSheetLayoutView="100" workbookViewId="0">
      <pane xSplit="2" ySplit="5" topLeftCell="C30" activePane="bottomRight" state="frozen"/>
      <selection activeCell="AL10" sqref="AL10"/>
      <selection pane="topRight" activeCell="AL10" sqref="AL10"/>
      <selection pane="bottomLeft" activeCell="AL10" sqref="AL10"/>
      <selection pane="bottomRight" activeCell="AL10" sqref="AL10"/>
    </sheetView>
  </sheetViews>
  <sheetFormatPr defaultColWidth="8.85546875" defaultRowHeight="15" x14ac:dyDescent="0.25"/>
  <cols>
    <col min="1" max="1" width="11" style="6" customWidth="1"/>
    <col min="2" max="2" width="37.28515625" style="6" customWidth="1"/>
    <col min="3" max="6" width="11.28515625" style="6" customWidth="1"/>
    <col min="7" max="15" width="11.85546875" style="5" customWidth="1"/>
    <col min="16" max="16" width="11.42578125" style="6" customWidth="1"/>
    <col min="17" max="44" width="9.140625" style="6" customWidth="1"/>
    <col min="45" max="45" width="12.42578125" style="6" customWidth="1"/>
    <col min="46" max="67" width="9.140625" style="6" customWidth="1"/>
    <col min="68" max="68" width="12.140625" style="6" customWidth="1"/>
    <col min="69" max="72" width="9.140625" style="6" customWidth="1"/>
    <col min="73" max="77" width="9.140625" style="6" hidden="1" customWidth="1"/>
    <col min="78" max="78" width="9.140625" style="6" customWidth="1"/>
    <col min="79" max="83" width="9.140625" style="6" hidden="1" customWidth="1"/>
    <col min="84" max="84" width="9.140625" style="6" customWidth="1"/>
    <col min="85" max="89" width="9.140625" style="6" hidden="1" customWidth="1"/>
    <col min="90" max="90" width="9.140625" style="6" customWidth="1"/>
    <col min="91" max="95" width="9.140625" style="6" hidden="1" customWidth="1"/>
    <col min="96" max="96" width="9.140625" style="6" customWidth="1"/>
    <col min="97" max="101" width="9.140625" style="6" hidden="1" customWidth="1"/>
    <col min="102" max="102" width="9.140625" style="5" customWidth="1"/>
    <col min="103" max="107" width="9.140625" style="5" hidden="1" customWidth="1"/>
    <col min="108" max="108" width="9.140625" style="5" customWidth="1"/>
    <col min="109" max="113" width="9.140625" style="5" hidden="1" customWidth="1"/>
    <col min="114" max="114" width="9.140625" style="5" customWidth="1"/>
    <col min="115" max="119" width="9.140625" style="5" hidden="1" customWidth="1"/>
    <col min="120" max="120" width="9.140625" style="5" customWidth="1"/>
    <col min="121" max="150" width="9.140625" style="6" customWidth="1"/>
    <col min="151" max="151" width="9.140625" style="6" hidden="1" customWidth="1"/>
    <col min="152" max="159" width="9.140625" style="6" customWidth="1"/>
    <col min="160" max="160" width="9.140625" style="6" hidden="1" customWidth="1"/>
    <col min="161" max="165" width="9.140625" style="6" customWidth="1"/>
    <col min="166" max="166" width="9.140625" style="6" hidden="1" customWidth="1"/>
    <col min="167" max="176" width="9.140625" style="6" customWidth="1"/>
    <col min="177" max="180" width="8.85546875" style="6"/>
    <col min="181" max="181" width="12.7109375" style="6" bestFit="1" customWidth="1"/>
    <col min="182" max="16384" width="8.85546875" style="6"/>
  </cols>
  <sheetData>
    <row r="1" spans="1:181" ht="21" x14ac:dyDescent="0.35">
      <c r="A1" s="6" t="s">
        <v>53</v>
      </c>
      <c r="B1" s="26" t="s">
        <v>66</v>
      </c>
    </row>
    <row r="2" spans="1:181" ht="15.75" x14ac:dyDescent="0.25">
      <c r="A2" s="27" t="s">
        <v>50</v>
      </c>
      <c r="I2" s="5" t="str">
        <f>[1]GSVA_cur!$I$3</f>
        <v>As on 01.08.2024</v>
      </c>
    </row>
    <row r="3" spans="1:181" ht="15.75" x14ac:dyDescent="0.25">
      <c r="A3" s="27"/>
    </row>
    <row r="4" spans="1:181" ht="15.75" x14ac:dyDescent="0.25">
      <c r="A4" s="27"/>
      <c r="E4" s="28"/>
      <c r="F4" s="28" t="s">
        <v>57</v>
      </c>
    </row>
    <row r="5" spans="1:181" ht="15.75" x14ac:dyDescent="0.25">
      <c r="A5" s="29" t="s">
        <v>0</v>
      </c>
      <c r="B5" s="30" t="s">
        <v>1</v>
      </c>
      <c r="C5" s="6" t="s">
        <v>21</v>
      </c>
      <c r="D5" s="6" t="s">
        <v>22</v>
      </c>
      <c r="E5" s="6" t="s">
        <v>23</v>
      </c>
      <c r="F5" s="6" t="s">
        <v>56</v>
      </c>
      <c r="G5" s="5" t="s">
        <v>65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  <c r="O5" s="5" t="s">
        <v>74</v>
      </c>
    </row>
    <row r="6" spans="1:181" s="45" customFormat="1" ht="15.75" x14ac:dyDescent="0.25">
      <c r="A6" s="56" t="s">
        <v>26</v>
      </c>
      <c r="B6" s="61" t="s">
        <v>2</v>
      </c>
      <c r="C6" s="43">
        <f>SUM(C7:C10)</f>
        <v>279933.0129249451</v>
      </c>
      <c r="D6" s="43">
        <f t="shared" ref="D6:F6" si="0">SUM(D7:D10)</f>
        <v>252391.58757031534</v>
      </c>
      <c r="E6" s="43">
        <f t="shared" si="0"/>
        <v>251978.60440303618</v>
      </c>
      <c r="F6" s="43">
        <f t="shared" si="0"/>
        <v>240407.52856370466</v>
      </c>
      <c r="G6" s="43">
        <f t="shared" ref="G6:N6" si="1">SUM(G7:G10)</f>
        <v>235728.78393608457</v>
      </c>
      <c r="H6" s="43">
        <f t="shared" si="1"/>
        <v>242158.35271830714</v>
      </c>
      <c r="I6" s="43">
        <f t="shared" si="1"/>
        <v>277911.32139779057</v>
      </c>
      <c r="J6" s="43">
        <f t="shared" si="1"/>
        <v>295739.49916863919</v>
      </c>
      <c r="K6" s="43">
        <f t="shared" si="1"/>
        <v>307632.92076009617</v>
      </c>
      <c r="L6" s="43">
        <f t="shared" si="1"/>
        <v>269637.19843385566</v>
      </c>
      <c r="M6" s="43">
        <f t="shared" si="1"/>
        <v>248245.89535209947</v>
      </c>
      <c r="N6" s="43">
        <f t="shared" si="1"/>
        <v>259666.23189704557</v>
      </c>
      <c r="O6" s="43">
        <f t="shared" ref="O6" si="2">SUM(O7:O10)</f>
        <v>298936.28127754951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Y6" s="46"/>
    </row>
    <row r="7" spans="1:181" ht="15.75" x14ac:dyDescent="0.25">
      <c r="A7" s="33">
        <v>1.1000000000000001</v>
      </c>
      <c r="B7" s="34" t="s">
        <v>59</v>
      </c>
      <c r="C7" s="8">
        <v>62741.489816936286</v>
      </c>
      <c r="D7" s="8">
        <v>69038.819200746526</v>
      </c>
      <c r="E7" s="8">
        <v>69272.120863659831</v>
      </c>
      <c r="F7" s="8">
        <v>46291.319474609583</v>
      </c>
      <c r="G7" s="8">
        <v>45876.62342272028</v>
      </c>
      <c r="H7" s="8">
        <v>46737.777660559106</v>
      </c>
      <c r="I7" s="8">
        <v>48209.700706518677</v>
      </c>
      <c r="J7" s="8">
        <v>46764.422115477086</v>
      </c>
      <c r="K7" s="8">
        <v>59086.250426322658</v>
      </c>
      <c r="L7" s="8">
        <v>66175.671124462606</v>
      </c>
      <c r="M7" s="8">
        <v>63943.404405395311</v>
      </c>
      <c r="N7" s="8">
        <v>67353.559857847635</v>
      </c>
      <c r="O7" s="8">
        <v>82487.770698190405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5"/>
      <c r="FW7" s="5"/>
      <c r="FX7" s="5"/>
    </row>
    <row r="8" spans="1:181" ht="15.75" x14ac:dyDescent="0.25">
      <c r="A8" s="33">
        <v>1.2</v>
      </c>
      <c r="B8" s="34" t="s">
        <v>60</v>
      </c>
      <c r="C8" s="8">
        <v>215467.1593316397</v>
      </c>
      <c r="D8" s="8">
        <v>181627.12701207399</v>
      </c>
      <c r="E8" s="8">
        <v>180920.87810445062</v>
      </c>
      <c r="F8" s="8">
        <v>192396.98920772006</v>
      </c>
      <c r="G8" s="8">
        <v>188117.21768894</v>
      </c>
      <c r="H8" s="8">
        <v>193677.37575085391</v>
      </c>
      <c r="I8" s="8">
        <v>227877.10452787281</v>
      </c>
      <c r="J8" s="8">
        <v>247211.75609525756</v>
      </c>
      <c r="K8" s="8">
        <v>246595.5773503684</v>
      </c>
      <c r="L8" s="8">
        <v>201842.91270923949</v>
      </c>
      <c r="M8" s="8">
        <v>182718.45392511497</v>
      </c>
      <c r="N8" s="8">
        <v>191412.49025417544</v>
      </c>
      <c r="O8" s="8">
        <v>215572.64700051522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5"/>
      <c r="FW8" s="5"/>
      <c r="FX8" s="5"/>
    </row>
    <row r="9" spans="1:181" ht="15.75" x14ac:dyDescent="0.25">
      <c r="A9" s="33">
        <v>1.3</v>
      </c>
      <c r="B9" s="34" t="s">
        <v>61</v>
      </c>
      <c r="C9" s="8">
        <v>995.52897636914361</v>
      </c>
      <c r="D9" s="8">
        <v>979.72535749480994</v>
      </c>
      <c r="E9" s="8">
        <v>938.70013492571047</v>
      </c>
      <c r="F9" s="8">
        <v>833.3176813749817</v>
      </c>
      <c r="G9" s="8">
        <v>797.35482442427246</v>
      </c>
      <c r="H9" s="8">
        <v>697.12980453011824</v>
      </c>
      <c r="I9" s="8">
        <v>644.69750256842485</v>
      </c>
      <c r="J9" s="8">
        <v>576.97709535612955</v>
      </c>
      <c r="K9" s="8">
        <v>585.1610204805022</v>
      </c>
      <c r="L9" s="8">
        <v>494.67540015357997</v>
      </c>
      <c r="M9" s="8">
        <v>461.12200158922371</v>
      </c>
      <c r="N9" s="8">
        <v>347.23965502249098</v>
      </c>
      <c r="O9" s="8">
        <v>232.94409884388853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5"/>
      <c r="FW9" s="5"/>
      <c r="FX9" s="5"/>
    </row>
    <row r="10" spans="1:181" ht="15.75" x14ac:dyDescent="0.25">
      <c r="A10" s="33">
        <v>1.4</v>
      </c>
      <c r="B10" s="34" t="s">
        <v>62</v>
      </c>
      <c r="C10" s="8">
        <v>728.83479999999997</v>
      </c>
      <c r="D10" s="8">
        <v>745.91600000000005</v>
      </c>
      <c r="E10" s="8">
        <v>846.90530000000001</v>
      </c>
      <c r="F10" s="8">
        <v>885.90219999999999</v>
      </c>
      <c r="G10" s="8">
        <v>937.58799999999997</v>
      </c>
      <c r="H10" s="8">
        <v>1046.0695023640108</v>
      </c>
      <c r="I10" s="8">
        <v>1179.8186608306628</v>
      </c>
      <c r="J10" s="8">
        <v>1186.3438625484393</v>
      </c>
      <c r="K10" s="8">
        <v>1365.9319629246231</v>
      </c>
      <c r="L10" s="8">
        <v>1123.9392</v>
      </c>
      <c r="M10" s="8">
        <v>1122.9150199999999</v>
      </c>
      <c r="N10" s="8">
        <v>552.94213000000002</v>
      </c>
      <c r="O10" s="8">
        <v>642.91948000000002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5"/>
      <c r="FW10" s="5"/>
      <c r="FX10" s="5"/>
    </row>
    <row r="11" spans="1:181" ht="15.75" x14ac:dyDescent="0.25">
      <c r="A11" s="35" t="s">
        <v>31</v>
      </c>
      <c r="B11" s="34" t="s">
        <v>3</v>
      </c>
      <c r="C11" s="8">
        <v>679588.25379999995</v>
      </c>
      <c r="D11" s="8">
        <v>655962.95479999995</v>
      </c>
      <c r="E11" s="8">
        <v>869631.75840000005</v>
      </c>
      <c r="F11" s="8">
        <v>818162.48</v>
      </c>
      <c r="G11" s="8">
        <v>632047.11580000003</v>
      </c>
      <c r="H11" s="8">
        <v>546394.32716891856</v>
      </c>
      <c r="I11" s="8">
        <v>583959.15806202125</v>
      </c>
      <c r="J11" s="8">
        <v>879533.32134059328</v>
      </c>
      <c r="K11" s="8">
        <v>867232.43368457328</v>
      </c>
      <c r="L11" s="8">
        <v>769646.92500000005</v>
      </c>
      <c r="M11" s="8">
        <v>865312.96739999996</v>
      </c>
      <c r="N11" s="8">
        <v>976107.147083672</v>
      </c>
      <c r="O11" s="8">
        <v>1049159.0905056517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5"/>
      <c r="FW11" s="5"/>
      <c r="FX11" s="5"/>
    </row>
    <row r="12" spans="1:181" s="46" customFormat="1" ht="15.75" x14ac:dyDescent="0.25">
      <c r="A12" s="54"/>
      <c r="B12" s="55" t="s">
        <v>28</v>
      </c>
      <c r="C12" s="44">
        <f>C6+C11</f>
        <v>959521.26672494505</v>
      </c>
      <c r="D12" s="44">
        <f t="shared" ref="D12:F12" si="3">D6+D11</f>
        <v>908354.54237031529</v>
      </c>
      <c r="E12" s="44">
        <f t="shared" si="3"/>
        <v>1121610.3628030363</v>
      </c>
      <c r="F12" s="44">
        <f t="shared" si="3"/>
        <v>1058570.0085637046</v>
      </c>
      <c r="G12" s="44">
        <f t="shared" ref="G12:H12" si="4">G6+G11</f>
        <v>867775.89973608463</v>
      </c>
      <c r="H12" s="44">
        <f t="shared" si="4"/>
        <v>788552.67988722574</v>
      </c>
      <c r="I12" s="44">
        <f t="shared" ref="I12:N12" si="5">I6+I11</f>
        <v>861870.47945981182</v>
      </c>
      <c r="J12" s="44">
        <f t="shared" si="5"/>
        <v>1175272.8205092326</v>
      </c>
      <c r="K12" s="44">
        <f t="shared" si="5"/>
        <v>1174865.3544446696</v>
      </c>
      <c r="L12" s="44">
        <f t="shared" si="5"/>
        <v>1039284.1234338557</v>
      </c>
      <c r="M12" s="44">
        <f t="shared" si="5"/>
        <v>1113558.8627520995</v>
      </c>
      <c r="N12" s="44">
        <f t="shared" si="5"/>
        <v>1235773.3789807176</v>
      </c>
      <c r="O12" s="44">
        <f t="shared" ref="O12" si="6">O6+O11</f>
        <v>1348095.3717832011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5"/>
      <c r="FW12" s="45"/>
      <c r="FX12" s="45"/>
    </row>
    <row r="13" spans="1:181" s="5" customFormat="1" ht="15.75" x14ac:dyDescent="0.25">
      <c r="A13" s="31" t="s">
        <v>32</v>
      </c>
      <c r="B13" s="32" t="s">
        <v>4</v>
      </c>
      <c r="C13" s="7">
        <v>1591118.5064000001</v>
      </c>
      <c r="D13" s="7">
        <v>2008471.5839999998</v>
      </c>
      <c r="E13" s="7">
        <v>2205989.6949999998</v>
      </c>
      <c r="F13" s="7">
        <v>1986198.4632000001</v>
      </c>
      <c r="G13" s="7">
        <v>2781575.9403938968</v>
      </c>
      <c r="H13" s="7">
        <v>2676151.9581703749</v>
      </c>
      <c r="I13" s="7">
        <v>2710600.7338999789</v>
      </c>
      <c r="J13" s="7">
        <v>2813120.5120627722</v>
      </c>
      <c r="K13" s="7">
        <v>2941668.6861612983</v>
      </c>
      <c r="L13" s="7">
        <v>2904080.6556024123</v>
      </c>
      <c r="M13" s="7">
        <v>3592692.2173534064</v>
      </c>
      <c r="N13" s="7">
        <v>3848860.0978596536</v>
      </c>
      <c r="O13" s="7">
        <v>4003322.321782751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Y13" s="6"/>
    </row>
    <row r="14" spans="1:181" ht="30" x14ac:dyDescent="0.25">
      <c r="A14" s="35" t="s">
        <v>33</v>
      </c>
      <c r="B14" s="34" t="s">
        <v>5</v>
      </c>
      <c r="C14" s="8">
        <v>261374.83100000001</v>
      </c>
      <c r="D14" s="8">
        <v>468099.36349999998</v>
      </c>
      <c r="E14" s="8">
        <v>590568.06559999997</v>
      </c>
      <c r="F14" s="8">
        <v>645547.07550000004</v>
      </c>
      <c r="G14" s="8">
        <v>883566.14519999991</v>
      </c>
      <c r="H14" s="8">
        <v>1091226.2883379334</v>
      </c>
      <c r="I14" s="8">
        <v>1484846.6380481832</v>
      </c>
      <c r="J14" s="8">
        <v>1518042.0229650021</v>
      </c>
      <c r="K14" s="8">
        <v>1481716.2375672883</v>
      </c>
      <c r="L14" s="8">
        <v>1278024.8642529075</v>
      </c>
      <c r="M14" s="8">
        <v>1508815.5053835455</v>
      </c>
      <c r="N14" s="8">
        <v>1707883.8499196214</v>
      </c>
      <c r="O14" s="8">
        <v>1920263.710356921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7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7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7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5"/>
      <c r="FW14" s="5"/>
      <c r="FX14" s="5"/>
    </row>
    <row r="15" spans="1:181" ht="15.75" x14ac:dyDescent="0.25">
      <c r="A15" s="35" t="s">
        <v>34</v>
      </c>
      <c r="B15" s="34" t="s">
        <v>6</v>
      </c>
      <c r="C15" s="8">
        <v>1588184.7450000001</v>
      </c>
      <c r="D15" s="8">
        <v>1692371.2623999999</v>
      </c>
      <c r="E15" s="8">
        <v>1862414.4909999999</v>
      </c>
      <c r="F15" s="8">
        <v>1869749.437467698</v>
      </c>
      <c r="G15" s="8">
        <v>1958129.5035340118</v>
      </c>
      <c r="H15" s="8">
        <v>2318378.0307654217</v>
      </c>
      <c r="I15" s="8">
        <v>2745368.2566766357</v>
      </c>
      <c r="J15" s="8">
        <v>3124147.8580905725</v>
      </c>
      <c r="K15" s="8">
        <v>3120294.8099196008</v>
      </c>
      <c r="L15" s="8">
        <v>2999989.1121984473</v>
      </c>
      <c r="M15" s="8">
        <v>3956088.7140155602</v>
      </c>
      <c r="N15" s="8">
        <v>4622213.703637071</v>
      </c>
      <c r="O15" s="8">
        <v>5095681.7843339825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7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7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7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5"/>
      <c r="FW15" s="5"/>
      <c r="FX15" s="5"/>
    </row>
    <row r="16" spans="1:181" s="46" customFormat="1" ht="15.75" x14ac:dyDescent="0.25">
      <c r="A16" s="54"/>
      <c r="B16" s="55" t="s">
        <v>29</v>
      </c>
      <c r="C16" s="44">
        <f>+C13+C14+C15</f>
        <v>3440678.0824000002</v>
      </c>
      <c r="D16" s="44">
        <f t="shared" ref="D16:F16" si="7">+D13+D14+D15</f>
        <v>4168942.2098999997</v>
      </c>
      <c r="E16" s="44">
        <f t="shared" si="7"/>
        <v>4658972.2515999991</v>
      </c>
      <c r="F16" s="44">
        <f t="shared" si="7"/>
        <v>4501494.9761676984</v>
      </c>
      <c r="G16" s="44">
        <f t="shared" ref="G16:H16" si="8">+G13+G14+G15</f>
        <v>5623271.5891279085</v>
      </c>
      <c r="H16" s="44">
        <f t="shared" si="8"/>
        <v>6085756.2772737294</v>
      </c>
      <c r="I16" s="44">
        <f t="shared" ref="I16:K16" si="9">+I13+I14+I15</f>
        <v>6940815.6286247978</v>
      </c>
      <c r="J16" s="44">
        <f t="shared" si="9"/>
        <v>7455310.3931183461</v>
      </c>
      <c r="K16" s="44">
        <f t="shared" si="9"/>
        <v>7543679.7336481884</v>
      </c>
      <c r="L16" s="44">
        <f t="shared" ref="L16:N16" si="10">+L13+L14+L15</f>
        <v>7182094.6320537664</v>
      </c>
      <c r="M16" s="44">
        <f t="shared" si="10"/>
        <v>9057596.4367525131</v>
      </c>
      <c r="N16" s="44">
        <f t="shared" si="10"/>
        <v>10178957.651416346</v>
      </c>
      <c r="O16" s="44">
        <f t="shared" ref="O16" si="11">+O13+O14+O15</f>
        <v>11019267.816473655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3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3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5"/>
      <c r="FW16" s="45"/>
      <c r="FX16" s="45"/>
    </row>
    <row r="17" spans="1:181" s="45" customFormat="1" ht="15.75" x14ac:dyDescent="0.25">
      <c r="A17" s="56" t="s">
        <v>35</v>
      </c>
      <c r="B17" s="61" t="s">
        <v>7</v>
      </c>
      <c r="C17" s="43">
        <f>C18+C19</f>
        <v>3927832.2897000001</v>
      </c>
      <c r="D17" s="43">
        <f t="shared" ref="D17:F17" si="12">D18+D19</f>
        <v>4559580.0151669709</v>
      </c>
      <c r="E17" s="43">
        <f t="shared" si="12"/>
        <v>5244632.9665999999</v>
      </c>
      <c r="F17" s="43">
        <f t="shared" si="12"/>
        <v>5361929.8993000006</v>
      </c>
      <c r="G17" s="43">
        <f t="shared" ref="G17:H17" si="13">G18+G19</f>
        <v>5974797.7585999994</v>
      </c>
      <c r="H17" s="43">
        <f t="shared" si="13"/>
        <v>6368962.5037667304</v>
      </c>
      <c r="I17" s="43">
        <f t="shared" ref="I17:K17" si="14">I18+I19</f>
        <v>7106887.5029273089</v>
      </c>
      <c r="J17" s="43">
        <f t="shared" si="14"/>
        <v>8127152.9409000846</v>
      </c>
      <c r="K17" s="43">
        <f t="shared" si="14"/>
        <v>8691224.567114301</v>
      </c>
      <c r="L17" s="43">
        <f t="shared" ref="L17:N17" si="15">L18+L19</f>
        <v>6499650.2759547057</v>
      </c>
      <c r="M17" s="43">
        <f t="shared" si="15"/>
        <v>7854356.4743897729</v>
      </c>
      <c r="N17" s="43">
        <f t="shared" si="15"/>
        <v>9892505.0816303454</v>
      </c>
      <c r="O17" s="43">
        <f t="shared" ref="O17" si="16">O18+O19</f>
        <v>10419923.153003536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Y17" s="46"/>
    </row>
    <row r="18" spans="1:181" ht="15.75" x14ac:dyDescent="0.25">
      <c r="A18" s="33">
        <v>6.1</v>
      </c>
      <c r="B18" s="34" t="s">
        <v>8</v>
      </c>
      <c r="C18" s="8">
        <v>3554472.5046000001</v>
      </c>
      <c r="D18" s="8">
        <v>4148003.3664999995</v>
      </c>
      <c r="E18" s="8">
        <v>4799955.2403999995</v>
      </c>
      <c r="F18" s="8">
        <v>4894980.0897000004</v>
      </c>
      <c r="G18" s="8">
        <v>5477518.3603999997</v>
      </c>
      <c r="H18" s="8">
        <v>5793411.0670945421</v>
      </c>
      <c r="I18" s="8">
        <v>6452053.6032805908</v>
      </c>
      <c r="J18" s="8">
        <v>7404065.3823011508</v>
      </c>
      <c r="K18" s="8">
        <v>7884022.2768298909</v>
      </c>
      <c r="L18" s="8">
        <v>6207402.6159111951</v>
      </c>
      <c r="M18" s="8">
        <v>7359753.6573947277</v>
      </c>
      <c r="N18" s="8">
        <v>9278126.7267970964</v>
      </c>
      <c r="O18" s="8">
        <v>9769857.2971203569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5"/>
      <c r="FW18" s="5"/>
      <c r="FX18" s="5"/>
    </row>
    <row r="19" spans="1:181" ht="15.75" x14ac:dyDescent="0.25">
      <c r="A19" s="33">
        <v>6.2</v>
      </c>
      <c r="B19" s="34" t="s">
        <v>9</v>
      </c>
      <c r="C19" s="8">
        <v>373359.78509999998</v>
      </c>
      <c r="D19" s="8">
        <v>411576.6486669716</v>
      </c>
      <c r="E19" s="8">
        <v>444677.72619999998</v>
      </c>
      <c r="F19" s="8">
        <v>466949.80959999998</v>
      </c>
      <c r="G19" s="8">
        <v>497279.39820000005</v>
      </c>
      <c r="H19" s="8">
        <v>575551.43667218846</v>
      </c>
      <c r="I19" s="8">
        <v>654833.89964671782</v>
      </c>
      <c r="J19" s="8">
        <v>723087.55859893397</v>
      </c>
      <c r="K19" s="8">
        <v>807202.2902844107</v>
      </c>
      <c r="L19" s="8">
        <v>292247.66004351026</v>
      </c>
      <c r="M19" s="8">
        <v>494602.8169950447</v>
      </c>
      <c r="N19" s="8">
        <v>614378.35483324982</v>
      </c>
      <c r="O19" s="8">
        <v>650065.85588317958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5"/>
      <c r="FW19" s="5"/>
      <c r="FX19" s="5"/>
    </row>
    <row r="20" spans="1:181" s="45" customFormat="1" ht="30" x14ac:dyDescent="0.25">
      <c r="A20" s="64" t="s">
        <v>36</v>
      </c>
      <c r="B20" s="65" t="s">
        <v>10</v>
      </c>
      <c r="C20" s="43">
        <f>SUM(C21:C27)</f>
        <v>3410354.0847000005</v>
      </c>
      <c r="D20" s="43">
        <f t="shared" ref="D20:F20" si="17">SUM(D21:D27)</f>
        <v>3868857.6920000003</v>
      </c>
      <c r="E20" s="43">
        <f t="shared" si="17"/>
        <v>4226075.6079000002</v>
      </c>
      <c r="F20" s="43">
        <f t="shared" si="17"/>
        <v>5619527.2757999999</v>
      </c>
      <c r="G20" s="43">
        <f t="shared" ref="G20:N20" si="18">SUM(G21:G27)</f>
        <v>5940776.0750000002</v>
      </c>
      <c r="H20" s="43">
        <f t="shared" si="18"/>
        <v>6407705.0337498263</v>
      </c>
      <c r="I20" s="43">
        <f t="shared" si="18"/>
        <v>6577129.0649023652</v>
      </c>
      <c r="J20" s="43">
        <f t="shared" si="18"/>
        <v>6329646.8560698172</v>
      </c>
      <c r="K20" s="43">
        <f t="shared" si="18"/>
        <v>7093182.4749492761</v>
      </c>
      <c r="L20" s="43">
        <f t="shared" si="18"/>
        <v>5192719.8019791422</v>
      </c>
      <c r="M20" s="43">
        <f t="shared" si="18"/>
        <v>6694114.1460134806</v>
      </c>
      <c r="N20" s="43">
        <f t="shared" si="18"/>
        <v>8229572.1444918588</v>
      </c>
      <c r="O20" s="43">
        <f t="shared" ref="O20" si="19">SUM(O21:O27)</f>
        <v>9362025.3933044039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Y20" s="46"/>
    </row>
    <row r="21" spans="1:181" ht="15.75" x14ac:dyDescent="0.25">
      <c r="A21" s="33">
        <v>7.1</v>
      </c>
      <c r="B21" s="34" t="s">
        <v>11</v>
      </c>
      <c r="C21" s="8">
        <v>167349.65280000001</v>
      </c>
      <c r="D21" s="8">
        <v>179320.57399999999</v>
      </c>
      <c r="E21" s="8">
        <v>216758.79500000001</v>
      </c>
      <c r="F21" s="8">
        <v>248553</v>
      </c>
      <c r="G21" s="8">
        <v>262940</v>
      </c>
      <c r="H21" s="8">
        <v>382134.56411668618</v>
      </c>
      <c r="I21" s="8">
        <v>386315.68360058195</v>
      </c>
      <c r="J21" s="8">
        <v>404753.08221572556</v>
      </c>
      <c r="K21" s="8">
        <v>425847.49440635374</v>
      </c>
      <c r="L21" s="8">
        <v>179780</v>
      </c>
      <c r="M21" s="8">
        <v>267287</v>
      </c>
      <c r="N21" s="8">
        <v>351539.78499999997</v>
      </c>
      <c r="O21" s="8">
        <v>437962.04666666698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5"/>
      <c r="FW21" s="5"/>
      <c r="FX21" s="5"/>
    </row>
    <row r="22" spans="1:181" ht="15.75" x14ac:dyDescent="0.25">
      <c r="A22" s="33">
        <v>7.2</v>
      </c>
      <c r="B22" s="34" t="s">
        <v>12</v>
      </c>
      <c r="C22" s="8">
        <v>621827.14240000001</v>
      </c>
      <c r="D22" s="8">
        <v>674917.3345</v>
      </c>
      <c r="E22" s="8">
        <v>671320.59519999998</v>
      </c>
      <c r="F22" s="8">
        <v>675226.71550000005</v>
      </c>
      <c r="G22" s="8">
        <v>784935.7</v>
      </c>
      <c r="H22" s="8">
        <v>851644.66698665544</v>
      </c>
      <c r="I22" s="8">
        <v>981767.38394813321</v>
      </c>
      <c r="J22" s="8">
        <v>1044552.2157648576</v>
      </c>
      <c r="K22" s="8">
        <v>1050556.2588136704</v>
      </c>
      <c r="L22" s="8">
        <v>655175.04220000003</v>
      </c>
      <c r="M22" s="8">
        <v>1100110.8363000001</v>
      </c>
      <c r="N22" s="8">
        <v>1401623.1826957343</v>
      </c>
      <c r="O22" s="8">
        <v>1489572.6245523947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5"/>
      <c r="FW22" s="5"/>
      <c r="FX22" s="5"/>
    </row>
    <row r="23" spans="1:181" ht="15.75" x14ac:dyDescent="0.25">
      <c r="A23" s="33">
        <v>7.3</v>
      </c>
      <c r="B23" s="34" t="s">
        <v>13</v>
      </c>
      <c r="C23" s="8">
        <v>353.85619999999994</v>
      </c>
      <c r="D23" s="8">
        <v>357.09180000000003</v>
      </c>
      <c r="E23" s="8">
        <v>301.09439999999995</v>
      </c>
      <c r="F23" s="8">
        <v>363.25940000000003</v>
      </c>
      <c r="G23" s="8">
        <v>417.24199999999996</v>
      </c>
      <c r="H23" s="8">
        <v>486.46678729523705</v>
      </c>
      <c r="I23" s="8">
        <v>613.94520959625629</v>
      </c>
      <c r="J23" s="8">
        <v>657.6982048871655</v>
      </c>
      <c r="K23" s="8">
        <v>759.00641945648033</v>
      </c>
      <c r="L23" s="8">
        <v>679.08100000000002</v>
      </c>
      <c r="M23" s="8">
        <v>661.22649999999999</v>
      </c>
      <c r="N23" s="8">
        <v>760.81856905857694</v>
      </c>
      <c r="O23" s="8">
        <v>793.82496962195387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5"/>
      <c r="FW23" s="5"/>
      <c r="FX23" s="5"/>
    </row>
    <row r="24" spans="1:181" ht="15.75" x14ac:dyDescent="0.25">
      <c r="A24" s="33">
        <v>7.4</v>
      </c>
      <c r="B24" s="34" t="s">
        <v>14</v>
      </c>
      <c r="C24" s="8">
        <v>26336.576100000006</v>
      </c>
      <c r="D24" s="8">
        <v>100553.14069999999</v>
      </c>
      <c r="E24" s="8">
        <v>71624.014399999985</v>
      </c>
      <c r="F24" s="8">
        <v>164023.93590000001</v>
      </c>
      <c r="G24" s="8">
        <v>362689.408</v>
      </c>
      <c r="H24" s="8">
        <v>407997.8141652068</v>
      </c>
      <c r="I24" s="8">
        <v>404010.47090443305</v>
      </c>
      <c r="J24" s="8">
        <v>180505.07519998075</v>
      </c>
      <c r="K24" s="8">
        <v>270771.05025018071</v>
      </c>
      <c r="L24" s="8">
        <v>27665.96644613336</v>
      </c>
      <c r="M24" s="8">
        <v>35183.943670097971</v>
      </c>
      <c r="N24" s="8">
        <v>57775.966875428276</v>
      </c>
      <c r="O24" s="8">
        <v>76702.877248780511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5"/>
      <c r="FW24" s="5"/>
      <c r="FX24" s="5"/>
    </row>
    <row r="25" spans="1:181" ht="15.75" x14ac:dyDescent="0.25">
      <c r="A25" s="33">
        <v>7.5</v>
      </c>
      <c r="B25" s="34" t="s">
        <v>15</v>
      </c>
      <c r="C25" s="8">
        <v>2099966.8758</v>
      </c>
      <c r="D25" s="8">
        <v>2353730.3782000002</v>
      </c>
      <c r="E25" s="8">
        <v>2646588.4144000001</v>
      </c>
      <c r="F25" s="8">
        <v>3807144.2724000001</v>
      </c>
      <c r="G25" s="8">
        <v>3730450.6660000002</v>
      </c>
      <c r="H25" s="8">
        <v>3987632.9596931278</v>
      </c>
      <c r="I25" s="8">
        <v>4082884.8661909085</v>
      </c>
      <c r="J25" s="8">
        <v>3941713.0842248248</v>
      </c>
      <c r="K25" s="8">
        <v>4478015.7635450484</v>
      </c>
      <c r="L25" s="8">
        <v>3351480.9512</v>
      </c>
      <c r="M25" s="8">
        <v>4087108.6942999996</v>
      </c>
      <c r="N25" s="8">
        <v>4823331.1216190029</v>
      </c>
      <c r="O25" s="8">
        <v>5535677.205762553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5"/>
      <c r="FW25" s="5"/>
      <c r="FX25" s="5"/>
    </row>
    <row r="26" spans="1:181" ht="15.75" x14ac:dyDescent="0.25">
      <c r="A26" s="33">
        <v>7.6</v>
      </c>
      <c r="B26" s="34" t="s">
        <v>16</v>
      </c>
      <c r="C26" s="8">
        <v>18188.645199999999</v>
      </c>
      <c r="D26" s="8">
        <v>21014.748800000001</v>
      </c>
      <c r="E26" s="8">
        <v>23402.0635</v>
      </c>
      <c r="F26" s="8">
        <v>23236.0926</v>
      </c>
      <c r="G26" s="8">
        <v>24685.059000000001</v>
      </c>
      <c r="H26" s="8">
        <v>21439.221502272547</v>
      </c>
      <c r="I26" s="8">
        <v>21361.802245225681</v>
      </c>
      <c r="J26" s="8">
        <v>81584.001375347536</v>
      </c>
      <c r="K26" s="8">
        <v>86949.314439430178</v>
      </c>
      <c r="L26" s="8">
        <v>92277.131259685804</v>
      </c>
      <c r="M26" s="8">
        <v>95288.134859129554</v>
      </c>
      <c r="N26" s="8">
        <v>118414.70975598523</v>
      </c>
      <c r="O26" s="8">
        <v>129971.11932217631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5"/>
      <c r="FW26" s="5"/>
      <c r="FX26" s="5"/>
    </row>
    <row r="27" spans="1:181" ht="30" x14ac:dyDescent="0.25">
      <c r="A27" s="33">
        <v>7.7</v>
      </c>
      <c r="B27" s="34" t="s">
        <v>17</v>
      </c>
      <c r="C27" s="8">
        <v>476331.33620000002</v>
      </c>
      <c r="D27" s="8">
        <v>538964.424</v>
      </c>
      <c r="E27" s="8">
        <v>596080.63100000005</v>
      </c>
      <c r="F27" s="8">
        <v>700980</v>
      </c>
      <c r="G27" s="8">
        <v>774658</v>
      </c>
      <c r="H27" s="8">
        <v>756369.34049858258</v>
      </c>
      <c r="I27" s="8">
        <v>700174.91280348622</v>
      </c>
      <c r="J27" s="8">
        <v>675881.69908419345</v>
      </c>
      <c r="K27" s="8">
        <v>780283.58707513672</v>
      </c>
      <c r="L27" s="8">
        <v>885661.62987332325</v>
      </c>
      <c r="M27" s="8">
        <v>1108474.310384253</v>
      </c>
      <c r="N27" s="8">
        <v>1476126.5599766492</v>
      </c>
      <c r="O27" s="8">
        <v>1691345.69478221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5"/>
      <c r="FW27" s="5"/>
      <c r="FX27" s="5"/>
    </row>
    <row r="28" spans="1:181" ht="15.75" x14ac:dyDescent="0.25">
      <c r="A28" s="35" t="s">
        <v>37</v>
      </c>
      <c r="B28" s="34" t="s">
        <v>18</v>
      </c>
      <c r="C28" s="8">
        <v>5303210</v>
      </c>
      <c r="D28" s="8">
        <v>5886620</v>
      </c>
      <c r="E28" s="8">
        <v>6341724</v>
      </c>
      <c r="F28" s="8">
        <v>6852921</v>
      </c>
      <c r="G28" s="8">
        <v>7143093</v>
      </c>
      <c r="H28" s="8">
        <v>7590562.4832629953</v>
      </c>
      <c r="I28" s="8">
        <v>7996343.7761589959</v>
      </c>
      <c r="J28" s="8">
        <v>9083140.0675056875</v>
      </c>
      <c r="K28" s="8">
        <v>9409694</v>
      </c>
      <c r="L28" s="8">
        <v>9660447</v>
      </c>
      <c r="M28" s="8">
        <v>10374811</v>
      </c>
      <c r="N28" s="8">
        <v>11928566.319333334</v>
      </c>
      <c r="O28" s="8">
        <v>13108562.195947334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5"/>
      <c r="FW28" s="5"/>
      <c r="FX28" s="5"/>
    </row>
    <row r="29" spans="1:181" ht="30" x14ac:dyDescent="0.25">
      <c r="A29" s="35" t="s">
        <v>38</v>
      </c>
      <c r="B29" s="34" t="s">
        <v>19</v>
      </c>
      <c r="C29" s="8">
        <v>6659467.9258191502</v>
      </c>
      <c r="D29" s="8">
        <v>7525305.3818512</v>
      </c>
      <c r="E29" s="8">
        <v>8743473.0483123362</v>
      </c>
      <c r="F29" s="8">
        <v>10360383.922157779</v>
      </c>
      <c r="G29" s="8">
        <v>11511522.759745605</v>
      </c>
      <c r="H29" s="8">
        <v>13397767.488346374</v>
      </c>
      <c r="I29" s="8">
        <v>14995559.598522894</v>
      </c>
      <c r="J29" s="8">
        <v>16569728.453572266</v>
      </c>
      <c r="K29" s="8">
        <v>18250539.102066763</v>
      </c>
      <c r="L29" s="8">
        <v>18359972.690567821</v>
      </c>
      <c r="M29" s="8">
        <v>21346186.010612153</v>
      </c>
      <c r="N29" s="8">
        <v>24236614.609934051</v>
      </c>
      <c r="O29" s="8">
        <v>26509486.938980162</v>
      </c>
      <c r="P29" s="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5"/>
      <c r="FW29" s="5"/>
      <c r="FX29" s="5"/>
    </row>
    <row r="30" spans="1:181" ht="15.75" x14ac:dyDescent="0.25">
      <c r="A30" s="35" t="s">
        <v>39</v>
      </c>
      <c r="B30" s="34" t="s">
        <v>54</v>
      </c>
      <c r="C30" s="8">
        <v>1511908</v>
      </c>
      <c r="D30" s="8">
        <v>1403336</v>
      </c>
      <c r="E30" s="8">
        <v>1471122</v>
      </c>
      <c r="F30" s="8">
        <v>1620121</v>
      </c>
      <c r="G30" s="8">
        <v>1888018</v>
      </c>
      <c r="H30" s="8">
        <v>2128483</v>
      </c>
      <c r="I30" s="8">
        <v>2818834.3677235404</v>
      </c>
      <c r="J30" s="8">
        <v>2968950.9302099999</v>
      </c>
      <c r="K30" s="8">
        <v>3389390.677730843</v>
      </c>
      <c r="L30" s="8">
        <v>3526125</v>
      </c>
      <c r="M30" s="8">
        <v>3837645.9464474907</v>
      </c>
      <c r="N30" s="8">
        <v>4311121.0058216462</v>
      </c>
      <c r="O30" s="8">
        <v>4876448.0716842497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5"/>
      <c r="FW30" s="5"/>
      <c r="FX30" s="5"/>
    </row>
    <row r="31" spans="1:181" ht="15.75" x14ac:dyDescent="0.25">
      <c r="A31" s="35" t="s">
        <v>40</v>
      </c>
      <c r="B31" s="34" t="s">
        <v>20</v>
      </c>
      <c r="C31" s="8">
        <v>2195529.4816000001</v>
      </c>
      <c r="D31" s="8">
        <v>2539005.0817432003</v>
      </c>
      <c r="E31" s="8">
        <v>2873592.908525683</v>
      </c>
      <c r="F31" s="8">
        <v>3417525.1947360388</v>
      </c>
      <c r="G31" s="8">
        <v>3900894.1575999996</v>
      </c>
      <c r="H31" s="8">
        <v>4595803.5156452665</v>
      </c>
      <c r="I31" s="8">
        <v>4965667.5645483434</v>
      </c>
      <c r="J31" s="8">
        <v>5816567.235046641</v>
      </c>
      <c r="K31" s="8">
        <v>6877365.8471930167</v>
      </c>
      <c r="L31" s="8">
        <v>6598558.2286855187</v>
      </c>
      <c r="M31" s="8">
        <v>7680966.3217112236</v>
      </c>
      <c r="N31" s="8">
        <v>8710568.2401511371</v>
      </c>
      <c r="O31" s="8">
        <v>9738394.0788402278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5"/>
      <c r="FW31" s="5"/>
      <c r="FX31" s="5"/>
    </row>
    <row r="32" spans="1:181" s="46" customFormat="1" ht="15.75" x14ac:dyDescent="0.25">
      <c r="A32" s="54"/>
      <c r="B32" s="55" t="s">
        <v>30</v>
      </c>
      <c r="C32" s="44">
        <f>C17+C20+C28+C29+C30+C31</f>
        <v>23008301.781819154</v>
      </c>
      <c r="D32" s="44">
        <f t="shared" ref="D32:F32" si="20">D17+D20+D28+D29+D30+D31</f>
        <v>25782704.170761373</v>
      </c>
      <c r="E32" s="44">
        <f t="shared" si="20"/>
        <v>28900620.531338021</v>
      </c>
      <c r="F32" s="44">
        <f t="shared" si="20"/>
        <v>33232408.291993815</v>
      </c>
      <c r="G32" s="44">
        <f t="shared" ref="G32:H32" si="21">G17+G20+G28+G29+G30+G31</f>
        <v>36359101.750945605</v>
      </c>
      <c r="H32" s="44">
        <f t="shared" si="21"/>
        <v>40489284.024771191</v>
      </c>
      <c r="I32" s="44">
        <f t="shared" ref="I32:J32" si="22">I17+I20+I28+I29+I30+I31</f>
        <v>44460421.874783449</v>
      </c>
      <c r="J32" s="44">
        <f t="shared" si="22"/>
        <v>48895186.483304493</v>
      </c>
      <c r="K32" s="44">
        <f t="shared" ref="K32:L32" si="23">K17+K20+K28+K29+K30+K31</f>
        <v>53711396.669054203</v>
      </c>
      <c r="L32" s="44">
        <f t="shared" si="23"/>
        <v>49837472.99718719</v>
      </c>
      <c r="M32" s="44">
        <f t="shared" ref="M32:N32" si="24">M17+M20+M28+M29+M30+M31</f>
        <v>57788079.899174124</v>
      </c>
      <c r="N32" s="44">
        <f t="shared" si="24"/>
        <v>67308947.401362374</v>
      </c>
      <c r="O32" s="44">
        <f t="shared" ref="O32" si="25">O17+O20+O28+O29+O30+O31</f>
        <v>74014839.831759915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5"/>
      <c r="FW32" s="45"/>
      <c r="FX32" s="45"/>
    </row>
    <row r="33" spans="1:181" s="45" customFormat="1" ht="15.75" x14ac:dyDescent="0.25">
      <c r="A33" s="56" t="s">
        <v>27</v>
      </c>
      <c r="B33" s="57" t="s">
        <v>51</v>
      </c>
      <c r="C33" s="43">
        <f t="shared" ref="C33:H33" si="26">C6+C11+C13+C14+C15+C17+C20+C28+C29+C30+C31</f>
        <v>27408501.130944099</v>
      </c>
      <c r="D33" s="43">
        <f t="shared" si="26"/>
        <v>30860000.923031688</v>
      </c>
      <c r="E33" s="43">
        <f t="shared" si="26"/>
        <v>34681203.14574106</v>
      </c>
      <c r="F33" s="43">
        <f t="shared" si="26"/>
        <v>38792473.276725225</v>
      </c>
      <c r="G33" s="43">
        <f t="shared" si="26"/>
        <v>42850149.239809602</v>
      </c>
      <c r="H33" s="43">
        <f t="shared" si="26"/>
        <v>47363592.981932148</v>
      </c>
      <c r="I33" s="43">
        <f t="shared" ref="I33:J33" si="27">I6+I11+I13+I14+I15+I17+I20+I28+I29+I30+I31</f>
        <v>52263107.98286806</v>
      </c>
      <c r="J33" s="43">
        <f t="shared" si="27"/>
        <v>57525769.696932077</v>
      </c>
      <c r="K33" s="43">
        <f t="shared" ref="K33:L33" si="28">K6+K11+K13+K14+K15+K17+K20+K28+K29+K30+K31</f>
        <v>62429941.757147059</v>
      </c>
      <c r="L33" s="43">
        <f t="shared" si="28"/>
        <v>58058851.752674811</v>
      </c>
      <c r="M33" s="43">
        <f t="shared" ref="M33:N33" si="29">M6+M11+M13+M14+M15+M17+M20+M28+M29+M30+M31</f>
        <v>67959235.198678732</v>
      </c>
      <c r="N33" s="43">
        <f t="shared" si="29"/>
        <v>78723678.431759432</v>
      </c>
      <c r="O33" s="43">
        <f t="shared" ref="O33" si="30">O6+O11+O13+O14+O15+O17+O20+O28+O29+O30+O31</f>
        <v>86382203.020016775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Y33" s="46"/>
    </row>
    <row r="34" spans="1:181" s="46" customFormat="1" ht="15.75" x14ac:dyDescent="0.25">
      <c r="A34" s="58" t="s">
        <v>43</v>
      </c>
      <c r="B34" s="59" t="s">
        <v>25</v>
      </c>
      <c r="C34" s="44">
        <f>GSVA_cur!C34</f>
        <v>4442090</v>
      </c>
      <c r="D34" s="44">
        <f>GSVA_cur!D34</f>
        <v>5380588</v>
      </c>
      <c r="E34" s="44">
        <f>GSVA_cur!E34</f>
        <v>6308016</v>
      </c>
      <c r="F34" s="44">
        <f>GSVA_cur!F34</f>
        <v>6467335</v>
      </c>
      <c r="G34" s="44">
        <f>GSVA_cur!G34</f>
        <v>7794019</v>
      </c>
      <c r="H34" s="44">
        <f>GSVA_cur!H34</f>
        <v>9143997</v>
      </c>
      <c r="I34" s="44">
        <f>GSVA_cur!I34</f>
        <v>9713289.2896102089</v>
      </c>
      <c r="J34" s="44">
        <f>GSVA_cur!J34</f>
        <v>9648511.1373158749</v>
      </c>
      <c r="K34" s="44">
        <f>GSVA_cur!K34</f>
        <v>9734918.0404059142</v>
      </c>
      <c r="L34" s="44">
        <f>GSVA_cur!L34</f>
        <v>8670979.2896781247</v>
      </c>
      <c r="M34" s="44">
        <f>GSVA_cur!M34</f>
        <v>11482226.305117738</v>
      </c>
      <c r="N34" s="44">
        <f>GSVA_cur!N34</f>
        <v>13635665.320321901</v>
      </c>
      <c r="O34" s="44">
        <f>GSVA_cur!O34</f>
        <v>14562052.470118899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</row>
    <row r="35" spans="1:181" s="46" customFormat="1" ht="15.75" x14ac:dyDescent="0.25">
      <c r="A35" s="58" t="s">
        <v>44</v>
      </c>
      <c r="B35" s="59" t="s">
        <v>24</v>
      </c>
      <c r="C35" s="44">
        <f>GSVA_cur!C35</f>
        <v>385589</v>
      </c>
      <c r="D35" s="44">
        <f>GSVA_cur!D35</f>
        <v>500578</v>
      </c>
      <c r="E35" s="44">
        <f>GSVA_cur!E35</f>
        <v>505118</v>
      </c>
      <c r="F35" s="44">
        <f>GSVA_cur!F35</f>
        <v>411143</v>
      </c>
      <c r="G35" s="44">
        <f>GSVA_cur!G35</f>
        <v>591803</v>
      </c>
      <c r="H35" s="44">
        <f>GSVA_cur!H35</f>
        <v>653030</v>
      </c>
      <c r="I35" s="44">
        <f>GSVA_cur!I35</f>
        <v>613257</v>
      </c>
      <c r="J35" s="44">
        <f>GSVA_cur!J35</f>
        <v>593473</v>
      </c>
      <c r="K35" s="44">
        <f>GSVA_cur!K35</f>
        <v>880668</v>
      </c>
      <c r="L35" s="44">
        <f>GSVA_cur!L35</f>
        <v>933191</v>
      </c>
      <c r="M35" s="44">
        <f>GSVA_cur!M35</f>
        <v>1184485</v>
      </c>
      <c r="N35" s="44">
        <f>GSVA_cur!N35</f>
        <v>1195404.066666666</v>
      </c>
      <c r="O35" s="44">
        <f>GSVA_cur!O35</f>
        <v>1227150.895238095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</row>
    <row r="36" spans="1:181" s="46" customFormat="1" ht="15.75" x14ac:dyDescent="0.25">
      <c r="A36" s="58" t="s">
        <v>45</v>
      </c>
      <c r="B36" s="59" t="s">
        <v>63</v>
      </c>
      <c r="C36" s="44">
        <f>C33+C34-C35</f>
        <v>31465002.130944099</v>
      </c>
      <c r="D36" s="44">
        <f t="shared" ref="D36:M36" si="31">D33+D34-D35</f>
        <v>35740010.923031688</v>
      </c>
      <c r="E36" s="44">
        <f t="shared" si="31"/>
        <v>40484101.14574106</v>
      </c>
      <c r="F36" s="44">
        <f t="shared" si="31"/>
        <v>44848665.276725225</v>
      </c>
      <c r="G36" s="44">
        <f t="shared" si="31"/>
        <v>50052365.239809602</v>
      </c>
      <c r="H36" s="44">
        <f t="shared" si="31"/>
        <v>55854559.981932148</v>
      </c>
      <c r="I36" s="44">
        <f t="shared" si="31"/>
        <v>61363140.272478268</v>
      </c>
      <c r="J36" s="44">
        <f t="shared" si="31"/>
        <v>66580807.834247947</v>
      </c>
      <c r="K36" s="44">
        <f t="shared" si="31"/>
        <v>71284191.797552973</v>
      </c>
      <c r="L36" s="44">
        <f t="shared" si="31"/>
        <v>65796640.042352937</v>
      </c>
      <c r="M36" s="44">
        <f t="shared" si="31"/>
        <v>78256976.503796473</v>
      </c>
      <c r="N36" s="44">
        <f t="shared" ref="N36" si="32">N33+N34-N35</f>
        <v>91163939.685414672</v>
      </c>
      <c r="O36" s="44">
        <f t="shared" ref="O36" si="33">O33+O34-O35</f>
        <v>99717104.594897568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</row>
    <row r="37" spans="1:181" s="46" customFormat="1" ht="15.75" x14ac:dyDescent="0.25">
      <c r="A37" s="58" t="s">
        <v>46</v>
      </c>
      <c r="B37" s="59" t="s">
        <v>42</v>
      </c>
      <c r="C37" s="46">
        <f>GSVA_cur!C37</f>
        <v>170080</v>
      </c>
      <c r="D37" s="46">
        <f>GSVA_cur!D37</f>
        <v>173860</v>
      </c>
      <c r="E37" s="46">
        <f>GSVA_cur!E37</f>
        <v>177640</v>
      </c>
      <c r="F37" s="46">
        <f>GSVA_cur!F37</f>
        <v>181420</v>
      </c>
      <c r="G37" s="46">
        <f>GSVA_cur!G37</f>
        <v>185200</v>
      </c>
      <c r="H37" s="46">
        <f>GSVA_cur!H37</f>
        <v>188980</v>
      </c>
      <c r="I37" s="46">
        <f>GSVA_cur!I37</f>
        <v>192770</v>
      </c>
      <c r="J37" s="46">
        <f>GSVA_cur!J37</f>
        <v>196560</v>
      </c>
      <c r="K37" s="46">
        <f>GSVA_cur!K37</f>
        <v>200350</v>
      </c>
      <c r="L37" s="46">
        <f>GSVA_cur!L37</f>
        <v>204140</v>
      </c>
      <c r="M37" s="46">
        <f>GSVA_cur!M37</f>
        <v>208010</v>
      </c>
      <c r="N37" s="46">
        <f>GSVA_cur!N37</f>
        <v>211950</v>
      </c>
      <c r="O37" s="46">
        <f>GSVA_cur!O37</f>
        <v>215880</v>
      </c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</row>
    <row r="38" spans="1:181" s="46" customFormat="1" ht="15.75" x14ac:dyDescent="0.25">
      <c r="A38" s="58" t="s">
        <v>47</v>
      </c>
      <c r="B38" s="59" t="s">
        <v>64</v>
      </c>
      <c r="C38" s="44">
        <f>C36/C37*1000</f>
        <v>185001.18844628468</v>
      </c>
      <c r="D38" s="44">
        <f t="shared" ref="D38:M38" si="34">D36/D37*1000</f>
        <v>205567.76097452946</v>
      </c>
      <c r="E38" s="44">
        <f t="shared" si="34"/>
        <v>227899.69120547772</v>
      </c>
      <c r="F38" s="44">
        <f t="shared" si="34"/>
        <v>247209.04683455641</v>
      </c>
      <c r="G38" s="44">
        <f t="shared" si="34"/>
        <v>270261.15140285966</v>
      </c>
      <c r="H38" s="44">
        <f t="shared" si="34"/>
        <v>295558.04837513046</v>
      </c>
      <c r="I38" s="44">
        <f t="shared" si="34"/>
        <v>318323.08073081012</v>
      </c>
      <c r="J38" s="44">
        <f t="shared" si="34"/>
        <v>338730.198586935</v>
      </c>
      <c r="K38" s="44">
        <f t="shared" si="34"/>
        <v>355798.31194186659</v>
      </c>
      <c r="L38" s="44">
        <f t="shared" si="34"/>
        <v>322311.35515995364</v>
      </c>
      <c r="M38" s="44">
        <f t="shared" si="34"/>
        <v>376217.3765866856</v>
      </c>
      <c r="N38" s="44">
        <f t="shared" ref="N38" si="35">N36/N37*1000</f>
        <v>430120.02682432026</v>
      </c>
      <c r="O38" s="44">
        <f t="shared" ref="O38" si="36">O36/O37*1000</f>
        <v>461909.87861264392</v>
      </c>
      <c r="P38" s="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Q38" s="44"/>
      <c r="BR38" s="44"/>
      <c r="BS38" s="44"/>
      <c r="BT38" s="44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</row>
    <row r="39" spans="1:181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W39"/>
  <sheetViews>
    <sheetView zoomScale="80" zoomScaleNormal="80" zoomScaleSheetLayoutView="100" workbookViewId="0">
      <pane xSplit="2" ySplit="5" topLeftCell="C6" activePane="bottomRight" state="frozen"/>
      <selection activeCell="AL10" sqref="AL10"/>
      <selection pane="topRight" activeCell="AL10" sqref="AL10"/>
      <selection pane="bottomLeft" activeCell="AL10" sqref="AL10"/>
      <selection pane="bottomRight" activeCell="AL10" sqref="AL10"/>
    </sheetView>
  </sheetViews>
  <sheetFormatPr defaultColWidth="8.85546875" defaultRowHeight="15" x14ac:dyDescent="0.25"/>
  <cols>
    <col min="1" max="1" width="11" style="6" customWidth="1"/>
    <col min="2" max="2" width="36.85546875" style="6" customWidth="1"/>
    <col min="3" max="6" width="10.85546875" style="6" customWidth="1"/>
    <col min="7" max="15" width="11.85546875" style="5" customWidth="1"/>
    <col min="16" max="42" width="9.140625" style="6" customWidth="1"/>
    <col min="43" max="43" width="12.42578125" style="6" customWidth="1"/>
    <col min="44" max="65" width="9.140625" style="6" customWidth="1"/>
    <col min="66" max="66" width="12.140625" style="6" customWidth="1"/>
    <col min="67" max="70" width="9.140625" style="6" customWidth="1"/>
    <col min="71" max="75" width="9.140625" style="6" hidden="1" customWidth="1"/>
    <col min="76" max="76" width="9.140625" style="6" customWidth="1"/>
    <col min="77" max="81" width="9.140625" style="6" hidden="1" customWidth="1"/>
    <col min="82" max="82" width="9.140625" style="6" customWidth="1"/>
    <col min="83" max="87" width="9.140625" style="6" hidden="1" customWidth="1"/>
    <col min="88" max="88" width="9.140625" style="6" customWidth="1"/>
    <col min="89" max="93" width="9.140625" style="6" hidden="1" customWidth="1"/>
    <col min="94" max="94" width="9.140625" style="6" customWidth="1"/>
    <col min="95" max="99" width="9.140625" style="6" hidden="1" customWidth="1"/>
    <col min="100" max="100" width="9.140625" style="5" customWidth="1"/>
    <col min="101" max="105" width="9.140625" style="5" hidden="1" customWidth="1"/>
    <col min="106" max="106" width="9.140625" style="5" customWidth="1"/>
    <col min="107" max="111" width="9.140625" style="5" hidden="1" customWidth="1"/>
    <col min="112" max="112" width="9.140625" style="5" customWidth="1"/>
    <col min="113" max="117" width="9.140625" style="5" hidden="1" customWidth="1"/>
    <col min="118" max="118" width="9.140625" style="5" customWidth="1"/>
    <col min="119" max="148" width="9.140625" style="6" customWidth="1"/>
    <col min="149" max="149" width="9.140625" style="6" hidden="1" customWidth="1"/>
    <col min="150" max="157" width="9.140625" style="6" customWidth="1"/>
    <col min="158" max="158" width="9.140625" style="6" hidden="1" customWidth="1"/>
    <col min="159" max="163" width="9.140625" style="6" customWidth="1"/>
    <col min="164" max="164" width="9.140625" style="6" hidden="1" customWidth="1"/>
    <col min="165" max="174" width="9.140625" style="6" customWidth="1"/>
    <col min="175" max="178" width="8.85546875" style="6"/>
    <col min="179" max="179" width="12.7109375" style="6" bestFit="1" customWidth="1"/>
    <col min="180" max="16384" width="8.85546875" style="6"/>
  </cols>
  <sheetData>
    <row r="1" spans="1:179" ht="21" x14ac:dyDescent="0.35">
      <c r="A1" s="6" t="s">
        <v>53</v>
      </c>
      <c r="B1" s="26" t="s">
        <v>66</v>
      </c>
    </row>
    <row r="2" spans="1:179" ht="15.75" x14ac:dyDescent="0.25">
      <c r="A2" s="27" t="s">
        <v>52</v>
      </c>
      <c r="I2" s="5" t="str">
        <f>[1]GSVA_cur!$I$3</f>
        <v>As on 01.08.2024</v>
      </c>
    </row>
    <row r="3" spans="1:179" ht="15.75" x14ac:dyDescent="0.25">
      <c r="A3" s="27"/>
    </row>
    <row r="4" spans="1:179" ht="15.75" x14ac:dyDescent="0.25">
      <c r="A4" s="27"/>
      <c r="E4" s="28"/>
      <c r="F4" s="28" t="s">
        <v>57</v>
      </c>
    </row>
    <row r="5" spans="1:179" ht="15.75" x14ac:dyDescent="0.25">
      <c r="A5" s="29" t="s">
        <v>0</v>
      </c>
      <c r="B5" s="30" t="s">
        <v>1</v>
      </c>
      <c r="C5" s="6" t="s">
        <v>21</v>
      </c>
      <c r="D5" s="6" t="s">
        <v>22</v>
      </c>
      <c r="E5" s="6" t="s">
        <v>23</v>
      </c>
      <c r="F5" s="6" t="s">
        <v>56</v>
      </c>
      <c r="G5" s="5" t="s">
        <v>65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  <c r="O5" s="5" t="s">
        <v>74</v>
      </c>
    </row>
    <row r="6" spans="1:179" s="45" customFormat="1" ht="15.75" x14ac:dyDescent="0.25">
      <c r="A6" s="56" t="s">
        <v>26</v>
      </c>
      <c r="B6" s="61" t="s">
        <v>2</v>
      </c>
      <c r="C6" s="43">
        <f>SUM(C7:C10)</f>
        <v>279933.0129249451</v>
      </c>
      <c r="D6" s="43">
        <f t="shared" ref="D6:F6" si="0">SUM(D7:D10)</f>
        <v>218119.13977916999</v>
      </c>
      <c r="E6" s="43">
        <f t="shared" si="0"/>
        <v>202766.1483362258</v>
      </c>
      <c r="F6" s="43">
        <f t="shared" si="0"/>
        <v>175409.67064159954</v>
      </c>
      <c r="G6" s="43">
        <f t="shared" ref="G6:N6" si="1">SUM(G7:G10)</f>
        <v>160028.78423242277</v>
      </c>
      <c r="H6" s="43">
        <f t="shared" si="1"/>
        <v>164867.35432025415</v>
      </c>
      <c r="I6" s="43">
        <f t="shared" si="1"/>
        <v>175776.26772164332</v>
      </c>
      <c r="J6" s="43">
        <f t="shared" si="1"/>
        <v>188802.69238281451</v>
      </c>
      <c r="K6" s="43">
        <f t="shared" si="1"/>
        <v>184094.95797016061</v>
      </c>
      <c r="L6" s="43">
        <f t="shared" si="1"/>
        <v>147652.09777359254</v>
      </c>
      <c r="M6" s="43">
        <f t="shared" si="1"/>
        <v>133573.99877553823</v>
      </c>
      <c r="N6" s="43">
        <f t="shared" si="1"/>
        <v>133972.11834970291</v>
      </c>
      <c r="O6" s="43">
        <f t="shared" ref="O6" si="2">SUM(O7:O10)</f>
        <v>140194.63856748544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W6" s="46"/>
    </row>
    <row r="7" spans="1:179" ht="15.75" x14ac:dyDescent="0.25">
      <c r="A7" s="33">
        <v>1.1000000000000001</v>
      </c>
      <c r="B7" s="34" t="s">
        <v>59</v>
      </c>
      <c r="C7" s="8">
        <v>62741.489816936286</v>
      </c>
      <c r="D7" s="8">
        <v>57427.357483719054</v>
      </c>
      <c r="E7" s="8">
        <v>51343.621522876878</v>
      </c>
      <c r="F7" s="8">
        <v>23598.426003779943</v>
      </c>
      <c r="G7" s="8">
        <v>17276.621207394459</v>
      </c>
      <c r="H7" s="8">
        <v>17229.42541628897</v>
      </c>
      <c r="I7" s="8">
        <v>15111.680946833882</v>
      </c>
      <c r="J7" s="8">
        <v>15312.908344042216</v>
      </c>
      <c r="K7" s="8">
        <v>16106.38051331176</v>
      </c>
      <c r="L7" s="8">
        <v>16943.834659688455</v>
      </c>
      <c r="M7" s="8">
        <v>15637.769256523377</v>
      </c>
      <c r="N7" s="8">
        <v>15373.742169620342</v>
      </c>
      <c r="O7" s="8">
        <v>16023.217857731677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5"/>
      <c r="FU7" s="5"/>
      <c r="FV7" s="5"/>
    </row>
    <row r="8" spans="1:179" ht="15.75" x14ac:dyDescent="0.25">
      <c r="A8" s="33">
        <v>1.2</v>
      </c>
      <c r="B8" s="34" t="s">
        <v>60</v>
      </c>
      <c r="C8" s="8">
        <v>215467.1593316397</v>
      </c>
      <c r="D8" s="8">
        <v>159146.19974339352</v>
      </c>
      <c r="E8" s="8">
        <v>149964.97059354198</v>
      </c>
      <c r="F8" s="8">
        <v>150423.2319985324</v>
      </c>
      <c r="G8" s="8">
        <v>141395.44412874704</v>
      </c>
      <c r="H8" s="8">
        <v>146387.63556672327</v>
      </c>
      <c r="I8" s="8">
        <v>159377.97925643536</v>
      </c>
      <c r="J8" s="8">
        <v>172283.11341255155</v>
      </c>
      <c r="K8" s="8">
        <v>166699.53733800532</v>
      </c>
      <c r="L8" s="8">
        <v>129580.96978681948</v>
      </c>
      <c r="M8" s="8">
        <v>116888.36805973189</v>
      </c>
      <c r="N8" s="8">
        <v>118020.68182944797</v>
      </c>
      <c r="O8" s="8">
        <v>123579.90953194692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5"/>
      <c r="FU8" s="5"/>
      <c r="FV8" s="5"/>
    </row>
    <row r="9" spans="1:179" ht="15.75" x14ac:dyDescent="0.25">
      <c r="A9" s="33">
        <v>1.3</v>
      </c>
      <c r="B9" s="34" t="s">
        <v>61</v>
      </c>
      <c r="C9" s="8">
        <v>995.52897636914361</v>
      </c>
      <c r="D9" s="8">
        <v>863.65934488609116</v>
      </c>
      <c r="E9" s="8">
        <v>785.63067851178312</v>
      </c>
      <c r="F9" s="8">
        <v>716.08440141432584</v>
      </c>
      <c r="G9" s="8">
        <v>644.57629584139477</v>
      </c>
      <c r="H9" s="8">
        <v>506.98664233400712</v>
      </c>
      <c r="I9" s="8">
        <v>474.68912690103463</v>
      </c>
      <c r="J9" s="8">
        <v>409.53451632474639</v>
      </c>
      <c r="K9" s="8">
        <v>416.07452108275436</v>
      </c>
      <c r="L9" s="8">
        <v>356.32567755438816</v>
      </c>
      <c r="M9" s="8">
        <v>308.90149600092764</v>
      </c>
      <c r="N9" s="8">
        <v>264.717775419117</v>
      </c>
      <c r="O9" s="8">
        <v>223.54234776252542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5"/>
      <c r="FU9" s="5"/>
      <c r="FV9" s="5"/>
    </row>
    <row r="10" spans="1:179" ht="15.75" x14ac:dyDescent="0.25">
      <c r="A10" s="33">
        <v>1.4</v>
      </c>
      <c r="B10" s="34" t="s">
        <v>62</v>
      </c>
      <c r="C10" s="8">
        <v>728.83479999999997</v>
      </c>
      <c r="D10" s="8">
        <v>681.92320717131474</v>
      </c>
      <c r="E10" s="8">
        <v>671.92554129518953</v>
      </c>
      <c r="F10" s="8">
        <v>671.92823787286761</v>
      </c>
      <c r="G10" s="8">
        <v>712.14260043986451</v>
      </c>
      <c r="H10" s="8">
        <v>743.30669490789751</v>
      </c>
      <c r="I10" s="8">
        <v>811.9183914730379</v>
      </c>
      <c r="J10" s="8">
        <v>797.13610989596964</v>
      </c>
      <c r="K10" s="8">
        <v>872.96559776076185</v>
      </c>
      <c r="L10" s="8">
        <v>770.96764953021159</v>
      </c>
      <c r="M10" s="8">
        <v>738.95996328202227</v>
      </c>
      <c r="N10" s="8">
        <v>312.97657521546546</v>
      </c>
      <c r="O10" s="8">
        <v>367.9688300443317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5"/>
      <c r="FU10" s="5"/>
      <c r="FV10" s="5"/>
    </row>
    <row r="11" spans="1:179" ht="15.75" x14ac:dyDescent="0.25">
      <c r="A11" s="35" t="s">
        <v>31</v>
      </c>
      <c r="B11" s="34" t="s">
        <v>3</v>
      </c>
      <c r="C11" s="8">
        <v>679588.25379999995</v>
      </c>
      <c r="D11" s="8">
        <v>596257.79277879943</v>
      </c>
      <c r="E11" s="8">
        <v>720019.98105713748</v>
      </c>
      <c r="F11" s="8">
        <v>806002.84160422313</v>
      </c>
      <c r="G11" s="8">
        <v>883997.3848430228</v>
      </c>
      <c r="H11" s="8">
        <v>804109.09653113119</v>
      </c>
      <c r="I11" s="8">
        <v>858620.49337280577</v>
      </c>
      <c r="J11" s="8">
        <v>1000753.5875626768</v>
      </c>
      <c r="K11" s="8">
        <v>1094062.0395588581</v>
      </c>
      <c r="L11" s="8">
        <v>1239524.1057640756</v>
      </c>
      <c r="M11" s="8">
        <v>823236.6363890249</v>
      </c>
      <c r="N11" s="8">
        <v>598375.83981222566</v>
      </c>
      <c r="O11" s="8">
        <v>666966.92128548434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5"/>
      <c r="FU11" s="5"/>
      <c r="FV11" s="5"/>
    </row>
    <row r="12" spans="1:179" s="46" customFormat="1" ht="15.75" x14ac:dyDescent="0.25">
      <c r="A12" s="54"/>
      <c r="B12" s="55" t="s">
        <v>28</v>
      </c>
      <c r="C12" s="44">
        <f>C6+C11</f>
        <v>959521.26672494505</v>
      </c>
      <c r="D12" s="44">
        <f t="shared" ref="D12:F12" si="3">D6+D11</f>
        <v>814376.93255796935</v>
      </c>
      <c r="E12" s="44">
        <f t="shared" si="3"/>
        <v>922786.12939336326</v>
      </c>
      <c r="F12" s="44">
        <f t="shared" si="3"/>
        <v>981412.5122458227</v>
      </c>
      <c r="G12" s="44">
        <f t="shared" ref="G12:H12" si="4">G6+G11</f>
        <v>1044026.1690754455</v>
      </c>
      <c r="H12" s="44">
        <f t="shared" si="4"/>
        <v>968976.45085138537</v>
      </c>
      <c r="I12" s="44">
        <f t="shared" ref="I12:N12" si="5">I6+I11</f>
        <v>1034396.7610944491</v>
      </c>
      <c r="J12" s="44">
        <f t="shared" si="5"/>
        <v>1189556.2799454913</v>
      </c>
      <c r="K12" s="44">
        <f t="shared" si="5"/>
        <v>1278156.9975290187</v>
      </c>
      <c r="L12" s="44">
        <f t="shared" si="5"/>
        <v>1387176.2035376681</v>
      </c>
      <c r="M12" s="44">
        <f t="shared" si="5"/>
        <v>956810.63516456308</v>
      </c>
      <c r="N12" s="44">
        <f t="shared" si="5"/>
        <v>732347.95816192857</v>
      </c>
      <c r="O12" s="44">
        <f t="shared" ref="O12" si="6">O6+O11</f>
        <v>807161.55985296983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5"/>
      <c r="FU12" s="45"/>
      <c r="FV12" s="45"/>
    </row>
    <row r="13" spans="1:179" s="5" customFormat="1" ht="15.75" x14ac:dyDescent="0.25">
      <c r="A13" s="31" t="s">
        <v>32</v>
      </c>
      <c r="B13" s="32" t="s">
        <v>4</v>
      </c>
      <c r="C13" s="7">
        <v>1591118.5064000001</v>
      </c>
      <c r="D13" s="7">
        <v>1892053.359267463</v>
      </c>
      <c r="E13" s="7">
        <v>1992032.3696232415</v>
      </c>
      <c r="F13" s="7">
        <v>1744813.862175432</v>
      </c>
      <c r="G13" s="7">
        <v>2500208.8822607561</v>
      </c>
      <c r="H13" s="7">
        <v>2385360.356579503</v>
      </c>
      <c r="I13" s="7">
        <v>2389422.6841034717</v>
      </c>
      <c r="J13" s="7">
        <v>2418847.3893404999</v>
      </c>
      <c r="K13" s="7">
        <v>2546709.7866693144</v>
      </c>
      <c r="L13" s="7">
        <v>2529110.4859474907</v>
      </c>
      <c r="M13" s="7">
        <v>2837736.638234904</v>
      </c>
      <c r="N13" s="7">
        <v>2833495.7326141987</v>
      </c>
      <c r="O13" s="7">
        <v>2956418.0227544117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W13" s="6"/>
    </row>
    <row r="14" spans="1:179" ht="30" x14ac:dyDescent="0.25">
      <c r="A14" s="35" t="s">
        <v>33</v>
      </c>
      <c r="B14" s="34" t="s">
        <v>5</v>
      </c>
      <c r="C14" s="8">
        <v>261374.83100000001</v>
      </c>
      <c r="D14" s="8">
        <v>426142.48628689197</v>
      </c>
      <c r="E14" s="8">
        <v>506644.51874010323</v>
      </c>
      <c r="F14" s="8">
        <v>530891.48487074929</v>
      </c>
      <c r="G14" s="8">
        <v>691945.15605343273</v>
      </c>
      <c r="H14" s="8">
        <v>766294.54325617698</v>
      </c>
      <c r="I14" s="8">
        <v>998436.82100837491</v>
      </c>
      <c r="J14" s="8">
        <v>990972.8047621866</v>
      </c>
      <c r="K14" s="8">
        <v>914392.87206784682</v>
      </c>
      <c r="L14" s="8">
        <v>874650.14753334387</v>
      </c>
      <c r="M14" s="8">
        <v>973395.83039160585</v>
      </c>
      <c r="N14" s="8">
        <v>918147.80313947669</v>
      </c>
      <c r="O14" s="8">
        <v>994528.37753149809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7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7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7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5"/>
      <c r="FU14" s="5"/>
      <c r="FV14" s="5"/>
    </row>
    <row r="15" spans="1:179" ht="15.75" x14ac:dyDescent="0.25">
      <c r="A15" s="35" t="s">
        <v>34</v>
      </c>
      <c r="B15" s="34" t="s">
        <v>6</v>
      </c>
      <c r="C15" s="8">
        <v>1588184.7450000001</v>
      </c>
      <c r="D15" s="8">
        <v>1541607.6632436176</v>
      </c>
      <c r="E15" s="8">
        <v>1567100.0901309522</v>
      </c>
      <c r="F15" s="8">
        <v>1499867.1806101953</v>
      </c>
      <c r="G15" s="8">
        <v>1508531.2219819683</v>
      </c>
      <c r="H15" s="8">
        <v>1689236.0653241267</v>
      </c>
      <c r="I15" s="8">
        <v>1910244.5446626532</v>
      </c>
      <c r="J15" s="8">
        <v>2109286.5843443675</v>
      </c>
      <c r="K15" s="8">
        <v>2030945.0228573456</v>
      </c>
      <c r="L15" s="8">
        <v>1873890.3137160253</v>
      </c>
      <c r="M15" s="8">
        <v>2333466.9095149599</v>
      </c>
      <c r="N15" s="8">
        <v>2625496.7713434612</v>
      </c>
      <c r="O15" s="8">
        <v>2820179.6514842813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7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7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7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5"/>
      <c r="FU15" s="5"/>
      <c r="FV15" s="5"/>
    </row>
    <row r="16" spans="1:179" s="46" customFormat="1" ht="15.75" x14ac:dyDescent="0.25">
      <c r="A16" s="54"/>
      <c r="B16" s="55" t="s">
        <v>29</v>
      </c>
      <c r="C16" s="44">
        <f>+C13+C14+C15</f>
        <v>3440678.0824000002</v>
      </c>
      <c r="D16" s="44">
        <f t="shared" ref="D16:F16" si="7">+D13+D14+D15</f>
        <v>3859803.5087979725</v>
      </c>
      <c r="E16" s="44">
        <f t="shared" si="7"/>
        <v>4065776.9784942968</v>
      </c>
      <c r="F16" s="44">
        <f t="shared" si="7"/>
        <v>3775572.5276563768</v>
      </c>
      <c r="G16" s="44">
        <f t="shared" ref="G16:H16" si="8">+G13+G14+G15</f>
        <v>4700685.2602961566</v>
      </c>
      <c r="H16" s="44">
        <f t="shared" si="8"/>
        <v>4840890.9651598074</v>
      </c>
      <c r="I16" s="44">
        <f t="shared" ref="I16:K16" si="9">+I13+I14+I15</f>
        <v>5298104.0497744996</v>
      </c>
      <c r="J16" s="44">
        <f t="shared" si="9"/>
        <v>5519106.7784470543</v>
      </c>
      <c r="K16" s="44">
        <f t="shared" si="9"/>
        <v>5492047.6815945068</v>
      </c>
      <c r="L16" s="44">
        <f t="shared" ref="L16:N16" si="10">+L13+L14+L15</f>
        <v>5277650.9471968599</v>
      </c>
      <c r="M16" s="44">
        <f t="shared" si="10"/>
        <v>6144599.3781414703</v>
      </c>
      <c r="N16" s="44">
        <f t="shared" si="10"/>
        <v>6377140.307097137</v>
      </c>
      <c r="O16" s="44">
        <f t="shared" ref="O16" si="11">+O13+O14+O15</f>
        <v>6771126.0517701916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3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3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3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5"/>
      <c r="FU16" s="45"/>
      <c r="FV16" s="45"/>
    </row>
    <row r="17" spans="1:179" s="45" customFormat="1" ht="15.75" x14ac:dyDescent="0.25">
      <c r="A17" s="56" t="s">
        <v>35</v>
      </c>
      <c r="B17" s="61" t="s">
        <v>7</v>
      </c>
      <c r="C17" s="43">
        <f>C18+C19</f>
        <v>3927832.2897000001</v>
      </c>
      <c r="D17" s="43">
        <f t="shared" ref="D17:F17" si="12">D18+D19</f>
        <v>4263508.6777809588</v>
      </c>
      <c r="E17" s="43">
        <f t="shared" si="12"/>
        <v>4656242.7438359288</v>
      </c>
      <c r="F17" s="43">
        <f t="shared" si="12"/>
        <v>4715300.9715650557</v>
      </c>
      <c r="G17" s="43">
        <f t="shared" ref="G17:H17" si="13">G18+G19</f>
        <v>5464940.7405671645</v>
      </c>
      <c r="H17" s="43">
        <f t="shared" si="13"/>
        <v>5723839.288856823</v>
      </c>
      <c r="I17" s="43">
        <f t="shared" ref="I17:K17" si="14">I18+I19</f>
        <v>6222565.51027859</v>
      </c>
      <c r="J17" s="43">
        <f t="shared" si="14"/>
        <v>6846084.6798742739</v>
      </c>
      <c r="K17" s="43">
        <f t="shared" si="14"/>
        <v>7207872.6794410832</v>
      </c>
      <c r="L17" s="43">
        <f t="shared" ref="L17:N17" si="15">L18+L19</f>
        <v>5355816.4062144086</v>
      </c>
      <c r="M17" s="43">
        <f t="shared" si="15"/>
        <v>5710630.9196428685</v>
      </c>
      <c r="N17" s="43">
        <f t="shared" si="15"/>
        <v>6472776.4486881727</v>
      </c>
      <c r="O17" s="43">
        <f t="shared" ref="O17" si="16">O18+O19</f>
        <v>6903522.7340024896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W17" s="46"/>
    </row>
    <row r="18" spans="1:179" ht="15.75" x14ac:dyDescent="0.25">
      <c r="A18" s="33">
        <v>6.1</v>
      </c>
      <c r="B18" s="34" t="s">
        <v>8</v>
      </c>
      <c r="C18" s="8">
        <v>3554472.5046000001</v>
      </c>
      <c r="D18" s="8">
        <v>3878864.1019010954</v>
      </c>
      <c r="E18" s="8">
        <v>4261668.0239051627</v>
      </c>
      <c r="F18" s="8">
        <v>4304425.2434227858</v>
      </c>
      <c r="G18" s="8">
        <v>5009426.773238413</v>
      </c>
      <c r="H18" s="8">
        <v>5205836.0234533902</v>
      </c>
      <c r="I18" s="8">
        <v>5648384.8236812167</v>
      </c>
      <c r="J18" s="8">
        <v>6234670.7335537784</v>
      </c>
      <c r="K18" s="8">
        <v>6535694.4703460336</v>
      </c>
      <c r="L18" s="8">
        <v>5110482.9992116559</v>
      </c>
      <c r="M18" s="8">
        <v>5347366.4484774042</v>
      </c>
      <c r="N18" s="8">
        <v>6062569.2588212388</v>
      </c>
      <c r="O18" s="8">
        <v>6459587.6814375632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5"/>
      <c r="FU18" s="5"/>
      <c r="FV18" s="5"/>
    </row>
    <row r="19" spans="1:179" ht="15.75" x14ac:dyDescent="0.25">
      <c r="A19" s="33">
        <v>6.2</v>
      </c>
      <c r="B19" s="34" t="s">
        <v>9</v>
      </c>
      <c r="C19" s="8">
        <v>373359.78509999998</v>
      </c>
      <c r="D19" s="8">
        <v>384644.57587986346</v>
      </c>
      <c r="E19" s="8">
        <v>394574.7199307665</v>
      </c>
      <c r="F19" s="8">
        <v>410875.72814227</v>
      </c>
      <c r="G19" s="8">
        <v>455513.96732875111</v>
      </c>
      <c r="H19" s="8">
        <v>518003.26540343289</v>
      </c>
      <c r="I19" s="8">
        <v>574180.68659737299</v>
      </c>
      <c r="J19" s="8">
        <v>611413.94632049534</v>
      </c>
      <c r="K19" s="8">
        <v>672178.20909504965</v>
      </c>
      <c r="L19" s="8">
        <v>245333.40700275247</v>
      </c>
      <c r="M19" s="8">
        <v>363264.47116546449</v>
      </c>
      <c r="N19" s="8">
        <v>410207.18986693409</v>
      </c>
      <c r="O19" s="8">
        <v>443935.05256492691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5"/>
      <c r="FU19" s="5"/>
      <c r="FV19" s="5"/>
    </row>
    <row r="20" spans="1:179" s="45" customFormat="1" ht="30" x14ac:dyDescent="0.25">
      <c r="A20" s="64" t="s">
        <v>36</v>
      </c>
      <c r="B20" s="65" t="s">
        <v>10</v>
      </c>
      <c r="C20" s="43">
        <f>SUM(C21:C27)</f>
        <v>3410354.0847000005</v>
      </c>
      <c r="D20" s="43">
        <f t="shared" ref="D20:F20" si="17">SUM(D21:D27)</f>
        <v>3681356.0288892766</v>
      </c>
      <c r="E20" s="43">
        <f t="shared" si="17"/>
        <v>3874208.5367232109</v>
      </c>
      <c r="F20" s="43">
        <f t="shared" si="17"/>
        <v>5287848.258165475</v>
      </c>
      <c r="G20" s="43">
        <f t="shared" ref="G20:N20" si="18">SUM(G21:G27)</f>
        <v>5783591.9860441489</v>
      </c>
      <c r="H20" s="43">
        <f t="shared" si="18"/>
        <v>5807573.2950205533</v>
      </c>
      <c r="I20" s="43">
        <f t="shared" si="18"/>
        <v>5811960.837036429</v>
      </c>
      <c r="J20" s="43">
        <f t="shared" si="18"/>
        <v>5222831.4566040095</v>
      </c>
      <c r="K20" s="43">
        <f t="shared" si="18"/>
        <v>5425222.5568710025</v>
      </c>
      <c r="L20" s="43">
        <f t="shared" si="18"/>
        <v>3545695.9896464357</v>
      </c>
      <c r="M20" s="43">
        <f t="shared" si="18"/>
        <v>3957293.8824095214</v>
      </c>
      <c r="N20" s="43">
        <f t="shared" si="18"/>
        <v>4734697.6366242887</v>
      </c>
      <c r="O20" s="43">
        <f t="shared" ref="O20" si="19">SUM(O21:O27)</f>
        <v>5426139.1186714815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W20" s="46"/>
    </row>
    <row r="21" spans="1:179" ht="15.75" x14ac:dyDescent="0.25">
      <c r="A21" s="33">
        <v>7.1</v>
      </c>
      <c r="B21" s="34" t="s">
        <v>11</v>
      </c>
      <c r="C21" s="8">
        <v>167349.65280000001</v>
      </c>
      <c r="D21" s="8">
        <v>172061.30876494024</v>
      </c>
      <c r="E21" s="8">
        <v>203864.28568629373</v>
      </c>
      <c r="F21" s="8">
        <v>217151</v>
      </c>
      <c r="G21" s="8">
        <v>222793.88656517002</v>
      </c>
      <c r="H21" s="8">
        <v>289581.06804069923</v>
      </c>
      <c r="I21" s="8">
        <v>286527.9824712291</v>
      </c>
      <c r="J21" s="8">
        <v>295126.85138008924</v>
      </c>
      <c r="K21" s="8">
        <v>245706.54228807386</v>
      </c>
      <c r="L21" s="8">
        <v>65734</v>
      </c>
      <c r="M21" s="8">
        <v>136445</v>
      </c>
      <c r="N21" s="8">
        <v>157610.97430995537</v>
      </c>
      <c r="O21" s="8">
        <v>206542.10772419698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5"/>
      <c r="FU21" s="5"/>
      <c r="FV21" s="5"/>
    </row>
    <row r="22" spans="1:179" ht="15.75" x14ac:dyDescent="0.25">
      <c r="A22" s="33">
        <v>7.2</v>
      </c>
      <c r="B22" s="34" t="s">
        <v>12</v>
      </c>
      <c r="C22" s="8">
        <v>621827.14240000001</v>
      </c>
      <c r="D22" s="8">
        <v>643374.44135381677</v>
      </c>
      <c r="E22" s="8">
        <v>619125.64287577802</v>
      </c>
      <c r="F22" s="8">
        <v>634649.02546951536</v>
      </c>
      <c r="G22" s="8">
        <v>763109.5905110226</v>
      </c>
      <c r="H22" s="8">
        <v>776770.74710733583</v>
      </c>
      <c r="I22" s="8">
        <v>872728.43755508983</v>
      </c>
      <c r="J22" s="8">
        <v>865513.52136189677</v>
      </c>
      <c r="K22" s="8">
        <v>817037.59994333237</v>
      </c>
      <c r="L22" s="8">
        <v>463920.12036633608</v>
      </c>
      <c r="M22" s="8">
        <v>679447.1418587087</v>
      </c>
      <c r="N22" s="8">
        <v>854018.55834093271</v>
      </c>
      <c r="O22" s="8">
        <v>907821.49791808287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5"/>
      <c r="FU22" s="5"/>
      <c r="FV22" s="5"/>
    </row>
    <row r="23" spans="1:179" ht="15.75" x14ac:dyDescent="0.25">
      <c r="A23" s="33">
        <v>7.3</v>
      </c>
      <c r="B23" s="34" t="s">
        <v>13</v>
      </c>
      <c r="C23" s="8">
        <v>353.85619999999994</v>
      </c>
      <c r="D23" s="8">
        <v>338.32871122197116</v>
      </c>
      <c r="E23" s="8">
        <v>276.12448932516043</v>
      </c>
      <c r="F23" s="8">
        <v>343.45637360320836</v>
      </c>
      <c r="G23" s="8">
        <v>414.24111640420915</v>
      </c>
      <c r="H23" s="8">
        <v>442.53546283211631</v>
      </c>
      <c r="I23" s="8">
        <v>544.498052383615</v>
      </c>
      <c r="J23" s="8">
        <v>539.3352650624596</v>
      </c>
      <c r="K23" s="8">
        <v>583.70757398519868</v>
      </c>
      <c r="L23" s="8">
        <v>472.70652851664317</v>
      </c>
      <c r="M23" s="8">
        <v>395.31168554111662</v>
      </c>
      <c r="N23" s="8">
        <v>454.21306022861927</v>
      </c>
      <c r="O23" s="8">
        <v>481.8218991663382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5"/>
      <c r="FU23" s="5"/>
      <c r="FV23" s="5"/>
    </row>
    <row r="24" spans="1:179" ht="15.75" x14ac:dyDescent="0.25">
      <c r="A24" s="33">
        <v>7.4</v>
      </c>
      <c r="B24" s="34" t="s">
        <v>14</v>
      </c>
      <c r="C24" s="8">
        <v>26336.576100000006</v>
      </c>
      <c r="D24" s="8">
        <v>95333.669077852799</v>
      </c>
      <c r="E24" s="8">
        <v>65566.462044860265</v>
      </c>
      <c r="F24" s="8">
        <v>154547.33658633279</v>
      </c>
      <c r="G24" s="8">
        <v>355115.37016134552</v>
      </c>
      <c r="H24" s="8">
        <v>372519.0514101492</v>
      </c>
      <c r="I24" s="8">
        <v>359587.30120550754</v>
      </c>
      <c r="J24" s="8">
        <v>147837.89493184435</v>
      </c>
      <c r="K24" s="8">
        <v>203007.07949927961</v>
      </c>
      <c r="L24" s="8">
        <v>7113.2616306357377</v>
      </c>
      <c r="M24" s="8">
        <v>-5342.3612868280616</v>
      </c>
      <c r="N24" s="8">
        <v>10477.373790627607</v>
      </c>
      <c r="O24" s="8">
        <v>25379.009145317512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5"/>
      <c r="FU24" s="5"/>
      <c r="FV24" s="5"/>
    </row>
    <row r="25" spans="1:179" ht="15.75" x14ac:dyDescent="0.25">
      <c r="A25" s="33">
        <v>7.5</v>
      </c>
      <c r="B25" s="34" t="s">
        <v>15</v>
      </c>
      <c r="C25" s="8">
        <v>2099966.8758</v>
      </c>
      <c r="D25" s="8">
        <v>2241847.5614507869</v>
      </c>
      <c r="E25" s="8">
        <v>2433432.1324969195</v>
      </c>
      <c r="F25" s="8">
        <v>3604856.6606233362</v>
      </c>
      <c r="G25" s="8">
        <v>3664712.6297910213</v>
      </c>
      <c r="H25" s="8">
        <v>3662989.4670680612</v>
      </c>
      <c r="I25" s="8">
        <v>3656971.8384663113</v>
      </c>
      <c r="J25" s="8">
        <v>3293263.9932148363</v>
      </c>
      <c r="K25" s="8">
        <v>3493318.5629136316</v>
      </c>
      <c r="L25" s="8">
        <v>2346425.0382048446</v>
      </c>
      <c r="M25" s="8">
        <v>2462670.3109316551</v>
      </c>
      <c r="N25" s="8">
        <v>2852993.0851580948</v>
      </c>
      <c r="O25" s="8">
        <v>3292456.422170328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5"/>
      <c r="FU25" s="5"/>
      <c r="FV25" s="5"/>
    </row>
    <row r="26" spans="1:179" ht="15.75" x14ac:dyDescent="0.25">
      <c r="A26" s="33">
        <v>7.6</v>
      </c>
      <c r="B26" s="34" t="s">
        <v>16</v>
      </c>
      <c r="C26" s="8">
        <v>18188.645199999999</v>
      </c>
      <c r="D26" s="8">
        <v>19634.762614648982</v>
      </c>
      <c r="E26" s="8">
        <v>20723.135919793607</v>
      </c>
      <c r="F26" s="8">
        <v>20438.845351309501</v>
      </c>
      <c r="G26" s="8">
        <v>22623.286181640899</v>
      </c>
      <c r="H26" s="8">
        <v>19264.728239779863</v>
      </c>
      <c r="I26" s="8">
        <v>18724.726973632314</v>
      </c>
      <c r="J26" s="8">
        <v>68424.416672837804</v>
      </c>
      <c r="K26" s="8">
        <v>71681.255761844499</v>
      </c>
      <c r="L26" s="8">
        <v>75234.086189649723</v>
      </c>
      <c r="M26" s="8">
        <v>68742.859184228932</v>
      </c>
      <c r="N26" s="8">
        <v>77880.301839925713</v>
      </c>
      <c r="O26" s="8">
        <v>86830.615605481333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5"/>
      <c r="FU26" s="5"/>
      <c r="FV26" s="5"/>
    </row>
    <row r="27" spans="1:179" ht="30" x14ac:dyDescent="0.25">
      <c r="A27" s="33">
        <v>7.7</v>
      </c>
      <c r="B27" s="34" t="s">
        <v>17</v>
      </c>
      <c r="C27" s="8">
        <v>476331.33620000002</v>
      </c>
      <c r="D27" s="8">
        <v>508765.95691600896</v>
      </c>
      <c r="E27" s="8">
        <v>531220.75321024051</v>
      </c>
      <c r="F27" s="8">
        <v>655861.93376137828</v>
      </c>
      <c r="G27" s="8">
        <v>754822.98171754437</v>
      </c>
      <c r="H27" s="8">
        <v>686005.69769169507</v>
      </c>
      <c r="I27" s="8">
        <v>616876.05231227586</v>
      </c>
      <c r="J27" s="8">
        <v>552125.44377744151</v>
      </c>
      <c r="K27" s="8">
        <v>593887.80889085564</v>
      </c>
      <c r="L27" s="8">
        <v>586796.77672645322</v>
      </c>
      <c r="M27" s="8">
        <v>614935.62003621552</v>
      </c>
      <c r="N27" s="8">
        <v>781263.13012452354</v>
      </c>
      <c r="O27" s="8">
        <v>906627.64420890925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5"/>
      <c r="FU27" s="5"/>
      <c r="FV27" s="5"/>
    </row>
    <row r="28" spans="1:179" ht="15.75" x14ac:dyDescent="0.25">
      <c r="A28" s="35" t="s">
        <v>37</v>
      </c>
      <c r="B28" s="34" t="s">
        <v>18</v>
      </c>
      <c r="C28" s="8">
        <v>5303210</v>
      </c>
      <c r="D28" s="8">
        <v>5811414</v>
      </c>
      <c r="E28" s="8">
        <v>6116374</v>
      </c>
      <c r="F28" s="8">
        <v>6506996</v>
      </c>
      <c r="G28" s="8">
        <v>6628969</v>
      </c>
      <c r="H28" s="8">
        <v>7051012.9188624723</v>
      </c>
      <c r="I28" s="8">
        <v>6887398.7140863491</v>
      </c>
      <c r="J28" s="8">
        <v>7251301.7783477856</v>
      </c>
      <c r="K28" s="8">
        <v>7177628.8238678547</v>
      </c>
      <c r="L28" s="8">
        <v>7325061</v>
      </c>
      <c r="M28" s="8">
        <v>7315446</v>
      </c>
      <c r="N28" s="8">
        <v>7358542</v>
      </c>
      <c r="O28" s="8">
        <v>7571704.3647735696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5"/>
      <c r="FU28" s="5"/>
      <c r="FV28" s="5"/>
    </row>
    <row r="29" spans="1:179" ht="30" x14ac:dyDescent="0.25">
      <c r="A29" s="35" t="s">
        <v>38</v>
      </c>
      <c r="B29" s="34" t="s">
        <v>19</v>
      </c>
      <c r="C29" s="8">
        <v>6659467.9258191502</v>
      </c>
      <c r="D29" s="8">
        <v>6837258.8405772774</v>
      </c>
      <c r="E29" s="8">
        <v>7218182.3109143591</v>
      </c>
      <c r="F29" s="8">
        <v>8133071.7087893821</v>
      </c>
      <c r="G29" s="8">
        <v>8575765.0933749191</v>
      </c>
      <c r="H29" s="8">
        <v>9394700.1193315238</v>
      </c>
      <c r="I29" s="8">
        <v>10024121.835267216</v>
      </c>
      <c r="J29" s="8">
        <v>10807051.997313438</v>
      </c>
      <c r="K29" s="8">
        <v>11424469.847213089</v>
      </c>
      <c r="L29" s="8">
        <v>11019955.47103885</v>
      </c>
      <c r="M29" s="8">
        <v>12208175.667280544</v>
      </c>
      <c r="N29" s="8">
        <v>13262933.491644515</v>
      </c>
      <c r="O29" s="8">
        <v>14153301.514952671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5"/>
      <c r="FU29" s="5"/>
      <c r="FV29" s="5"/>
    </row>
    <row r="30" spans="1:179" ht="15.75" x14ac:dyDescent="0.25">
      <c r="A30" s="35" t="s">
        <v>39</v>
      </c>
      <c r="B30" s="34" t="s">
        <v>54</v>
      </c>
      <c r="C30" s="8">
        <v>1511908</v>
      </c>
      <c r="D30" s="8">
        <v>1278842</v>
      </c>
      <c r="E30" s="8">
        <v>1226414</v>
      </c>
      <c r="F30" s="8">
        <v>1280577</v>
      </c>
      <c r="G30" s="8">
        <v>1423021</v>
      </c>
      <c r="H30" s="8">
        <v>1526694</v>
      </c>
      <c r="I30" s="8">
        <v>1935487.5145484423</v>
      </c>
      <c r="J30" s="8">
        <v>1981780</v>
      </c>
      <c r="K30" s="8">
        <v>2172181.8796993913</v>
      </c>
      <c r="L30" s="8">
        <v>2155842</v>
      </c>
      <c r="M30" s="8">
        <v>2231442</v>
      </c>
      <c r="N30" s="8">
        <v>2450486</v>
      </c>
      <c r="O30" s="8">
        <v>2706845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5"/>
      <c r="FU30" s="5"/>
      <c r="FV30" s="5"/>
    </row>
    <row r="31" spans="1:179" ht="15.75" x14ac:dyDescent="0.25">
      <c r="A31" s="35" t="s">
        <v>40</v>
      </c>
      <c r="B31" s="34" t="s">
        <v>20</v>
      </c>
      <c r="C31" s="8">
        <v>2195529.4816000001</v>
      </c>
      <c r="D31" s="8">
        <v>2303176.3227762673</v>
      </c>
      <c r="E31" s="8">
        <v>2444405.0924142483</v>
      </c>
      <c r="F31" s="8">
        <v>2832356.542284986</v>
      </c>
      <c r="G31" s="8">
        <v>3081454.4215906146</v>
      </c>
      <c r="H31" s="8">
        <v>3468008.0612334758</v>
      </c>
      <c r="I31" s="8">
        <v>3680870.3323281589</v>
      </c>
      <c r="J31" s="8">
        <v>4141089.5915220999</v>
      </c>
      <c r="K31" s="8">
        <v>4605200.1678127805</v>
      </c>
      <c r="L31" s="8">
        <v>4253339.0233360808</v>
      </c>
      <c r="M31" s="8">
        <v>4626125.7360298596</v>
      </c>
      <c r="N31" s="8">
        <v>5099212.369163963</v>
      </c>
      <c r="O31" s="8">
        <v>5621665.4419481913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5"/>
      <c r="FU31" s="5"/>
      <c r="FV31" s="5"/>
    </row>
    <row r="32" spans="1:179" s="46" customFormat="1" ht="15.75" x14ac:dyDescent="0.25">
      <c r="A32" s="54"/>
      <c r="B32" s="55" t="s">
        <v>30</v>
      </c>
      <c r="C32" s="44">
        <f>C17+C20+C28+C29+C30+C31</f>
        <v>23008301.781819154</v>
      </c>
      <c r="D32" s="44">
        <f t="shared" ref="D32:L32" si="20">D17+D20+D28+D29+D30+D31</f>
        <v>24175555.87002378</v>
      </c>
      <c r="E32" s="44">
        <f t="shared" si="20"/>
        <v>25535826.683887746</v>
      </c>
      <c r="F32" s="44">
        <f t="shared" si="20"/>
        <v>28756150.480804898</v>
      </c>
      <c r="G32" s="44">
        <f t="shared" si="20"/>
        <v>30957742.241576847</v>
      </c>
      <c r="H32" s="44">
        <f t="shared" si="20"/>
        <v>32971827.68330485</v>
      </c>
      <c r="I32" s="44">
        <f t="shared" si="20"/>
        <v>34562404.743545182</v>
      </c>
      <c r="J32" s="44">
        <f t="shared" si="20"/>
        <v>36250139.503661603</v>
      </c>
      <c r="K32" s="44">
        <f t="shared" si="20"/>
        <v>38012575.954905204</v>
      </c>
      <c r="L32" s="44">
        <f t="shared" si="20"/>
        <v>33655709.890235774</v>
      </c>
      <c r="M32" s="44">
        <f t="shared" ref="M32:N32" si="21">M17+M20+M28+M29+M30+M31</f>
        <v>36049114.205362797</v>
      </c>
      <c r="N32" s="44">
        <f t="shared" si="21"/>
        <v>39378647.94612094</v>
      </c>
      <c r="O32" s="44">
        <f t="shared" ref="O32" si="22">O17+O20+O28+O29+O30+O31</f>
        <v>42383178.174348399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5"/>
      <c r="FU32" s="45"/>
      <c r="FV32" s="45"/>
    </row>
    <row r="33" spans="1:179" s="45" customFormat="1" ht="15.75" x14ac:dyDescent="0.25">
      <c r="A33" s="56" t="s">
        <v>27</v>
      </c>
      <c r="B33" s="57" t="s">
        <v>51</v>
      </c>
      <c r="C33" s="43">
        <f t="shared" ref="C33" si="23">C6+C11+C13+C14+C15+C17+C20+C28+C29+C30+C31</f>
        <v>27408501.130944099</v>
      </c>
      <c r="D33" s="43">
        <f t="shared" ref="D33:L33" si="24">D6+D11+D13+D14+D15+D17+D20+D28+D29+D30+D31</f>
        <v>28849736.311379723</v>
      </c>
      <c r="E33" s="43">
        <f t="shared" si="24"/>
        <v>30524389.791775409</v>
      </c>
      <c r="F33" s="43">
        <f t="shared" si="24"/>
        <v>33513135.520707101</v>
      </c>
      <c r="G33" s="43">
        <f t="shared" si="24"/>
        <v>36702453.670948446</v>
      </c>
      <c r="H33" s="43">
        <f t="shared" si="24"/>
        <v>38781695.099316046</v>
      </c>
      <c r="I33" s="43">
        <f t="shared" si="24"/>
        <v>40894905.554414131</v>
      </c>
      <c r="J33" s="43">
        <f t="shared" si="24"/>
        <v>42958802.56205415</v>
      </c>
      <c r="K33" s="43">
        <f t="shared" si="24"/>
        <v>44782780.634028733</v>
      </c>
      <c r="L33" s="43">
        <f t="shared" si="24"/>
        <v>40320537.040970303</v>
      </c>
      <c r="M33" s="43">
        <f t="shared" ref="M33:N33" si="25">M6+M11+M13+M14+M15+M17+M20+M28+M29+M30+M31</f>
        <v>43150524.218668833</v>
      </c>
      <c r="N33" s="43">
        <f t="shared" si="25"/>
        <v>46488136.211380005</v>
      </c>
      <c r="O33" s="43">
        <f t="shared" ref="O33" si="26">O6+O11+O13+O14+O15+O17+O20+O28+O29+O30+O31</f>
        <v>49961465.785971567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W33" s="46"/>
    </row>
    <row r="34" spans="1:179" s="46" customFormat="1" ht="15.75" x14ac:dyDescent="0.25">
      <c r="A34" s="58" t="s">
        <v>43</v>
      </c>
      <c r="B34" s="59" t="s">
        <v>25</v>
      </c>
      <c r="C34" s="44">
        <f>GSVA_const!C34</f>
        <v>4442090</v>
      </c>
      <c r="D34" s="44">
        <f>GSVA_const!D34</f>
        <v>4998368.1122592641</v>
      </c>
      <c r="E34" s="44">
        <f>GSVA_const!E34</f>
        <v>5527878.9740904933</v>
      </c>
      <c r="F34" s="44">
        <f>GSVA_const!F34</f>
        <v>5564294.5320102759</v>
      </c>
      <c r="G34" s="44">
        <f>GSVA_const!G34</f>
        <v>6861980.9842560105</v>
      </c>
      <c r="H34" s="44">
        <f>GSVA_const!H34</f>
        <v>7782894.1318016946</v>
      </c>
      <c r="I34" s="44">
        <f>GSVA_const!I34</f>
        <v>8259842.1482719881</v>
      </c>
      <c r="J34" s="44">
        <f>GSVA_const!J34</f>
        <v>8053849.0294790296</v>
      </c>
      <c r="K34" s="44">
        <f>GSVA_const!K34</f>
        <v>7992543.5471312925</v>
      </c>
      <c r="L34" s="44">
        <f>GSVA_const!L34</f>
        <v>7026725.5183777343</v>
      </c>
      <c r="M34" s="44">
        <f>GSVA_const!M34</f>
        <v>8236891.1801418476</v>
      </c>
      <c r="N34" s="44">
        <f>GSVA_const!N34</f>
        <v>8941419.8821782954</v>
      </c>
      <c r="O34" s="44">
        <f>GSVA_const!O34</f>
        <v>9618264.5113070682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</row>
    <row r="35" spans="1:179" s="46" customFormat="1" ht="15.75" x14ac:dyDescent="0.25">
      <c r="A35" s="58" t="s">
        <v>44</v>
      </c>
      <c r="B35" s="59" t="s">
        <v>24</v>
      </c>
      <c r="C35" s="44">
        <f>GSVA_const!C35</f>
        <v>385589</v>
      </c>
      <c r="D35" s="44">
        <f>GSVA_const!D35</f>
        <v>428774.79515316477</v>
      </c>
      <c r="E35" s="44">
        <f>GSVA_const!E35</f>
        <v>399517.50326502608</v>
      </c>
      <c r="F35" s="44">
        <f>GSVA_const!F35</f>
        <v>313556.10056010255</v>
      </c>
      <c r="G35" s="44">
        <f>GSVA_const!G35</f>
        <v>391476.05712144001</v>
      </c>
      <c r="H35" s="44">
        <f>GSVA_const!H35</f>
        <v>405351.47822740488</v>
      </c>
      <c r="I35" s="44">
        <f>GSVA_const!I35</f>
        <v>391633.13070003083</v>
      </c>
      <c r="J35" s="44">
        <f>GSVA_const!J35</f>
        <v>379404.14314933395</v>
      </c>
      <c r="K35" s="44">
        <f>GSVA_const!K35</f>
        <v>572230.93998970604</v>
      </c>
      <c r="L35" s="44">
        <f>GSVA_const!L35</f>
        <v>770259.8073943099</v>
      </c>
      <c r="M35" s="44">
        <f>GSVA_const!M35</f>
        <v>627908.75886759197</v>
      </c>
      <c r="N35" s="44">
        <f>GSVA_const!N35</f>
        <v>546913.67169609561</v>
      </c>
      <c r="O35" s="44">
        <f>GSVA_const!O35</f>
        <v>496120.64639635896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</row>
    <row r="36" spans="1:179" s="46" customFormat="1" ht="15.75" x14ac:dyDescent="0.25">
      <c r="A36" s="58" t="s">
        <v>45</v>
      </c>
      <c r="B36" s="59" t="s">
        <v>63</v>
      </c>
      <c r="C36" s="44">
        <f>C33+C34-C35</f>
        <v>31465002.130944099</v>
      </c>
      <c r="D36" s="44">
        <f t="shared" ref="D36:M36" si="27">D33+D34-D35</f>
        <v>33419329.628485821</v>
      </c>
      <c r="E36" s="44">
        <f t="shared" si="27"/>
        <v>35652751.262600876</v>
      </c>
      <c r="F36" s="44">
        <f t="shared" si="27"/>
        <v>38763873.952157274</v>
      </c>
      <c r="G36" s="44">
        <f t="shared" si="27"/>
        <v>43172958.598083019</v>
      </c>
      <c r="H36" s="44">
        <f t="shared" si="27"/>
        <v>46159237.752890334</v>
      </c>
      <c r="I36" s="44">
        <f t="shared" si="27"/>
        <v>48763114.571986087</v>
      </c>
      <c r="J36" s="44">
        <f t="shared" si="27"/>
        <v>50633247.448383845</v>
      </c>
      <c r="K36" s="44">
        <f t="shared" si="27"/>
        <v>52203093.241170317</v>
      </c>
      <c r="L36" s="44">
        <f t="shared" si="27"/>
        <v>46577002.751953728</v>
      </c>
      <c r="M36" s="44">
        <f t="shared" si="27"/>
        <v>50759506.639943093</v>
      </c>
      <c r="N36" s="44">
        <f t="shared" ref="N36" si="28">N33+N34-N35</f>
        <v>54882642.4218622</v>
      </c>
      <c r="O36" s="44">
        <f t="shared" ref="O36" si="29">O33+O34-O35</f>
        <v>59083609.650882274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</row>
    <row r="37" spans="1:179" s="46" customFormat="1" ht="15.75" x14ac:dyDescent="0.25">
      <c r="A37" s="58" t="s">
        <v>46</v>
      </c>
      <c r="B37" s="59" t="s">
        <v>42</v>
      </c>
      <c r="C37" s="44">
        <f>GSVA_cur!C37</f>
        <v>170080</v>
      </c>
      <c r="D37" s="44">
        <f>GSVA_cur!D37</f>
        <v>173860</v>
      </c>
      <c r="E37" s="44">
        <f>GSVA_cur!E37</f>
        <v>177640</v>
      </c>
      <c r="F37" s="44">
        <f>GSVA_cur!F37</f>
        <v>181420</v>
      </c>
      <c r="G37" s="44">
        <f>GSVA_cur!G37</f>
        <v>185200</v>
      </c>
      <c r="H37" s="44">
        <f>GSVA_cur!H37</f>
        <v>188980</v>
      </c>
      <c r="I37" s="44">
        <f>GSVA_cur!I37</f>
        <v>192770</v>
      </c>
      <c r="J37" s="44">
        <f>GSVA_cur!J37</f>
        <v>196560</v>
      </c>
      <c r="K37" s="44">
        <f>GSVA_cur!K37</f>
        <v>200350</v>
      </c>
      <c r="L37" s="44">
        <f>GSVA_cur!L37</f>
        <v>204140</v>
      </c>
      <c r="M37" s="44">
        <f>GSVA_cur!M37</f>
        <v>208010</v>
      </c>
      <c r="N37" s="44">
        <f>GSVA_cur!N37</f>
        <v>211950</v>
      </c>
      <c r="O37" s="44">
        <f>GSVA_cur!O37</f>
        <v>215880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</row>
    <row r="38" spans="1:179" s="46" customFormat="1" ht="15.75" x14ac:dyDescent="0.25">
      <c r="A38" s="58" t="s">
        <v>47</v>
      </c>
      <c r="B38" s="59" t="s">
        <v>64</v>
      </c>
      <c r="C38" s="44">
        <f>C36/C37*1000</f>
        <v>185001.18844628468</v>
      </c>
      <c r="D38" s="44">
        <f t="shared" ref="D38:M38" si="30">D36/D37*1000</f>
        <v>192219.77239437375</v>
      </c>
      <c r="E38" s="44">
        <f t="shared" si="30"/>
        <v>200702.27011146629</v>
      </c>
      <c r="F38" s="44">
        <f t="shared" si="30"/>
        <v>213669.24237767211</v>
      </c>
      <c r="G38" s="44">
        <f t="shared" si="30"/>
        <v>233115.32720347203</v>
      </c>
      <c r="H38" s="44">
        <f t="shared" si="30"/>
        <v>244254.61822886197</v>
      </c>
      <c r="I38" s="44">
        <f t="shared" si="30"/>
        <v>252960.0797426264</v>
      </c>
      <c r="J38" s="44">
        <f t="shared" si="30"/>
        <v>257596.90399055684</v>
      </c>
      <c r="K38" s="44">
        <f t="shared" si="30"/>
        <v>260559.48710342063</v>
      </c>
      <c r="L38" s="44">
        <f t="shared" si="30"/>
        <v>228162.05913566047</v>
      </c>
      <c r="M38" s="44">
        <f t="shared" si="30"/>
        <v>244024.35767483819</v>
      </c>
      <c r="N38" s="44">
        <f t="shared" ref="N38" si="31">N36/N37*1000</f>
        <v>258941.45988139752</v>
      </c>
      <c r="O38" s="44">
        <f t="shared" ref="O38" si="32">O36/O37*1000</f>
        <v>273687.27835316968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O38" s="44"/>
      <c r="BP38" s="44"/>
      <c r="BQ38" s="44"/>
      <c r="BR38" s="44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</row>
    <row r="39" spans="1:179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2024-08-16T06:23:37Z</dcterms:modified>
</cp:coreProperties>
</file>