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2D6252C-30D4-4C29-8F11-6A3815BA50FB}" xr6:coauthVersionLast="36" xr6:coauthVersionMax="36" xr10:uidLastSave="{00000000-0000-0000-0000-000000000000}"/>
  <bookViews>
    <workbookView xWindow="0" yWindow="0" windowWidth="20490" windowHeight="7755" tabRatio="597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6" i="1" l="1"/>
  <c r="N16" i="1"/>
  <c r="N17" i="1"/>
  <c r="N20" i="1"/>
  <c r="N37" i="1"/>
  <c r="N6" i="11"/>
  <c r="N12" i="11" s="1"/>
  <c r="N16" i="11"/>
  <c r="N17" i="11"/>
  <c r="N20" i="11"/>
  <c r="N34" i="11"/>
  <c r="N35" i="11"/>
  <c r="N37" i="11"/>
  <c r="N6" i="12"/>
  <c r="N16" i="12"/>
  <c r="N17" i="12"/>
  <c r="N20" i="12"/>
  <c r="N34" i="12"/>
  <c r="N35" i="12"/>
  <c r="N37" i="12"/>
  <c r="N6" i="10"/>
  <c r="N12" i="10" s="1"/>
  <c r="N16" i="10"/>
  <c r="N17" i="10"/>
  <c r="N20" i="10"/>
  <c r="N12" i="1" l="1"/>
  <c r="N33" i="12"/>
  <c r="N36" i="12" s="1"/>
  <c r="N12" i="12"/>
  <c r="N32" i="12"/>
  <c r="N32" i="11"/>
  <c r="N33" i="11"/>
  <c r="N36" i="11" s="1"/>
  <c r="N32" i="1"/>
  <c r="N33" i="1"/>
  <c r="N33" i="10"/>
  <c r="N32" i="10"/>
  <c r="N38" i="11" l="1"/>
  <c r="N36" i="1"/>
  <c r="N36" i="10"/>
  <c r="N38" i="12"/>
  <c r="N38" i="1" l="1"/>
  <c r="N38" i="10"/>
  <c r="I3" i="1"/>
  <c r="I3" i="11"/>
  <c r="I3" i="12"/>
  <c r="I3" i="10"/>
  <c r="M20" i="1" l="1"/>
  <c r="M20" i="11"/>
  <c r="M20" i="12"/>
  <c r="M20" i="10"/>
  <c r="M34" i="12" l="1"/>
  <c r="M35" i="12"/>
  <c r="M37" i="12"/>
  <c r="M34" i="11"/>
  <c r="M35" i="11"/>
  <c r="M37" i="11"/>
  <c r="M37" i="1"/>
  <c r="M17" i="1"/>
  <c r="M17" i="11"/>
  <c r="M17" i="12"/>
  <c r="M17" i="10"/>
  <c r="M32" i="10" s="1"/>
  <c r="M16" i="1"/>
  <c r="M16" i="11"/>
  <c r="M16" i="12"/>
  <c r="M16" i="10"/>
  <c r="M6" i="1"/>
  <c r="M6" i="11"/>
  <c r="M6" i="12"/>
  <c r="M6" i="10"/>
  <c r="M33" i="1" l="1"/>
  <c r="M12" i="1"/>
  <c r="M12" i="10"/>
  <c r="M12" i="11"/>
  <c r="M32" i="12"/>
  <c r="M33" i="12"/>
  <c r="M36" i="12" s="1"/>
  <c r="M12" i="12"/>
  <c r="M32" i="11"/>
  <c r="M33" i="11"/>
  <c r="M32" i="1"/>
  <c r="M33" i="10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D37" i="1"/>
  <c r="E37" i="1"/>
  <c r="F37" i="1"/>
  <c r="G37" i="1"/>
  <c r="H37" i="1"/>
  <c r="I37" i="1"/>
  <c r="J37" i="1"/>
  <c r="K37" i="1"/>
  <c r="L37" i="1"/>
  <c r="M36" i="1" l="1"/>
  <c r="M36" i="10"/>
  <c r="M36" i="11"/>
  <c r="M38" i="12"/>
  <c r="L20" i="1"/>
  <c r="L20" i="11"/>
  <c r="L20" i="12"/>
  <c r="L20" i="10"/>
  <c r="L16" i="1"/>
  <c r="L16" i="11"/>
  <c r="L16" i="12"/>
  <c r="L16" i="10"/>
  <c r="L6" i="1"/>
  <c r="L6" i="11"/>
  <c r="L6" i="12"/>
  <c r="L6" i="10"/>
  <c r="M38" i="1" l="1"/>
  <c r="M38" i="11"/>
  <c r="M38" i="10"/>
  <c r="L12" i="12"/>
  <c r="L12" i="11"/>
  <c r="L12" i="1"/>
  <c r="L12" i="10"/>
  <c r="K20" i="12" l="1"/>
  <c r="K6" i="12"/>
  <c r="K20" i="11"/>
  <c r="K6" i="11"/>
  <c r="J20" i="1"/>
  <c r="K20" i="1"/>
  <c r="J6" i="1" l="1"/>
  <c r="K6" i="1"/>
  <c r="L17" i="1" l="1"/>
  <c r="L17" i="11"/>
  <c r="L17" i="12"/>
  <c r="L17" i="10"/>
  <c r="L32" i="12" l="1"/>
  <c r="L33" i="12"/>
  <c r="L32" i="11"/>
  <c r="L33" i="11"/>
  <c r="L32" i="1"/>
  <c r="L33" i="1"/>
  <c r="L32" i="10"/>
  <c r="L33" i="10"/>
  <c r="L36" i="11" l="1"/>
  <c r="L36" i="12"/>
  <c r="L36" i="1"/>
  <c r="L36" i="10"/>
  <c r="I20" i="12"/>
  <c r="J20" i="12"/>
  <c r="I6" i="12"/>
  <c r="J6" i="12"/>
  <c r="I20" i="11"/>
  <c r="J20" i="11"/>
  <c r="I6" i="11"/>
  <c r="J6" i="11"/>
  <c r="I20" i="1"/>
  <c r="I6" i="1"/>
  <c r="L38" i="12" l="1"/>
  <c r="L38" i="11"/>
  <c r="L38" i="1"/>
  <c r="L38" i="10"/>
  <c r="J20" i="10" l="1"/>
  <c r="K20" i="10"/>
  <c r="I17" i="1"/>
  <c r="J17" i="1"/>
  <c r="K17" i="1"/>
  <c r="I17" i="11"/>
  <c r="J17" i="11"/>
  <c r="K17" i="11"/>
  <c r="I17" i="12"/>
  <c r="J17" i="12"/>
  <c r="K17" i="12"/>
  <c r="I17" i="10"/>
  <c r="J17" i="10"/>
  <c r="K17" i="10"/>
  <c r="I16" i="1"/>
  <c r="J16" i="1"/>
  <c r="K16" i="1"/>
  <c r="I16" i="11"/>
  <c r="J16" i="11"/>
  <c r="K16" i="11"/>
  <c r="I16" i="12"/>
  <c r="J16" i="12"/>
  <c r="K16" i="12"/>
  <c r="I16" i="10"/>
  <c r="J16" i="10"/>
  <c r="K16" i="10"/>
  <c r="I12" i="1"/>
  <c r="J12" i="1"/>
  <c r="K12" i="1"/>
  <c r="I12" i="11"/>
  <c r="J12" i="11"/>
  <c r="K12" i="11"/>
  <c r="I12" i="12"/>
  <c r="J12" i="12"/>
  <c r="K12" i="12"/>
  <c r="J6" i="10"/>
  <c r="K6" i="10"/>
  <c r="K32" i="12" l="1"/>
  <c r="K33" i="12"/>
  <c r="K36" i="12" s="1"/>
  <c r="K38" i="12" s="1"/>
  <c r="J32" i="12"/>
  <c r="J33" i="12"/>
  <c r="I32" i="12"/>
  <c r="I33" i="12"/>
  <c r="I36" i="12" s="1"/>
  <c r="I38" i="12" s="1"/>
  <c r="J32" i="11"/>
  <c r="J33" i="11"/>
  <c r="J36" i="11" s="1"/>
  <c r="J38" i="11" s="1"/>
  <c r="I32" i="11"/>
  <c r="I33" i="11"/>
  <c r="I36" i="11" s="1"/>
  <c r="I38" i="11" s="1"/>
  <c r="K32" i="1"/>
  <c r="K33" i="1"/>
  <c r="J32" i="1"/>
  <c r="J33" i="1"/>
  <c r="I32" i="1"/>
  <c r="I33" i="1"/>
  <c r="K32" i="11"/>
  <c r="K33" i="11"/>
  <c r="K36" i="11" s="1"/>
  <c r="K38" i="11" s="1"/>
  <c r="K32" i="10"/>
  <c r="K33" i="10"/>
  <c r="K12" i="10"/>
  <c r="J32" i="10"/>
  <c r="J33" i="10"/>
  <c r="J12" i="10"/>
  <c r="J36" i="12" l="1"/>
  <c r="J38" i="12" s="1"/>
  <c r="J36" i="1"/>
  <c r="I36" i="1"/>
  <c r="K36" i="10"/>
  <c r="K36" i="1"/>
  <c r="J36" i="10"/>
  <c r="K38" i="10" l="1"/>
  <c r="K38" i="1"/>
  <c r="I38" i="1"/>
  <c r="J38" i="1"/>
  <c r="J38" i="10"/>
  <c r="I20" i="10" l="1"/>
  <c r="I6" i="10"/>
  <c r="H20" i="10"/>
  <c r="G20" i="10"/>
  <c r="F20" i="10"/>
  <c r="E20" i="10"/>
  <c r="D20" i="10"/>
  <c r="C20" i="10"/>
  <c r="H17" i="10"/>
  <c r="G17" i="10"/>
  <c r="F17" i="10"/>
  <c r="E17" i="10"/>
  <c r="D17" i="10"/>
  <c r="C17" i="10"/>
  <c r="H16" i="10"/>
  <c r="G16" i="10"/>
  <c r="F16" i="10"/>
  <c r="E16" i="10"/>
  <c r="D16" i="10"/>
  <c r="C16" i="10"/>
  <c r="H6" i="10"/>
  <c r="G6" i="10"/>
  <c r="F6" i="10"/>
  <c r="E6" i="10"/>
  <c r="D6" i="10"/>
  <c r="C6" i="10"/>
  <c r="C12" i="10" s="1"/>
  <c r="F12" i="10" l="1"/>
  <c r="I33" i="10"/>
  <c r="I32" i="10"/>
  <c r="D32" i="10"/>
  <c r="F32" i="10"/>
  <c r="E32" i="10"/>
  <c r="G32" i="10"/>
  <c r="C32" i="10"/>
  <c r="H32" i="10"/>
  <c r="H12" i="10"/>
  <c r="G33" i="10"/>
  <c r="C33" i="10"/>
  <c r="C36" i="10" s="1"/>
  <c r="G12" i="10"/>
  <c r="D12" i="10"/>
  <c r="E12" i="10"/>
  <c r="I12" i="10"/>
  <c r="F33" i="10"/>
  <c r="C37" i="1"/>
  <c r="H33" i="10"/>
  <c r="D33" i="10"/>
  <c r="E33" i="10"/>
  <c r="H20" i="12"/>
  <c r="H20" i="11"/>
  <c r="H20" i="1"/>
  <c r="I36" i="10" l="1"/>
  <c r="E36" i="10"/>
  <c r="F36" i="10"/>
  <c r="D36" i="10"/>
  <c r="H36" i="10"/>
  <c r="G36" i="10"/>
  <c r="H17" i="1"/>
  <c r="H32" i="1" s="1"/>
  <c r="H17" i="11"/>
  <c r="H32" i="11" s="1"/>
  <c r="H17" i="12"/>
  <c r="H32" i="12" s="1"/>
  <c r="H16" i="1"/>
  <c r="H16" i="11"/>
  <c r="H16" i="12"/>
  <c r="H6" i="1"/>
  <c r="H6" i="11"/>
  <c r="H6" i="12"/>
  <c r="H33" i="12" l="1"/>
  <c r="H33" i="11"/>
  <c r="H36" i="11" s="1"/>
  <c r="H38" i="11" s="1"/>
  <c r="H33" i="1"/>
  <c r="H12" i="12"/>
  <c r="H12" i="1"/>
  <c r="I38" i="10"/>
  <c r="D38" i="10"/>
  <c r="F38" i="10"/>
  <c r="C38" i="10"/>
  <c r="E38" i="10"/>
  <c r="H12" i="11"/>
  <c r="D6" i="12"/>
  <c r="E6" i="12"/>
  <c r="F6" i="12"/>
  <c r="G6" i="12"/>
  <c r="C37" i="12"/>
  <c r="C35" i="12"/>
  <c r="C34" i="12"/>
  <c r="C37" i="11"/>
  <c r="C35" i="11"/>
  <c r="C34" i="11"/>
  <c r="H36" i="12" l="1"/>
  <c r="H38" i="12" s="1"/>
  <c r="H36" i="1"/>
  <c r="E12" i="12"/>
  <c r="F12" i="12"/>
  <c r="D12" i="12"/>
  <c r="G12" i="12"/>
  <c r="G6" i="1"/>
  <c r="G16" i="1"/>
  <c r="G17" i="1"/>
  <c r="G20" i="1"/>
  <c r="G6" i="11"/>
  <c r="G16" i="11"/>
  <c r="G17" i="11"/>
  <c r="G20" i="11"/>
  <c r="G16" i="12"/>
  <c r="G17" i="12"/>
  <c r="G20" i="12"/>
  <c r="G33" i="12" s="1"/>
  <c r="G36" i="12" l="1"/>
  <c r="G38" i="12" s="1"/>
  <c r="G32" i="12"/>
  <c r="G32" i="1"/>
  <c r="G33" i="11"/>
  <c r="G36" i="11" s="1"/>
  <c r="G38" i="11" s="1"/>
  <c r="G33" i="1"/>
  <c r="G32" i="11"/>
  <c r="G12" i="1"/>
  <c r="G12" i="11"/>
  <c r="G36" i="1" l="1"/>
  <c r="F20" i="12"/>
  <c r="E20" i="12"/>
  <c r="D20" i="12"/>
  <c r="C20" i="12"/>
  <c r="F17" i="12"/>
  <c r="E17" i="12"/>
  <c r="D17" i="12"/>
  <c r="C17" i="12"/>
  <c r="F16" i="12"/>
  <c r="E16" i="12"/>
  <c r="D16" i="12"/>
  <c r="C16" i="12"/>
  <c r="C6" i="12"/>
  <c r="F20" i="11"/>
  <c r="E20" i="11"/>
  <c r="D20" i="11"/>
  <c r="C20" i="11"/>
  <c r="F17" i="11"/>
  <c r="E17" i="11"/>
  <c r="E32" i="11" s="1"/>
  <c r="D17" i="11"/>
  <c r="D32" i="11" s="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32" i="1" l="1"/>
  <c r="F32" i="11"/>
  <c r="E33" i="1"/>
  <c r="E36" i="1" s="1"/>
  <c r="D32" i="12"/>
  <c r="D33" i="12"/>
  <c r="D36" i="12" s="1"/>
  <c r="D38" i="12" s="1"/>
  <c r="D33" i="1"/>
  <c r="F33" i="1"/>
  <c r="E32" i="12"/>
  <c r="E33" i="12"/>
  <c r="F33" i="11"/>
  <c r="F36" i="11" s="1"/>
  <c r="F38" i="11" s="1"/>
  <c r="F32" i="12"/>
  <c r="F33" i="12"/>
  <c r="F36" i="12" s="1"/>
  <c r="F38" i="12" s="1"/>
  <c r="D32" i="1"/>
  <c r="D33" i="11"/>
  <c r="D36" i="11" s="1"/>
  <c r="D38" i="11" s="1"/>
  <c r="E33" i="11"/>
  <c r="E36" i="11" s="1"/>
  <c r="E38" i="11" s="1"/>
  <c r="E32" i="1"/>
  <c r="C12" i="12"/>
  <c r="D12" i="11"/>
  <c r="E12" i="11"/>
  <c r="F12" i="11"/>
  <c r="C12" i="1"/>
  <c r="E12" i="1"/>
  <c r="D12" i="1"/>
  <c r="C32" i="11"/>
  <c r="C32" i="12"/>
  <c r="C32" i="1"/>
  <c r="C33" i="12"/>
  <c r="C12" i="11"/>
  <c r="C33" i="11"/>
  <c r="C33" i="1"/>
  <c r="F12" i="1"/>
  <c r="E36" i="12" l="1"/>
  <c r="E38" i="12" s="1"/>
  <c r="F36" i="1"/>
  <c r="D36" i="1"/>
  <c r="C36" i="12"/>
  <c r="C36" i="11"/>
  <c r="C36" i="1"/>
  <c r="C38" i="12" l="1"/>
  <c r="C38" i="11"/>
  <c r="D38" i="1"/>
  <c r="E38" i="1"/>
  <c r="C38" i="1"/>
  <c r="F38" i="1"/>
  <c r="H38" i="10" l="1"/>
  <c r="H38" i="1"/>
  <c r="G38" i="10"/>
  <c r="G38" i="1" l="1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<sst xmlns="http://schemas.openxmlformats.org/spreadsheetml/2006/main" count="276" uniqueCount="75">
  <si>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</si>
  <si>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</si>
  <si>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</si>
  <si>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</si>
  <si>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</si>
  <si>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</si>
  <si>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</si>
  <si>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</si>
  <si>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</si>
  <si>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</si>
  <si>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</si>
  <si>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</si>
  <si>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</si>
  <si>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</si>
  <si>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</si>
  <si>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</si>
  <si>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</si>
  <si>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</si>
  <si>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</si>
  <si>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</si>
  <si>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</si>
  <si>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</si>
  <si>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</si>
  <si>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</si>
  <si>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</si>
  <si>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</si>
  <si>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</si>
  <si>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</si>
  <si>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</si>
  <si>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</si>
  <si>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</si>
  <si>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</si>
  <si>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</si>
  <si>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</si>
  <si>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</si>
  <si>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</si>
  <si>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</si>
  <si>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</si>
  <si>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</si>
  <si>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</si>
  <si>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</si>
  <si>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</si>
  <si>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</si>
  <si>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</si>
  <si>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</si>
  <si>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</si>
  <si>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</si>
  <si>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</si>
  <si>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</si>
  <si>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</si>
  <si>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</si>
  <si>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</si>
  <si>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</si>
  <si>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</si>
  <si>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</si>
  <si>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</si>
  <si>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</si>
  <si>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</si>
  <si>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</si>
  <si>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</si>
  <si>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</si>
  <si>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</si>
  <si>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</si>
  <si>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</si>
  <si>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</si>
  <si>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</si>
  <si>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Goa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</si>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</sst>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0" fontId="7" fillId="3" borderId="0" xfId="0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Protection="1"/>
    <xf numFmtId="49" fontId="12" fillId="3" borderId="2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1" fontId="7" fillId="3" borderId="2" xfId="0" applyNumberFormat="1" applyFont="1" applyFill="1" applyBorder="1" applyProtection="1"/>
    <xf numFmtId="49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" fontId="0" fillId="0" borderId="2" xfId="0" applyNumberFormat="1" applyFont="1" applyFill="1" applyBorder="1"/>
    <xf numFmtId="1" fontId="7" fillId="0" borderId="2" xfId="0" applyNumberFormat="1" applyFont="1" applyFill="1" applyBorder="1" applyProtection="1">
      <protection locked="0"/>
    </xf>
    <xf numFmtId="49" fontId="12" fillId="0" borderId="2" xfId="0" applyNumberFormat="1" applyFont="1" applyFill="1" applyBorder="1" applyAlignment="1" applyProtection="1">
      <alignment vertical="center" wrapText="1"/>
      <protection locked="0"/>
    </xf>
    <xf numFmtId="1" fontId="4" fillId="0" borderId="2" xfId="0" applyNumberFormat="1" applyFont="1" applyFill="1" applyBorder="1"/>
    <xf numFmtId="1" fontId="18" fillId="0" borderId="2" xfId="0" applyNumberFormat="1" applyFont="1" applyFill="1" applyBorder="1"/>
    <xf numFmtId="49" fontId="12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1" fontId="7" fillId="3" borderId="2" xfId="0" applyNumberFormat="1" applyFont="1" applyFill="1" applyBorder="1" applyProtection="1">
      <protection locked="0"/>
    </xf>
    <xf numFmtId="49" fontId="12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1" fontId="0" fillId="0" borderId="2" xfId="0" applyNumberFormat="1" applyFill="1" applyBorder="1"/>
    <xf numFmtId="1" fontId="7" fillId="0" borderId="2" xfId="0" applyNumberFormat="1" applyFont="1" applyFill="1" applyBorder="1" applyProtection="1"/>
    <xf numFmtId="49" fontId="14" fillId="3" borderId="2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left" vertical="center" wrapText="1"/>
    </xf>
    <xf numFmtId="49" fontId="12" fillId="3" borderId="2" xfId="0" quotePrefix="1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  <protection locked="0"/>
    </xf>
    <xf numFmtId="1" fontId="17" fillId="0" borderId="2" xfId="0" applyNumberFormat="1" applyFont="1" applyFill="1" applyBorder="1"/>
    <xf numFmtId="49" fontId="12" fillId="0" borderId="2" xfId="0" quotePrefix="1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39"/>
  <sheetViews>
    <sheetView tabSelected="1" zoomScale="71" zoomScaleNormal="71" zoomScaleSheetLayoutView="100" workbookViewId="0">
      <pane xSplit="2" ySplit="5" topLeftCell="C21" activePane="bottomRight" state="frozen"/>
      <selection activeCell="A40" sqref="A40"/>
      <selection pane="topRight" activeCell="A40" sqref="A40"/>
      <selection pane="bottomLeft" activeCell="A40" sqref="A40"/>
      <selection pane="bottomRight" activeCell="AN6" sqref="AN6"/>
    </sheetView>
  </sheetViews>
  <sheetFormatPr defaultColWidth="8.85546875" defaultRowHeight="15" x14ac:dyDescent="0.25"/>
  <cols>
    <col min="1" max="1" width="11" style="2" customWidth="1"/>
    <col min="2" max="2" width="29.5703125" style="2" customWidth="1"/>
    <col min="3" max="6" width="10.7109375" style="2" customWidth="1"/>
    <col min="7" max="14" width="11.85546875" style="1" customWidth="1"/>
    <col min="15" max="36" width="9.140625" style="2" customWidth="1"/>
    <col min="37" max="37" width="12.42578125" style="2" customWidth="1"/>
    <col min="38" max="59" width="9.140625" style="2" customWidth="1"/>
    <col min="60" max="60" width="12.140625" style="2" customWidth="1"/>
    <col min="61" max="64" width="9.140625" style="2" customWidth="1"/>
    <col min="65" max="69" width="9.140625" style="2" hidden="1" customWidth="1"/>
    <col min="70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1" customWidth="1"/>
    <col min="95" max="99" width="9.140625" style="1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42" width="9.140625" style="2" customWidth="1"/>
    <col min="143" max="143" width="9.140625" style="2" hidden="1" customWidth="1"/>
    <col min="144" max="151" width="9.140625" style="2" customWidth="1"/>
    <col min="152" max="152" width="9.140625" style="2" hidden="1" customWidth="1"/>
    <col min="153" max="157" width="9.140625" style="2" customWidth="1"/>
    <col min="158" max="158" width="9.140625" style="2" hidden="1" customWidth="1"/>
    <col min="159" max="168" width="9.140625" style="2" customWidth="1"/>
    <col min="169" max="172" width="8.85546875" style="2"/>
    <col min="173" max="173" width="12.7109375" style="2" bestFit="1" customWidth="1"/>
    <col min="174" max="16384" width="8.85546875" style="2"/>
  </cols>
  <sheetData>
    <row r="1" spans="1:173" ht="18.75" x14ac:dyDescent="0.3">
      <c r="A1" s="2" t="s">
        <v>53</v>
      </c>
      <c r="B1" s="5" t="s">
        <v>66</v>
      </c>
    </row>
    <row r="2" spans="1:173" ht="15.75" x14ac:dyDescent="0.25">
      <c r="A2" s="6" t="s">
        <v>48</v>
      </c>
    </row>
    <row r="3" spans="1:173" ht="15.75" x14ac:dyDescent="0.25">
      <c r="A3" s="6"/>
      <c r="I3" s="1" t="str">
        <f>[1]GSVA_cur!$I$3</f>
        <v>As on 01.08.2024</v>
      </c>
    </row>
    <row r="4" spans="1:173" ht="15.75" x14ac:dyDescent="0.25">
      <c r="A4" s="6"/>
      <c r="E4" s="7"/>
      <c r="F4" s="7" t="s">
        <v>57</v>
      </c>
    </row>
    <row r="5" spans="1:173" ht="15.75" x14ac:dyDescent="0.25">
      <c r="A5" s="12" t="s">
        <v>0</v>
      </c>
      <c r="B5" s="13" t="s">
        <v>1</v>
      </c>
      <c r="C5" s="14" t="s">
        <v>21</v>
      </c>
      <c r="D5" s="14" t="s">
        <v>22</v>
      </c>
      <c r="E5" s="14" t="s">
        <v>23</v>
      </c>
      <c r="F5" s="14" t="s">
        <v>56</v>
      </c>
      <c r="G5" s="15" t="s">
        <v>65</v>
      </c>
      <c r="H5" s="15" t="s">
        <v>67</v>
      </c>
      <c r="I5" s="15" t="s">
        <v>68</v>
      </c>
      <c r="J5" s="15" t="s">
        <v>69</v>
      </c>
      <c r="K5" s="15" t="s">
        <v>70</v>
      </c>
      <c r="L5" s="15" t="s">
        <v>71</v>
      </c>
      <c r="M5" s="15" t="s">
        <v>72</v>
      </c>
      <c r="N5" s="15" t="s">
        <v>73</v>
      </c>
    </row>
    <row r="6" spans="1:173" s="8" customFormat="1" ht="30" x14ac:dyDescent="0.25">
      <c r="A6" s="16" t="s">
        <v>26</v>
      </c>
      <c r="B6" s="17" t="s">
        <v>2</v>
      </c>
      <c r="C6" s="18">
        <f>SUM(C7:C10)</f>
        <v>204297.71591488202</v>
      </c>
      <c r="D6" s="18">
        <f t="shared" ref="D6:M6" si="0">SUM(D7:D10)</f>
        <v>228626.47199182864</v>
      </c>
      <c r="E6" s="18">
        <f t="shared" si="0"/>
        <v>311710.68374467298</v>
      </c>
      <c r="F6" s="18">
        <f t="shared" si="0"/>
        <v>310866.10327971558</v>
      </c>
      <c r="G6" s="18">
        <f t="shared" si="0"/>
        <v>351189.55535904982</v>
      </c>
      <c r="H6" s="18">
        <f t="shared" si="0"/>
        <v>428053.27093985968</v>
      </c>
      <c r="I6" s="18">
        <f t="shared" si="0"/>
        <v>440528.25914574682</v>
      </c>
      <c r="J6" s="18">
        <f t="shared" si="0"/>
        <v>444929.38435301126</v>
      </c>
      <c r="K6" s="18">
        <f t="shared" si="0"/>
        <v>509814.75030729629</v>
      </c>
      <c r="L6" s="18">
        <f t="shared" si="0"/>
        <v>520908.3066866874</v>
      </c>
      <c r="M6" s="18">
        <f t="shared" si="0"/>
        <v>460323.9385191499</v>
      </c>
      <c r="N6" s="18">
        <f t="shared" ref="N6" si="1">SUM(N7:N10)</f>
        <v>545489.09889575059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Q6" s="10"/>
    </row>
    <row r="7" spans="1:173" ht="15.75" x14ac:dyDescent="0.25">
      <c r="A7" s="19">
        <v>1.1000000000000001</v>
      </c>
      <c r="B7" s="20" t="s">
        <v>59</v>
      </c>
      <c r="C7" s="21">
        <v>102416.96641424157</v>
      </c>
      <c r="D7" s="21">
        <v>108206.75216172787</v>
      </c>
      <c r="E7" s="21">
        <v>126746.79199314867</v>
      </c>
      <c r="F7" s="21">
        <v>138488.12295445107</v>
      </c>
      <c r="G7" s="21">
        <v>157775.96717636212</v>
      </c>
      <c r="H7" s="21">
        <v>185372.02707582782</v>
      </c>
      <c r="I7" s="21">
        <v>215191.35341351971</v>
      </c>
      <c r="J7" s="21">
        <v>200767.69557044227</v>
      </c>
      <c r="K7" s="21">
        <v>198308.23232396191</v>
      </c>
      <c r="L7" s="21">
        <v>204446.68931663485</v>
      </c>
      <c r="M7" s="21">
        <v>201406.04396977052</v>
      </c>
      <c r="N7" s="21">
        <v>246712.03747492813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1"/>
      <c r="FO7" s="1"/>
      <c r="FP7" s="1"/>
    </row>
    <row r="8" spans="1:173" ht="15.75" x14ac:dyDescent="0.25">
      <c r="A8" s="19">
        <v>1.2</v>
      </c>
      <c r="B8" s="20" t="s">
        <v>60</v>
      </c>
      <c r="C8" s="21">
        <v>23530.481011071352</v>
      </c>
      <c r="D8" s="21">
        <v>26598.87625433681</v>
      </c>
      <c r="E8" s="21">
        <v>31237.013997749724</v>
      </c>
      <c r="F8" s="21">
        <v>30056.629282980517</v>
      </c>
      <c r="G8" s="21">
        <v>23523.630697397362</v>
      </c>
      <c r="H8" s="21">
        <v>21982.364044459704</v>
      </c>
      <c r="I8" s="21">
        <v>28546.64092608702</v>
      </c>
      <c r="J8" s="21">
        <v>27517.012482315789</v>
      </c>
      <c r="K8" s="21">
        <v>51770.388292323158</v>
      </c>
      <c r="L8" s="21">
        <v>56868.967922005075</v>
      </c>
      <c r="M8" s="21">
        <v>57744.065988298818</v>
      </c>
      <c r="N8" s="21">
        <v>57143.798690446718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1"/>
      <c r="FO8" s="1"/>
      <c r="FP8" s="1"/>
    </row>
    <row r="9" spans="1:173" ht="15.75" x14ac:dyDescent="0.25">
      <c r="A9" s="19">
        <v>1.3</v>
      </c>
      <c r="B9" s="20" t="s">
        <v>61</v>
      </c>
      <c r="C9" s="21">
        <v>11796.64752029271</v>
      </c>
      <c r="D9" s="21">
        <v>12522.492460162191</v>
      </c>
      <c r="E9" s="21">
        <v>13050.624935520902</v>
      </c>
      <c r="F9" s="21">
        <v>19355.924708259172</v>
      </c>
      <c r="G9" s="21">
        <v>26113.783538590549</v>
      </c>
      <c r="H9" s="21">
        <v>73427.921301603637</v>
      </c>
      <c r="I9" s="21">
        <v>45974.313275988476</v>
      </c>
      <c r="J9" s="21">
        <v>65508.598547112771</v>
      </c>
      <c r="K9" s="21">
        <v>95120.430736940179</v>
      </c>
      <c r="L9" s="21">
        <v>81581.134561092244</v>
      </c>
      <c r="M9" s="21">
        <v>22329.622651942438</v>
      </c>
      <c r="N9" s="21">
        <v>21508.841696411775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1"/>
      <c r="FO9" s="1"/>
      <c r="FP9" s="1"/>
    </row>
    <row r="10" spans="1:173" ht="15.75" x14ac:dyDescent="0.25">
      <c r="A10" s="19">
        <v>1.4</v>
      </c>
      <c r="B10" s="20" t="s">
        <v>62</v>
      </c>
      <c r="C10" s="21">
        <v>66553.620969276395</v>
      </c>
      <c r="D10" s="21">
        <v>81298.351115601763</v>
      </c>
      <c r="E10" s="21">
        <v>140676.25281825368</v>
      </c>
      <c r="F10" s="21">
        <v>122965.42633402481</v>
      </c>
      <c r="G10" s="21">
        <v>143776.17394669977</v>
      </c>
      <c r="H10" s="21">
        <v>147270.95851796851</v>
      </c>
      <c r="I10" s="21">
        <v>150815.95153015168</v>
      </c>
      <c r="J10" s="21">
        <v>151136.07775314042</v>
      </c>
      <c r="K10" s="21">
        <v>164615.69895407106</v>
      </c>
      <c r="L10" s="21">
        <v>178011.51488695526</v>
      </c>
      <c r="M10" s="21">
        <v>178844.20590913814</v>
      </c>
      <c r="N10" s="21">
        <v>220124.421033964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1"/>
      <c r="FO10" s="1"/>
      <c r="FP10" s="1"/>
    </row>
    <row r="11" spans="1:173" ht="15.75" x14ac:dyDescent="0.25">
      <c r="A11" s="23" t="s">
        <v>31</v>
      </c>
      <c r="B11" s="20" t="s">
        <v>3</v>
      </c>
      <c r="C11" s="24">
        <v>643617.63353716873</v>
      </c>
      <c r="D11" s="24">
        <v>208662.55285911579</v>
      </c>
      <c r="E11" s="24">
        <v>3977.3707527167999</v>
      </c>
      <c r="F11" s="24">
        <v>3811.2824025599998</v>
      </c>
      <c r="G11" s="24">
        <v>31567.71863132</v>
      </c>
      <c r="H11" s="24">
        <v>123658.72979584</v>
      </c>
      <c r="I11" s="24">
        <v>100982.766623708</v>
      </c>
      <c r="J11" s="25">
        <v>10107.098289176613</v>
      </c>
      <c r="K11" s="24">
        <v>8457.0657818602649</v>
      </c>
      <c r="L11" s="24">
        <v>13471.721147645025</v>
      </c>
      <c r="M11" s="24">
        <v>8350.2011886194505</v>
      </c>
      <c r="N11" s="24">
        <v>10968.190788845799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1"/>
      <c r="FO11" s="1"/>
      <c r="FP11" s="1"/>
    </row>
    <row r="12" spans="1:173" s="10" customFormat="1" ht="15.75" x14ac:dyDescent="0.25">
      <c r="A12" s="26"/>
      <c r="B12" s="27" t="s">
        <v>28</v>
      </c>
      <c r="C12" s="28">
        <f>C6+C11</f>
        <v>847915.34945205075</v>
      </c>
      <c r="D12" s="28">
        <f t="shared" ref="D12:M12" si="2">D6+D11</f>
        <v>437289.02485094441</v>
      </c>
      <c r="E12" s="28">
        <f t="shared" si="2"/>
        <v>315688.05449738976</v>
      </c>
      <c r="F12" s="28">
        <f t="shared" si="2"/>
        <v>314677.38568227558</v>
      </c>
      <c r="G12" s="28">
        <f t="shared" si="2"/>
        <v>382757.27399036981</v>
      </c>
      <c r="H12" s="28">
        <f t="shared" si="2"/>
        <v>551712.00073569966</v>
      </c>
      <c r="I12" s="28">
        <f t="shared" si="2"/>
        <v>541511.02576945478</v>
      </c>
      <c r="J12" s="28">
        <f t="shared" si="2"/>
        <v>455036.48264218785</v>
      </c>
      <c r="K12" s="28">
        <f t="shared" si="2"/>
        <v>518271.81608915655</v>
      </c>
      <c r="L12" s="28">
        <f t="shared" si="2"/>
        <v>534380.02783433243</v>
      </c>
      <c r="M12" s="28">
        <f t="shared" si="2"/>
        <v>468674.13970776933</v>
      </c>
      <c r="N12" s="28">
        <f t="shared" ref="N12" si="3">N6+N11</f>
        <v>556457.28968459636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8"/>
      <c r="FO12" s="8"/>
      <c r="FP12" s="8"/>
    </row>
    <row r="13" spans="1:173" s="1" customFormat="1" ht="15.75" x14ac:dyDescent="0.25">
      <c r="A13" s="29" t="s">
        <v>32</v>
      </c>
      <c r="B13" s="30" t="s">
        <v>4</v>
      </c>
      <c r="C13" s="31">
        <v>1629346.1739490607</v>
      </c>
      <c r="D13" s="31">
        <v>1453492.8143560458</v>
      </c>
      <c r="E13" s="31">
        <v>1091756.5948538622</v>
      </c>
      <c r="F13" s="31">
        <v>1944114.8641067098</v>
      </c>
      <c r="G13" s="24">
        <v>2246832.6366076344</v>
      </c>
      <c r="H13" s="24">
        <v>2475168.2813798548</v>
      </c>
      <c r="I13" s="31">
        <v>2554330.3079193854</v>
      </c>
      <c r="J13" s="31">
        <v>2708428.8932991251</v>
      </c>
      <c r="K13" s="31">
        <v>2708251.5199763523</v>
      </c>
      <c r="L13" s="31">
        <v>2727580.0700233001</v>
      </c>
      <c r="M13" s="31">
        <v>2806337.8442700268</v>
      </c>
      <c r="N13" s="31">
        <v>2374244.6518526999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Q13" s="2"/>
    </row>
    <row r="14" spans="1:173" ht="30" x14ac:dyDescent="0.25">
      <c r="A14" s="23" t="s">
        <v>33</v>
      </c>
      <c r="B14" s="20" t="s">
        <v>5</v>
      </c>
      <c r="C14" s="31">
        <v>95882.885999999999</v>
      </c>
      <c r="D14" s="31">
        <v>116875.8772</v>
      </c>
      <c r="E14" s="31">
        <v>157732.09220000001</v>
      </c>
      <c r="F14" s="31">
        <v>217133.11889934799</v>
      </c>
      <c r="G14" s="24">
        <v>267446.58225044794</v>
      </c>
      <c r="H14" s="24">
        <v>346400.19882095762</v>
      </c>
      <c r="I14" s="31">
        <v>464342.92191475141</v>
      </c>
      <c r="J14" s="31">
        <v>553961.7507080884</v>
      </c>
      <c r="K14" s="31">
        <v>650420.03195074969</v>
      </c>
      <c r="L14" s="31">
        <v>681358.09042181249</v>
      </c>
      <c r="M14" s="31">
        <v>852857.89913417678</v>
      </c>
      <c r="N14" s="31">
        <v>1093226.636345722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1"/>
      <c r="FO14" s="1"/>
      <c r="FP14" s="1"/>
    </row>
    <row r="15" spans="1:173" ht="15.75" x14ac:dyDescent="0.25">
      <c r="A15" s="23" t="s">
        <v>34</v>
      </c>
      <c r="B15" s="20" t="s">
        <v>6</v>
      </c>
      <c r="C15" s="31">
        <v>135800.64499999999</v>
      </c>
      <c r="D15" s="31">
        <v>140398.62525989464</v>
      </c>
      <c r="E15" s="31">
        <v>161627.11024280707</v>
      </c>
      <c r="F15" s="31">
        <v>162040.57532203867</v>
      </c>
      <c r="G15" s="31">
        <v>202728.38859216523</v>
      </c>
      <c r="H15" s="24">
        <v>189936.17941284244</v>
      </c>
      <c r="I15" s="31">
        <v>223158.57022702371</v>
      </c>
      <c r="J15" s="31">
        <v>232677.6313569317</v>
      </c>
      <c r="K15" s="31">
        <v>229666.59373693919</v>
      </c>
      <c r="L15" s="31">
        <v>220374.45232626479</v>
      </c>
      <c r="M15" s="31">
        <v>299756.0908511189</v>
      </c>
      <c r="N15" s="31">
        <v>375458.21420057118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1"/>
      <c r="FO15" s="1"/>
      <c r="FP15" s="1"/>
    </row>
    <row r="16" spans="1:173" s="10" customFormat="1" ht="15.75" x14ac:dyDescent="0.25">
      <c r="A16" s="26"/>
      <c r="B16" s="27" t="s">
        <v>29</v>
      </c>
      <c r="C16" s="28">
        <f>+C13+C14+C15</f>
        <v>1861029.7049490607</v>
      </c>
      <c r="D16" s="28">
        <f t="shared" ref="D16:M16" si="4">+D13+D14+D15</f>
        <v>1710767.3168159404</v>
      </c>
      <c r="E16" s="28">
        <f t="shared" si="4"/>
        <v>1411115.7972966693</v>
      </c>
      <c r="F16" s="28">
        <f t="shared" si="4"/>
        <v>2323288.5583280963</v>
      </c>
      <c r="G16" s="28">
        <f t="shared" si="4"/>
        <v>2717007.6074502477</v>
      </c>
      <c r="H16" s="28">
        <f t="shared" si="4"/>
        <v>3011504.6596136545</v>
      </c>
      <c r="I16" s="28">
        <f t="shared" si="4"/>
        <v>3241831.8000611602</v>
      </c>
      <c r="J16" s="28">
        <f t="shared" si="4"/>
        <v>3495068.2753641452</v>
      </c>
      <c r="K16" s="28">
        <f t="shared" si="4"/>
        <v>3588338.1456640409</v>
      </c>
      <c r="L16" s="28">
        <f t="shared" si="4"/>
        <v>3629312.6127713774</v>
      </c>
      <c r="M16" s="28">
        <f t="shared" si="4"/>
        <v>3958951.8342553223</v>
      </c>
      <c r="N16" s="28">
        <f t="shared" ref="N16" si="5">+N13+N14+N15</f>
        <v>3842929.5023989929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9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9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9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8"/>
      <c r="FO16" s="8"/>
      <c r="FP16" s="8"/>
    </row>
    <row r="17" spans="1:173" s="8" customFormat="1" ht="30" x14ac:dyDescent="0.25">
      <c r="A17" s="16" t="s">
        <v>35</v>
      </c>
      <c r="B17" s="17" t="s">
        <v>7</v>
      </c>
      <c r="C17" s="18">
        <f>C18+C19</f>
        <v>259614.57570154144</v>
      </c>
      <c r="D17" s="18">
        <f t="shared" ref="D17:K17" si="6">D18+D19</f>
        <v>259609.79033315365</v>
      </c>
      <c r="E17" s="18">
        <f t="shared" si="6"/>
        <v>284357.36532182322</v>
      </c>
      <c r="F17" s="18">
        <f t="shared" si="6"/>
        <v>319212.03836069821</v>
      </c>
      <c r="G17" s="18">
        <f t="shared" si="6"/>
        <v>360495.07255877595</v>
      </c>
      <c r="H17" s="18">
        <f t="shared" si="6"/>
        <v>425890.52480188973</v>
      </c>
      <c r="I17" s="18">
        <f t="shared" si="6"/>
        <v>466945.21206625522</v>
      </c>
      <c r="J17" s="18">
        <f t="shared" si="6"/>
        <v>566902.04470516555</v>
      </c>
      <c r="K17" s="18">
        <f t="shared" si="6"/>
        <v>603138.93663075613</v>
      </c>
      <c r="L17" s="18">
        <f t="shared" ref="L17:M17" si="7">L18+L19</f>
        <v>498286.28955303732</v>
      </c>
      <c r="M17" s="18">
        <f t="shared" si="7"/>
        <v>596501.09189413313</v>
      </c>
      <c r="N17" s="18">
        <f t="shared" ref="N17" si="8">N18+N19</f>
        <v>718746.16488564992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Q17" s="10"/>
    </row>
    <row r="18" spans="1:173" ht="15.75" x14ac:dyDescent="0.25">
      <c r="A18" s="19">
        <v>6.1</v>
      </c>
      <c r="B18" s="20" t="s">
        <v>8</v>
      </c>
      <c r="C18" s="31">
        <v>231789.71739999999</v>
      </c>
      <c r="D18" s="31">
        <v>229719.12218080001</v>
      </c>
      <c r="E18" s="31">
        <v>251701.16099764002</v>
      </c>
      <c r="F18" s="31">
        <v>283759.13464751991</v>
      </c>
      <c r="G18" s="31">
        <v>320097.94279200002</v>
      </c>
      <c r="H18" s="24">
        <v>380273.55080000003</v>
      </c>
      <c r="I18" s="31">
        <v>414766.728</v>
      </c>
      <c r="J18" s="31">
        <v>506675.25300000003</v>
      </c>
      <c r="K18" s="31">
        <v>542445.19770000002</v>
      </c>
      <c r="L18" s="31">
        <v>464578.25400000002</v>
      </c>
      <c r="M18" s="31">
        <v>548051.16689999995</v>
      </c>
      <c r="N18" s="31">
        <v>639751.57499999995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1"/>
      <c r="FO18" s="1"/>
      <c r="FP18" s="1"/>
    </row>
    <row r="19" spans="1:173" ht="15.75" x14ac:dyDescent="0.25">
      <c r="A19" s="19">
        <v>6.2</v>
      </c>
      <c r="B19" s="20" t="s">
        <v>9</v>
      </c>
      <c r="C19" s="31">
        <v>27824.858301541455</v>
      </c>
      <c r="D19" s="31">
        <v>29890.668152353646</v>
      </c>
      <c r="E19" s="31">
        <v>32656.2043241832</v>
      </c>
      <c r="F19" s="31">
        <v>35452.903713178312</v>
      </c>
      <c r="G19" s="31">
        <v>40397.129766775928</v>
      </c>
      <c r="H19" s="24">
        <v>45616.974001889692</v>
      </c>
      <c r="I19" s="31">
        <v>52178.484066255231</v>
      </c>
      <c r="J19" s="31">
        <v>60226.791705165531</v>
      </c>
      <c r="K19" s="31">
        <v>60693.738930756117</v>
      </c>
      <c r="L19" s="31">
        <v>33708.035553037284</v>
      </c>
      <c r="M19" s="31">
        <v>48449.924994133151</v>
      </c>
      <c r="N19" s="31">
        <v>78994.589885649941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1"/>
      <c r="FO19" s="1"/>
      <c r="FP19" s="1"/>
    </row>
    <row r="20" spans="1:173" s="8" customFormat="1" ht="45" x14ac:dyDescent="0.25">
      <c r="A20" s="33" t="s">
        <v>36</v>
      </c>
      <c r="B20" s="34" t="s">
        <v>10</v>
      </c>
      <c r="C20" s="18">
        <f>SUM(C21:C27)</f>
        <v>155963.83371716185</v>
      </c>
      <c r="D20" s="18">
        <f t="shared" ref="D20:L20" si="9">SUM(D21:D27)</f>
        <v>141371.77794775233</v>
      </c>
      <c r="E20" s="18">
        <f t="shared" si="9"/>
        <v>135167.856875</v>
      </c>
      <c r="F20" s="18">
        <f t="shared" si="9"/>
        <v>169280.47209264399</v>
      </c>
      <c r="G20" s="18">
        <f t="shared" si="9"/>
        <v>197136.39470789689</v>
      </c>
      <c r="H20" s="18">
        <f t="shared" si="9"/>
        <v>256575.70985488064</v>
      </c>
      <c r="I20" s="18">
        <f t="shared" si="9"/>
        <v>254091.53837223689</v>
      </c>
      <c r="J20" s="18">
        <f t="shared" si="9"/>
        <v>236147.02270715707</v>
      </c>
      <c r="K20" s="18">
        <f t="shared" si="9"/>
        <v>272038.51143536251</v>
      </c>
      <c r="L20" s="18">
        <f t="shared" si="9"/>
        <v>245371.43053724983</v>
      </c>
      <c r="M20" s="18">
        <f>SUM(M21:M27)</f>
        <v>273103.20933266479</v>
      </c>
      <c r="N20" s="18">
        <f>SUM(N21:N27)</f>
        <v>354390.8808418343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Q20" s="10"/>
    </row>
    <row r="21" spans="1:173" ht="15.75" x14ac:dyDescent="0.25">
      <c r="A21" s="19">
        <v>7.1</v>
      </c>
      <c r="B21" s="20" t="s">
        <v>11</v>
      </c>
      <c r="C21" s="31">
        <v>12157.6896</v>
      </c>
      <c r="D21" s="31">
        <v>13497.526</v>
      </c>
      <c r="E21" s="31">
        <v>13559</v>
      </c>
      <c r="F21" s="31">
        <v>15850</v>
      </c>
      <c r="G21" s="31">
        <v>23947</v>
      </c>
      <c r="H21" s="24">
        <v>24822</v>
      </c>
      <c r="I21" s="31">
        <v>24201</v>
      </c>
      <c r="J21" s="31">
        <v>25754</v>
      </c>
      <c r="K21" s="31">
        <v>28385</v>
      </c>
      <c r="L21" s="31">
        <v>32785</v>
      </c>
      <c r="M21" s="31">
        <v>29754</v>
      </c>
      <c r="N21" s="31">
        <v>58357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1"/>
      <c r="FO21" s="1"/>
      <c r="FP21" s="1"/>
    </row>
    <row r="22" spans="1:173" ht="15.75" x14ac:dyDescent="0.25">
      <c r="A22" s="19">
        <v>7.2</v>
      </c>
      <c r="B22" s="20" t="s">
        <v>12</v>
      </c>
      <c r="C22" s="21">
        <v>34682.559999999998</v>
      </c>
      <c r="D22" s="21">
        <v>38840.981072729941</v>
      </c>
      <c r="E22" s="21">
        <v>42532.582399999999</v>
      </c>
      <c r="F22" s="21">
        <v>45774.558516788609</v>
      </c>
      <c r="G22" s="21">
        <v>45850.780938052791</v>
      </c>
      <c r="H22" s="24">
        <v>45926.124780873848</v>
      </c>
      <c r="I22" s="21">
        <v>49033.546347467069</v>
      </c>
      <c r="J22" s="25">
        <v>59381.838975254992</v>
      </c>
      <c r="K22" s="21">
        <v>59279.659625558459</v>
      </c>
      <c r="L22" s="21">
        <v>48997.406844269026</v>
      </c>
      <c r="M22" s="21">
        <v>70194.479990202613</v>
      </c>
      <c r="N22" s="21">
        <v>75354.822953516617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1"/>
      <c r="FO22" s="1"/>
      <c r="FP22" s="1"/>
    </row>
    <row r="23" spans="1:173" ht="15.75" x14ac:dyDescent="0.25">
      <c r="A23" s="19">
        <v>7.3</v>
      </c>
      <c r="B23" s="20" t="s">
        <v>13</v>
      </c>
      <c r="C23" s="21">
        <v>42441.797500000001</v>
      </c>
      <c r="D23" s="21">
        <v>22266.794699999999</v>
      </c>
      <c r="E23" s="21">
        <v>12790.1312</v>
      </c>
      <c r="F23" s="21">
        <v>18394.061399999999</v>
      </c>
      <c r="G23" s="21">
        <v>17011.457999999999</v>
      </c>
      <c r="H23" s="24">
        <v>28306.358</v>
      </c>
      <c r="I23" s="21">
        <v>27412.668000000001</v>
      </c>
      <c r="J23" s="21">
        <v>23568.594000000001</v>
      </c>
      <c r="K23" s="21">
        <v>21265.581200000001</v>
      </c>
      <c r="L23" s="21">
        <v>28378.750400000001</v>
      </c>
      <c r="M23" s="21">
        <v>31274.505000000001</v>
      </c>
      <c r="N23" s="21">
        <v>36346.991999999998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1"/>
      <c r="FO23" s="1"/>
      <c r="FP23" s="1"/>
    </row>
    <row r="24" spans="1:173" ht="15.75" x14ac:dyDescent="0.25">
      <c r="A24" s="19">
        <v>7.4</v>
      </c>
      <c r="B24" s="20" t="s">
        <v>14</v>
      </c>
      <c r="C24" s="21">
        <v>9730.8227999999999</v>
      </c>
      <c r="D24" s="21">
        <v>18426.095300000001</v>
      </c>
      <c r="E24" s="21">
        <v>15900.684799999999</v>
      </c>
      <c r="F24" s="21">
        <v>27041.500199999999</v>
      </c>
      <c r="G24" s="21">
        <v>48853.341999999997</v>
      </c>
      <c r="H24" s="24">
        <v>57529.453200000004</v>
      </c>
      <c r="I24" s="21">
        <v>55696.517999999996</v>
      </c>
      <c r="J24" s="21">
        <v>31256.613499999999</v>
      </c>
      <c r="K24" s="21">
        <v>55159.939899999998</v>
      </c>
      <c r="L24" s="21">
        <v>27177.0252</v>
      </c>
      <c r="M24" s="21">
        <v>30823.9944</v>
      </c>
      <c r="N24" s="21">
        <v>45899.663999999997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1"/>
      <c r="FO24" s="1"/>
      <c r="FP24" s="1"/>
    </row>
    <row r="25" spans="1:173" ht="15.75" x14ac:dyDescent="0.25">
      <c r="A25" s="19">
        <v>7.5</v>
      </c>
      <c r="B25" s="20" t="s">
        <v>15</v>
      </c>
      <c r="C25" s="21">
        <v>29653.588800000001</v>
      </c>
      <c r="D25" s="21">
        <v>18370.9185</v>
      </c>
      <c r="E25" s="21">
        <v>12158.3616</v>
      </c>
      <c r="F25" s="21">
        <v>19302.812099999999</v>
      </c>
      <c r="G25" s="21">
        <v>13478.62</v>
      </c>
      <c r="H25" s="24">
        <v>49907.41</v>
      </c>
      <c r="I25" s="21">
        <v>48689.612999999998</v>
      </c>
      <c r="J25" s="21">
        <v>44017.525999999998</v>
      </c>
      <c r="K25" s="21">
        <v>49770.676800000001</v>
      </c>
      <c r="L25" s="21">
        <v>46143.895199999999</v>
      </c>
      <c r="M25" s="21">
        <v>39948.559200000003</v>
      </c>
      <c r="N25" s="21">
        <v>54693.671999999999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1"/>
      <c r="FO25" s="1"/>
      <c r="FP25" s="1"/>
    </row>
    <row r="26" spans="1:173" ht="15.75" x14ac:dyDescent="0.25">
      <c r="A26" s="19">
        <v>7.6</v>
      </c>
      <c r="B26" s="20" t="s">
        <v>16</v>
      </c>
      <c r="C26" s="21">
        <v>191.95779999999999</v>
      </c>
      <c r="D26" s="21">
        <v>253.31700000000001</v>
      </c>
      <c r="E26" s="21">
        <v>305.81729999999999</v>
      </c>
      <c r="F26" s="21">
        <v>348.83460000000002</v>
      </c>
      <c r="G26" s="21">
        <v>358.56099999999998</v>
      </c>
      <c r="H26" s="24">
        <v>583.77149999999995</v>
      </c>
      <c r="I26" s="21">
        <v>297.13580000000002</v>
      </c>
      <c r="J26" s="21">
        <v>440.69130000000001</v>
      </c>
      <c r="K26" s="21">
        <v>524.73749999999995</v>
      </c>
      <c r="L26" s="21">
        <v>474.09750000000003</v>
      </c>
      <c r="M26" s="21">
        <v>606.05439999999999</v>
      </c>
      <c r="N26" s="21">
        <v>608.35299999999995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1"/>
      <c r="FO26" s="1"/>
      <c r="FP26" s="1"/>
    </row>
    <row r="27" spans="1:173" ht="30" x14ac:dyDescent="0.25">
      <c r="A27" s="19">
        <v>7.7</v>
      </c>
      <c r="B27" s="20" t="s">
        <v>17</v>
      </c>
      <c r="C27" s="21">
        <v>27105.417217161852</v>
      </c>
      <c r="D27" s="21">
        <v>29716.145375022399</v>
      </c>
      <c r="E27" s="21">
        <v>37921.279575</v>
      </c>
      <c r="F27" s="21">
        <v>42568.705275855384</v>
      </c>
      <c r="G27" s="21">
        <v>47636.632769844109</v>
      </c>
      <c r="H27" s="24">
        <v>49500.592374006752</v>
      </c>
      <c r="I27" s="21">
        <v>48761.057224769836</v>
      </c>
      <c r="J27" s="21">
        <v>51727.758931902077</v>
      </c>
      <c r="K27" s="21">
        <v>57652.916409804056</v>
      </c>
      <c r="L27" s="21">
        <v>61415.25539298082</v>
      </c>
      <c r="M27" s="21">
        <v>70501.616342462163</v>
      </c>
      <c r="N27" s="21">
        <v>83130.376888317682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1"/>
      <c r="FO27" s="1"/>
      <c r="FP27" s="1"/>
    </row>
    <row r="28" spans="1:173" ht="15.75" x14ac:dyDescent="0.25">
      <c r="A28" s="23" t="s">
        <v>37</v>
      </c>
      <c r="B28" s="20" t="s">
        <v>18</v>
      </c>
      <c r="C28" s="24">
        <v>172930</v>
      </c>
      <c r="D28" s="24">
        <v>205807</v>
      </c>
      <c r="E28" s="24">
        <v>219431</v>
      </c>
      <c r="F28" s="24">
        <v>237658</v>
      </c>
      <c r="G28" s="24">
        <v>258172</v>
      </c>
      <c r="H28" s="24">
        <v>235854</v>
      </c>
      <c r="I28" s="24">
        <v>273803</v>
      </c>
      <c r="J28" s="24">
        <v>251363</v>
      </c>
      <c r="K28" s="24">
        <v>259539</v>
      </c>
      <c r="L28" s="24">
        <v>345388</v>
      </c>
      <c r="M28" s="24">
        <v>243161</v>
      </c>
      <c r="N28" s="24">
        <v>353298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1"/>
      <c r="FO28" s="1"/>
      <c r="FP28" s="1"/>
    </row>
    <row r="29" spans="1:173" ht="45" x14ac:dyDescent="0.25">
      <c r="A29" s="23" t="s">
        <v>38</v>
      </c>
      <c r="B29" s="20" t="s">
        <v>19</v>
      </c>
      <c r="C29" s="24">
        <v>268681.03621127998</v>
      </c>
      <c r="D29" s="24">
        <v>311293.55237024056</v>
      </c>
      <c r="E29" s="24">
        <v>353294.81480212364</v>
      </c>
      <c r="F29" s="24">
        <v>403211.82541377412</v>
      </c>
      <c r="G29" s="24">
        <v>439741.46331122966</v>
      </c>
      <c r="H29" s="24">
        <v>498838.1273463064</v>
      </c>
      <c r="I29" s="24">
        <v>536451.06140533485</v>
      </c>
      <c r="J29" s="24">
        <v>548271.55781045766</v>
      </c>
      <c r="K29" s="24">
        <v>588138.08185082511</v>
      </c>
      <c r="L29" s="24">
        <v>583671.23270001065</v>
      </c>
      <c r="M29" s="24">
        <v>684911.59459206031</v>
      </c>
      <c r="N29" s="24">
        <v>806227.70629657584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1"/>
      <c r="FO29" s="1"/>
      <c r="FP29" s="1"/>
    </row>
    <row r="30" spans="1:173" ht="15.75" x14ac:dyDescent="0.25">
      <c r="A30" s="23" t="s">
        <v>39</v>
      </c>
      <c r="B30" s="20" t="s">
        <v>54</v>
      </c>
      <c r="C30" s="24">
        <v>250476</v>
      </c>
      <c r="D30" s="24">
        <v>279612</v>
      </c>
      <c r="E30" s="24">
        <v>319424</v>
      </c>
      <c r="F30" s="24">
        <v>356242</v>
      </c>
      <c r="G30" s="24">
        <v>360163</v>
      </c>
      <c r="H30" s="24">
        <v>428958</v>
      </c>
      <c r="I30" s="24">
        <v>513458</v>
      </c>
      <c r="J30" s="24">
        <v>534077</v>
      </c>
      <c r="K30" s="24">
        <v>563573</v>
      </c>
      <c r="L30" s="24">
        <v>605974</v>
      </c>
      <c r="M30" s="24">
        <v>652533</v>
      </c>
      <c r="N30" s="24">
        <v>787272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1"/>
      <c r="FO30" s="1"/>
      <c r="FP30" s="1"/>
    </row>
    <row r="31" spans="1:173" ht="15.75" x14ac:dyDescent="0.25">
      <c r="A31" s="23" t="s">
        <v>40</v>
      </c>
      <c r="B31" s="20" t="s">
        <v>20</v>
      </c>
      <c r="C31" s="24">
        <v>123955.30727230305</v>
      </c>
      <c r="D31" s="24">
        <v>141551.24539706449</v>
      </c>
      <c r="E31" s="24">
        <v>163882.5391885548</v>
      </c>
      <c r="F31" s="24">
        <v>195478.73940387787</v>
      </c>
      <c r="G31" s="24">
        <v>239450.50213370318</v>
      </c>
      <c r="H31" s="24">
        <v>272494.33707898541</v>
      </c>
      <c r="I31" s="24">
        <v>317440.73263401864</v>
      </c>
      <c r="J31" s="24">
        <v>355361.14788896113</v>
      </c>
      <c r="K31" s="24">
        <v>392434.02914852323</v>
      </c>
      <c r="L31" s="24">
        <v>383586.17914080754</v>
      </c>
      <c r="M31" s="24">
        <v>449966.46216897748</v>
      </c>
      <c r="N31" s="24">
        <v>525106.21948128019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1"/>
      <c r="FO31" s="1"/>
      <c r="FP31" s="1"/>
    </row>
    <row r="32" spans="1:173" s="10" customFormat="1" ht="15.75" x14ac:dyDescent="0.25">
      <c r="A32" s="26"/>
      <c r="B32" s="27" t="s">
        <v>30</v>
      </c>
      <c r="C32" s="28">
        <f>C17+C20+C28+C29+C30+C31</f>
        <v>1231620.7529022864</v>
      </c>
      <c r="D32" s="28">
        <f t="shared" ref="D32:H32" si="10">D17+D20+D28+D29+D30+D31</f>
        <v>1339245.3660482108</v>
      </c>
      <c r="E32" s="28">
        <f t="shared" si="10"/>
        <v>1475557.5761875017</v>
      </c>
      <c r="F32" s="28">
        <f t="shared" si="10"/>
        <v>1681083.0752709941</v>
      </c>
      <c r="G32" s="28">
        <f t="shared" si="10"/>
        <v>1855158.4327116057</v>
      </c>
      <c r="H32" s="28">
        <f t="shared" si="10"/>
        <v>2118610.6990820621</v>
      </c>
      <c r="I32" s="28">
        <f t="shared" ref="I32:K32" si="11">I17+I20+I28+I29+I30+I31</f>
        <v>2362189.5444778455</v>
      </c>
      <c r="J32" s="28">
        <f t="shared" si="11"/>
        <v>2492121.7731117415</v>
      </c>
      <c r="K32" s="28">
        <f t="shared" si="11"/>
        <v>2678861.5590654672</v>
      </c>
      <c r="L32" s="28">
        <f t="shared" ref="L32:M32" si="12">L17+L20+L28+L29+L30+L31</f>
        <v>2662277.1319311056</v>
      </c>
      <c r="M32" s="28">
        <f t="shared" si="12"/>
        <v>2900176.357987836</v>
      </c>
      <c r="N32" s="28">
        <f t="shared" ref="N32" si="13">N17+N20+N28+N29+N30+N31</f>
        <v>3545040.9715053402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8"/>
      <c r="FO32" s="8"/>
      <c r="FP32" s="8"/>
    </row>
    <row r="33" spans="1:173" s="8" customFormat="1" ht="15.75" x14ac:dyDescent="0.25">
      <c r="A33" s="16" t="s">
        <v>27</v>
      </c>
      <c r="B33" s="35" t="s">
        <v>41</v>
      </c>
      <c r="C33" s="18">
        <f t="shared" ref="C33:H33" si="14">C6+C11+C13+C14+C15+C17+C20+C28+C29+C30+C31</f>
        <v>3940565.8073033975</v>
      </c>
      <c r="D33" s="18">
        <f t="shared" si="14"/>
        <v>3487301.7077150955</v>
      </c>
      <c r="E33" s="18">
        <f t="shared" si="14"/>
        <v>3202361.427981561</v>
      </c>
      <c r="F33" s="18">
        <f t="shared" si="14"/>
        <v>4319049.0192813668</v>
      </c>
      <c r="G33" s="18">
        <f t="shared" si="14"/>
        <v>4954923.3141522231</v>
      </c>
      <c r="H33" s="18">
        <f t="shared" si="14"/>
        <v>5681827.3594314167</v>
      </c>
      <c r="I33" s="18">
        <f t="shared" ref="I33:K33" si="15">I6+I11+I13+I14+I15+I17+I20+I28+I29+I30+I31</f>
        <v>6145532.3703084607</v>
      </c>
      <c r="J33" s="18">
        <f t="shared" si="15"/>
        <v>6442226.5311180735</v>
      </c>
      <c r="K33" s="18">
        <f t="shared" si="15"/>
        <v>6785471.5208186656</v>
      </c>
      <c r="L33" s="18">
        <f t="shared" ref="L33:M33" si="16">L6+L11+L13+L14+L15+L17+L20+L28+L29+L30+L31</f>
        <v>6825969.7725368151</v>
      </c>
      <c r="M33" s="18">
        <f t="shared" si="16"/>
        <v>7327802.3319509272</v>
      </c>
      <c r="N33" s="18">
        <f t="shared" ref="N33" si="17">N6+N11+N13+N14+N15+N17+N20+N28+N29+N30+N31</f>
        <v>7944427.7635889295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Q33" s="10"/>
    </row>
    <row r="34" spans="1:173" ht="15.75" x14ac:dyDescent="0.25">
      <c r="A34" s="39" t="s">
        <v>43</v>
      </c>
      <c r="B34" s="40" t="s">
        <v>25</v>
      </c>
      <c r="C34" s="31">
        <v>373700</v>
      </c>
      <c r="D34" s="31">
        <v>418200</v>
      </c>
      <c r="E34" s="31">
        <v>453647</v>
      </c>
      <c r="F34" s="31">
        <v>517626.99999999994</v>
      </c>
      <c r="G34" s="31">
        <v>595395</v>
      </c>
      <c r="H34" s="24">
        <v>656465</v>
      </c>
      <c r="I34" s="31">
        <v>815977</v>
      </c>
      <c r="J34" s="31">
        <v>769635</v>
      </c>
      <c r="K34" s="31">
        <v>744721.99999999988</v>
      </c>
      <c r="L34" s="24">
        <v>630557.098</v>
      </c>
      <c r="M34" s="24">
        <v>843374.26</v>
      </c>
      <c r="N34" s="24">
        <v>1029096.3600000001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</row>
    <row r="35" spans="1:173" ht="15.75" x14ac:dyDescent="0.25">
      <c r="A35" s="39" t="s">
        <v>44</v>
      </c>
      <c r="B35" s="40" t="s">
        <v>24</v>
      </c>
      <c r="C35" s="31">
        <v>77600</v>
      </c>
      <c r="D35" s="31">
        <v>93500</v>
      </c>
      <c r="E35" s="31">
        <v>63898</v>
      </c>
      <c r="F35" s="31">
        <v>55258.000000000007</v>
      </c>
      <c r="G35" s="31">
        <v>44933</v>
      </c>
      <c r="H35" s="24">
        <v>40661</v>
      </c>
      <c r="I35" s="31">
        <v>26304.000000000004</v>
      </c>
      <c r="J35" s="31">
        <v>26527.999999999996</v>
      </c>
      <c r="K35" s="31">
        <v>26985.000000000004</v>
      </c>
      <c r="L35" s="24">
        <v>40735</v>
      </c>
      <c r="M35" s="24">
        <v>48564</v>
      </c>
      <c r="N35" s="24">
        <v>60550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</row>
    <row r="36" spans="1:173" s="10" customFormat="1" ht="15.75" x14ac:dyDescent="0.25">
      <c r="A36" s="36" t="s">
        <v>45</v>
      </c>
      <c r="B36" s="37" t="s">
        <v>55</v>
      </c>
      <c r="C36" s="28">
        <f t="shared" ref="C36:L36" si="18">C33+C34-C35</f>
        <v>4236665.807303397</v>
      </c>
      <c r="D36" s="28">
        <f t="shared" si="18"/>
        <v>3812001.7077150955</v>
      </c>
      <c r="E36" s="28">
        <f t="shared" si="18"/>
        <v>3592110.427981561</v>
      </c>
      <c r="F36" s="28">
        <f t="shared" si="18"/>
        <v>4781418.0192813668</v>
      </c>
      <c r="G36" s="28">
        <f t="shared" si="18"/>
        <v>5505385.3141522231</v>
      </c>
      <c r="H36" s="28">
        <f t="shared" si="18"/>
        <v>6297631.3594314167</v>
      </c>
      <c r="I36" s="28">
        <f t="shared" si="18"/>
        <v>6935205.3703084607</v>
      </c>
      <c r="J36" s="28">
        <f t="shared" si="18"/>
        <v>7185333.5311180735</v>
      </c>
      <c r="K36" s="28">
        <f t="shared" si="18"/>
        <v>7503208.5208186656</v>
      </c>
      <c r="L36" s="28">
        <f t="shared" si="18"/>
        <v>7415791.8705368154</v>
      </c>
      <c r="M36" s="28">
        <f>M33+M34-M35</f>
        <v>8122612.5919509269</v>
      </c>
      <c r="N36" s="28">
        <f>N33+N34-N35</f>
        <v>8912974.123588929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</row>
    <row r="37" spans="1:173" ht="15.75" x14ac:dyDescent="0.25">
      <c r="A37" s="39" t="s">
        <v>46</v>
      </c>
      <c r="B37" s="40" t="s">
        <v>42</v>
      </c>
      <c r="C37" s="31">
        <v>14650</v>
      </c>
      <c r="D37" s="31">
        <v>14750</v>
      </c>
      <c r="E37" s="31">
        <v>14850</v>
      </c>
      <c r="F37" s="31">
        <v>14950</v>
      </c>
      <c r="G37" s="31">
        <v>15050</v>
      </c>
      <c r="H37" s="24">
        <v>15160</v>
      </c>
      <c r="I37" s="31">
        <v>15270</v>
      </c>
      <c r="J37" s="31">
        <v>15360</v>
      </c>
      <c r="K37" s="31">
        <v>15450</v>
      </c>
      <c r="L37" s="24">
        <v>15550</v>
      </c>
      <c r="M37" s="24">
        <v>15630</v>
      </c>
      <c r="N37" s="24">
        <v>15710</v>
      </c>
    </row>
    <row r="38" spans="1:173" s="10" customFormat="1" ht="15.75" x14ac:dyDescent="0.25">
      <c r="A38" s="36" t="s">
        <v>47</v>
      </c>
      <c r="B38" s="37" t="s">
        <v>58</v>
      </c>
      <c r="C38" s="28">
        <f>C36/C37*1000</f>
        <v>289192.20527668239</v>
      </c>
      <c r="D38" s="28">
        <f t="shared" ref="D38:M38" si="19">D36/D37*1000</f>
        <v>258440.79374339629</v>
      </c>
      <c r="E38" s="28">
        <f t="shared" si="19"/>
        <v>241892.95811323644</v>
      </c>
      <c r="F38" s="28">
        <f t="shared" si="19"/>
        <v>319827.29225962324</v>
      </c>
      <c r="G38" s="28">
        <f t="shared" si="19"/>
        <v>365806.33316626068</v>
      </c>
      <c r="H38" s="28">
        <f t="shared" si="19"/>
        <v>415411.03954033094</v>
      </c>
      <c r="I38" s="28">
        <f t="shared" si="19"/>
        <v>454171.9299481638</v>
      </c>
      <c r="J38" s="28">
        <f t="shared" si="19"/>
        <v>467795.15176549956</v>
      </c>
      <c r="K38" s="28">
        <f t="shared" si="19"/>
        <v>485644.56445428252</v>
      </c>
      <c r="L38" s="28">
        <f t="shared" si="19"/>
        <v>476899.79874834826</v>
      </c>
      <c r="M38" s="28">
        <f t="shared" si="19"/>
        <v>519680.90799430117</v>
      </c>
      <c r="N38" s="28">
        <f t="shared" ref="N38" si="20">N36/N37*1000</f>
        <v>567343.99259000178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I38" s="11"/>
      <c r="BJ38" s="11"/>
      <c r="BK38" s="11"/>
      <c r="BL38" s="11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</row>
    <row r="39" spans="1:173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M39"/>
  <sheetViews>
    <sheetView zoomScale="71" zoomScaleNormal="71" zoomScaleSheetLayoutView="100" workbookViewId="0">
      <pane xSplit="2" ySplit="5" topLeftCell="C36" activePane="bottomRight" state="frozen"/>
      <selection activeCell="AN6" sqref="AN6"/>
      <selection pane="topRight" activeCell="AN6" sqref="AN6"/>
      <selection pane="bottomLeft" activeCell="AN6" sqref="AN6"/>
      <selection pane="bottomRight" activeCell="AN6" sqref="AN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4" width="11.85546875" style="1" customWidth="1"/>
    <col min="15" max="32" width="9.140625" style="2" customWidth="1"/>
    <col min="33" max="33" width="12.42578125" style="2" customWidth="1"/>
    <col min="34" max="55" width="9.140625" style="2" customWidth="1"/>
    <col min="56" max="56" width="12.140625" style="2" customWidth="1"/>
    <col min="57" max="60" width="9.140625" style="2" customWidth="1"/>
    <col min="61" max="65" width="9.140625" style="2" hidden="1" customWidth="1"/>
    <col min="66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1" customWidth="1"/>
    <col min="91" max="95" width="9.140625" style="1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38" width="9.140625" style="2" customWidth="1"/>
    <col min="139" max="139" width="9.140625" style="2" hidden="1" customWidth="1"/>
    <col min="140" max="147" width="9.140625" style="2" customWidth="1"/>
    <col min="148" max="148" width="9.140625" style="2" hidden="1" customWidth="1"/>
    <col min="149" max="153" width="9.140625" style="2" customWidth="1"/>
    <col min="154" max="154" width="9.140625" style="2" hidden="1" customWidth="1"/>
    <col min="155" max="164" width="9.140625" style="2" customWidth="1"/>
    <col min="165" max="165" width="9.140625" style="2"/>
    <col min="166" max="168" width="8.85546875" style="2"/>
    <col min="169" max="169" width="12.7109375" style="2" bestFit="1" customWidth="1"/>
    <col min="170" max="16384" width="8.85546875" style="2"/>
  </cols>
  <sheetData>
    <row r="1" spans="1:169" ht="18.75" x14ac:dyDescent="0.3">
      <c r="A1" s="2" t="s">
        <v>53</v>
      </c>
      <c r="B1" s="5" t="s">
        <v>66</v>
      </c>
    </row>
    <row r="2" spans="1:169" ht="15.75" x14ac:dyDescent="0.25">
      <c r="A2" s="6" t="s">
        <v>49</v>
      </c>
    </row>
    <row r="3" spans="1:169" ht="15.75" x14ac:dyDescent="0.25">
      <c r="A3" s="6"/>
      <c r="I3" s="1" t="str">
        <f>[1]GSVA_cur!$I$3</f>
        <v>As on 01.08.2024</v>
      </c>
    </row>
    <row r="4" spans="1:169" ht="15.75" x14ac:dyDescent="0.25">
      <c r="A4" s="6"/>
      <c r="E4" s="7"/>
      <c r="F4" s="7" t="s">
        <v>57</v>
      </c>
    </row>
    <row r="5" spans="1:169" ht="15.75" x14ac:dyDescent="0.25">
      <c r="A5" s="12" t="s">
        <v>0</v>
      </c>
      <c r="B5" s="13" t="s">
        <v>1</v>
      </c>
      <c r="C5" s="14" t="s">
        <v>21</v>
      </c>
      <c r="D5" s="14" t="s">
        <v>22</v>
      </c>
      <c r="E5" s="14" t="s">
        <v>23</v>
      </c>
      <c r="F5" s="14" t="s">
        <v>56</v>
      </c>
      <c r="G5" s="15" t="s">
        <v>65</v>
      </c>
      <c r="H5" s="15" t="s">
        <v>67</v>
      </c>
      <c r="I5" s="15" t="s">
        <v>68</v>
      </c>
      <c r="J5" s="15" t="s">
        <v>69</v>
      </c>
      <c r="K5" s="15" t="s">
        <v>70</v>
      </c>
      <c r="L5" s="15" t="s">
        <v>71</v>
      </c>
      <c r="M5" s="15" t="s">
        <v>72</v>
      </c>
      <c r="N5" s="15" t="s">
        <v>73</v>
      </c>
    </row>
    <row r="6" spans="1:169" s="8" customFormat="1" ht="15.75" x14ac:dyDescent="0.25">
      <c r="A6" s="16" t="s">
        <v>26</v>
      </c>
      <c r="B6" s="17" t="s">
        <v>2</v>
      </c>
      <c r="C6" s="18">
        <f>SUM(C7:C10)</f>
        <v>204297.8147763997</v>
      </c>
      <c r="D6" s="18">
        <f t="shared" ref="D6:F6" si="0">SUM(D7:D10)</f>
        <v>195848.53591636868</v>
      </c>
      <c r="E6" s="18">
        <f t="shared" si="0"/>
        <v>222418.8728110501</v>
      </c>
      <c r="F6" s="18">
        <f t="shared" si="0"/>
        <v>222662.32805482927</v>
      </c>
      <c r="G6" s="18">
        <f t="shared" ref="G6:M6" si="1">SUM(G7:G10)</f>
        <v>208798.02975353604</v>
      </c>
      <c r="H6" s="18">
        <f t="shared" si="1"/>
        <v>242739.57360825592</v>
      </c>
      <c r="I6" s="18">
        <f t="shared" si="1"/>
        <v>249794.69917526812</v>
      </c>
      <c r="J6" s="18">
        <f t="shared" si="1"/>
        <v>264204.61167740729</v>
      </c>
      <c r="K6" s="18">
        <f t="shared" si="1"/>
        <v>276380.09088500094</v>
      </c>
      <c r="L6" s="18">
        <f t="shared" si="1"/>
        <v>263316.19672429143</v>
      </c>
      <c r="M6" s="18">
        <f t="shared" si="1"/>
        <v>263840.83812155598</v>
      </c>
      <c r="N6" s="18">
        <f t="shared" ref="N6" si="2">SUM(N7:N10)</f>
        <v>286811.43409408757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M6" s="10"/>
    </row>
    <row r="7" spans="1:169" ht="15.75" x14ac:dyDescent="0.25">
      <c r="A7" s="19">
        <v>1.1000000000000001</v>
      </c>
      <c r="B7" s="20" t="s">
        <v>59</v>
      </c>
      <c r="C7" s="31">
        <v>102416.96641424157</v>
      </c>
      <c r="D7" s="31">
        <v>102908.61821907322</v>
      </c>
      <c r="E7" s="31">
        <v>109744.41362940386</v>
      </c>
      <c r="F7" s="31">
        <v>106883.89874286755</v>
      </c>
      <c r="G7" s="31">
        <v>103000.56746024142</v>
      </c>
      <c r="H7" s="31">
        <v>110603.39788232693</v>
      </c>
      <c r="I7" s="31">
        <v>109655.37853341459</v>
      </c>
      <c r="J7" s="31">
        <v>111556.65319613722</v>
      </c>
      <c r="K7" s="31">
        <v>100059.54961699393</v>
      </c>
      <c r="L7" s="31">
        <v>98984.065060734487</v>
      </c>
      <c r="M7" s="31">
        <v>97877.351442325817</v>
      </c>
      <c r="N7" s="31">
        <v>106466.44114975829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1"/>
      <c r="FK7" s="1"/>
      <c r="FL7" s="1"/>
    </row>
    <row r="8" spans="1:169" ht="15.75" x14ac:dyDescent="0.25">
      <c r="A8" s="19">
        <v>1.2</v>
      </c>
      <c r="B8" s="20" t="s">
        <v>60</v>
      </c>
      <c r="C8" s="31">
        <v>23530.579872589042</v>
      </c>
      <c r="D8" s="31">
        <v>22395.956014481028</v>
      </c>
      <c r="E8" s="31">
        <v>24831.86711209143</v>
      </c>
      <c r="F8" s="31">
        <v>23191.046851808162</v>
      </c>
      <c r="G8" s="31">
        <v>16886.606983897978</v>
      </c>
      <c r="H8" s="31">
        <v>15685.31760802098</v>
      </c>
      <c r="I8" s="31">
        <v>18298.670575865686</v>
      </c>
      <c r="J8" s="31">
        <v>18379.966759843843</v>
      </c>
      <c r="K8" s="31">
        <v>31669.948717048002</v>
      </c>
      <c r="L8" s="31">
        <v>29196.508444088246</v>
      </c>
      <c r="M8" s="31">
        <v>30211.675460692684</v>
      </c>
      <c r="N8" s="31">
        <v>30403.310459109838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1"/>
      <c r="FK8" s="1"/>
      <c r="FL8" s="1"/>
    </row>
    <row r="9" spans="1:169" ht="15.75" x14ac:dyDescent="0.25">
      <c r="A9" s="19">
        <v>1.3</v>
      </c>
      <c r="B9" s="20" t="s">
        <v>61</v>
      </c>
      <c r="C9" s="31">
        <v>11796.647520292709</v>
      </c>
      <c r="D9" s="31">
        <v>11948.639627324226</v>
      </c>
      <c r="E9" s="31">
        <v>11522.493439240865</v>
      </c>
      <c r="F9" s="31">
        <v>14833.322972359156</v>
      </c>
      <c r="G9" s="31">
        <v>14050.993738077404</v>
      </c>
      <c r="H9" s="31">
        <v>34819.846491813274</v>
      </c>
      <c r="I9" s="31">
        <v>35545.854856164173</v>
      </c>
      <c r="J9" s="31">
        <v>52737.457769383487</v>
      </c>
      <c r="K9" s="31">
        <v>72286.379907548093</v>
      </c>
      <c r="L9" s="31">
        <v>64133.369074422721</v>
      </c>
      <c r="M9" s="31">
        <v>63369.144279005246</v>
      </c>
      <c r="N9" s="31">
        <v>62492.992246654299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1"/>
      <c r="FK9" s="1"/>
      <c r="FL9" s="1"/>
    </row>
    <row r="10" spans="1:169" ht="15.75" x14ac:dyDescent="0.25">
      <c r="A10" s="19">
        <v>1.4</v>
      </c>
      <c r="B10" s="20" t="s">
        <v>62</v>
      </c>
      <c r="C10" s="31">
        <v>66553.620969276395</v>
      </c>
      <c r="D10" s="31">
        <v>58595.322055490222</v>
      </c>
      <c r="E10" s="31">
        <v>76320.098630313922</v>
      </c>
      <c r="F10" s="31">
        <v>77754.05948779441</v>
      </c>
      <c r="G10" s="31">
        <v>74859.861571319256</v>
      </c>
      <c r="H10" s="31">
        <v>81631.011626094725</v>
      </c>
      <c r="I10" s="31">
        <v>86294.795209823656</v>
      </c>
      <c r="J10" s="31">
        <v>81530.533952042737</v>
      </c>
      <c r="K10" s="31">
        <v>72364.21264341088</v>
      </c>
      <c r="L10" s="31">
        <v>71002.254145045983</v>
      </c>
      <c r="M10" s="31">
        <v>72382.666939532239</v>
      </c>
      <c r="N10" s="31">
        <v>87448.690238565119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1"/>
      <c r="FK10" s="1"/>
      <c r="FL10" s="1"/>
    </row>
    <row r="11" spans="1:169" ht="15.75" x14ac:dyDescent="0.25">
      <c r="A11" s="23" t="s">
        <v>31</v>
      </c>
      <c r="B11" s="20" t="s">
        <v>3</v>
      </c>
      <c r="C11" s="38">
        <v>643617.63353716896</v>
      </c>
      <c r="D11" s="38">
        <v>205839.03456144439</v>
      </c>
      <c r="E11" s="38">
        <v>3191.495382678952</v>
      </c>
      <c r="F11" s="38">
        <v>3020.7840897265269</v>
      </c>
      <c r="G11" s="38">
        <v>36278.506957062928</v>
      </c>
      <c r="H11" s="38">
        <v>167888.69073561206</v>
      </c>
      <c r="I11" s="38">
        <v>148986.02376074679</v>
      </c>
      <c r="J11" s="38">
        <v>6527.8881337632647</v>
      </c>
      <c r="K11" s="38">
        <v>6641.5446586050475</v>
      </c>
      <c r="L11" s="38">
        <v>7407.7719106830982</v>
      </c>
      <c r="M11" s="38">
        <v>7448.9619550490743</v>
      </c>
      <c r="N11" s="38">
        <v>7470.2559143311755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1"/>
      <c r="FK11" s="1"/>
      <c r="FL11" s="1"/>
    </row>
    <row r="12" spans="1:169" s="10" customFormat="1" ht="15.75" x14ac:dyDescent="0.25">
      <c r="A12" s="26"/>
      <c r="B12" s="27" t="s">
        <v>28</v>
      </c>
      <c r="C12" s="28">
        <f>C6+C11</f>
        <v>847915.44831356872</v>
      </c>
      <c r="D12" s="28">
        <f t="shared" ref="D12:F12" si="3">D6+D11</f>
        <v>401687.57047781307</v>
      </c>
      <c r="E12" s="28">
        <f t="shared" si="3"/>
        <v>225610.36819372905</v>
      </c>
      <c r="F12" s="28">
        <f t="shared" si="3"/>
        <v>225683.11214455578</v>
      </c>
      <c r="G12" s="28">
        <f t="shared" ref="G12:M12" si="4">G6+G11</f>
        <v>245076.53671059897</v>
      </c>
      <c r="H12" s="28">
        <f t="shared" si="4"/>
        <v>410628.26434386801</v>
      </c>
      <c r="I12" s="28">
        <f t="shared" si="4"/>
        <v>398780.72293601488</v>
      </c>
      <c r="J12" s="28">
        <f t="shared" si="4"/>
        <v>270732.49981117056</v>
      </c>
      <c r="K12" s="28">
        <f t="shared" si="4"/>
        <v>283021.63554360601</v>
      </c>
      <c r="L12" s="28">
        <f t="shared" si="4"/>
        <v>270723.9686349745</v>
      </c>
      <c r="M12" s="28">
        <f t="shared" si="4"/>
        <v>271289.80007660505</v>
      </c>
      <c r="N12" s="28">
        <f t="shared" ref="N12" si="5">N6+N11</f>
        <v>294281.69000841875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8"/>
      <c r="FK12" s="8"/>
      <c r="FL12" s="8"/>
    </row>
    <row r="13" spans="1:169" s="1" customFormat="1" ht="15.75" x14ac:dyDescent="0.25">
      <c r="A13" s="29" t="s">
        <v>32</v>
      </c>
      <c r="B13" s="30" t="s">
        <v>4</v>
      </c>
      <c r="C13" s="31">
        <v>1629346.1739490607</v>
      </c>
      <c r="D13" s="31">
        <v>1389381.9927175273</v>
      </c>
      <c r="E13" s="31">
        <v>1016188.634839026</v>
      </c>
      <c r="F13" s="31">
        <v>1717236.8328462506</v>
      </c>
      <c r="G13" s="31">
        <v>1991381.1880230668</v>
      </c>
      <c r="H13" s="31">
        <v>2154898.9069463136</v>
      </c>
      <c r="I13" s="31">
        <v>2209782.424481601</v>
      </c>
      <c r="J13" s="31">
        <v>2291742.3574314988</v>
      </c>
      <c r="K13" s="31">
        <v>2261738.3336429726</v>
      </c>
      <c r="L13" s="31">
        <v>2224690.8127842657</v>
      </c>
      <c r="M13" s="31">
        <v>2133495.6021862663</v>
      </c>
      <c r="N13" s="31">
        <v>1823870.2798711951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M13" s="2"/>
    </row>
    <row r="14" spans="1:169" ht="30" x14ac:dyDescent="0.25">
      <c r="A14" s="23" t="s">
        <v>33</v>
      </c>
      <c r="B14" s="20" t="s">
        <v>5</v>
      </c>
      <c r="C14" s="31">
        <v>95882.885999999999</v>
      </c>
      <c r="D14" s="31">
        <v>112589.10459020836</v>
      </c>
      <c r="E14" s="31">
        <v>143929.51340570481</v>
      </c>
      <c r="F14" s="31">
        <v>184788.78300359269</v>
      </c>
      <c r="G14" s="31">
        <v>204167.97597949178</v>
      </c>
      <c r="H14" s="31">
        <v>325678.92643869505</v>
      </c>
      <c r="I14" s="31">
        <v>321596.70918405923</v>
      </c>
      <c r="J14" s="31">
        <v>382401.08260273468</v>
      </c>
      <c r="K14" s="31">
        <v>430925.12390288233</v>
      </c>
      <c r="L14" s="31">
        <v>430369.61316660838</v>
      </c>
      <c r="M14" s="31">
        <v>506376.63674205984</v>
      </c>
      <c r="N14" s="31">
        <v>595444.17659667938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3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3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3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1"/>
      <c r="FK14" s="1"/>
      <c r="FL14" s="1"/>
    </row>
    <row r="15" spans="1:169" ht="15.75" x14ac:dyDescent="0.25">
      <c r="A15" s="23" t="s">
        <v>34</v>
      </c>
      <c r="B15" s="20" t="s">
        <v>6</v>
      </c>
      <c r="C15" s="31">
        <v>135800.64499999999</v>
      </c>
      <c r="D15" s="31">
        <v>129211.00817313534</v>
      </c>
      <c r="E15" s="31">
        <v>143136.84511127879</v>
      </c>
      <c r="F15" s="31">
        <v>139501.24432223523</v>
      </c>
      <c r="G15" s="31">
        <v>181178.80921007588</v>
      </c>
      <c r="H15" s="31">
        <v>166354.30469868914</v>
      </c>
      <c r="I15" s="31">
        <v>184108.75364114228</v>
      </c>
      <c r="J15" s="31">
        <v>180973.34405891615</v>
      </c>
      <c r="K15" s="31">
        <v>178756.63068449133</v>
      </c>
      <c r="L15" s="31">
        <v>167174.09399471298</v>
      </c>
      <c r="M15" s="31">
        <v>200075.24681901754</v>
      </c>
      <c r="N15" s="31">
        <v>230868.91451732494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3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3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3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1"/>
      <c r="FK15" s="1"/>
      <c r="FL15" s="1"/>
    </row>
    <row r="16" spans="1:169" s="10" customFormat="1" ht="15.75" x14ac:dyDescent="0.25">
      <c r="A16" s="26"/>
      <c r="B16" s="27" t="s">
        <v>29</v>
      </c>
      <c r="C16" s="28">
        <f>+C13+C14+C15</f>
        <v>1861029.7049490607</v>
      </c>
      <c r="D16" s="28">
        <f t="shared" ref="D16:F16" si="6">+D13+D14+D15</f>
        <v>1631182.1054808709</v>
      </c>
      <c r="E16" s="28">
        <f t="shared" si="6"/>
        <v>1303254.9933560097</v>
      </c>
      <c r="F16" s="28">
        <f t="shared" si="6"/>
        <v>2041526.8601720785</v>
      </c>
      <c r="G16" s="28">
        <f t="shared" ref="G16:M16" si="7">+G13+G14+G15</f>
        <v>2376727.9732126347</v>
      </c>
      <c r="H16" s="28">
        <f t="shared" si="7"/>
        <v>2646932.1380836973</v>
      </c>
      <c r="I16" s="28">
        <f t="shared" si="7"/>
        <v>2715487.8873068029</v>
      </c>
      <c r="J16" s="28">
        <f t="shared" si="7"/>
        <v>2855116.7840931495</v>
      </c>
      <c r="K16" s="28">
        <f t="shared" si="7"/>
        <v>2871420.0882303463</v>
      </c>
      <c r="L16" s="28">
        <f t="shared" si="7"/>
        <v>2822234.519945587</v>
      </c>
      <c r="M16" s="28">
        <f t="shared" si="7"/>
        <v>2839947.4857473439</v>
      </c>
      <c r="N16" s="28">
        <f t="shared" ref="N16" si="8">+N13+N14+N15</f>
        <v>2650183.3709851992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9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9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9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8"/>
      <c r="FK16" s="8"/>
      <c r="FL16" s="8"/>
    </row>
    <row r="17" spans="1:169" s="8" customFormat="1" ht="15.75" x14ac:dyDescent="0.25">
      <c r="A17" s="16" t="s">
        <v>35</v>
      </c>
      <c r="B17" s="17" t="s">
        <v>7</v>
      </c>
      <c r="C17" s="18">
        <f>C18+C19</f>
        <v>259614.6574</v>
      </c>
      <c r="D17" s="18">
        <f t="shared" ref="D17:F17" si="9">D18+D19</f>
        <v>238037.67700074485</v>
      </c>
      <c r="E17" s="18">
        <f t="shared" si="9"/>
        <v>241585.24308472118</v>
      </c>
      <c r="F17" s="18">
        <f t="shared" si="9"/>
        <v>250266.04485332652</v>
      </c>
      <c r="G17" s="18">
        <f t="shared" ref="G17:K17" si="10">G18+G19</f>
        <v>269968.8098391149</v>
      </c>
      <c r="H17" s="18">
        <f t="shared" si="10"/>
        <v>314038.8561060846</v>
      </c>
      <c r="I17" s="18">
        <f t="shared" si="10"/>
        <v>293828.19105098932</v>
      </c>
      <c r="J17" s="18">
        <f t="shared" si="10"/>
        <v>380558.17543765868</v>
      </c>
      <c r="K17" s="18">
        <f t="shared" si="10"/>
        <v>388523.9030906891</v>
      </c>
      <c r="L17" s="18">
        <f t="shared" ref="L17:M17" si="11">L18+L19</f>
        <v>300523.80825369031</v>
      </c>
      <c r="M17" s="18">
        <f t="shared" si="11"/>
        <v>346133.58110344049</v>
      </c>
      <c r="N17" s="18">
        <f t="shared" ref="N17" si="12">N18+N19</f>
        <v>404259.73194246762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M17" s="10"/>
    </row>
    <row r="18" spans="1:169" ht="15.75" x14ac:dyDescent="0.25">
      <c r="A18" s="19">
        <v>6.1</v>
      </c>
      <c r="B18" s="20" t="s">
        <v>8</v>
      </c>
      <c r="C18" s="31">
        <v>231789.71739999999</v>
      </c>
      <c r="D18" s="31">
        <v>210631.18016059688</v>
      </c>
      <c r="E18" s="31">
        <v>213814.62753722697</v>
      </c>
      <c r="F18" s="31">
        <v>222456.78218895366</v>
      </c>
      <c r="G18" s="31">
        <v>239696.06774093866</v>
      </c>
      <c r="H18" s="31">
        <v>280374.89993071032</v>
      </c>
      <c r="I18" s="31">
        <v>260948.56853439918</v>
      </c>
      <c r="J18" s="31">
        <v>340031.23863600323</v>
      </c>
      <c r="K18" s="31">
        <v>349310.802168391</v>
      </c>
      <c r="L18" s="31">
        <v>280044.63068809529</v>
      </c>
      <c r="M18" s="31">
        <v>317830.42211655638</v>
      </c>
      <c r="N18" s="31">
        <v>359753.95289046795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1"/>
      <c r="FK18" s="1"/>
      <c r="FL18" s="1"/>
    </row>
    <row r="19" spans="1:169" ht="15.75" x14ac:dyDescent="0.25">
      <c r="A19" s="19">
        <v>6.2</v>
      </c>
      <c r="B19" s="20" t="s">
        <v>9</v>
      </c>
      <c r="C19" s="31">
        <v>27824.94</v>
      </c>
      <c r="D19" s="31">
        <v>27406.496840147971</v>
      </c>
      <c r="E19" s="31">
        <v>27770.615547494217</v>
      </c>
      <c r="F19" s="31">
        <v>27809.262664372854</v>
      </c>
      <c r="G19" s="31">
        <v>30272.742098176219</v>
      </c>
      <c r="H19" s="31">
        <v>33663.956175374296</v>
      </c>
      <c r="I19" s="31">
        <v>32879.622516590112</v>
      </c>
      <c r="J19" s="31">
        <v>40526.936801655473</v>
      </c>
      <c r="K19" s="31">
        <v>39213.100922298065</v>
      </c>
      <c r="L19" s="31">
        <v>20479.17756559503</v>
      </c>
      <c r="M19" s="24">
        <v>28303.15898688414</v>
      </c>
      <c r="N19" s="24">
        <v>44505.779051999671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1"/>
      <c r="FK19" s="1"/>
      <c r="FL19" s="1"/>
    </row>
    <row r="20" spans="1:169" s="8" customFormat="1" ht="30" x14ac:dyDescent="0.25">
      <c r="A20" s="33" t="s">
        <v>36</v>
      </c>
      <c r="B20" s="34" t="s">
        <v>10</v>
      </c>
      <c r="C20" s="18">
        <f>SUM(C21:C27)</f>
        <v>155963.83371716185</v>
      </c>
      <c r="D20" s="18">
        <f t="shared" ref="D20:F20" si="13">SUM(D21:D27)</f>
        <v>133877.89399259901</v>
      </c>
      <c r="E20" s="18">
        <f t="shared" si="13"/>
        <v>120516.21818803366</v>
      </c>
      <c r="F20" s="18">
        <f t="shared" si="13"/>
        <v>143130.40129371319</v>
      </c>
      <c r="G20" s="18">
        <f t="shared" ref="G20:L20" si="14">SUM(G21:G27)</f>
        <v>176029.92447875385</v>
      </c>
      <c r="H20" s="18">
        <f t="shared" si="14"/>
        <v>192876.28425588741</v>
      </c>
      <c r="I20" s="18">
        <f t="shared" si="14"/>
        <v>180262.11780757405</v>
      </c>
      <c r="J20" s="18">
        <f t="shared" si="14"/>
        <v>151458.71549744994</v>
      </c>
      <c r="K20" s="18">
        <f t="shared" si="14"/>
        <v>175402.54194073207</v>
      </c>
      <c r="L20" s="18">
        <f t="shared" si="14"/>
        <v>143432.0332988404</v>
      </c>
      <c r="M20" s="18">
        <f>SUM(M21:M27)</f>
        <v>140777.39145351519</v>
      </c>
      <c r="N20" s="18">
        <f>SUM(N21:N27)</f>
        <v>173978.22205150049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M20" s="10"/>
    </row>
    <row r="21" spans="1:169" ht="15.75" x14ac:dyDescent="0.25">
      <c r="A21" s="19">
        <v>7.1</v>
      </c>
      <c r="B21" s="20" t="s">
        <v>11</v>
      </c>
      <c r="C21" s="31">
        <v>12157.6896</v>
      </c>
      <c r="D21" s="31">
        <v>12876.136898000001</v>
      </c>
      <c r="E21" s="31">
        <v>12583</v>
      </c>
      <c r="F21" s="31">
        <v>13902</v>
      </c>
      <c r="G21" s="31">
        <v>16027</v>
      </c>
      <c r="H21" s="31">
        <v>18547</v>
      </c>
      <c r="I21" s="31">
        <v>18296</v>
      </c>
      <c r="J21" s="31">
        <v>19050</v>
      </c>
      <c r="K21" s="31">
        <v>17244</v>
      </c>
      <c r="L21" s="31">
        <v>17746</v>
      </c>
      <c r="M21" s="31">
        <v>16324</v>
      </c>
      <c r="N21" s="31">
        <v>33653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1"/>
      <c r="FK21" s="1"/>
      <c r="FL21" s="1"/>
    </row>
    <row r="22" spans="1:169" ht="15.75" x14ac:dyDescent="0.25">
      <c r="A22" s="19">
        <v>7.2</v>
      </c>
      <c r="B22" s="20" t="s">
        <v>12</v>
      </c>
      <c r="C22" s="22">
        <v>34682.559999999998</v>
      </c>
      <c r="D22" s="22">
        <v>32014.999390862948</v>
      </c>
      <c r="E22" s="22">
        <v>30043.597605950526</v>
      </c>
      <c r="F22" s="22">
        <v>29128.300477758894</v>
      </c>
      <c r="G22" s="22">
        <v>29429.852795345534</v>
      </c>
      <c r="H22" s="22">
        <v>28598.821097365068</v>
      </c>
      <c r="I22" s="22">
        <v>25729.762228816526</v>
      </c>
      <c r="J22" s="22">
        <v>26515.612399319099</v>
      </c>
      <c r="K22" s="22">
        <v>26489.344219584829</v>
      </c>
      <c r="L22" s="22">
        <v>23777.505965155382</v>
      </c>
      <c r="M22" s="22">
        <v>21253.990499172924</v>
      </c>
      <c r="N22" s="22">
        <v>20241.33967770149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1"/>
      <c r="FK22" s="1"/>
      <c r="FL22" s="1"/>
    </row>
    <row r="23" spans="1:169" ht="15.75" x14ac:dyDescent="0.25">
      <c r="A23" s="19">
        <v>7.3</v>
      </c>
      <c r="B23" s="20" t="s">
        <v>13</v>
      </c>
      <c r="C23" s="22">
        <v>42441.797500000001</v>
      </c>
      <c r="D23" s="22">
        <v>20554.175319150898</v>
      </c>
      <c r="E23" s="22">
        <v>11076.016083307388</v>
      </c>
      <c r="F23" s="22">
        <v>15426.414133704016</v>
      </c>
      <c r="G23" s="22">
        <v>14424.80824653683</v>
      </c>
      <c r="H23" s="22">
        <v>23305.601794827191</v>
      </c>
      <c r="I23" s="22">
        <v>21694.674614709387</v>
      </c>
      <c r="J23" s="22">
        <v>18051.70839594553</v>
      </c>
      <c r="K23" s="22">
        <v>16251.81470926574</v>
      </c>
      <c r="L23" s="22">
        <v>19556.9986563403</v>
      </c>
      <c r="M23" s="22">
        <v>19433.076111085185</v>
      </c>
      <c r="N23" s="22">
        <v>21240.755824288004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1"/>
      <c r="FK23" s="1"/>
      <c r="FL23" s="1"/>
    </row>
    <row r="24" spans="1:169" ht="15.75" x14ac:dyDescent="0.25">
      <c r="A24" s="19">
        <v>7.4</v>
      </c>
      <c r="B24" s="20" t="s">
        <v>14</v>
      </c>
      <c r="C24" s="22">
        <v>9730.8227999999999</v>
      </c>
      <c r="D24" s="22">
        <v>17008.877943424093</v>
      </c>
      <c r="E24" s="22">
        <v>14693.608230807569</v>
      </c>
      <c r="F24" s="22">
        <v>24970.639448438829</v>
      </c>
      <c r="G24" s="22">
        <v>45122.118806777602</v>
      </c>
      <c r="H24" s="22">
        <v>47365.984976002444</v>
      </c>
      <c r="I24" s="22">
        <v>44078.811853786159</v>
      </c>
      <c r="J24" s="22">
        <v>23940.132888146596</v>
      </c>
      <c r="K24" s="22">
        <v>42154.931680354646</v>
      </c>
      <c r="L24" s="22">
        <v>18728.838931531198</v>
      </c>
      <c r="M24" s="22">
        <v>19153.141807451906</v>
      </c>
      <c r="N24" s="22">
        <v>26823.22530130863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1"/>
      <c r="FK24" s="1"/>
      <c r="FL24" s="1"/>
    </row>
    <row r="25" spans="1:169" ht="15.75" x14ac:dyDescent="0.25">
      <c r="A25" s="19">
        <v>7.5</v>
      </c>
      <c r="B25" s="20" t="s">
        <v>15</v>
      </c>
      <c r="C25" s="22">
        <v>29653.588800000001</v>
      </c>
      <c r="D25" s="22">
        <v>23754.932702497623</v>
      </c>
      <c r="E25" s="22">
        <v>19055.424520496545</v>
      </c>
      <c r="F25" s="22">
        <v>23736.940656224011</v>
      </c>
      <c r="G25" s="22">
        <v>30377.932936952166</v>
      </c>
      <c r="H25" s="22">
        <v>33892.323345182565</v>
      </c>
      <c r="I25" s="22">
        <v>31240.505187624694</v>
      </c>
      <c r="J25" s="22">
        <v>23389.415049811621</v>
      </c>
      <c r="K25" s="22">
        <v>28984.727830366533</v>
      </c>
      <c r="L25" s="22">
        <v>21189.304574785278</v>
      </c>
      <c r="M25" s="22">
        <v>20430.294750364723</v>
      </c>
      <c r="N25" s="22">
        <v>23320.404021463852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1"/>
      <c r="FK25" s="1"/>
      <c r="FL25" s="1"/>
    </row>
    <row r="26" spans="1:169" ht="15.75" x14ac:dyDescent="0.25">
      <c r="A26" s="19">
        <v>7.6</v>
      </c>
      <c r="B26" s="20" t="s">
        <v>16</v>
      </c>
      <c r="C26" s="22">
        <v>191.95779999999999</v>
      </c>
      <c r="D26" s="22">
        <v>233.75686538780255</v>
      </c>
      <c r="E26" s="22">
        <v>266.37111176847804</v>
      </c>
      <c r="F26" s="22">
        <v>284.04012674469362</v>
      </c>
      <c r="G26" s="22">
        <v>285.02514014721294</v>
      </c>
      <c r="H26" s="22">
        <v>442.08379199040462</v>
      </c>
      <c r="I26" s="22">
        <v>220.26434554354955</v>
      </c>
      <c r="J26" s="22">
        <v>323.43802031469289</v>
      </c>
      <c r="K26" s="22">
        <v>371.76324694964393</v>
      </c>
      <c r="L26" s="22">
        <v>310.43908530752941</v>
      </c>
      <c r="M26" s="22">
        <v>362.11982727443757</v>
      </c>
      <c r="N26" s="22">
        <v>348.20490526020347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1"/>
      <c r="FK26" s="1"/>
      <c r="FL26" s="1"/>
    </row>
    <row r="27" spans="1:169" ht="30" x14ac:dyDescent="0.25">
      <c r="A27" s="19">
        <v>7.7</v>
      </c>
      <c r="B27" s="20" t="s">
        <v>17</v>
      </c>
      <c r="C27" s="22">
        <v>27105.417217161852</v>
      </c>
      <c r="D27" s="22">
        <v>27435.014873275639</v>
      </c>
      <c r="E27" s="22">
        <v>32798.200635703164</v>
      </c>
      <c r="F27" s="22">
        <v>35682.066450842736</v>
      </c>
      <c r="G27" s="22">
        <v>40363.186552994499</v>
      </c>
      <c r="H27" s="22">
        <v>40724.469250519738</v>
      </c>
      <c r="I27" s="22">
        <v>39002.099577093737</v>
      </c>
      <c r="J27" s="22">
        <v>40188.408743912398</v>
      </c>
      <c r="K27" s="22">
        <v>43905.960254210688</v>
      </c>
      <c r="L27" s="22">
        <v>42122.946085720723</v>
      </c>
      <c r="M27" s="22">
        <v>43820.768458166007</v>
      </c>
      <c r="N27" s="22">
        <v>48351.292321478315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1"/>
      <c r="FK27" s="1"/>
      <c r="FL27" s="1"/>
    </row>
    <row r="28" spans="1:169" ht="15.75" x14ac:dyDescent="0.25">
      <c r="A28" s="23" t="s">
        <v>37</v>
      </c>
      <c r="B28" s="20" t="s">
        <v>18</v>
      </c>
      <c r="C28" s="22">
        <v>172930</v>
      </c>
      <c r="D28" s="22">
        <v>201719</v>
      </c>
      <c r="E28" s="22">
        <v>200864</v>
      </c>
      <c r="F28" s="22">
        <v>227217</v>
      </c>
      <c r="G28" s="22">
        <v>239275</v>
      </c>
      <c r="H28" s="22">
        <v>219154</v>
      </c>
      <c r="I28" s="22">
        <v>236604</v>
      </c>
      <c r="J28" s="22">
        <v>200795</v>
      </c>
      <c r="K28" s="22">
        <v>198230</v>
      </c>
      <c r="L28" s="22">
        <v>268352</v>
      </c>
      <c r="M28" s="22">
        <v>172293</v>
      </c>
      <c r="N28" s="22">
        <v>219109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1"/>
      <c r="FK28" s="1"/>
      <c r="FL28" s="1"/>
    </row>
    <row r="29" spans="1:169" ht="30" x14ac:dyDescent="0.25">
      <c r="A29" s="23" t="s">
        <v>38</v>
      </c>
      <c r="B29" s="20" t="s">
        <v>19</v>
      </c>
      <c r="C29" s="22">
        <v>268680.69689999998</v>
      </c>
      <c r="D29" s="22">
        <v>286456.66839179321</v>
      </c>
      <c r="E29" s="22">
        <v>307993.98936357786</v>
      </c>
      <c r="F29" s="22">
        <v>337582.12870811293</v>
      </c>
      <c r="G29" s="22">
        <v>356997.29207290773</v>
      </c>
      <c r="H29" s="22">
        <v>383003.42120543588</v>
      </c>
      <c r="I29" s="22">
        <v>400292.24327615293</v>
      </c>
      <c r="J29" s="22">
        <v>394345.68241612258</v>
      </c>
      <c r="K29" s="22">
        <v>414380.12081836641</v>
      </c>
      <c r="L29" s="22">
        <v>398342.6242759162</v>
      </c>
      <c r="M29" s="22">
        <v>443659.58603110275</v>
      </c>
      <c r="N29" s="22">
        <v>501524.56772468094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1"/>
      <c r="FK29" s="1"/>
      <c r="FL29" s="1"/>
    </row>
    <row r="30" spans="1:169" ht="15.75" x14ac:dyDescent="0.25">
      <c r="A30" s="23" t="s">
        <v>39</v>
      </c>
      <c r="B30" s="20" t="s">
        <v>54</v>
      </c>
      <c r="C30" s="22">
        <v>250476</v>
      </c>
      <c r="D30" s="22">
        <v>259032.03605754543</v>
      </c>
      <c r="E30" s="22">
        <v>276361.40431376244</v>
      </c>
      <c r="F30" s="22">
        <v>294881.85837386979</v>
      </c>
      <c r="G30" s="22">
        <v>299986.4600534098</v>
      </c>
      <c r="H30" s="22">
        <v>319396.62117540179</v>
      </c>
      <c r="I30" s="22">
        <v>372792.93377670203</v>
      </c>
      <c r="J30" s="22">
        <v>379046.25886594236</v>
      </c>
      <c r="K30" s="22">
        <v>382361.23024335882</v>
      </c>
      <c r="L30" s="22">
        <v>386972.03773900814</v>
      </c>
      <c r="M30" s="22">
        <v>393373.98452987295</v>
      </c>
      <c r="N30" s="22">
        <v>455192.28313482524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1"/>
      <c r="FK30" s="1"/>
      <c r="FL30" s="1"/>
    </row>
    <row r="31" spans="1:169" ht="15.75" x14ac:dyDescent="0.25">
      <c r="A31" s="23" t="s">
        <v>40</v>
      </c>
      <c r="B31" s="20" t="s">
        <v>20</v>
      </c>
      <c r="C31" s="22">
        <v>123955.30727230305</v>
      </c>
      <c r="D31" s="22">
        <v>130229.09638296788</v>
      </c>
      <c r="E31" s="22">
        <v>142460.01280933441</v>
      </c>
      <c r="F31" s="22">
        <v>160904.96419401182</v>
      </c>
      <c r="G31" s="22">
        <v>188501.21332573064</v>
      </c>
      <c r="H31" s="22">
        <v>204841.920427501</v>
      </c>
      <c r="I31" s="22">
        <v>228284.57659709067</v>
      </c>
      <c r="J31" s="22">
        <v>242617.5206578738</v>
      </c>
      <c r="K31" s="22">
        <v>255814.81076943051</v>
      </c>
      <c r="L31" s="22">
        <v>237169.77588795472</v>
      </c>
      <c r="M31" s="22">
        <v>265953.99952758703</v>
      </c>
      <c r="N31" s="22">
        <v>293082.20477905159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1"/>
      <c r="FK31" s="1"/>
      <c r="FL31" s="1"/>
    </row>
    <row r="32" spans="1:169" s="10" customFormat="1" ht="15.75" x14ac:dyDescent="0.25">
      <c r="A32" s="26"/>
      <c r="B32" s="27" t="s">
        <v>30</v>
      </c>
      <c r="C32" s="28">
        <f>C17+C20+C28+C29+C30+C31</f>
        <v>1231620.4952894649</v>
      </c>
      <c r="D32" s="28">
        <f t="shared" ref="D32:K32" si="15">D17+D20+D28+D29+D30+D31</f>
        <v>1249352.3718256503</v>
      </c>
      <c r="E32" s="28">
        <f t="shared" si="15"/>
        <v>1289780.8677594294</v>
      </c>
      <c r="F32" s="28">
        <f t="shared" si="15"/>
        <v>1413982.3974230345</v>
      </c>
      <c r="G32" s="28">
        <f t="shared" si="15"/>
        <v>1530758.6997699169</v>
      </c>
      <c r="H32" s="28">
        <f t="shared" si="15"/>
        <v>1633311.1031703108</v>
      </c>
      <c r="I32" s="28">
        <f t="shared" si="15"/>
        <v>1712064.062508509</v>
      </c>
      <c r="J32" s="28">
        <f t="shared" si="15"/>
        <v>1748821.3528750474</v>
      </c>
      <c r="K32" s="28">
        <f t="shared" si="15"/>
        <v>1814712.6068625769</v>
      </c>
      <c r="L32" s="28">
        <f t="shared" ref="L32:M32" si="16">L17+L20+L28+L29+L30+L31</f>
        <v>1734792.2794554099</v>
      </c>
      <c r="M32" s="28">
        <f t="shared" si="16"/>
        <v>1762191.5426455184</v>
      </c>
      <c r="N32" s="28">
        <f t="shared" ref="N32" si="17">N17+N20+N28+N29+N30+N31</f>
        <v>2047146.009632526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8"/>
      <c r="FK32" s="8"/>
      <c r="FL32" s="8"/>
    </row>
    <row r="33" spans="1:169" s="8" customFormat="1" ht="15.75" x14ac:dyDescent="0.25">
      <c r="A33" s="16" t="s">
        <v>27</v>
      </c>
      <c r="B33" s="35" t="s">
        <v>41</v>
      </c>
      <c r="C33" s="18">
        <f t="shared" ref="C33" si="18">C6+C11+C13+C14+C15+C17+C20+C28+C29+C30+C31</f>
        <v>3940565.6485520941</v>
      </c>
      <c r="D33" s="18">
        <f t="shared" ref="D33:K33" si="19">D6+D11+D13+D14+D15+D17+D20+D28+D29+D30+D31</f>
        <v>3282222.047784334</v>
      </c>
      <c r="E33" s="18">
        <f t="shared" si="19"/>
        <v>2818646.2293091686</v>
      </c>
      <c r="F33" s="18">
        <f t="shared" si="19"/>
        <v>3681192.3697396684</v>
      </c>
      <c r="G33" s="18">
        <f t="shared" si="19"/>
        <v>4152563.2096931501</v>
      </c>
      <c r="H33" s="18">
        <f t="shared" si="19"/>
        <v>4690871.5055978764</v>
      </c>
      <c r="I33" s="18">
        <f t="shared" si="19"/>
        <v>4826332.672751327</v>
      </c>
      <c r="J33" s="18">
        <f t="shared" si="19"/>
        <v>4874670.636779367</v>
      </c>
      <c r="K33" s="18">
        <f t="shared" si="19"/>
        <v>4969154.3306365293</v>
      </c>
      <c r="L33" s="18">
        <f t="shared" ref="L33:M33" si="20">L6+L11+L13+L14+L15+L17+L20+L28+L29+L30+L31</f>
        <v>4827750.7680359706</v>
      </c>
      <c r="M33" s="18">
        <f t="shared" si="20"/>
        <v>4873428.8284694673</v>
      </c>
      <c r="N33" s="18">
        <f t="shared" ref="N33" si="21">N6+N11+N13+N14+N15+N17+N20+N28+N29+N30+N31</f>
        <v>4991611.0706261434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M33" s="10"/>
    </row>
    <row r="34" spans="1:169" ht="15.75" x14ac:dyDescent="0.25">
      <c r="A34" s="39" t="s">
        <v>43</v>
      </c>
      <c r="B34" s="40" t="s">
        <v>25</v>
      </c>
      <c r="C34" s="22">
        <v>373700</v>
      </c>
      <c r="D34" s="22">
        <v>390000</v>
      </c>
      <c r="E34" s="22">
        <v>393600</v>
      </c>
      <c r="F34" s="22">
        <v>377554.02071998641</v>
      </c>
      <c r="G34" s="22">
        <v>494180.03441662795</v>
      </c>
      <c r="H34" s="22">
        <v>467621.86411463079</v>
      </c>
      <c r="I34" s="22">
        <v>459593.58420231793</v>
      </c>
      <c r="J34" s="22">
        <v>451703.13633614453</v>
      </c>
      <c r="K34" s="22">
        <v>531761.68042600341</v>
      </c>
      <c r="L34" s="22">
        <v>461601.46899223799</v>
      </c>
      <c r="M34" s="22">
        <v>475483.70319744491</v>
      </c>
      <c r="N34" s="22">
        <v>489783.43266528379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</row>
    <row r="35" spans="1:169" ht="15.75" x14ac:dyDescent="0.25">
      <c r="A35" s="39" t="s">
        <v>44</v>
      </c>
      <c r="B35" s="40" t="s">
        <v>24</v>
      </c>
      <c r="C35" s="22">
        <v>77600</v>
      </c>
      <c r="D35" s="22">
        <v>87200</v>
      </c>
      <c r="E35" s="22">
        <v>55400</v>
      </c>
      <c r="F35" s="22">
        <v>47097.244679557931</v>
      </c>
      <c r="G35" s="22">
        <v>37656.914319584575</v>
      </c>
      <c r="H35" s="22">
        <v>33569.398403580199</v>
      </c>
      <c r="I35" s="22">
        <v>20657.584562959324</v>
      </c>
      <c r="J35" s="22">
        <v>20073.069772981089</v>
      </c>
      <c r="K35" s="22">
        <v>19761.72609387778</v>
      </c>
      <c r="L35" s="22">
        <v>28810.327922512733</v>
      </c>
      <c r="M35" s="22">
        <v>32097.51212524336</v>
      </c>
      <c r="N35" s="22">
        <v>37755.791535277021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</row>
    <row r="36" spans="1:169" s="10" customFormat="1" ht="15.75" x14ac:dyDescent="0.25">
      <c r="A36" s="36" t="s">
        <v>45</v>
      </c>
      <c r="B36" s="37" t="s">
        <v>55</v>
      </c>
      <c r="C36" s="28">
        <f>C33+C34-C35</f>
        <v>4236665.6485520937</v>
      </c>
      <c r="D36" s="28">
        <f t="shared" ref="D36:L36" si="22">D33+D34-D35</f>
        <v>3585022.047784334</v>
      </c>
      <c r="E36" s="28">
        <f t="shared" si="22"/>
        <v>3156846.2293091686</v>
      </c>
      <c r="F36" s="28">
        <f t="shared" si="22"/>
        <v>4011649.1457800968</v>
      </c>
      <c r="G36" s="28">
        <f t="shared" si="22"/>
        <v>4609086.3297901936</v>
      </c>
      <c r="H36" s="28">
        <f t="shared" si="22"/>
        <v>5124923.9713089271</v>
      </c>
      <c r="I36" s="28">
        <f t="shared" si="22"/>
        <v>5265268.6723906854</v>
      </c>
      <c r="J36" s="28">
        <f t="shared" si="22"/>
        <v>5306300.7033425309</v>
      </c>
      <c r="K36" s="28">
        <f t="shared" si="22"/>
        <v>5481154.2849686546</v>
      </c>
      <c r="L36" s="28">
        <f t="shared" si="22"/>
        <v>5260541.9091056958</v>
      </c>
      <c r="M36" s="28">
        <f>M33+M34-M35</f>
        <v>5316815.0195416687</v>
      </c>
      <c r="N36" s="28">
        <f>N33+N34-N35</f>
        <v>5443638.7117561502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</row>
    <row r="37" spans="1:169" s="10" customFormat="1" ht="15.75" x14ac:dyDescent="0.25">
      <c r="A37" s="36" t="s">
        <v>46</v>
      </c>
      <c r="B37" s="37" t="s">
        <v>42</v>
      </c>
      <c r="C37" s="28">
        <f>GSVA_cur!C37</f>
        <v>14650</v>
      </c>
      <c r="D37" s="28">
        <f>GSVA_cur!D37</f>
        <v>14750</v>
      </c>
      <c r="E37" s="28">
        <f>GSVA_cur!E37</f>
        <v>14850</v>
      </c>
      <c r="F37" s="28">
        <f>GSVA_cur!F37</f>
        <v>14950</v>
      </c>
      <c r="G37" s="28">
        <f>GSVA_cur!G37</f>
        <v>15050</v>
      </c>
      <c r="H37" s="28">
        <f>GSVA_cur!H37</f>
        <v>15160</v>
      </c>
      <c r="I37" s="28">
        <f>GSVA_cur!I37</f>
        <v>15270</v>
      </c>
      <c r="J37" s="28">
        <f>GSVA_cur!J37</f>
        <v>15360</v>
      </c>
      <c r="K37" s="28">
        <f>GSVA_cur!K37</f>
        <v>15450</v>
      </c>
      <c r="L37" s="28">
        <f>GSVA_cur!L37</f>
        <v>15550</v>
      </c>
      <c r="M37" s="28">
        <f>GSVA_cur!M37</f>
        <v>15630</v>
      </c>
      <c r="N37" s="28">
        <f>GSVA_cur!N37</f>
        <v>15710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</row>
    <row r="38" spans="1:169" s="10" customFormat="1" ht="15.75" x14ac:dyDescent="0.25">
      <c r="A38" s="36" t="s">
        <v>47</v>
      </c>
      <c r="B38" s="37" t="s">
        <v>58</v>
      </c>
      <c r="C38" s="28">
        <f>C36/C37*1000</f>
        <v>289192.19444041594</v>
      </c>
      <c r="D38" s="28">
        <f t="shared" ref="D38:M38" si="23">D36/D37*1000</f>
        <v>243052.34222266672</v>
      </c>
      <c r="E38" s="28">
        <f t="shared" si="23"/>
        <v>212582.2376639171</v>
      </c>
      <c r="F38" s="28">
        <f t="shared" si="23"/>
        <v>268337.73550368537</v>
      </c>
      <c r="G38" s="28">
        <f t="shared" si="23"/>
        <v>306251.58337476372</v>
      </c>
      <c r="H38" s="28">
        <f t="shared" si="23"/>
        <v>338055.67093066801</v>
      </c>
      <c r="I38" s="28">
        <f t="shared" si="23"/>
        <v>344811.30794961919</v>
      </c>
      <c r="J38" s="28">
        <f t="shared" si="23"/>
        <v>345462.28537386272</v>
      </c>
      <c r="K38" s="28">
        <f t="shared" si="23"/>
        <v>354767.26763551164</v>
      </c>
      <c r="L38" s="28">
        <f t="shared" si="23"/>
        <v>338298.51505502866</v>
      </c>
      <c r="M38" s="28">
        <f t="shared" si="23"/>
        <v>340167.30771219893</v>
      </c>
      <c r="N38" s="28">
        <f t="shared" ref="N38" si="24">N36/N37*1000</f>
        <v>346507.87471394974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4"/>
      <c r="BF38" s="11"/>
      <c r="BG38" s="11"/>
      <c r="BH38" s="11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</row>
    <row r="39" spans="1:169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6" max="1048575" man="1"/>
    <brk id="32" max="1048575" man="1"/>
    <brk id="96" max="95" man="1"/>
    <brk id="132" max="1048575" man="1"/>
    <brk id="156" max="1048575" man="1"/>
    <brk id="16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Q39"/>
  <sheetViews>
    <sheetView zoomScale="71" zoomScaleNormal="71" zoomScaleSheetLayoutView="100" workbookViewId="0">
      <pane xSplit="2" ySplit="5" topLeftCell="C36" activePane="bottomRight" state="frozen"/>
      <selection activeCell="AN6" sqref="AN6"/>
      <selection pane="topRight" activeCell="AN6" sqref="AN6"/>
      <selection pane="bottomLeft" activeCell="AN6" sqref="AN6"/>
      <selection pane="bottomRight" activeCell="AN6" sqref="AN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4" width="11.85546875" style="1" customWidth="1"/>
    <col min="15" max="36" width="9.140625" style="2" customWidth="1"/>
    <col min="37" max="37" width="12.42578125" style="2" customWidth="1"/>
    <col min="38" max="59" width="9.140625" style="2" customWidth="1"/>
    <col min="60" max="60" width="12.140625" style="2" customWidth="1"/>
    <col min="61" max="64" width="9.140625" style="2" customWidth="1"/>
    <col min="65" max="69" width="9.140625" style="2" hidden="1" customWidth="1"/>
    <col min="70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1" customWidth="1"/>
    <col min="95" max="99" width="9.140625" style="1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42" width="9.140625" style="2" customWidth="1"/>
    <col min="143" max="143" width="9.140625" style="2" hidden="1" customWidth="1"/>
    <col min="144" max="151" width="9.140625" style="2" customWidth="1"/>
    <col min="152" max="152" width="9.140625" style="2" hidden="1" customWidth="1"/>
    <col min="153" max="157" width="9.140625" style="2" customWidth="1"/>
    <col min="158" max="158" width="9.140625" style="2" hidden="1" customWidth="1"/>
    <col min="159" max="168" width="9.140625" style="2" customWidth="1"/>
    <col min="169" max="172" width="8.85546875" style="2"/>
    <col min="173" max="173" width="12.7109375" style="2" bestFit="1" customWidth="1"/>
    <col min="174" max="16384" width="8.85546875" style="2"/>
  </cols>
  <sheetData>
    <row r="1" spans="1:173" ht="18.75" x14ac:dyDescent="0.3">
      <c r="A1" s="2" t="s">
        <v>53</v>
      </c>
      <c r="B1" s="5" t="s">
        <v>66</v>
      </c>
    </row>
    <row r="2" spans="1:173" ht="15.75" x14ac:dyDescent="0.25">
      <c r="A2" s="6" t="s">
        <v>50</v>
      </c>
    </row>
    <row r="3" spans="1:173" ht="15.75" x14ac:dyDescent="0.25">
      <c r="A3" s="6"/>
      <c r="I3" s="1" t="str">
        <f>[1]GSVA_cur!$I$3</f>
        <v>As on 01.08.2024</v>
      </c>
    </row>
    <row r="4" spans="1:173" ht="15.75" x14ac:dyDescent="0.25">
      <c r="A4" s="6"/>
      <c r="E4" s="7"/>
      <c r="F4" s="7" t="s">
        <v>57</v>
      </c>
    </row>
    <row r="5" spans="1:173" ht="15.75" x14ac:dyDescent="0.25">
      <c r="A5" s="12" t="s">
        <v>0</v>
      </c>
      <c r="B5" s="13" t="s">
        <v>1</v>
      </c>
      <c r="C5" s="14" t="s">
        <v>21</v>
      </c>
      <c r="D5" s="14" t="s">
        <v>22</v>
      </c>
      <c r="E5" s="14" t="s">
        <v>23</v>
      </c>
      <c r="F5" s="14" t="s">
        <v>56</v>
      </c>
      <c r="G5" s="15" t="s">
        <v>65</v>
      </c>
      <c r="H5" s="15" t="s">
        <v>67</v>
      </c>
      <c r="I5" s="15" t="s">
        <v>68</v>
      </c>
      <c r="J5" s="15" t="s">
        <v>69</v>
      </c>
      <c r="K5" s="15" t="s">
        <v>70</v>
      </c>
      <c r="L5" s="15" t="s">
        <v>71</v>
      </c>
      <c r="M5" s="15" t="s">
        <v>72</v>
      </c>
      <c r="N5" s="15" t="s">
        <v>73</v>
      </c>
    </row>
    <row r="6" spans="1:173" s="8" customFormat="1" ht="15.75" x14ac:dyDescent="0.25">
      <c r="A6" s="16" t="s">
        <v>26</v>
      </c>
      <c r="B6" s="17" t="s">
        <v>2</v>
      </c>
      <c r="C6" s="18">
        <f>SUM(C7:C10)</f>
        <v>186700.71591488202</v>
      </c>
      <c r="D6" s="18">
        <f t="shared" ref="D6:F6" si="0">SUM(D7:D10)</f>
        <v>208915.47199182864</v>
      </c>
      <c r="E6" s="18">
        <f t="shared" si="0"/>
        <v>285115.68374467298</v>
      </c>
      <c r="F6" s="18">
        <f t="shared" si="0"/>
        <v>286665.10327971558</v>
      </c>
      <c r="G6" s="18">
        <f t="shared" ref="G6:M6" si="1">SUM(G7:G10)</f>
        <v>325335.55535904982</v>
      </c>
      <c r="H6" s="18">
        <f t="shared" si="1"/>
        <v>400936.27093985968</v>
      </c>
      <c r="I6" s="18">
        <f t="shared" si="1"/>
        <v>415347.25914574682</v>
      </c>
      <c r="J6" s="18">
        <f t="shared" si="1"/>
        <v>419401.38435301126</v>
      </c>
      <c r="K6" s="18">
        <f t="shared" si="1"/>
        <v>481927.75030729629</v>
      </c>
      <c r="L6" s="18">
        <f t="shared" si="1"/>
        <v>491348.3066866874</v>
      </c>
      <c r="M6" s="18">
        <f t="shared" si="1"/>
        <v>429052.9385191499</v>
      </c>
      <c r="N6" s="18">
        <f t="shared" ref="N6" si="2">SUM(N7:N10)</f>
        <v>510280.09889575059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Q6" s="10"/>
    </row>
    <row r="7" spans="1:173" ht="15.75" x14ac:dyDescent="0.25">
      <c r="A7" s="19">
        <v>1.1000000000000001</v>
      </c>
      <c r="B7" s="20" t="s">
        <v>59</v>
      </c>
      <c r="C7" s="22">
        <v>93080.966414241571</v>
      </c>
      <c r="D7" s="22">
        <v>98111.752161727869</v>
      </c>
      <c r="E7" s="22">
        <v>115532.79199314867</v>
      </c>
      <c r="F7" s="22">
        <v>126442.12295445107</v>
      </c>
      <c r="G7" s="22">
        <v>145322.96717636212</v>
      </c>
      <c r="H7" s="22">
        <v>172349.02707582782</v>
      </c>
      <c r="I7" s="22">
        <v>201708.35341351971</v>
      </c>
      <c r="J7" s="22">
        <v>186867.69557044227</v>
      </c>
      <c r="K7" s="22">
        <v>183501.23232396191</v>
      </c>
      <c r="L7" s="22">
        <v>188463.68931663485</v>
      </c>
      <c r="M7" s="22">
        <v>184151.04396977052</v>
      </c>
      <c r="N7" s="22">
        <v>228789.03747492813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1"/>
      <c r="FO7" s="1"/>
      <c r="FP7" s="1"/>
    </row>
    <row r="8" spans="1:173" ht="15.75" x14ac:dyDescent="0.25">
      <c r="A8" s="19">
        <v>1.2</v>
      </c>
      <c r="B8" s="20" t="s">
        <v>60</v>
      </c>
      <c r="C8" s="22">
        <v>23222.481011071352</v>
      </c>
      <c r="D8" s="22">
        <v>26248.87625433681</v>
      </c>
      <c r="E8" s="22">
        <v>30828.013997749724</v>
      </c>
      <c r="F8" s="22">
        <v>29670.629282980517</v>
      </c>
      <c r="G8" s="22">
        <v>23240.630697397362</v>
      </c>
      <c r="H8" s="22">
        <v>21725.364044459704</v>
      </c>
      <c r="I8" s="22">
        <v>28237.64092608702</v>
      </c>
      <c r="J8" s="22">
        <v>27201.012482315789</v>
      </c>
      <c r="K8" s="22">
        <v>51264.388292323158</v>
      </c>
      <c r="L8" s="22">
        <v>56321.967922005075</v>
      </c>
      <c r="M8" s="22">
        <v>57128.065988298818</v>
      </c>
      <c r="N8" s="22">
        <v>56481.798690446718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1"/>
      <c r="FO8" s="1"/>
      <c r="FP8" s="1"/>
    </row>
    <row r="9" spans="1:173" ht="15.75" x14ac:dyDescent="0.25">
      <c r="A9" s="19">
        <v>1.3</v>
      </c>
      <c r="B9" s="20" t="s">
        <v>61</v>
      </c>
      <c r="C9" s="22">
        <v>11666.64752029271</v>
      </c>
      <c r="D9" s="22">
        <v>12380.492460162191</v>
      </c>
      <c r="E9" s="22">
        <v>12903.624935520902</v>
      </c>
      <c r="F9" s="22">
        <v>19164.924708259172</v>
      </c>
      <c r="G9" s="22">
        <v>25869.783538590549</v>
      </c>
      <c r="H9" s="22">
        <v>71594.921301603637</v>
      </c>
      <c r="I9" s="22">
        <v>45594.313275988476</v>
      </c>
      <c r="J9" s="22">
        <v>64908.598547112771</v>
      </c>
      <c r="K9" s="22">
        <v>94281.430736940179</v>
      </c>
      <c r="L9" s="22">
        <v>81352.134561092244</v>
      </c>
      <c r="M9" s="22">
        <v>22091.622651942438</v>
      </c>
      <c r="N9" s="22">
        <v>21272.841696411775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1"/>
      <c r="FO9" s="1"/>
      <c r="FP9" s="1"/>
    </row>
    <row r="10" spans="1:173" ht="15.75" x14ac:dyDescent="0.25">
      <c r="A10" s="19">
        <v>1.4</v>
      </c>
      <c r="B10" s="20" t="s">
        <v>62</v>
      </c>
      <c r="C10" s="22">
        <v>58730.620969276395</v>
      </c>
      <c r="D10" s="22">
        <v>72174.351115601763</v>
      </c>
      <c r="E10" s="22">
        <v>125851.25281825368</v>
      </c>
      <c r="F10" s="22">
        <v>111387.42633402481</v>
      </c>
      <c r="G10" s="22">
        <v>130902.17394669977</v>
      </c>
      <c r="H10" s="22">
        <v>135266.95851796851</v>
      </c>
      <c r="I10" s="22">
        <v>139806.95153015168</v>
      </c>
      <c r="J10" s="22">
        <v>140424.07775314042</v>
      </c>
      <c r="K10" s="22">
        <v>152880.69895407106</v>
      </c>
      <c r="L10" s="22">
        <v>165210.51488695526</v>
      </c>
      <c r="M10" s="22">
        <v>165682.20590913814</v>
      </c>
      <c r="N10" s="22">
        <v>203736.421033964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1"/>
      <c r="FO10" s="1"/>
      <c r="FP10" s="1"/>
    </row>
    <row r="11" spans="1:173" ht="15.75" x14ac:dyDescent="0.25">
      <c r="A11" s="23" t="s">
        <v>31</v>
      </c>
      <c r="B11" s="20" t="s">
        <v>3</v>
      </c>
      <c r="C11" s="22">
        <v>564906.63353716873</v>
      </c>
      <c r="D11" s="22">
        <v>185076.55285911579</v>
      </c>
      <c r="E11" s="22">
        <v>3406.3707527167999</v>
      </c>
      <c r="F11" s="22">
        <v>3236.2824025599998</v>
      </c>
      <c r="G11" s="22">
        <v>26413.71863132</v>
      </c>
      <c r="H11" s="22">
        <v>103835.72979584</v>
      </c>
      <c r="I11" s="22">
        <v>85357.766623707997</v>
      </c>
      <c r="J11" s="22">
        <v>8524.0982891766125</v>
      </c>
      <c r="K11" s="22">
        <v>6959.0657818602649</v>
      </c>
      <c r="L11" s="22">
        <v>10592.721147645025</v>
      </c>
      <c r="M11" s="22">
        <v>6975.2011886194505</v>
      </c>
      <c r="N11" s="22">
        <v>9250.190788845799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1"/>
      <c r="FO11" s="1"/>
      <c r="FP11" s="1"/>
    </row>
    <row r="12" spans="1:173" s="10" customFormat="1" ht="15.75" x14ac:dyDescent="0.25">
      <c r="A12" s="26"/>
      <c r="B12" s="27" t="s">
        <v>28</v>
      </c>
      <c r="C12" s="28">
        <f>C6+C11</f>
        <v>751607.34945205075</v>
      </c>
      <c r="D12" s="28">
        <f t="shared" ref="D12:F12" si="3">D6+D11</f>
        <v>393992.02485094441</v>
      </c>
      <c r="E12" s="28">
        <f t="shared" si="3"/>
        <v>288522.05449738976</v>
      </c>
      <c r="F12" s="28">
        <f t="shared" si="3"/>
        <v>289901.38568227558</v>
      </c>
      <c r="G12" s="28">
        <f t="shared" ref="G12:M12" si="4">G6+G11</f>
        <v>351749.27399036981</v>
      </c>
      <c r="H12" s="28">
        <f t="shared" si="4"/>
        <v>504772.00073569966</v>
      </c>
      <c r="I12" s="28">
        <f t="shared" si="4"/>
        <v>500705.02576945483</v>
      </c>
      <c r="J12" s="28">
        <f t="shared" si="4"/>
        <v>427925.48264218785</v>
      </c>
      <c r="K12" s="28">
        <f t="shared" si="4"/>
        <v>488886.81608915655</v>
      </c>
      <c r="L12" s="28">
        <f t="shared" si="4"/>
        <v>501941.02783433243</v>
      </c>
      <c r="M12" s="28">
        <f t="shared" si="4"/>
        <v>436028.13970776933</v>
      </c>
      <c r="N12" s="28">
        <f t="shared" ref="N12" si="5">N6+N11</f>
        <v>519530.28968459641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8"/>
      <c r="FO12" s="8"/>
      <c r="FP12" s="8"/>
    </row>
    <row r="13" spans="1:173" s="1" customFormat="1" ht="15.75" x14ac:dyDescent="0.25">
      <c r="A13" s="29" t="s">
        <v>32</v>
      </c>
      <c r="B13" s="30" t="s">
        <v>4</v>
      </c>
      <c r="C13" s="32">
        <v>1508357.1739490607</v>
      </c>
      <c r="D13" s="32">
        <v>1354855.8143560458</v>
      </c>
      <c r="E13" s="32">
        <v>991717.59485386219</v>
      </c>
      <c r="F13" s="32">
        <v>1826098.8641067098</v>
      </c>
      <c r="G13" s="32">
        <v>2127643.6366076344</v>
      </c>
      <c r="H13" s="32">
        <v>2351719.2813798548</v>
      </c>
      <c r="I13" s="32">
        <v>2419662.3079193854</v>
      </c>
      <c r="J13" s="32">
        <v>2559576.8932991251</v>
      </c>
      <c r="K13" s="32">
        <v>2531179.5199763523</v>
      </c>
      <c r="L13" s="32">
        <v>2547506.0700233001</v>
      </c>
      <c r="M13" s="32">
        <v>2614417.8442700268</v>
      </c>
      <c r="N13" s="32">
        <v>2138500.6518526999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Q13" s="2"/>
    </row>
    <row r="14" spans="1:173" ht="30" x14ac:dyDescent="0.25">
      <c r="A14" s="23" t="s">
        <v>33</v>
      </c>
      <c r="B14" s="20" t="s">
        <v>5</v>
      </c>
      <c r="C14" s="22">
        <v>46091.885999999999</v>
      </c>
      <c r="D14" s="22">
        <v>83671.877200000003</v>
      </c>
      <c r="E14" s="22">
        <v>104375.09220000001</v>
      </c>
      <c r="F14" s="22">
        <v>140626.11889934799</v>
      </c>
      <c r="G14" s="22">
        <v>180094.58225044794</v>
      </c>
      <c r="H14" s="22">
        <v>230725.19882095762</v>
      </c>
      <c r="I14" s="22">
        <v>320617.92191475141</v>
      </c>
      <c r="J14" s="22">
        <v>376697.7507080884</v>
      </c>
      <c r="K14" s="22">
        <v>451577.03195074969</v>
      </c>
      <c r="L14" s="22">
        <v>457991.09042181249</v>
      </c>
      <c r="M14" s="22">
        <v>577452.89913417678</v>
      </c>
      <c r="N14" s="22">
        <v>726718.63634572201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1"/>
      <c r="FO14" s="1"/>
      <c r="FP14" s="1"/>
    </row>
    <row r="15" spans="1:173" ht="15.75" x14ac:dyDescent="0.25">
      <c r="A15" s="23" t="s">
        <v>34</v>
      </c>
      <c r="B15" s="20" t="s">
        <v>6</v>
      </c>
      <c r="C15" s="22">
        <v>129493.64499999999</v>
      </c>
      <c r="D15" s="22">
        <v>133126.62525989464</v>
      </c>
      <c r="E15" s="22">
        <v>151812.11024280707</v>
      </c>
      <c r="F15" s="22">
        <v>152513.57532203867</v>
      </c>
      <c r="G15" s="22">
        <v>190675.38859216523</v>
      </c>
      <c r="H15" s="22">
        <v>178287.17941284244</v>
      </c>
      <c r="I15" s="22">
        <v>209817.57022702371</v>
      </c>
      <c r="J15" s="22">
        <v>217265.6313569317</v>
      </c>
      <c r="K15" s="22">
        <v>212339.59373693919</v>
      </c>
      <c r="L15" s="22">
        <v>201094.45232626479</v>
      </c>
      <c r="M15" s="22">
        <v>277280.0908511189</v>
      </c>
      <c r="N15" s="22">
        <v>340897.21420057118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3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3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1"/>
      <c r="FO15" s="1"/>
      <c r="FP15" s="1"/>
    </row>
    <row r="16" spans="1:173" s="10" customFormat="1" ht="15.75" x14ac:dyDescent="0.25">
      <c r="A16" s="26"/>
      <c r="B16" s="27" t="s">
        <v>29</v>
      </c>
      <c r="C16" s="28">
        <f>+C13+C14+C15</f>
        <v>1683942.7049490607</v>
      </c>
      <c r="D16" s="28">
        <f t="shared" ref="D16:F16" si="6">+D13+D14+D15</f>
        <v>1571654.3168159404</v>
      </c>
      <c r="E16" s="28">
        <f t="shared" si="6"/>
        <v>1247904.7972966693</v>
      </c>
      <c r="F16" s="28">
        <f t="shared" si="6"/>
        <v>2119238.5583280963</v>
      </c>
      <c r="G16" s="28">
        <f t="shared" ref="G16:M16" si="7">+G13+G14+G15</f>
        <v>2498413.6074502477</v>
      </c>
      <c r="H16" s="28">
        <f t="shared" si="7"/>
        <v>2760731.6596136545</v>
      </c>
      <c r="I16" s="28">
        <f t="shared" si="7"/>
        <v>2950097.8000611602</v>
      </c>
      <c r="J16" s="28">
        <f t="shared" si="7"/>
        <v>3153540.2753641452</v>
      </c>
      <c r="K16" s="28">
        <f t="shared" si="7"/>
        <v>3195096.1456640409</v>
      </c>
      <c r="L16" s="28">
        <f t="shared" si="7"/>
        <v>3206591.6127713774</v>
      </c>
      <c r="M16" s="28">
        <f t="shared" si="7"/>
        <v>3469150.8342553223</v>
      </c>
      <c r="N16" s="28">
        <f t="shared" ref="N16" si="8">+N13+N14+N15</f>
        <v>3206116.5023989929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9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9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9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8"/>
      <c r="FO16" s="8"/>
      <c r="FP16" s="8"/>
    </row>
    <row r="17" spans="1:173" s="8" customFormat="1" ht="15.75" x14ac:dyDescent="0.25">
      <c r="A17" s="16" t="s">
        <v>35</v>
      </c>
      <c r="B17" s="17" t="s">
        <v>7</v>
      </c>
      <c r="C17" s="18">
        <f>C18+C19</f>
        <v>243012.57570154144</v>
      </c>
      <c r="D17" s="18">
        <f t="shared" ref="D17:F17" si="9">D18+D19</f>
        <v>241819.79033315365</v>
      </c>
      <c r="E17" s="18">
        <f t="shared" si="9"/>
        <v>264011.36532182322</v>
      </c>
      <c r="F17" s="18">
        <f t="shared" si="9"/>
        <v>295021.03836069821</v>
      </c>
      <c r="G17" s="18">
        <f t="shared" ref="G17:K17" si="10">G18+G19</f>
        <v>344195.07255877595</v>
      </c>
      <c r="H17" s="18">
        <f t="shared" si="10"/>
        <v>407283.52480188973</v>
      </c>
      <c r="I17" s="18">
        <f t="shared" si="10"/>
        <v>428587.21206625522</v>
      </c>
      <c r="J17" s="18">
        <f t="shared" si="10"/>
        <v>541136.04470516555</v>
      </c>
      <c r="K17" s="18">
        <f t="shared" si="10"/>
        <v>574759.93663075613</v>
      </c>
      <c r="L17" s="18">
        <f t="shared" ref="L17:M17" si="11">L18+L19</f>
        <v>466075.28955303732</v>
      </c>
      <c r="M17" s="18">
        <f t="shared" si="11"/>
        <v>558609.09189413313</v>
      </c>
      <c r="N17" s="18">
        <f t="shared" ref="N17" si="12">N18+N19</f>
        <v>673427.16488564992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Q17" s="10"/>
    </row>
    <row r="18" spans="1:173" ht="15.75" x14ac:dyDescent="0.25">
      <c r="A18" s="19">
        <v>6.1</v>
      </c>
      <c r="B18" s="20" t="s">
        <v>8</v>
      </c>
      <c r="C18" s="22">
        <v>217497.71739999999</v>
      </c>
      <c r="D18" s="22">
        <v>214308.12218080001</v>
      </c>
      <c r="E18" s="22">
        <v>233977.16099764002</v>
      </c>
      <c r="F18" s="22">
        <v>262640.13464751991</v>
      </c>
      <c r="G18" s="22">
        <v>307084.94279200002</v>
      </c>
      <c r="H18" s="22">
        <v>365236.55080000003</v>
      </c>
      <c r="I18" s="22">
        <v>381359.728</v>
      </c>
      <c r="J18" s="22">
        <v>485518.25300000003</v>
      </c>
      <c r="K18" s="22">
        <v>519075.19770000002</v>
      </c>
      <c r="L18" s="22">
        <v>438626.25400000002</v>
      </c>
      <c r="M18" s="22">
        <v>517683.16689999995</v>
      </c>
      <c r="N18" s="22">
        <v>603672.57499999995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1"/>
      <c r="FO18" s="1"/>
      <c r="FP18" s="1"/>
    </row>
    <row r="19" spans="1:173" ht="15.75" x14ac:dyDescent="0.25">
      <c r="A19" s="19">
        <v>6.2</v>
      </c>
      <c r="B19" s="20" t="s">
        <v>9</v>
      </c>
      <c r="C19" s="22">
        <v>25514.858301541455</v>
      </c>
      <c r="D19" s="22">
        <v>27511.668152353646</v>
      </c>
      <c r="E19" s="22">
        <v>30034.2043241832</v>
      </c>
      <c r="F19" s="22">
        <v>32380.903713178312</v>
      </c>
      <c r="G19" s="22">
        <v>37110.129766775928</v>
      </c>
      <c r="H19" s="22">
        <v>42046.974001889692</v>
      </c>
      <c r="I19" s="22">
        <v>47227.484066255231</v>
      </c>
      <c r="J19" s="22">
        <v>55617.791705165531</v>
      </c>
      <c r="K19" s="22">
        <v>55684.738930756117</v>
      </c>
      <c r="L19" s="22">
        <v>27449.035553037284</v>
      </c>
      <c r="M19" s="22">
        <v>40925.924994133151</v>
      </c>
      <c r="N19" s="22">
        <v>69754.589885649941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1"/>
      <c r="FO19" s="1"/>
      <c r="FP19" s="1"/>
    </row>
    <row r="20" spans="1:173" s="8" customFormat="1" ht="30" x14ac:dyDescent="0.25">
      <c r="A20" s="33" t="s">
        <v>36</v>
      </c>
      <c r="B20" s="34" t="s">
        <v>10</v>
      </c>
      <c r="C20" s="18">
        <f>SUM(C21:C27)</f>
        <v>115656.83371716185</v>
      </c>
      <c r="D20" s="18">
        <f t="shared" ref="D20:F20" si="13">SUM(D21:D27)</f>
        <v>106187.77794775234</v>
      </c>
      <c r="E20" s="18">
        <f t="shared" si="13"/>
        <v>96801.856874999998</v>
      </c>
      <c r="F20" s="18">
        <f t="shared" si="13"/>
        <v>126330.47209264399</v>
      </c>
      <c r="G20" s="18">
        <f t="shared" ref="G20:L20" si="14">SUM(G21:G27)</f>
        <v>154741.39470789689</v>
      </c>
      <c r="H20" s="18">
        <f t="shared" si="14"/>
        <v>203104.70985488061</v>
      </c>
      <c r="I20" s="18">
        <f t="shared" si="14"/>
        <v>194619.53837223689</v>
      </c>
      <c r="J20" s="18">
        <f t="shared" si="14"/>
        <v>173311.02270715707</v>
      </c>
      <c r="K20" s="18">
        <f t="shared" si="14"/>
        <v>190790.51143536248</v>
      </c>
      <c r="L20" s="18">
        <f t="shared" si="14"/>
        <v>155822.43053724983</v>
      </c>
      <c r="M20" s="18">
        <f>SUM(M21:M27)</f>
        <v>181408.20933266479</v>
      </c>
      <c r="N20" s="18">
        <f>SUM(N21:N27)</f>
        <v>252548.8808418343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Q20" s="10"/>
    </row>
    <row r="21" spans="1:173" ht="15.75" x14ac:dyDescent="0.25">
      <c r="A21" s="19">
        <v>7.1</v>
      </c>
      <c r="B21" s="20" t="s">
        <v>11</v>
      </c>
      <c r="C21" s="22">
        <v>10190.6896</v>
      </c>
      <c r="D21" s="22">
        <v>11229.526</v>
      </c>
      <c r="E21" s="22">
        <v>10788</v>
      </c>
      <c r="F21" s="22">
        <v>12235</v>
      </c>
      <c r="G21" s="22">
        <v>20040</v>
      </c>
      <c r="H21" s="22">
        <v>20437</v>
      </c>
      <c r="I21" s="22">
        <v>19652</v>
      </c>
      <c r="J21" s="22">
        <v>20683</v>
      </c>
      <c r="K21" s="22">
        <v>23039</v>
      </c>
      <c r="L21" s="22">
        <v>26194</v>
      </c>
      <c r="M21" s="22">
        <v>27859</v>
      </c>
      <c r="N21" s="22">
        <v>57179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1"/>
      <c r="FO21" s="1"/>
      <c r="FP21" s="1"/>
    </row>
    <row r="22" spans="1:173" ht="15.75" x14ac:dyDescent="0.25">
      <c r="A22" s="19">
        <v>7.2</v>
      </c>
      <c r="B22" s="20" t="s">
        <v>12</v>
      </c>
      <c r="C22" s="22">
        <v>26923.559999999998</v>
      </c>
      <c r="D22" s="22">
        <v>30155.981072729941</v>
      </c>
      <c r="E22" s="22">
        <v>31589.582399999999</v>
      </c>
      <c r="F22" s="22">
        <v>34350.558516788609</v>
      </c>
      <c r="G22" s="22">
        <v>35202.780938052791</v>
      </c>
      <c r="H22" s="22">
        <v>33534.124780873848</v>
      </c>
      <c r="I22" s="22">
        <v>32668.546347467069</v>
      </c>
      <c r="J22" s="22">
        <v>41233.838975254992</v>
      </c>
      <c r="K22" s="22">
        <v>38251.659625558459</v>
      </c>
      <c r="L22" s="22">
        <v>26837.406844269026</v>
      </c>
      <c r="M22" s="22">
        <v>45207.479990202613</v>
      </c>
      <c r="N22" s="22">
        <v>46662.822953516617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1"/>
      <c r="FO22" s="1"/>
      <c r="FP22" s="1"/>
    </row>
    <row r="23" spans="1:173" ht="15.75" x14ac:dyDescent="0.25">
      <c r="A23" s="19">
        <v>7.3</v>
      </c>
      <c r="B23" s="20" t="s">
        <v>13</v>
      </c>
      <c r="C23" s="22">
        <v>27546.797500000001</v>
      </c>
      <c r="D23" s="22">
        <v>13301.794699999999</v>
      </c>
      <c r="E23" s="22">
        <v>7108.1311999999998</v>
      </c>
      <c r="F23" s="22">
        <v>11645.061399999999</v>
      </c>
      <c r="G23" s="22">
        <v>10337.457999999999</v>
      </c>
      <c r="H23" s="22">
        <v>19623.358</v>
      </c>
      <c r="I23" s="22">
        <v>19616.668000000001</v>
      </c>
      <c r="J23" s="22">
        <v>18284.594000000001</v>
      </c>
      <c r="K23" s="22">
        <v>16574.581200000001</v>
      </c>
      <c r="L23" s="22">
        <v>21712.750400000001</v>
      </c>
      <c r="M23" s="22">
        <v>25532.505000000001</v>
      </c>
      <c r="N23" s="22">
        <v>30885.991999999998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1"/>
      <c r="FO23" s="1"/>
      <c r="FP23" s="1"/>
    </row>
    <row r="24" spans="1:173" ht="15.75" x14ac:dyDescent="0.25">
      <c r="A24" s="19">
        <v>7.4</v>
      </c>
      <c r="B24" s="20" t="s">
        <v>14</v>
      </c>
      <c r="C24" s="22">
        <v>2589.8227999999999</v>
      </c>
      <c r="D24" s="22">
        <v>10365.095300000001</v>
      </c>
      <c r="E24" s="22">
        <v>7768.6847999999991</v>
      </c>
      <c r="F24" s="22">
        <v>18062.500199999999</v>
      </c>
      <c r="G24" s="22">
        <v>40262.341999999997</v>
      </c>
      <c r="H24" s="22">
        <v>48473.453200000004</v>
      </c>
      <c r="I24" s="22">
        <v>46779.517999999996</v>
      </c>
      <c r="J24" s="22">
        <v>22075.613499999999</v>
      </c>
      <c r="K24" s="22">
        <v>33621.939899999998</v>
      </c>
      <c r="L24" s="22">
        <v>3539.0252</v>
      </c>
      <c r="M24" s="22">
        <v>2196.9943999999996</v>
      </c>
      <c r="N24" s="22">
        <v>14520.663999999997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1"/>
      <c r="FO24" s="1"/>
      <c r="FP24" s="1"/>
    </row>
    <row r="25" spans="1:173" ht="15.75" x14ac:dyDescent="0.25">
      <c r="A25" s="19">
        <v>7.5</v>
      </c>
      <c r="B25" s="20" t="s">
        <v>15</v>
      </c>
      <c r="C25" s="22">
        <v>26290.588800000001</v>
      </c>
      <c r="D25" s="22">
        <v>16609.9185</v>
      </c>
      <c r="E25" s="22">
        <v>10518.3616</v>
      </c>
      <c r="F25" s="22">
        <v>17016.812099999999</v>
      </c>
      <c r="G25" s="22">
        <v>11797.62</v>
      </c>
      <c r="H25" s="22">
        <v>43382.41</v>
      </c>
      <c r="I25" s="22">
        <v>41811.612999999998</v>
      </c>
      <c r="J25" s="22">
        <v>37152.525999999998</v>
      </c>
      <c r="K25" s="22">
        <v>41345.676800000001</v>
      </c>
      <c r="L25" s="22">
        <v>36859.895199999999</v>
      </c>
      <c r="M25" s="22">
        <v>33106.559200000003</v>
      </c>
      <c r="N25" s="22">
        <v>46053.671999999999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1"/>
      <c r="FO25" s="1"/>
      <c r="FP25" s="1"/>
    </row>
    <row r="26" spans="1:173" ht="15.75" x14ac:dyDescent="0.25">
      <c r="A26" s="19">
        <v>7.6</v>
      </c>
      <c r="B26" s="20" t="s">
        <v>16</v>
      </c>
      <c r="C26" s="22">
        <v>163.95779999999999</v>
      </c>
      <c r="D26" s="22">
        <v>219.31700000000001</v>
      </c>
      <c r="E26" s="22">
        <v>258.81729999999999</v>
      </c>
      <c r="F26" s="22">
        <v>292.83460000000002</v>
      </c>
      <c r="G26" s="22">
        <v>301.56099999999998</v>
      </c>
      <c r="H26" s="22">
        <v>490.77149999999995</v>
      </c>
      <c r="I26" s="22">
        <v>250.13580000000002</v>
      </c>
      <c r="J26" s="22">
        <v>401.69130000000001</v>
      </c>
      <c r="K26" s="22">
        <v>475.73749999999995</v>
      </c>
      <c r="L26" s="22">
        <v>425.09750000000003</v>
      </c>
      <c r="M26" s="22">
        <v>536.05439999999999</v>
      </c>
      <c r="N26" s="22">
        <v>536.35299999999995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1"/>
      <c r="FO26" s="1"/>
      <c r="FP26" s="1"/>
    </row>
    <row r="27" spans="1:173" ht="30" x14ac:dyDescent="0.25">
      <c r="A27" s="19">
        <v>7.7</v>
      </c>
      <c r="B27" s="20" t="s">
        <v>17</v>
      </c>
      <c r="C27" s="22">
        <v>21951.417217161852</v>
      </c>
      <c r="D27" s="22">
        <v>24306.145375022399</v>
      </c>
      <c r="E27" s="22">
        <v>28770.279575</v>
      </c>
      <c r="F27" s="22">
        <v>32727.705275855384</v>
      </c>
      <c r="G27" s="22">
        <v>36799.632769844109</v>
      </c>
      <c r="H27" s="22">
        <v>37163.592374006752</v>
      </c>
      <c r="I27" s="22">
        <v>33841.057224769836</v>
      </c>
      <c r="J27" s="22">
        <v>33479.758931902077</v>
      </c>
      <c r="K27" s="22">
        <v>37481.916409804056</v>
      </c>
      <c r="L27" s="22">
        <v>40254.25539298082</v>
      </c>
      <c r="M27" s="22">
        <v>46969.616342462163</v>
      </c>
      <c r="N27" s="22">
        <v>56710.376888317682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1"/>
      <c r="FO27" s="1"/>
      <c r="FP27" s="1"/>
    </row>
    <row r="28" spans="1:173" ht="15.75" x14ac:dyDescent="0.25">
      <c r="A28" s="23" t="s">
        <v>37</v>
      </c>
      <c r="B28" s="20" t="s">
        <v>18</v>
      </c>
      <c r="C28" s="22">
        <v>170199</v>
      </c>
      <c r="D28" s="22">
        <v>202161</v>
      </c>
      <c r="E28" s="22">
        <v>215766</v>
      </c>
      <c r="F28" s="22">
        <v>233274</v>
      </c>
      <c r="G28" s="22">
        <v>252894</v>
      </c>
      <c r="H28" s="22">
        <v>230650</v>
      </c>
      <c r="I28" s="22">
        <v>267892</v>
      </c>
      <c r="J28" s="22">
        <v>245642</v>
      </c>
      <c r="K28" s="22">
        <v>253627</v>
      </c>
      <c r="L28" s="22">
        <v>336414</v>
      </c>
      <c r="M28" s="22">
        <v>236758</v>
      </c>
      <c r="N28" s="22">
        <v>344942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1"/>
      <c r="FO28" s="1"/>
      <c r="FP28" s="1"/>
    </row>
    <row r="29" spans="1:173" ht="30" x14ac:dyDescent="0.25">
      <c r="A29" s="23" t="s">
        <v>38</v>
      </c>
      <c r="B29" s="20" t="s">
        <v>19</v>
      </c>
      <c r="C29" s="22">
        <v>234700.03621127998</v>
      </c>
      <c r="D29" s="22">
        <v>269270.55237024056</v>
      </c>
      <c r="E29" s="22">
        <v>300691.81480212364</v>
      </c>
      <c r="F29" s="22">
        <v>334499.82541377412</v>
      </c>
      <c r="G29" s="22">
        <v>368935.46331122966</v>
      </c>
      <c r="H29" s="22">
        <v>418147.1273463064</v>
      </c>
      <c r="I29" s="22">
        <v>437020.06140533485</v>
      </c>
      <c r="J29" s="22">
        <v>446342.55781045766</v>
      </c>
      <c r="K29" s="22">
        <v>473682.08185082511</v>
      </c>
      <c r="L29" s="22">
        <v>458016.23270001065</v>
      </c>
      <c r="M29" s="22">
        <v>536149.59459206031</v>
      </c>
      <c r="N29" s="22">
        <v>626779.70629657584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1"/>
      <c r="FO29" s="1"/>
      <c r="FP29" s="1"/>
    </row>
    <row r="30" spans="1:173" ht="15.75" x14ac:dyDescent="0.25">
      <c r="A30" s="23" t="s">
        <v>39</v>
      </c>
      <c r="B30" s="20" t="s">
        <v>54</v>
      </c>
      <c r="C30" s="22">
        <v>193157</v>
      </c>
      <c r="D30" s="22">
        <v>217355</v>
      </c>
      <c r="E30" s="22">
        <v>249945</v>
      </c>
      <c r="F30" s="22">
        <v>281594</v>
      </c>
      <c r="G30" s="22">
        <v>288573</v>
      </c>
      <c r="H30" s="22">
        <v>347080</v>
      </c>
      <c r="I30" s="22">
        <v>421017</v>
      </c>
      <c r="J30" s="22">
        <v>440970</v>
      </c>
      <c r="K30" s="22">
        <v>468666</v>
      </c>
      <c r="L30" s="22">
        <v>502340</v>
      </c>
      <c r="M30" s="22">
        <v>538512</v>
      </c>
      <c r="N30" s="22">
        <v>651729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1"/>
      <c r="FO30" s="1"/>
      <c r="FP30" s="1"/>
    </row>
    <row r="31" spans="1:173" ht="15.75" x14ac:dyDescent="0.25">
      <c r="A31" s="23" t="s">
        <v>40</v>
      </c>
      <c r="B31" s="20" t="s">
        <v>20</v>
      </c>
      <c r="C31" s="22">
        <v>112479.30727230305</v>
      </c>
      <c r="D31" s="22">
        <v>129586.24539706449</v>
      </c>
      <c r="E31" s="22">
        <v>150886.5391885548</v>
      </c>
      <c r="F31" s="22">
        <v>181080.73940387787</v>
      </c>
      <c r="G31" s="22">
        <v>225406.50213370318</v>
      </c>
      <c r="H31" s="22">
        <v>257352.33707898541</v>
      </c>
      <c r="I31" s="22">
        <v>297655.73263401864</v>
      </c>
      <c r="J31" s="22">
        <v>336298.14788896113</v>
      </c>
      <c r="K31" s="22">
        <v>372172.02914852323</v>
      </c>
      <c r="L31" s="22">
        <v>361357.17914080754</v>
      </c>
      <c r="M31" s="22">
        <v>424205.46216897748</v>
      </c>
      <c r="N31" s="22">
        <v>495886.21948128019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1"/>
      <c r="FO31" s="1"/>
      <c r="FP31" s="1"/>
    </row>
    <row r="32" spans="1:173" s="10" customFormat="1" ht="15.75" x14ac:dyDescent="0.25">
      <c r="A32" s="26"/>
      <c r="B32" s="27" t="s">
        <v>30</v>
      </c>
      <c r="C32" s="28">
        <f>C17+C20+C28+C29+C30+C31</f>
        <v>1069204.7529022864</v>
      </c>
      <c r="D32" s="28">
        <f t="shared" ref="D32:K32" si="15">D17+D20+D28+D29+D30+D31</f>
        <v>1166380.366048211</v>
      </c>
      <c r="E32" s="28">
        <f t="shared" si="15"/>
        <v>1278102.5761875017</v>
      </c>
      <c r="F32" s="28">
        <f t="shared" si="15"/>
        <v>1451800.0752709941</v>
      </c>
      <c r="G32" s="28">
        <f t="shared" si="15"/>
        <v>1634745.4327116057</v>
      </c>
      <c r="H32" s="28">
        <f t="shared" si="15"/>
        <v>1863617.6990820621</v>
      </c>
      <c r="I32" s="28">
        <f t="shared" si="15"/>
        <v>2046791.5444778455</v>
      </c>
      <c r="J32" s="28">
        <f t="shared" si="15"/>
        <v>2183699.7731117415</v>
      </c>
      <c r="K32" s="28">
        <f t="shared" si="15"/>
        <v>2333697.5590654667</v>
      </c>
      <c r="L32" s="28">
        <f t="shared" ref="L32:M32" si="16">L17+L20+L28+L29+L30+L31</f>
        <v>2280025.1319311052</v>
      </c>
      <c r="M32" s="28">
        <f t="shared" si="16"/>
        <v>2475642.357987836</v>
      </c>
      <c r="N32" s="28">
        <f t="shared" ref="N32" si="17">N17+N20+N28+N29+N30+N31</f>
        <v>3045312.9715053402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8"/>
      <c r="FO32" s="8"/>
      <c r="FP32" s="8"/>
    </row>
    <row r="33" spans="1:173" s="8" customFormat="1" ht="15.75" x14ac:dyDescent="0.25">
      <c r="A33" s="16" t="s">
        <v>27</v>
      </c>
      <c r="B33" s="35" t="s">
        <v>51</v>
      </c>
      <c r="C33" s="18">
        <f t="shared" ref="C33" si="18">C6+C11+C13+C14+C15+C17+C20+C28+C29+C30+C31</f>
        <v>3504754.8073033975</v>
      </c>
      <c r="D33" s="18">
        <f t="shared" ref="D33:K33" si="19">D6+D11+D13+D14+D15+D17+D20+D28+D29+D30+D31</f>
        <v>3132026.7077150955</v>
      </c>
      <c r="E33" s="18">
        <f t="shared" si="19"/>
        <v>2814529.427981561</v>
      </c>
      <c r="F33" s="18">
        <f t="shared" si="19"/>
        <v>3860940.0192813664</v>
      </c>
      <c r="G33" s="18">
        <f t="shared" si="19"/>
        <v>4484908.3141522231</v>
      </c>
      <c r="H33" s="18">
        <f t="shared" si="19"/>
        <v>5129121.3594314167</v>
      </c>
      <c r="I33" s="18">
        <f t="shared" si="19"/>
        <v>5497594.3703084607</v>
      </c>
      <c r="J33" s="18">
        <f t="shared" si="19"/>
        <v>5765165.5311180744</v>
      </c>
      <c r="K33" s="18">
        <f t="shared" si="19"/>
        <v>6017680.5208186656</v>
      </c>
      <c r="L33" s="18">
        <f t="shared" ref="L33:M33" si="20">L6+L11+L13+L14+L15+L17+L20+L28+L29+L30+L31</f>
        <v>5988557.7725368151</v>
      </c>
      <c r="M33" s="18">
        <f t="shared" si="20"/>
        <v>6380821.3319509272</v>
      </c>
      <c r="N33" s="18">
        <f t="shared" ref="N33" si="21">N6+N11+N13+N14+N15+N17+N20+N28+N29+N30+N31</f>
        <v>6770959.7635889295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Q33" s="10"/>
    </row>
    <row r="34" spans="1:173" s="10" customFormat="1" ht="15.75" x14ac:dyDescent="0.25">
      <c r="A34" s="36" t="s">
        <v>43</v>
      </c>
      <c r="B34" s="37" t="s">
        <v>25</v>
      </c>
      <c r="C34" s="28">
        <f>GSVA_cur!C34</f>
        <v>373700</v>
      </c>
      <c r="D34" s="28">
        <f>GSVA_cur!D34</f>
        <v>418200</v>
      </c>
      <c r="E34" s="28">
        <f>GSVA_cur!E34</f>
        <v>453647</v>
      </c>
      <c r="F34" s="28">
        <f>GSVA_cur!F34</f>
        <v>517626.99999999994</v>
      </c>
      <c r="G34" s="28">
        <f>GSVA_cur!G34</f>
        <v>595395</v>
      </c>
      <c r="H34" s="28">
        <f>GSVA_cur!H34</f>
        <v>656465</v>
      </c>
      <c r="I34" s="28">
        <f>GSVA_cur!I34</f>
        <v>815977</v>
      </c>
      <c r="J34" s="28">
        <f>GSVA_cur!J34</f>
        <v>769635</v>
      </c>
      <c r="K34" s="28">
        <f>GSVA_cur!K34</f>
        <v>744721.99999999988</v>
      </c>
      <c r="L34" s="28">
        <f>GSVA_cur!L34</f>
        <v>630557.098</v>
      </c>
      <c r="M34" s="28">
        <f>GSVA_cur!M34</f>
        <v>843374.26</v>
      </c>
      <c r="N34" s="28">
        <f>GSVA_cur!N34</f>
        <v>1029096.3600000001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</row>
    <row r="35" spans="1:173" s="10" customFormat="1" ht="15.75" x14ac:dyDescent="0.25">
      <c r="A35" s="36" t="s">
        <v>44</v>
      </c>
      <c r="B35" s="37" t="s">
        <v>24</v>
      </c>
      <c r="C35" s="28">
        <f>GSVA_cur!C35</f>
        <v>77600</v>
      </c>
      <c r="D35" s="28">
        <f>GSVA_cur!D35</f>
        <v>93500</v>
      </c>
      <c r="E35" s="28">
        <f>GSVA_cur!E35</f>
        <v>63898</v>
      </c>
      <c r="F35" s="28">
        <f>GSVA_cur!F35</f>
        <v>55258.000000000007</v>
      </c>
      <c r="G35" s="28">
        <f>GSVA_cur!G35</f>
        <v>44933</v>
      </c>
      <c r="H35" s="28">
        <f>GSVA_cur!H35</f>
        <v>40661</v>
      </c>
      <c r="I35" s="28">
        <f>GSVA_cur!I35</f>
        <v>26304.000000000004</v>
      </c>
      <c r="J35" s="28">
        <f>GSVA_cur!J35</f>
        <v>26527.999999999996</v>
      </c>
      <c r="K35" s="28">
        <f>GSVA_cur!K35</f>
        <v>26985.000000000004</v>
      </c>
      <c r="L35" s="28">
        <f>GSVA_cur!L35</f>
        <v>40735</v>
      </c>
      <c r="M35" s="28">
        <f>GSVA_cur!M35</f>
        <v>48564</v>
      </c>
      <c r="N35" s="28">
        <f>GSVA_cur!N35</f>
        <v>60550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</row>
    <row r="36" spans="1:173" s="10" customFormat="1" ht="15.75" x14ac:dyDescent="0.25">
      <c r="A36" s="36" t="s">
        <v>45</v>
      </c>
      <c r="B36" s="37" t="s">
        <v>63</v>
      </c>
      <c r="C36" s="28">
        <f>C33+C34-C35</f>
        <v>3800854.8073033975</v>
      </c>
      <c r="D36" s="28">
        <f t="shared" ref="D36:L36" si="22">D33+D34-D35</f>
        <v>3456726.7077150955</v>
      </c>
      <c r="E36" s="28">
        <f t="shared" si="22"/>
        <v>3204278.427981561</v>
      </c>
      <c r="F36" s="28">
        <f t="shared" si="22"/>
        <v>4323309.0192813659</v>
      </c>
      <c r="G36" s="28">
        <f t="shared" si="22"/>
        <v>5035370.3141522231</v>
      </c>
      <c r="H36" s="28">
        <f t="shared" si="22"/>
        <v>5744925.3594314167</v>
      </c>
      <c r="I36" s="28">
        <f t="shared" si="22"/>
        <v>6287267.3703084607</v>
      </c>
      <c r="J36" s="28">
        <f t="shared" si="22"/>
        <v>6508272.5311180744</v>
      </c>
      <c r="K36" s="28">
        <f t="shared" si="22"/>
        <v>6735417.5208186656</v>
      </c>
      <c r="L36" s="28">
        <f t="shared" si="22"/>
        <v>6578379.8705368154</v>
      </c>
      <c r="M36" s="28">
        <f>M33+M34-M35</f>
        <v>7175631.5919509269</v>
      </c>
      <c r="N36" s="28">
        <f>N33+N34-N35</f>
        <v>7739506.1235889299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</row>
    <row r="37" spans="1:173" s="10" customFormat="1" ht="15.75" x14ac:dyDescent="0.25">
      <c r="A37" s="36" t="s">
        <v>46</v>
      </c>
      <c r="B37" s="37" t="s">
        <v>42</v>
      </c>
      <c r="C37" s="28">
        <f>GSVA_cur!C37</f>
        <v>14650</v>
      </c>
      <c r="D37" s="28">
        <f>GSVA_cur!D37</f>
        <v>14750</v>
      </c>
      <c r="E37" s="28">
        <f>GSVA_cur!E37</f>
        <v>14850</v>
      </c>
      <c r="F37" s="28">
        <f>GSVA_cur!F37</f>
        <v>14950</v>
      </c>
      <c r="G37" s="28">
        <f>GSVA_cur!G37</f>
        <v>15050</v>
      </c>
      <c r="H37" s="28">
        <f>GSVA_cur!H37</f>
        <v>15160</v>
      </c>
      <c r="I37" s="28">
        <f>GSVA_cur!I37</f>
        <v>15270</v>
      </c>
      <c r="J37" s="28">
        <f>GSVA_cur!J37</f>
        <v>15360</v>
      </c>
      <c r="K37" s="28">
        <f>GSVA_cur!K37</f>
        <v>15450</v>
      </c>
      <c r="L37" s="28">
        <f>GSVA_cur!L37</f>
        <v>15550</v>
      </c>
      <c r="M37" s="28">
        <f>GSVA_cur!M37</f>
        <v>15630</v>
      </c>
      <c r="N37" s="28">
        <f>GSVA_cur!N37</f>
        <v>15710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</row>
    <row r="38" spans="1:173" s="10" customFormat="1" ht="15.75" x14ac:dyDescent="0.25">
      <c r="A38" s="36" t="s">
        <v>47</v>
      </c>
      <c r="B38" s="37" t="s">
        <v>64</v>
      </c>
      <c r="C38" s="28">
        <f>C36/C37*1000</f>
        <v>259444.01415040254</v>
      </c>
      <c r="D38" s="28">
        <f t="shared" ref="D38:L38" si="23">D36/D37*1000</f>
        <v>234354.35306543019</v>
      </c>
      <c r="E38" s="28">
        <f t="shared" si="23"/>
        <v>215776.32511660343</v>
      </c>
      <c r="F38" s="28">
        <f t="shared" si="23"/>
        <v>289184.54978470673</v>
      </c>
      <c r="G38" s="28">
        <f t="shared" si="23"/>
        <v>334576.10060812114</v>
      </c>
      <c r="H38" s="28">
        <f t="shared" si="23"/>
        <v>378952.86012080585</v>
      </c>
      <c r="I38" s="28">
        <f t="shared" si="23"/>
        <v>411739.84088464052</v>
      </c>
      <c r="J38" s="28">
        <f t="shared" si="23"/>
        <v>423715.65957799967</v>
      </c>
      <c r="K38" s="28">
        <f t="shared" si="23"/>
        <v>435949.3540982955</v>
      </c>
      <c r="L38" s="28">
        <f t="shared" si="23"/>
        <v>423046.93701201386</v>
      </c>
      <c r="M38" s="28">
        <f t="shared" ref="M38" si="24">M36/M37*1000</f>
        <v>459093.51196103176</v>
      </c>
      <c r="N38" s="28">
        <f t="shared" ref="N38" si="25">N36/N37*1000</f>
        <v>492648.38469694019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I38" s="11"/>
      <c r="BJ38" s="11"/>
      <c r="BK38" s="11"/>
      <c r="BL38" s="11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</row>
    <row r="39" spans="1:173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M39"/>
  <sheetViews>
    <sheetView zoomScale="71" zoomScaleNormal="71" zoomScaleSheetLayoutView="100" workbookViewId="0">
      <pane xSplit="2" ySplit="5" topLeftCell="C24" activePane="bottomRight" state="frozen"/>
      <selection activeCell="AN6" sqref="AN6"/>
      <selection pane="topRight" activeCell="AN6" sqref="AN6"/>
      <selection pane="bottomLeft" activeCell="AN6" sqref="AN6"/>
      <selection pane="bottomRight" activeCell="AN6" sqref="AN6"/>
    </sheetView>
  </sheetViews>
  <sheetFormatPr defaultColWidth="8.85546875" defaultRowHeight="15" x14ac:dyDescent="0.25"/>
  <cols>
    <col min="1" max="1" width="11" style="2" customWidth="1"/>
    <col min="2" max="2" width="25" style="2" customWidth="1"/>
    <col min="3" max="6" width="10.85546875" style="2" customWidth="1"/>
    <col min="7" max="14" width="11.85546875" style="1" customWidth="1"/>
    <col min="15" max="32" width="9.140625" style="2" customWidth="1"/>
    <col min="33" max="33" width="12.42578125" style="2" customWidth="1"/>
    <col min="34" max="55" width="9.140625" style="2" customWidth="1"/>
    <col min="56" max="56" width="12.140625" style="2" customWidth="1"/>
    <col min="57" max="60" width="9.140625" style="2" customWidth="1"/>
    <col min="61" max="65" width="9.140625" style="2" hidden="1" customWidth="1"/>
    <col min="66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1" customWidth="1"/>
    <col min="91" max="95" width="9.140625" style="1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38" width="9.140625" style="2" customWidth="1"/>
    <col min="139" max="139" width="9.140625" style="2" hidden="1" customWidth="1"/>
    <col min="140" max="147" width="9.140625" style="2" customWidth="1"/>
    <col min="148" max="148" width="9.140625" style="2" hidden="1" customWidth="1"/>
    <col min="149" max="153" width="9.140625" style="2" customWidth="1"/>
    <col min="154" max="154" width="9.140625" style="2" hidden="1" customWidth="1"/>
    <col min="155" max="164" width="9.140625" style="2" customWidth="1"/>
    <col min="165" max="168" width="8.85546875" style="2"/>
    <col min="169" max="169" width="12.7109375" style="2" bestFit="1" customWidth="1"/>
    <col min="170" max="16384" width="8.85546875" style="2"/>
  </cols>
  <sheetData>
    <row r="1" spans="1:169" ht="18.75" x14ac:dyDescent="0.3">
      <c r="A1" s="2" t="s">
        <v>53</v>
      </c>
      <c r="B1" s="5" t="s">
        <v>66</v>
      </c>
    </row>
    <row r="2" spans="1:169" ht="15.75" x14ac:dyDescent="0.25">
      <c r="A2" s="6" t="s">
        <v>52</v>
      </c>
    </row>
    <row r="3" spans="1:169" ht="15.75" x14ac:dyDescent="0.25">
      <c r="A3" s="6"/>
      <c r="I3" s="1" t="str">
        <f>[1]GSVA_cur!$I$3</f>
        <v>As on 01.08.2024</v>
      </c>
    </row>
    <row r="4" spans="1:169" ht="15.75" x14ac:dyDescent="0.25">
      <c r="A4" s="6"/>
      <c r="E4" s="7"/>
      <c r="F4" s="7" t="s">
        <v>57</v>
      </c>
    </row>
    <row r="5" spans="1:169" ht="15" customHeight="1" x14ac:dyDescent="0.25">
      <c r="A5" s="12" t="s">
        <v>0</v>
      </c>
      <c r="B5" s="13" t="s">
        <v>1</v>
      </c>
      <c r="C5" s="14" t="s">
        <v>21</v>
      </c>
      <c r="D5" s="14" t="s">
        <v>22</v>
      </c>
      <c r="E5" s="14" t="s">
        <v>23</v>
      </c>
      <c r="F5" s="14" t="s">
        <v>56</v>
      </c>
      <c r="G5" s="15" t="s">
        <v>65</v>
      </c>
      <c r="H5" s="15" t="s">
        <v>67</v>
      </c>
      <c r="I5" s="15" t="s">
        <v>68</v>
      </c>
      <c r="J5" s="15" t="s">
        <v>69</v>
      </c>
      <c r="K5" s="15" t="s">
        <v>70</v>
      </c>
      <c r="L5" s="15" t="s">
        <v>71</v>
      </c>
      <c r="M5" s="15" t="s">
        <v>72</v>
      </c>
      <c r="N5" s="15" t="s">
        <v>73</v>
      </c>
    </row>
    <row r="6" spans="1:169" s="8" customFormat="1" ht="24" customHeight="1" x14ac:dyDescent="0.25">
      <c r="A6" s="16" t="s">
        <v>26</v>
      </c>
      <c r="B6" s="17" t="s">
        <v>2</v>
      </c>
      <c r="C6" s="18">
        <f>SUM(C7:C10)</f>
        <v>186700.81477639973</v>
      </c>
      <c r="D6" s="18">
        <f t="shared" ref="D6:M6" si="0">SUM(D7:D10)</f>
        <v>177523.53591636871</v>
      </c>
      <c r="E6" s="18">
        <f t="shared" si="0"/>
        <v>199500.8728110501</v>
      </c>
      <c r="F6" s="18">
        <f t="shared" si="0"/>
        <v>202355.32805482927</v>
      </c>
      <c r="G6" s="18">
        <f t="shared" si="0"/>
        <v>187648.02975353604</v>
      </c>
      <c r="H6" s="18">
        <f t="shared" si="0"/>
        <v>220776.57360825592</v>
      </c>
      <c r="I6" s="18">
        <f t="shared" si="0"/>
        <v>229893.69917526812</v>
      </c>
      <c r="J6" s="18">
        <f t="shared" si="0"/>
        <v>244638.61167740729</v>
      </c>
      <c r="K6" s="18">
        <f t="shared" si="0"/>
        <v>255683.09088500089</v>
      </c>
      <c r="L6" s="18">
        <f t="shared" si="0"/>
        <v>242127.19672429143</v>
      </c>
      <c r="M6" s="18">
        <f t="shared" si="0"/>
        <v>242509.83812155598</v>
      </c>
      <c r="N6" s="18">
        <f t="shared" ref="N6" si="1">SUM(N7:N10)</f>
        <v>262993.43409408757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M6" s="10"/>
    </row>
    <row r="7" spans="1:169" ht="15.75" x14ac:dyDescent="0.25">
      <c r="A7" s="19">
        <v>1.1000000000000001</v>
      </c>
      <c r="B7" s="20" t="s">
        <v>59</v>
      </c>
      <c r="C7" s="22">
        <v>93080.966414241571</v>
      </c>
      <c r="D7" s="22">
        <v>93644.618219073222</v>
      </c>
      <c r="E7" s="22">
        <v>100326.41362940386</v>
      </c>
      <c r="F7" s="22">
        <v>97302.898742867546</v>
      </c>
      <c r="G7" s="22">
        <v>93568.567460241422</v>
      </c>
      <c r="H7" s="22">
        <v>101136.39788232693</v>
      </c>
      <c r="I7" s="22">
        <v>100138.37853341459</v>
      </c>
      <c r="J7" s="22">
        <v>102019.65319613722</v>
      </c>
      <c r="K7" s="22">
        <v>90283.549616993929</v>
      </c>
      <c r="L7" s="22">
        <v>88936.065060734487</v>
      </c>
      <c r="M7" s="22">
        <v>87577.351442325817</v>
      </c>
      <c r="N7" s="22">
        <v>95632.441149758291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1"/>
      <c r="FK7" s="1"/>
      <c r="FL7" s="1"/>
    </row>
    <row r="8" spans="1:169" ht="15.75" x14ac:dyDescent="0.25">
      <c r="A8" s="19">
        <v>1.2</v>
      </c>
      <c r="B8" s="20" t="s">
        <v>60</v>
      </c>
      <c r="C8" s="22">
        <v>23222.579872589042</v>
      </c>
      <c r="D8" s="22">
        <v>22071.956014481028</v>
      </c>
      <c r="E8" s="22">
        <v>24468.86711209143</v>
      </c>
      <c r="F8" s="22">
        <v>22859.046851808162</v>
      </c>
      <c r="G8" s="22">
        <v>16632.606983897978</v>
      </c>
      <c r="H8" s="22">
        <v>15459.31760802098</v>
      </c>
      <c r="I8" s="22">
        <v>18043.670575865686</v>
      </c>
      <c r="J8" s="22">
        <v>18135.966759843843</v>
      </c>
      <c r="K8" s="22">
        <v>31279.948717048002</v>
      </c>
      <c r="L8" s="22">
        <v>28785.508444088246</v>
      </c>
      <c r="M8" s="22">
        <v>29803.675460692684</v>
      </c>
      <c r="N8" s="22">
        <v>30001.310459109838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1"/>
      <c r="FK8" s="1"/>
      <c r="FL8" s="1"/>
    </row>
    <row r="9" spans="1:169" ht="15.75" x14ac:dyDescent="0.25">
      <c r="A9" s="19">
        <v>1.3</v>
      </c>
      <c r="B9" s="20" t="s">
        <v>61</v>
      </c>
      <c r="C9" s="22">
        <v>11666.647520292709</v>
      </c>
      <c r="D9" s="22">
        <v>11817.639627324226</v>
      </c>
      <c r="E9" s="22">
        <v>11392.493439240865</v>
      </c>
      <c r="F9" s="22">
        <v>14669.322972359156</v>
      </c>
      <c r="G9" s="22">
        <v>13834.993738077404</v>
      </c>
      <c r="H9" s="22">
        <v>33237.846491813274</v>
      </c>
      <c r="I9" s="22">
        <v>35235.854856164173</v>
      </c>
      <c r="J9" s="22">
        <v>52275.457769383487</v>
      </c>
      <c r="K9" s="22">
        <v>71646.379907548093</v>
      </c>
      <c r="L9" s="22">
        <v>63963.369074422721</v>
      </c>
      <c r="M9" s="22">
        <v>63211.144279005246</v>
      </c>
      <c r="N9" s="22">
        <v>62348.992246654299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1"/>
      <c r="FK9" s="1"/>
      <c r="FL9" s="1"/>
    </row>
    <row r="10" spans="1:169" ht="15.75" x14ac:dyDescent="0.25">
      <c r="A10" s="19">
        <v>1.4</v>
      </c>
      <c r="B10" s="20" t="s">
        <v>62</v>
      </c>
      <c r="C10" s="22">
        <v>58730.620969276395</v>
      </c>
      <c r="D10" s="22">
        <v>49989.322055490222</v>
      </c>
      <c r="E10" s="22">
        <v>63313.098630313922</v>
      </c>
      <c r="F10" s="22">
        <v>67524.05948779441</v>
      </c>
      <c r="G10" s="22">
        <v>63611.861571319256</v>
      </c>
      <c r="H10" s="22">
        <v>70943.011626094725</v>
      </c>
      <c r="I10" s="22">
        <v>76475.795209823656</v>
      </c>
      <c r="J10" s="22">
        <v>72207.533952042737</v>
      </c>
      <c r="K10" s="22">
        <v>62473.21264341088</v>
      </c>
      <c r="L10" s="22">
        <v>60442.254145045983</v>
      </c>
      <c r="M10" s="22">
        <v>61917.666939532239</v>
      </c>
      <c r="N10" s="22">
        <v>75010.690238565119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1"/>
      <c r="FK10" s="1"/>
      <c r="FL10" s="1"/>
    </row>
    <row r="11" spans="1:169" ht="15.75" x14ac:dyDescent="0.25">
      <c r="A11" s="23" t="s">
        <v>31</v>
      </c>
      <c r="B11" s="20" t="s">
        <v>3</v>
      </c>
      <c r="C11" s="22">
        <v>564906.63353716896</v>
      </c>
      <c r="D11" s="22">
        <v>183383.03456144439</v>
      </c>
      <c r="E11" s="22">
        <v>2668.495382678952</v>
      </c>
      <c r="F11" s="22">
        <v>2525.7840897265269</v>
      </c>
      <c r="G11" s="22">
        <v>31963.506957062928</v>
      </c>
      <c r="H11" s="22">
        <v>151568.69073561206</v>
      </c>
      <c r="I11" s="22">
        <v>136447.02376074679</v>
      </c>
      <c r="J11" s="22">
        <v>5297.8881337632647</v>
      </c>
      <c r="K11" s="22">
        <v>5513.5446586050475</v>
      </c>
      <c r="L11" s="22">
        <v>5307.7719106830982</v>
      </c>
      <c r="M11" s="22">
        <v>6493.9619550490743</v>
      </c>
      <c r="N11" s="22">
        <v>6333.2559143311755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1"/>
      <c r="FK11" s="1"/>
      <c r="FL11" s="1"/>
    </row>
    <row r="12" spans="1:169" s="10" customFormat="1" ht="15.75" x14ac:dyDescent="0.25">
      <c r="A12" s="26"/>
      <c r="B12" s="27" t="s">
        <v>28</v>
      </c>
      <c r="C12" s="28">
        <f>C6+C11</f>
        <v>751607.44831356872</v>
      </c>
      <c r="D12" s="28">
        <f t="shared" ref="D12:M12" si="2">D6+D11</f>
        <v>360906.57047781313</v>
      </c>
      <c r="E12" s="28">
        <f t="shared" si="2"/>
        <v>202169.36819372905</v>
      </c>
      <c r="F12" s="28">
        <f t="shared" si="2"/>
        <v>204881.11214455578</v>
      </c>
      <c r="G12" s="28">
        <f t="shared" si="2"/>
        <v>219611.53671059897</v>
      </c>
      <c r="H12" s="28">
        <f t="shared" si="2"/>
        <v>372345.26434386801</v>
      </c>
      <c r="I12" s="28">
        <f t="shared" si="2"/>
        <v>366340.72293601488</v>
      </c>
      <c r="J12" s="28">
        <f t="shared" si="2"/>
        <v>249936.49981117056</v>
      </c>
      <c r="K12" s="28">
        <f t="shared" si="2"/>
        <v>261196.63554360592</v>
      </c>
      <c r="L12" s="28">
        <f t="shared" si="2"/>
        <v>247434.96863497453</v>
      </c>
      <c r="M12" s="28">
        <f t="shared" si="2"/>
        <v>249003.80007660505</v>
      </c>
      <c r="N12" s="28">
        <f t="shared" ref="N12" si="3">N6+N11</f>
        <v>269326.69000841875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8"/>
      <c r="FK12" s="8"/>
      <c r="FL12" s="8"/>
    </row>
    <row r="13" spans="1:169" s="1" customFormat="1" ht="15.75" x14ac:dyDescent="0.25">
      <c r="A13" s="29" t="s">
        <v>32</v>
      </c>
      <c r="B13" s="30" t="s">
        <v>4</v>
      </c>
      <c r="C13" s="32">
        <v>1508357.1739490607</v>
      </c>
      <c r="D13" s="32">
        <v>1294245.9927175273</v>
      </c>
      <c r="E13" s="32">
        <v>922260.63483902602</v>
      </c>
      <c r="F13" s="32">
        <v>1610988.8328462506</v>
      </c>
      <c r="G13" s="32">
        <v>1884849.1880230668</v>
      </c>
      <c r="H13" s="32">
        <v>2044275.9069463136</v>
      </c>
      <c r="I13" s="32">
        <v>2091455.424481601</v>
      </c>
      <c r="J13" s="32">
        <v>2165206.3574314988</v>
      </c>
      <c r="K13" s="32">
        <v>2113884.3336429726</v>
      </c>
      <c r="L13" s="32">
        <v>2076333.8127842657</v>
      </c>
      <c r="M13" s="32">
        <v>1984098.6021862663</v>
      </c>
      <c r="N13" s="32">
        <v>1667450.2798711951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M13" s="2"/>
    </row>
    <row r="14" spans="1:169" ht="45" x14ac:dyDescent="0.25">
      <c r="A14" s="23" t="s">
        <v>33</v>
      </c>
      <c r="B14" s="20" t="s">
        <v>5</v>
      </c>
      <c r="C14" s="22">
        <v>46091.885999999999</v>
      </c>
      <c r="D14" s="22">
        <v>80587.104590208357</v>
      </c>
      <c r="E14" s="22">
        <v>93882.513405704813</v>
      </c>
      <c r="F14" s="22">
        <v>116398.78300359269</v>
      </c>
      <c r="G14" s="22">
        <v>125918.97597949178</v>
      </c>
      <c r="H14" s="22">
        <v>222033.92643869505</v>
      </c>
      <c r="I14" s="22">
        <v>195921.70918405923</v>
      </c>
      <c r="J14" s="22">
        <v>232297.08260273468</v>
      </c>
      <c r="K14" s="22">
        <v>263551.12390288233</v>
      </c>
      <c r="L14" s="22">
        <v>246696.61316660838</v>
      </c>
      <c r="M14" s="22">
        <v>296405.63674205984</v>
      </c>
      <c r="N14" s="22">
        <v>330461.17659667938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3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3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3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1"/>
      <c r="FK14" s="1"/>
      <c r="FL14" s="1"/>
    </row>
    <row r="15" spans="1:169" ht="15.75" x14ac:dyDescent="0.25">
      <c r="A15" s="23" t="s">
        <v>34</v>
      </c>
      <c r="B15" s="20" t="s">
        <v>6</v>
      </c>
      <c r="C15" s="22">
        <v>129493.64499999999</v>
      </c>
      <c r="D15" s="22">
        <v>122273.00817313534</v>
      </c>
      <c r="E15" s="22">
        <v>133900.84511127879</v>
      </c>
      <c r="F15" s="22">
        <v>130666.24432223523</v>
      </c>
      <c r="G15" s="22">
        <v>169939.80921007588</v>
      </c>
      <c r="H15" s="22">
        <v>155240.30469868914</v>
      </c>
      <c r="I15" s="22">
        <v>171442.75364114228</v>
      </c>
      <c r="J15" s="22">
        <v>166749.34405891615</v>
      </c>
      <c r="K15" s="22">
        <v>162787.63068449133</v>
      </c>
      <c r="L15" s="22">
        <v>149408.09399471298</v>
      </c>
      <c r="M15" s="22">
        <v>180367.24681901754</v>
      </c>
      <c r="N15" s="22">
        <v>208434.91451732494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3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3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3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1"/>
      <c r="FK15" s="1"/>
      <c r="FL15" s="1"/>
    </row>
    <row r="16" spans="1:169" s="10" customFormat="1" ht="15.75" x14ac:dyDescent="0.25">
      <c r="A16" s="26"/>
      <c r="B16" s="27" t="s">
        <v>29</v>
      </c>
      <c r="C16" s="28">
        <f>+C13+C14+C15</f>
        <v>1683942.7049490607</v>
      </c>
      <c r="D16" s="28">
        <f t="shared" ref="D16:F16" si="4">+D13+D14+D15</f>
        <v>1497106.1054808709</v>
      </c>
      <c r="E16" s="28">
        <f t="shared" si="4"/>
        <v>1150043.9933560097</v>
      </c>
      <c r="F16" s="28">
        <f t="shared" si="4"/>
        <v>1858053.8601720785</v>
      </c>
      <c r="G16" s="28">
        <f t="shared" ref="G16:M16" si="5">+G13+G14+G15</f>
        <v>2180707.9732126347</v>
      </c>
      <c r="H16" s="28">
        <f t="shared" si="5"/>
        <v>2421550.1380836973</v>
      </c>
      <c r="I16" s="28">
        <f t="shared" si="5"/>
        <v>2458819.8873068029</v>
      </c>
      <c r="J16" s="28">
        <f t="shared" si="5"/>
        <v>2564252.7840931495</v>
      </c>
      <c r="K16" s="28">
        <f t="shared" si="5"/>
        <v>2540223.0882303463</v>
      </c>
      <c r="L16" s="28">
        <f t="shared" si="5"/>
        <v>2472438.519945587</v>
      </c>
      <c r="M16" s="28">
        <f t="shared" si="5"/>
        <v>2460871.4857473439</v>
      </c>
      <c r="N16" s="28">
        <f t="shared" ref="N16" si="6">+N13+N14+N15</f>
        <v>2206346.3709851992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9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9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9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8"/>
      <c r="FK16" s="8"/>
      <c r="FL16" s="8"/>
    </row>
    <row r="17" spans="1:169" s="8" customFormat="1" ht="30" x14ac:dyDescent="0.25">
      <c r="A17" s="16" t="s">
        <v>35</v>
      </c>
      <c r="B17" s="17" t="s">
        <v>7</v>
      </c>
      <c r="C17" s="18">
        <f>C18+C19</f>
        <v>243012.6574</v>
      </c>
      <c r="D17" s="18">
        <f t="shared" ref="D17:F17" si="7">D18+D19</f>
        <v>221271.67700074485</v>
      </c>
      <c r="E17" s="18">
        <f t="shared" si="7"/>
        <v>223059.24308472118</v>
      </c>
      <c r="F17" s="18">
        <f t="shared" si="7"/>
        <v>229028.04485332652</v>
      </c>
      <c r="G17" s="18">
        <f t="shared" ref="G17:K17" si="8">G18+G19</f>
        <v>255389.80983911487</v>
      </c>
      <c r="H17" s="18">
        <f t="shared" si="8"/>
        <v>297558.8561060846</v>
      </c>
      <c r="I17" s="18">
        <f t="shared" si="8"/>
        <v>261291.19105098929</v>
      </c>
      <c r="J17" s="18">
        <f t="shared" si="8"/>
        <v>359702.17543765868</v>
      </c>
      <c r="K17" s="18">
        <f t="shared" si="8"/>
        <v>365813.9030906891</v>
      </c>
      <c r="L17" s="18">
        <f t="shared" ref="L17:M17" si="9">L18+L19</f>
        <v>275358.80825369031</v>
      </c>
      <c r="M17" s="18">
        <f t="shared" si="9"/>
        <v>319128.58110344049</v>
      </c>
      <c r="N17" s="18">
        <f t="shared" ref="N17" si="10">N18+N19</f>
        <v>374947.73194246762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M17" s="10"/>
    </row>
    <row r="18" spans="1:169" ht="15.75" x14ac:dyDescent="0.25">
      <c r="A18" s="19">
        <v>6.1</v>
      </c>
      <c r="B18" s="20" t="s">
        <v>8</v>
      </c>
      <c r="C18" s="22">
        <v>217497.71739999999</v>
      </c>
      <c r="D18" s="22">
        <v>196119.18016059688</v>
      </c>
      <c r="E18" s="22">
        <v>197692.62753722697</v>
      </c>
      <c r="F18" s="22">
        <v>203917.78218895366</v>
      </c>
      <c r="G18" s="22">
        <v>228054.06774093866</v>
      </c>
      <c r="H18" s="22">
        <v>267049.89993071032</v>
      </c>
      <c r="I18" s="22">
        <v>232597.56853439918</v>
      </c>
      <c r="J18" s="22">
        <v>322882.23863600323</v>
      </c>
      <c r="K18" s="22">
        <v>330589.802168391</v>
      </c>
      <c r="L18" s="22">
        <v>259756.63068809529</v>
      </c>
      <c r="M18" s="22">
        <v>296153.42211655638</v>
      </c>
      <c r="N18" s="22">
        <v>336424.95289046795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1"/>
      <c r="FK18" s="1"/>
      <c r="FL18" s="1"/>
    </row>
    <row r="19" spans="1:169" ht="15.75" x14ac:dyDescent="0.25">
      <c r="A19" s="19">
        <v>6.2</v>
      </c>
      <c r="B19" s="20" t="s">
        <v>9</v>
      </c>
      <c r="C19" s="22">
        <v>25514.94</v>
      </c>
      <c r="D19" s="22">
        <v>25152.496840147971</v>
      </c>
      <c r="E19" s="22">
        <v>25366.615547494217</v>
      </c>
      <c r="F19" s="22">
        <v>25110.262664372854</v>
      </c>
      <c r="G19" s="22">
        <v>27335.742098176219</v>
      </c>
      <c r="H19" s="22">
        <v>30508.956175374296</v>
      </c>
      <c r="I19" s="22">
        <v>28693.622516590112</v>
      </c>
      <c r="J19" s="22">
        <v>36819.936801655473</v>
      </c>
      <c r="K19" s="22">
        <v>35224.100922298065</v>
      </c>
      <c r="L19" s="22">
        <v>15602.17756559503</v>
      </c>
      <c r="M19" s="22">
        <v>22975.15898688414</v>
      </c>
      <c r="N19" s="22">
        <v>38522.779051999671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1"/>
      <c r="FK19" s="1"/>
      <c r="FL19" s="1"/>
    </row>
    <row r="20" spans="1:169" s="8" customFormat="1" ht="45" x14ac:dyDescent="0.25">
      <c r="A20" s="33" t="s">
        <v>36</v>
      </c>
      <c r="B20" s="34" t="s">
        <v>10</v>
      </c>
      <c r="C20" s="18">
        <f>SUM(C21:C27)</f>
        <v>115656.83371716185</v>
      </c>
      <c r="D20" s="18">
        <f t="shared" ref="D20:F20" si="11">SUM(D21:D27)</f>
        <v>100083.893992599</v>
      </c>
      <c r="E20" s="18">
        <f t="shared" si="11"/>
        <v>84498.218188033672</v>
      </c>
      <c r="F20" s="18">
        <f t="shared" si="11"/>
        <v>104036.40129371319</v>
      </c>
      <c r="G20" s="18">
        <f t="shared" ref="G20:L20" si="12">SUM(G21:G27)</f>
        <v>137814.92447875385</v>
      </c>
      <c r="H20" s="18">
        <f t="shared" si="12"/>
        <v>145233.28425588741</v>
      </c>
      <c r="I20" s="18">
        <f t="shared" si="12"/>
        <v>128457.11780757405</v>
      </c>
      <c r="J20" s="18">
        <f t="shared" si="12"/>
        <v>98236.715497449943</v>
      </c>
      <c r="K20" s="18">
        <f t="shared" si="12"/>
        <v>108669.54194073209</v>
      </c>
      <c r="L20" s="18">
        <f t="shared" si="12"/>
        <v>72863.033298840397</v>
      </c>
      <c r="M20" s="18">
        <f>SUM(M21:M27)</f>
        <v>71499.391453515185</v>
      </c>
      <c r="N20" s="18">
        <f>SUM(N21:N27)</f>
        <v>101588.22205150049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M20" s="10"/>
    </row>
    <row r="21" spans="1:169" ht="15.75" x14ac:dyDescent="0.25">
      <c r="A21" s="19">
        <v>7.1</v>
      </c>
      <c r="B21" s="20" t="s">
        <v>11</v>
      </c>
      <c r="C21" s="22">
        <v>10190.6896</v>
      </c>
      <c r="D21" s="22">
        <v>10749.136898000001</v>
      </c>
      <c r="E21" s="22">
        <v>10053</v>
      </c>
      <c r="F21" s="22">
        <v>10758</v>
      </c>
      <c r="G21" s="22">
        <v>12627</v>
      </c>
      <c r="H21" s="22">
        <v>14783</v>
      </c>
      <c r="I21" s="22">
        <v>14518</v>
      </c>
      <c r="J21" s="22">
        <v>15013</v>
      </c>
      <c r="K21" s="22">
        <v>13081</v>
      </c>
      <c r="L21" s="22">
        <v>12739</v>
      </c>
      <c r="M21" s="22">
        <v>14968</v>
      </c>
      <c r="N21" s="22">
        <v>32846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1"/>
      <c r="FK21" s="1"/>
      <c r="FL21" s="1"/>
    </row>
    <row r="22" spans="1:169" ht="15.75" x14ac:dyDescent="0.25">
      <c r="A22" s="19">
        <v>7.2</v>
      </c>
      <c r="B22" s="20" t="s">
        <v>12</v>
      </c>
      <c r="C22" s="22">
        <v>26923.559999999998</v>
      </c>
      <c r="D22" s="22">
        <v>23701.999390862948</v>
      </c>
      <c r="E22" s="22">
        <v>19917.597605950526</v>
      </c>
      <c r="F22" s="22">
        <v>18488.300477758894</v>
      </c>
      <c r="G22" s="22">
        <v>19496.852795345534</v>
      </c>
      <c r="H22" s="22">
        <v>17235.821097365068</v>
      </c>
      <c r="I22" s="22">
        <v>11078.762228816526</v>
      </c>
      <c r="J22" s="22">
        <v>10546.612399319099</v>
      </c>
      <c r="K22" s="22">
        <v>8876.3442195848293</v>
      </c>
      <c r="L22" s="22">
        <v>6330.505965155382</v>
      </c>
      <c r="M22" s="22">
        <v>2476.9904991729236</v>
      </c>
      <c r="N22" s="22">
        <v>1092.3396777014896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1"/>
      <c r="FK22" s="1"/>
      <c r="FL22" s="1"/>
    </row>
    <row r="23" spans="1:169" ht="15.75" x14ac:dyDescent="0.25">
      <c r="A23" s="19">
        <v>7.3</v>
      </c>
      <c r="B23" s="20" t="s">
        <v>13</v>
      </c>
      <c r="C23" s="22">
        <v>27546.797500000001</v>
      </c>
      <c r="D23" s="22">
        <v>11948.175319150898</v>
      </c>
      <c r="E23" s="22">
        <v>5796.0160833073878</v>
      </c>
      <c r="F23" s="22">
        <v>9134.4141337040164</v>
      </c>
      <c r="G23" s="22">
        <v>8191.8082465368298</v>
      </c>
      <c r="H23" s="22">
        <v>15328.601794827191</v>
      </c>
      <c r="I23" s="22">
        <v>14713.674614709387</v>
      </c>
      <c r="J23" s="22">
        <v>13413.70839594553</v>
      </c>
      <c r="K23" s="22">
        <v>12341.81470926574</v>
      </c>
      <c r="L23" s="22">
        <v>14317.9986563403</v>
      </c>
      <c r="M23" s="22">
        <v>15113.076111085185</v>
      </c>
      <c r="N23" s="22">
        <v>17299.755824288004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1"/>
      <c r="FK23" s="1"/>
      <c r="FL23" s="1"/>
    </row>
    <row r="24" spans="1:169" ht="15.75" x14ac:dyDescent="0.25">
      <c r="A24" s="19">
        <v>7.4</v>
      </c>
      <c r="B24" s="20" t="s">
        <v>14</v>
      </c>
      <c r="C24" s="22">
        <v>2589.8227999999999</v>
      </c>
      <c r="D24" s="22">
        <v>9266.8779434240932</v>
      </c>
      <c r="E24" s="22">
        <v>7137.6082308075693</v>
      </c>
      <c r="F24" s="22">
        <v>16586.639448438829</v>
      </c>
      <c r="G24" s="22">
        <v>37183.118806777602</v>
      </c>
      <c r="H24" s="22">
        <v>39130.984976002444</v>
      </c>
      <c r="I24" s="22">
        <v>36178.811853786159</v>
      </c>
      <c r="J24" s="22">
        <v>15985.132888146596</v>
      </c>
      <c r="K24" s="22">
        <v>24157.931680354646</v>
      </c>
      <c r="L24" s="22">
        <v>131.83893153119789</v>
      </c>
      <c r="M24" s="22">
        <v>-2374.8581925480939</v>
      </c>
      <c r="N24" s="22">
        <v>4249.2253013086302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1"/>
      <c r="FK24" s="1"/>
      <c r="FL24" s="1"/>
    </row>
    <row r="25" spans="1:169" ht="30" x14ac:dyDescent="0.25">
      <c r="A25" s="19">
        <v>7.5</v>
      </c>
      <c r="B25" s="20" t="s">
        <v>15</v>
      </c>
      <c r="C25" s="22">
        <v>26290.588800000001</v>
      </c>
      <c r="D25" s="22">
        <v>22064.932702497623</v>
      </c>
      <c r="E25" s="22">
        <v>17511.424520496545</v>
      </c>
      <c r="F25" s="22">
        <v>21715.940656224011</v>
      </c>
      <c r="G25" s="22">
        <v>28900.932936952166</v>
      </c>
      <c r="H25" s="22">
        <v>28204.323345182565</v>
      </c>
      <c r="I25" s="22">
        <v>25395.505187624694</v>
      </c>
      <c r="J25" s="22">
        <v>17772.415049811621</v>
      </c>
      <c r="K25" s="22">
        <v>22224.727830366533</v>
      </c>
      <c r="L25" s="22">
        <v>13876.304574785278</v>
      </c>
      <c r="M25" s="22">
        <v>15349.294750364723</v>
      </c>
      <c r="N25" s="22">
        <v>17187.404021463852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1"/>
      <c r="FK25" s="1"/>
      <c r="FL25" s="1"/>
    </row>
    <row r="26" spans="1:169" ht="15.75" x14ac:dyDescent="0.25">
      <c r="A26" s="19">
        <v>7.6</v>
      </c>
      <c r="B26" s="20" t="s">
        <v>16</v>
      </c>
      <c r="C26" s="22">
        <v>163.95779999999999</v>
      </c>
      <c r="D26" s="22">
        <v>201.75686538780255</v>
      </c>
      <c r="E26" s="22">
        <v>223.37111176847804</v>
      </c>
      <c r="F26" s="22">
        <v>235.04012674469362</v>
      </c>
      <c r="G26" s="22">
        <v>234.02514014721294</v>
      </c>
      <c r="H26" s="22">
        <v>359.08379199040462</v>
      </c>
      <c r="I26" s="22">
        <v>180.26434554354955</v>
      </c>
      <c r="J26" s="22">
        <v>292.43802031469289</v>
      </c>
      <c r="K26" s="22">
        <v>332.76324694964393</v>
      </c>
      <c r="L26" s="22">
        <v>272.43908530752941</v>
      </c>
      <c r="M26" s="22">
        <v>314.11982727443757</v>
      </c>
      <c r="N26" s="22">
        <v>301.20490526020347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1"/>
      <c r="FK26" s="1"/>
      <c r="FL26" s="1"/>
    </row>
    <row r="27" spans="1:169" ht="30" x14ac:dyDescent="0.25">
      <c r="A27" s="19">
        <v>7.7</v>
      </c>
      <c r="B27" s="20" t="s">
        <v>17</v>
      </c>
      <c r="C27" s="22">
        <v>21951.417217161852</v>
      </c>
      <c r="D27" s="22">
        <v>22151.014873275639</v>
      </c>
      <c r="E27" s="22">
        <v>23859.200635703164</v>
      </c>
      <c r="F27" s="22">
        <v>27118.066450842736</v>
      </c>
      <c r="G27" s="22">
        <v>31181.186552994499</v>
      </c>
      <c r="H27" s="22">
        <v>30191.469250519738</v>
      </c>
      <c r="I27" s="22">
        <v>26392.099577093737</v>
      </c>
      <c r="J27" s="22">
        <v>25213.408743912398</v>
      </c>
      <c r="K27" s="22">
        <v>27654.960254210688</v>
      </c>
      <c r="L27" s="22">
        <v>25194.946085720723</v>
      </c>
      <c r="M27" s="22">
        <v>25652.768458166007</v>
      </c>
      <c r="N27" s="22">
        <v>28612.292321478315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1"/>
      <c r="FK27" s="1"/>
      <c r="FL27" s="1"/>
    </row>
    <row r="28" spans="1:169" ht="15.75" x14ac:dyDescent="0.25">
      <c r="A28" s="23" t="s">
        <v>37</v>
      </c>
      <c r="B28" s="20" t="s">
        <v>18</v>
      </c>
      <c r="C28" s="22">
        <v>170199</v>
      </c>
      <c r="D28" s="22">
        <v>198185</v>
      </c>
      <c r="E28" s="22">
        <v>197376</v>
      </c>
      <c r="F28" s="22">
        <v>223331</v>
      </c>
      <c r="G28" s="22">
        <v>234692</v>
      </c>
      <c r="H28" s="22">
        <v>214601</v>
      </c>
      <c r="I28" s="22">
        <v>231565</v>
      </c>
      <c r="J28" s="22">
        <v>196102</v>
      </c>
      <c r="K28" s="22">
        <v>193465</v>
      </c>
      <c r="L28" s="22">
        <v>261181</v>
      </c>
      <c r="M28" s="22">
        <v>167433</v>
      </c>
      <c r="N28" s="22">
        <v>213026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1"/>
      <c r="FK28" s="1"/>
      <c r="FL28" s="1"/>
    </row>
    <row r="29" spans="1:169" ht="45" x14ac:dyDescent="0.25">
      <c r="A29" s="23" t="s">
        <v>38</v>
      </c>
      <c r="B29" s="20" t="s">
        <v>19</v>
      </c>
      <c r="C29" s="22">
        <v>234699.69689999998</v>
      </c>
      <c r="D29" s="22">
        <v>246956.66839179321</v>
      </c>
      <c r="E29" s="22">
        <v>259868.98936357786</v>
      </c>
      <c r="F29" s="22">
        <v>278862.12870811293</v>
      </c>
      <c r="G29" s="22">
        <v>297335.29207290773</v>
      </c>
      <c r="H29" s="22">
        <v>315223.42120543588</v>
      </c>
      <c r="I29" s="22">
        <v>319675.24327615293</v>
      </c>
      <c r="J29" s="22">
        <v>315608.68241612258</v>
      </c>
      <c r="K29" s="22">
        <v>326926.12081836641</v>
      </c>
      <c r="L29" s="22">
        <v>303744.6242759162</v>
      </c>
      <c r="M29" s="22">
        <v>338106.58603110275</v>
      </c>
      <c r="N29" s="22">
        <v>386444.56772468094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1"/>
      <c r="FK29" s="1"/>
      <c r="FL29" s="1"/>
    </row>
    <row r="30" spans="1:169" ht="15.75" x14ac:dyDescent="0.25">
      <c r="A30" s="23" t="s">
        <v>39</v>
      </c>
      <c r="B30" s="20" t="s">
        <v>54</v>
      </c>
      <c r="C30" s="22">
        <v>193157</v>
      </c>
      <c r="D30" s="22">
        <v>199206.03605754543</v>
      </c>
      <c r="E30" s="22">
        <v>211559.40431376244</v>
      </c>
      <c r="F30" s="22">
        <v>227366.85837386979</v>
      </c>
      <c r="G30" s="22">
        <v>234799.4600534098</v>
      </c>
      <c r="H30" s="22">
        <v>245015.62117540179</v>
      </c>
      <c r="I30" s="22">
        <v>291227.93377670203</v>
      </c>
      <c r="J30" s="22">
        <v>299851.25886594236</v>
      </c>
      <c r="K30" s="22">
        <v>303015.23024335882</v>
      </c>
      <c r="L30" s="22">
        <v>302115.03773900814</v>
      </c>
      <c r="M30" s="22">
        <v>307338.98452987295</v>
      </c>
      <c r="N30" s="22">
        <v>359363.28313482524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1"/>
      <c r="FK30" s="1"/>
      <c r="FL30" s="1"/>
    </row>
    <row r="31" spans="1:169" ht="15.75" x14ac:dyDescent="0.25">
      <c r="A31" s="23" t="s">
        <v>40</v>
      </c>
      <c r="B31" s="20" t="s">
        <v>20</v>
      </c>
      <c r="C31" s="22">
        <v>112479.30727230305</v>
      </c>
      <c r="D31" s="22">
        <v>118769.09638296788</v>
      </c>
      <c r="E31" s="22">
        <v>130335.01280933441</v>
      </c>
      <c r="F31" s="22">
        <v>148151.96419401182</v>
      </c>
      <c r="G31" s="22">
        <v>176070.21332573064</v>
      </c>
      <c r="H31" s="22">
        <v>191487.920427501</v>
      </c>
      <c r="I31" s="22">
        <v>211371.57659709067</v>
      </c>
      <c r="J31" s="22">
        <v>227132.5206578738</v>
      </c>
      <c r="K31" s="22">
        <v>239574.81076943051</v>
      </c>
      <c r="L31" s="22">
        <v>219685.77588795472</v>
      </c>
      <c r="M31" s="22">
        <v>247245.99952758703</v>
      </c>
      <c r="N31" s="22">
        <v>273163.20477905159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1"/>
      <c r="FK31" s="1"/>
      <c r="FL31" s="1"/>
    </row>
    <row r="32" spans="1:169" s="10" customFormat="1" ht="15.75" x14ac:dyDescent="0.25">
      <c r="A32" s="26"/>
      <c r="B32" s="27" t="s">
        <v>30</v>
      </c>
      <c r="C32" s="28">
        <f>C17+C20+C28+C29+C30+C31</f>
        <v>1069204.4952894649</v>
      </c>
      <c r="D32" s="28">
        <f t="shared" ref="D32:K32" si="13">D17+D20+D28+D29+D30+D31</f>
        <v>1084472.3718256503</v>
      </c>
      <c r="E32" s="28">
        <f t="shared" si="13"/>
        <v>1106696.8677594294</v>
      </c>
      <c r="F32" s="28">
        <f t="shared" si="13"/>
        <v>1210776.3974230345</v>
      </c>
      <c r="G32" s="28">
        <f t="shared" si="13"/>
        <v>1336101.6997699169</v>
      </c>
      <c r="H32" s="28">
        <f t="shared" si="13"/>
        <v>1409120.1031703106</v>
      </c>
      <c r="I32" s="28">
        <f t="shared" si="13"/>
        <v>1443588.0625085088</v>
      </c>
      <c r="J32" s="28">
        <f t="shared" si="13"/>
        <v>1496633.3528750474</v>
      </c>
      <c r="K32" s="28">
        <f t="shared" si="13"/>
        <v>1537464.6068625771</v>
      </c>
      <c r="L32" s="28">
        <f t="shared" ref="L32:M32" si="14">L17+L20+L28+L29+L30+L31</f>
        <v>1434948.2794554099</v>
      </c>
      <c r="M32" s="28">
        <f t="shared" si="14"/>
        <v>1450752.5426455184</v>
      </c>
      <c r="N32" s="28">
        <f t="shared" ref="N32" si="15">N17+N20+N28+N29+N30+N31</f>
        <v>1708533.009632526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8"/>
      <c r="FK32" s="8"/>
      <c r="FL32" s="8"/>
    </row>
    <row r="33" spans="1:169" s="8" customFormat="1" ht="30" x14ac:dyDescent="0.25">
      <c r="A33" s="16" t="s">
        <v>27</v>
      </c>
      <c r="B33" s="35" t="s">
        <v>51</v>
      </c>
      <c r="C33" s="18">
        <f t="shared" ref="C33" si="16">C6+C11+C13+C14+C15+C17+C20+C28+C29+C30+C31</f>
        <v>3504754.6485520941</v>
      </c>
      <c r="D33" s="18">
        <f t="shared" ref="D33:K33" si="17">D6+D11+D13+D14+D15+D17+D20+D28+D29+D30+D31</f>
        <v>2942485.047784334</v>
      </c>
      <c r="E33" s="18">
        <f t="shared" si="17"/>
        <v>2458910.2293091686</v>
      </c>
      <c r="F33" s="18">
        <f t="shared" si="17"/>
        <v>3273711.3697396684</v>
      </c>
      <c r="G33" s="18">
        <f t="shared" si="17"/>
        <v>3736421.2096931501</v>
      </c>
      <c r="H33" s="18">
        <f t="shared" si="17"/>
        <v>4203015.5055978764</v>
      </c>
      <c r="I33" s="18">
        <f t="shared" si="17"/>
        <v>4268748.6727513261</v>
      </c>
      <c r="J33" s="18">
        <f t="shared" si="17"/>
        <v>4310822.636779367</v>
      </c>
      <c r="K33" s="18">
        <f t="shared" si="17"/>
        <v>4338884.3306365283</v>
      </c>
      <c r="L33" s="18">
        <f t="shared" ref="L33:M33" si="18">L6+L11+L13+L14+L15+L17+L20+L28+L29+L30+L31</f>
        <v>4154821.7680359711</v>
      </c>
      <c r="M33" s="18">
        <f t="shared" si="18"/>
        <v>4160627.8284694669</v>
      </c>
      <c r="N33" s="18">
        <f t="shared" ref="N33" si="19">N6+N11+N13+N14+N15+N17+N20+N28+N29+N30+N31</f>
        <v>4184206.0706261438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M33" s="10"/>
    </row>
    <row r="34" spans="1:169" s="10" customFormat="1" ht="15.75" x14ac:dyDescent="0.25">
      <c r="A34" s="36" t="s">
        <v>43</v>
      </c>
      <c r="B34" s="37" t="s">
        <v>25</v>
      </c>
      <c r="C34" s="28">
        <f>GSVA_const!C34</f>
        <v>373700</v>
      </c>
      <c r="D34" s="28">
        <f>GSVA_const!D34</f>
        <v>390000</v>
      </c>
      <c r="E34" s="28">
        <f>GSVA_const!E34</f>
        <v>393600</v>
      </c>
      <c r="F34" s="28">
        <f>GSVA_const!F34</f>
        <v>377554.02071998641</v>
      </c>
      <c r="G34" s="28">
        <f>GSVA_const!G34</f>
        <v>494180.03441662795</v>
      </c>
      <c r="H34" s="28">
        <f>GSVA_const!H34</f>
        <v>467621.86411463079</v>
      </c>
      <c r="I34" s="28">
        <f>GSVA_const!I34</f>
        <v>459593.58420231793</v>
      </c>
      <c r="J34" s="28">
        <f>GSVA_const!J34</f>
        <v>451703.13633614453</v>
      </c>
      <c r="K34" s="28">
        <f>GSVA_const!K34</f>
        <v>531761.68042600341</v>
      </c>
      <c r="L34" s="28">
        <f>GSVA_const!L34</f>
        <v>461601.46899223799</v>
      </c>
      <c r="M34" s="28">
        <f>GSVA_const!M34</f>
        <v>475483.70319744491</v>
      </c>
      <c r="N34" s="28">
        <f>GSVA_const!N34</f>
        <v>489783.43266528379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</row>
    <row r="35" spans="1:169" s="10" customFormat="1" ht="15.75" x14ac:dyDescent="0.25">
      <c r="A35" s="36" t="s">
        <v>44</v>
      </c>
      <c r="B35" s="37" t="s">
        <v>24</v>
      </c>
      <c r="C35" s="28">
        <f>GSVA_const!C35</f>
        <v>77600</v>
      </c>
      <c r="D35" s="28">
        <f>GSVA_const!D35</f>
        <v>87200</v>
      </c>
      <c r="E35" s="28">
        <f>GSVA_const!E35</f>
        <v>55400</v>
      </c>
      <c r="F35" s="28">
        <f>GSVA_const!F35</f>
        <v>47097.244679557931</v>
      </c>
      <c r="G35" s="28">
        <f>GSVA_const!G35</f>
        <v>37656.914319584575</v>
      </c>
      <c r="H35" s="28">
        <f>GSVA_const!H35</f>
        <v>33569.398403580199</v>
      </c>
      <c r="I35" s="28">
        <f>GSVA_const!I35</f>
        <v>20657.584562959324</v>
      </c>
      <c r="J35" s="28">
        <f>GSVA_const!J35</f>
        <v>20073.069772981089</v>
      </c>
      <c r="K35" s="28">
        <f>GSVA_const!K35</f>
        <v>19761.72609387778</v>
      </c>
      <c r="L35" s="28">
        <f>GSVA_const!L35</f>
        <v>28810.327922512733</v>
      </c>
      <c r="M35" s="28">
        <f>GSVA_const!M35</f>
        <v>32097.51212524336</v>
      </c>
      <c r="N35" s="28">
        <f>GSVA_const!N35</f>
        <v>37755.791535277021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</row>
    <row r="36" spans="1:169" s="10" customFormat="1" ht="30" x14ac:dyDescent="0.25">
      <c r="A36" s="36" t="s">
        <v>45</v>
      </c>
      <c r="B36" s="37" t="s">
        <v>63</v>
      </c>
      <c r="C36" s="28">
        <f>C33+C34-C35</f>
        <v>3800854.6485520941</v>
      </c>
      <c r="D36" s="28">
        <f t="shared" ref="D36:L36" si="20">D33+D34-D35</f>
        <v>3245285.047784334</v>
      </c>
      <c r="E36" s="28">
        <f t="shared" si="20"/>
        <v>2797110.2293091686</v>
      </c>
      <c r="F36" s="28">
        <f t="shared" si="20"/>
        <v>3604168.1457800968</v>
      </c>
      <c r="G36" s="28">
        <f t="shared" si="20"/>
        <v>4192944.3297901931</v>
      </c>
      <c r="H36" s="28">
        <f t="shared" si="20"/>
        <v>4637067.9713089271</v>
      </c>
      <c r="I36" s="28">
        <f t="shared" si="20"/>
        <v>4707684.6723906845</v>
      </c>
      <c r="J36" s="28">
        <f t="shared" si="20"/>
        <v>4742452.7033425309</v>
      </c>
      <c r="K36" s="28">
        <f t="shared" si="20"/>
        <v>4850884.2849686537</v>
      </c>
      <c r="L36" s="28">
        <f t="shared" si="20"/>
        <v>4587612.9091056967</v>
      </c>
      <c r="M36" s="28">
        <f>M33+M34-M35</f>
        <v>4604014.0195416687</v>
      </c>
      <c r="N36" s="28">
        <f>N33+N34-N35</f>
        <v>4636233.7117561512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</row>
    <row r="37" spans="1:169" s="10" customFormat="1" ht="15.75" x14ac:dyDescent="0.25">
      <c r="A37" s="36" t="s">
        <v>46</v>
      </c>
      <c r="B37" s="37" t="s">
        <v>42</v>
      </c>
      <c r="C37" s="28">
        <f>GSVA_cur!C37</f>
        <v>14650</v>
      </c>
      <c r="D37" s="28">
        <f>GSVA_cur!D37</f>
        <v>14750</v>
      </c>
      <c r="E37" s="28">
        <f>GSVA_cur!E37</f>
        <v>14850</v>
      </c>
      <c r="F37" s="28">
        <f>GSVA_cur!F37</f>
        <v>14950</v>
      </c>
      <c r="G37" s="28">
        <f>GSVA_cur!G37</f>
        <v>15050</v>
      </c>
      <c r="H37" s="28">
        <f>GSVA_cur!H37</f>
        <v>15160</v>
      </c>
      <c r="I37" s="28">
        <f>GSVA_cur!I37</f>
        <v>15270</v>
      </c>
      <c r="J37" s="28">
        <f>GSVA_cur!J37</f>
        <v>15360</v>
      </c>
      <c r="K37" s="28">
        <f>GSVA_cur!K37</f>
        <v>15450</v>
      </c>
      <c r="L37" s="28">
        <f>GSVA_cur!L37</f>
        <v>15550</v>
      </c>
      <c r="M37" s="28">
        <f>GSVA_cur!M37</f>
        <v>15630</v>
      </c>
      <c r="N37" s="28">
        <f>GSVA_cur!N37</f>
        <v>15710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</row>
    <row r="38" spans="1:169" s="10" customFormat="1" ht="15.75" x14ac:dyDescent="0.25">
      <c r="A38" s="36" t="s">
        <v>47</v>
      </c>
      <c r="B38" s="37" t="s">
        <v>64</v>
      </c>
      <c r="C38" s="28">
        <f>C36/C37*1000</f>
        <v>259444.00331413612</v>
      </c>
      <c r="D38" s="28">
        <f t="shared" ref="D38:L38" si="21">D36/D37*1000</f>
        <v>220019.32527351417</v>
      </c>
      <c r="E38" s="28">
        <f t="shared" si="21"/>
        <v>188357.59119927062</v>
      </c>
      <c r="F38" s="28">
        <f t="shared" si="21"/>
        <v>241081.4813230834</v>
      </c>
      <c r="G38" s="28">
        <f t="shared" si="21"/>
        <v>278600.95214552782</v>
      </c>
      <c r="H38" s="28">
        <f t="shared" si="21"/>
        <v>305875.19599663105</v>
      </c>
      <c r="I38" s="28">
        <f t="shared" si="21"/>
        <v>308296.31122401339</v>
      </c>
      <c r="J38" s="28">
        <f t="shared" si="21"/>
        <v>308753.43120719603</v>
      </c>
      <c r="K38" s="28">
        <f t="shared" si="21"/>
        <v>313973.09287823003</v>
      </c>
      <c r="L38" s="28">
        <f t="shared" si="21"/>
        <v>295023.33820615412</v>
      </c>
      <c r="M38" s="28">
        <f t="shared" ref="M38" si="22">M36/M37*1000</f>
        <v>294562.63720676064</v>
      </c>
      <c r="N38" s="28">
        <f t="shared" ref="N38" si="23">N36/N37*1000</f>
        <v>295113.53989536292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4"/>
      <c r="BF38" s="11"/>
      <c r="BG38" s="11"/>
      <c r="BH38" s="11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</row>
    <row r="39" spans="1:169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6" max="1048575" man="1"/>
    <brk id="32" max="1048575" man="1"/>
    <brk id="96" max="95" man="1"/>
    <brk id="132" max="1048575" man="1"/>
    <brk id="156" max="1048575" man="1"/>
    <brk id="16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2024-08-16T06:24:00Z</dcterms:modified>
</cp:coreProperties>
</file>