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C8634ED0-BC40-4B44-A929-49AC2F0883C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N6" i="1" l="1"/>
  <c r="N12" i="1" s="1"/>
  <c r="N16" i="1"/>
  <c r="N17" i="1"/>
  <c r="N20" i="1"/>
  <c r="N37" i="1"/>
  <c r="N37" i="11" s="1"/>
  <c r="N6" i="11"/>
  <c r="N16" i="11"/>
  <c r="N17" i="11"/>
  <c r="N20" i="11"/>
  <c r="N34" i="11"/>
  <c r="N35" i="11"/>
  <c r="N6" i="12"/>
  <c r="N16" i="12"/>
  <c r="N17" i="12"/>
  <c r="N20" i="12"/>
  <c r="N34" i="12"/>
  <c r="N35" i="12"/>
  <c r="N6" i="10"/>
  <c r="N16" i="10"/>
  <c r="N17" i="10"/>
  <c r="N20" i="10"/>
  <c r="N12" i="10" l="1"/>
  <c r="N32" i="12"/>
  <c r="N33" i="12"/>
  <c r="N32" i="11"/>
  <c r="N32" i="1"/>
  <c r="N32" i="10"/>
  <c r="N12" i="12"/>
  <c r="N33" i="11"/>
  <c r="N33" i="10"/>
  <c r="N37" i="12"/>
  <c r="N33" i="1"/>
  <c r="N12" i="11"/>
  <c r="N36" i="12" l="1"/>
  <c r="N36" i="10"/>
  <c r="N36" i="1"/>
  <c r="N36" i="11"/>
  <c r="I2" i="1"/>
  <c r="I2" i="11"/>
  <c r="I2" i="12"/>
  <c r="I2" i="10"/>
  <c r="N38" i="10" l="1"/>
  <c r="N38" i="12"/>
  <c r="N38" i="1"/>
  <c r="N38" i="11"/>
  <c r="M34" i="12" l="1"/>
  <c r="M35" i="12"/>
  <c r="M17" i="12"/>
  <c r="L34" i="11"/>
  <c r="M34" i="11"/>
  <c r="L35" i="11"/>
  <c r="M35" i="11"/>
  <c r="M17" i="11"/>
  <c r="M37" i="1"/>
  <c r="M20" i="1"/>
  <c r="M17" i="1"/>
  <c r="M17" i="10"/>
  <c r="M32" i="1" l="1"/>
  <c r="M37" i="11"/>
  <c r="M37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L17" i="12"/>
  <c r="D34" i="11"/>
  <c r="E34" i="11"/>
  <c r="F34" i="11"/>
  <c r="G34" i="11"/>
  <c r="H34" i="11"/>
  <c r="I34" i="11"/>
  <c r="J34" i="11"/>
  <c r="K34" i="11"/>
  <c r="D35" i="11"/>
  <c r="E35" i="11"/>
  <c r="F35" i="11"/>
  <c r="G35" i="11"/>
  <c r="H35" i="11"/>
  <c r="I35" i="11"/>
  <c r="J35" i="11"/>
  <c r="K35" i="11"/>
  <c r="L17" i="11"/>
  <c r="D37" i="1"/>
  <c r="D37" i="11" s="1"/>
  <c r="E37" i="1"/>
  <c r="E37" i="11" s="1"/>
  <c r="F37" i="1"/>
  <c r="F37" i="11" s="1"/>
  <c r="G37" i="1"/>
  <c r="G37" i="11" s="1"/>
  <c r="H37" i="1"/>
  <c r="H37" i="11" s="1"/>
  <c r="I37" i="1"/>
  <c r="I37" i="11" s="1"/>
  <c r="J37" i="1"/>
  <c r="J37" i="11" s="1"/>
  <c r="K37" i="1"/>
  <c r="K37" i="11" s="1"/>
  <c r="L37" i="1"/>
  <c r="L37" i="11" s="1"/>
  <c r="L17" i="1"/>
  <c r="E37" i="12" l="1"/>
  <c r="D37" i="12"/>
  <c r="L37" i="12"/>
  <c r="K37" i="12"/>
  <c r="J37" i="12"/>
  <c r="I37" i="12"/>
  <c r="H37" i="12"/>
  <c r="G37" i="12"/>
  <c r="F37" i="12"/>
  <c r="L20" i="1"/>
  <c r="L20" i="11"/>
  <c r="L32" i="11" s="1"/>
  <c r="M20" i="11"/>
  <c r="L20" i="12"/>
  <c r="L32" i="12" s="1"/>
  <c r="M20" i="12"/>
  <c r="L20" i="10"/>
  <c r="M20" i="10"/>
  <c r="L16" i="1"/>
  <c r="M16" i="1"/>
  <c r="L16" i="11"/>
  <c r="M16" i="11"/>
  <c r="L16" i="12"/>
  <c r="M16" i="12"/>
  <c r="L16" i="10"/>
  <c r="M16" i="10"/>
  <c r="L6" i="1"/>
  <c r="L12" i="1" s="1"/>
  <c r="M6" i="1"/>
  <c r="L6" i="11"/>
  <c r="M6" i="11"/>
  <c r="L6" i="12"/>
  <c r="M6" i="12"/>
  <c r="L6" i="10"/>
  <c r="M6" i="10"/>
  <c r="M32" i="12" l="1"/>
  <c r="M12" i="12"/>
  <c r="M32" i="11"/>
  <c r="L32" i="1"/>
  <c r="M33" i="1"/>
  <c r="M32" i="10"/>
  <c r="M12" i="10"/>
  <c r="L33" i="12"/>
  <c r="M33" i="12"/>
  <c r="M33" i="11"/>
  <c r="M12" i="11"/>
  <c r="M33" i="10"/>
  <c r="L33" i="11"/>
  <c r="L12" i="12"/>
  <c r="L12" i="11"/>
  <c r="L12" i="10"/>
  <c r="L33" i="1"/>
  <c r="L36" i="1" s="1"/>
  <c r="L38" i="1" s="1"/>
  <c r="M12" i="1"/>
  <c r="K20" i="12"/>
  <c r="K16" i="12"/>
  <c r="K17" i="12"/>
  <c r="K6" i="12"/>
  <c r="K20" i="11"/>
  <c r="K16" i="11"/>
  <c r="K17" i="11"/>
  <c r="K6" i="11"/>
  <c r="K20" i="1"/>
  <c r="K16" i="1"/>
  <c r="K17" i="1"/>
  <c r="K6" i="1"/>
  <c r="K12" i="1" s="1"/>
  <c r="M36" i="12" l="1"/>
  <c r="L36" i="11"/>
  <c r="L36" i="12"/>
  <c r="L38" i="11"/>
  <c r="M36" i="11"/>
  <c r="M36" i="1"/>
  <c r="M36" i="10"/>
  <c r="K32" i="12"/>
  <c r="K12" i="12"/>
  <c r="K33" i="12"/>
  <c r="K32" i="11"/>
  <c r="K12" i="11"/>
  <c r="K33" i="11"/>
  <c r="K32" i="1"/>
  <c r="K33" i="1"/>
  <c r="I20" i="11"/>
  <c r="D20" i="11"/>
  <c r="E20" i="11"/>
  <c r="F20" i="11"/>
  <c r="G20" i="11"/>
  <c r="H20" i="11"/>
  <c r="J20" i="11"/>
  <c r="D17" i="11"/>
  <c r="E17" i="11"/>
  <c r="F17" i="11"/>
  <c r="G17" i="11"/>
  <c r="H17" i="11"/>
  <c r="I17" i="11"/>
  <c r="J17" i="11"/>
  <c r="D16" i="11"/>
  <c r="E16" i="11"/>
  <c r="F16" i="11"/>
  <c r="G16" i="11"/>
  <c r="H16" i="11"/>
  <c r="I16" i="11"/>
  <c r="J16" i="11"/>
  <c r="D6" i="11"/>
  <c r="E6" i="11"/>
  <c r="F6" i="11"/>
  <c r="G6" i="11"/>
  <c r="H6" i="11"/>
  <c r="I6" i="11"/>
  <c r="J6" i="11"/>
  <c r="L17" i="10"/>
  <c r="M38" i="10" l="1"/>
  <c r="K36" i="11"/>
  <c r="L38" i="12"/>
  <c r="K36" i="12"/>
  <c r="M38" i="11"/>
  <c r="M38" i="1"/>
  <c r="M38" i="12"/>
  <c r="I32" i="11"/>
  <c r="D32" i="11"/>
  <c r="D33" i="11"/>
  <c r="F32" i="11"/>
  <c r="I33" i="11"/>
  <c r="J32" i="11"/>
  <c r="H32" i="11"/>
  <c r="E32" i="11"/>
  <c r="G33" i="11"/>
  <c r="G32" i="11"/>
  <c r="J33" i="11"/>
  <c r="H33" i="11"/>
  <c r="F33" i="11"/>
  <c r="E33" i="11"/>
  <c r="K36" i="1"/>
  <c r="K38" i="1" s="1"/>
  <c r="L32" i="10"/>
  <c r="L33" i="10"/>
  <c r="J12" i="11"/>
  <c r="I12" i="11"/>
  <c r="H12" i="11"/>
  <c r="G12" i="11"/>
  <c r="F12" i="11"/>
  <c r="E12" i="11"/>
  <c r="D12" i="11"/>
  <c r="K38" i="11" l="1"/>
  <c r="I36" i="11"/>
  <c r="D36" i="11"/>
  <c r="E36" i="11"/>
  <c r="E38" i="11" s="1"/>
  <c r="F36" i="11"/>
  <c r="F38" i="11" s="1"/>
  <c r="H36" i="11"/>
  <c r="J36" i="11"/>
  <c r="G36" i="11"/>
  <c r="K38" i="12"/>
  <c r="D38" i="11"/>
  <c r="G38" i="11"/>
  <c r="I38" i="11"/>
  <c r="L36" i="10"/>
  <c r="J38" i="11" l="1"/>
  <c r="H38" i="11"/>
  <c r="L38" i="10"/>
  <c r="K20" i="10"/>
  <c r="I20" i="1"/>
  <c r="J20" i="1"/>
  <c r="I20" i="12"/>
  <c r="J20" i="12"/>
  <c r="I20" i="10"/>
  <c r="J20" i="10"/>
  <c r="I17" i="1"/>
  <c r="J17" i="1"/>
  <c r="I17" i="12"/>
  <c r="J17" i="12"/>
  <c r="I17" i="10"/>
  <c r="J17" i="10"/>
  <c r="K17" i="10"/>
  <c r="I16" i="1"/>
  <c r="J16" i="1"/>
  <c r="I16" i="12"/>
  <c r="J16" i="12"/>
  <c r="I16" i="10"/>
  <c r="J16" i="10"/>
  <c r="K16" i="10"/>
  <c r="I6" i="1"/>
  <c r="J6" i="1"/>
  <c r="I6" i="12"/>
  <c r="J6" i="12"/>
  <c r="I6" i="10"/>
  <c r="J6" i="10"/>
  <c r="K6" i="10"/>
  <c r="J12" i="10" l="1"/>
  <c r="J32" i="12"/>
  <c r="J33" i="12"/>
  <c r="I32" i="12"/>
  <c r="I33" i="12"/>
  <c r="K32" i="10"/>
  <c r="I33" i="1"/>
  <c r="I36" i="1" s="1"/>
  <c r="I38" i="1" s="1"/>
  <c r="J33" i="1"/>
  <c r="J36" i="1" s="1"/>
  <c r="J38" i="1" s="1"/>
  <c r="J32" i="1"/>
  <c r="I32" i="1"/>
  <c r="J32" i="10"/>
  <c r="K12" i="10"/>
  <c r="K33" i="10"/>
  <c r="J33" i="10"/>
  <c r="J12" i="12"/>
  <c r="J12" i="1"/>
  <c r="I12" i="12"/>
  <c r="I12" i="1"/>
  <c r="I32" i="10"/>
  <c r="I33" i="10"/>
  <c r="I12" i="10"/>
  <c r="I36" i="12" l="1"/>
  <c r="J36" i="12"/>
  <c r="K36" i="10"/>
  <c r="I36" i="10"/>
  <c r="J36" i="10"/>
  <c r="K38" i="10" l="1"/>
  <c r="I38" i="12"/>
  <c r="J38" i="10"/>
  <c r="I38" i="10"/>
  <c r="J38" i="12"/>
  <c r="G20" i="1" l="1"/>
  <c r="H20" i="1"/>
  <c r="G20" i="12"/>
  <c r="H20" i="12"/>
  <c r="G20" i="10"/>
  <c r="H20" i="10"/>
  <c r="G17" i="1"/>
  <c r="H17" i="1"/>
  <c r="G17" i="12"/>
  <c r="H17" i="12"/>
  <c r="G17" i="10"/>
  <c r="H17" i="10"/>
  <c r="G16" i="1"/>
  <c r="H16" i="1"/>
  <c r="G16" i="12"/>
  <c r="H16" i="12"/>
  <c r="G16" i="10"/>
  <c r="H16" i="10"/>
  <c r="G6" i="1"/>
  <c r="H6" i="1"/>
  <c r="G6" i="12"/>
  <c r="H6" i="12"/>
  <c r="G6" i="10"/>
  <c r="H6" i="10"/>
  <c r="H33" i="12" l="1"/>
  <c r="G32" i="12"/>
  <c r="H32" i="12"/>
  <c r="G33" i="12"/>
  <c r="G33" i="1"/>
  <c r="G36" i="1" s="1"/>
  <c r="G38" i="1" s="1"/>
  <c r="H32" i="1"/>
  <c r="G32" i="1"/>
  <c r="H33" i="1"/>
  <c r="H36" i="1" s="1"/>
  <c r="H38" i="1" s="1"/>
  <c r="H12" i="12"/>
  <c r="G12" i="10"/>
  <c r="H32" i="10"/>
  <c r="H33" i="10"/>
  <c r="G32" i="10"/>
  <c r="H12" i="10"/>
  <c r="G33" i="10"/>
  <c r="G12" i="12"/>
  <c r="H12" i="1"/>
  <c r="G12" i="1"/>
  <c r="C35" i="12"/>
  <c r="C34" i="12"/>
  <c r="G36" i="12" l="1"/>
  <c r="H36" i="12"/>
  <c r="H36" i="10"/>
  <c r="G36" i="10"/>
  <c r="H38" i="12" l="1"/>
  <c r="H38" i="10"/>
  <c r="G38" i="10"/>
  <c r="G38" i="12"/>
  <c r="C35" i="11" l="1"/>
  <c r="C34" i="11"/>
  <c r="C37" i="1" l="1"/>
  <c r="F16" i="1"/>
  <c r="E16" i="1"/>
  <c r="D16" i="1"/>
  <c r="C16" i="1"/>
  <c r="F20" i="12" l="1"/>
  <c r="E20" i="12"/>
  <c r="D20" i="12"/>
  <c r="C20" i="12"/>
  <c r="F17" i="12"/>
  <c r="E17" i="12"/>
  <c r="D17" i="12"/>
  <c r="D32" i="12" s="1"/>
  <c r="C17" i="12"/>
  <c r="F16" i="12"/>
  <c r="E16" i="12"/>
  <c r="D16" i="12"/>
  <c r="C16" i="12"/>
  <c r="F6" i="12"/>
  <c r="E6" i="12"/>
  <c r="D6" i="12"/>
  <c r="C6" i="12"/>
  <c r="C20" i="11"/>
  <c r="C17" i="11"/>
  <c r="C16" i="11"/>
  <c r="C6" i="11"/>
  <c r="F20" i="1"/>
  <c r="E20" i="1"/>
  <c r="D20" i="1"/>
  <c r="C20" i="1"/>
  <c r="F17" i="1"/>
  <c r="E17" i="1"/>
  <c r="D17" i="1"/>
  <c r="C17" i="1"/>
  <c r="F6" i="1"/>
  <c r="E6" i="1"/>
  <c r="D6" i="1"/>
  <c r="C6" i="1"/>
  <c r="F20" i="10"/>
  <c r="F17" i="10"/>
  <c r="F16" i="10"/>
  <c r="F6" i="10"/>
  <c r="E20" i="10"/>
  <c r="D20" i="10"/>
  <c r="C20" i="10"/>
  <c r="E17" i="10"/>
  <c r="D17" i="10"/>
  <c r="C17" i="10"/>
  <c r="E16" i="10"/>
  <c r="D16" i="10"/>
  <c r="C16" i="10"/>
  <c r="E6" i="10"/>
  <c r="D6" i="10"/>
  <c r="C6" i="10"/>
  <c r="E32" i="12" l="1"/>
  <c r="F32" i="12"/>
  <c r="E33" i="12"/>
  <c r="D33" i="12"/>
  <c r="F33" i="12"/>
  <c r="D33" i="1"/>
  <c r="D36" i="1" s="1"/>
  <c r="D38" i="1" s="1"/>
  <c r="E33" i="1"/>
  <c r="E36" i="1" s="1"/>
  <c r="E38" i="1" s="1"/>
  <c r="F33" i="1"/>
  <c r="F36" i="1" s="1"/>
  <c r="F38" i="1" s="1"/>
  <c r="D32" i="1"/>
  <c r="E32" i="1"/>
  <c r="F32" i="1"/>
  <c r="C12" i="1"/>
  <c r="C32" i="1"/>
  <c r="E12" i="1"/>
  <c r="D12" i="1"/>
  <c r="F12" i="1"/>
  <c r="E12" i="12"/>
  <c r="C12" i="10"/>
  <c r="D33" i="10"/>
  <c r="F33" i="10"/>
  <c r="C33" i="1"/>
  <c r="C33" i="11"/>
  <c r="C32" i="11"/>
  <c r="C33" i="12"/>
  <c r="C36" i="12" s="1"/>
  <c r="C32" i="12"/>
  <c r="F12" i="10"/>
  <c r="F32" i="10"/>
  <c r="C12" i="12"/>
  <c r="D12" i="12"/>
  <c r="F12" i="12"/>
  <c r="C12" i="11"/>
  <c r="D12" i="10"/>
  <c r="C33" i="10"/>
  <c r="D32" i="10"/>
  <c r="E32" i="10"/>
  <c r="E33" i="10"/>
  <c r="C32" i="10"/>
  <c r="E12" i="10"/>
  <c r="F36" i="12" l="1"/>
  <c r="F38" i="12" s="1"/>
  <c r="D36" i="12"/>
  <c r="D38" i="12" s="1"/>
  <c r="E36" i="12"/>
  <c r="C36" i="1"/>
  <c r="C36" i="11"/>
  <c r="E36" i="10"/>
  <c r="C36" i="10"/>
  <c r="F36" i="10"/>
  <c r="D36" i="10"/>
  <c r="C37" i="12"/>
  <c r="C37" i="11"/>
  <c r="F38" i="10" l="1"/>
  <c r="D38" i="10"/>
  <c r="E38" i="10"/>
  <c r="E38" i="12"/>
  <c r="C38" i="10"/>
  <c r="C38" i="12"/>
  <c r="C38" i="1"/>
  <c r="C3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25" authorId="0" shapeId="0" xr:uid="{5E603390-D4E6-4E31-A8B9-2EE725C4452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Minutes 81195
My excersice 77320</t>
        </r>
      </text>
    </comment>
  </commentList>
</comments>
</file>

<file path=xl/sharedStrings.xml><?xml version="1.0" encoding="utf-8"?>
<sst xmlns="http://schemas.openxmlformats.org/spreadsheetml/2006/main" count="284" uniqueCount="77">
  <si>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</si>
  <si>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</si>
  <si>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</si>
  <si>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</si>
  <si>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</si>
  <si>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</si>
  <si>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</si>
  <si>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</si>
  <si>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Hotels &amp; restaurants</t>
  </si>
  <si>
    <t>Transport, storage, communication &amp; services related to broadcasting</t>
  </si>
  <si>
    <t>Railways</t>
  </si>
  <si>
    <t>Water transport</t>
  </si>
  <si>
    <t>Air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</si>
  <si>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</si>
  <si>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</si>
  <si>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</si>
  <si>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</si>
  <si>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</si>
  <si>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</si>
  <si>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</si>
  <si>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</si>
  <si>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</si>
  <si>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</si>
  <si>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</si>
  <si>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</si>
  <si>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</si>
  <si>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</si>
  <si>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</si>
  <si>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</si>
  <si>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</si>
  <si>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</si>
  <si>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</si>
  <si>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</si>
  <si>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</si>
  <si>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</si>
  <si>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</si>
  <si>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</si>
  <si>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</si>
  <si>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</si>
  <si>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</si>
  <si>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</si>
  <si>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</si>
  <si>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</si>
  <si>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</si>
  <si>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</si>
  <si>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</si>
  <si>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</si>
  <si>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</si>
  <si>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</si>
  <si>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</si>
  <si>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</si>
  <si>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</si>
  <si>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</si>
  <si>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</si>
  <si>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</si>
  <si>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</si>
  <si>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</si>
  <si>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</si>
  <si>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</si>
  <si>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</si>
  <si>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</si>
  <si>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</si>
  <si>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</si>
  <si>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Gujarat</t>
  </si>
  <si>
    <t>2016-17</t>
  </si>
  <si>
    <t>2017-18</t>
  </si>
  <si>
    <t>2018-19</t>
  </si>
  <si>
    <t>2019-20</t>
  </si>
  <si>
    <t>2020-21</t>
  </si>
  <si>
    <t>2021-22</t>
  </si>
  <si>
    <t>2022-23</t>
  </si>
  <si>
    <t>Source:  Directorate of Economics &amp; Statistics of respective State Governments.</t>
  </si>
  <si>
    <t>Trade &amp; repair services**</t>
  </si>
  <si>
    <t>**includes 6.2</t>
  </si>
  <si>
    <t>Road transport*</t>
  </si>
  <si>
    <t>Services incidental to transport</t>
  </si>
  <si>
    <t>*includes ,7.3,7.4 &amp; 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</si>
</sst>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1" fontId="4" fillId="3" borderId="2" xfId="1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Protection="1">
      <protection locked="0"/>
    </xf>
    <xf numFmtId="0" fontId="7" fillId="0" borderId="2" xfId="0" applyFont="1" applyFill="1" applyBorder="1" applyProtection="1"/>
    <xf numFmtId="49" fontId="12" fillId="0" borderId="2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1" fontId="7" fillId="0" borderId="2" xfId="0" applyNumberFormat="1" applyFont="1" applyFill="1" applyBorder="1" applyProtection="1"/>
    <xf numFmtId="49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1" fontId="17" fillId="3" borderId="2" xfId="1" applyNumberFormat="1" applyFont="1" applyFill="1" applyBorder="1" applyAlignment="1" applyProtection="1">
      <alignment horizontal="right" vertical="center"/>
    </xf>
    <xf numFmtId="49" fontId="12" fillId="0" borderId="2" xfId="0" applyNumberFormat="1" applyFont="1" applyFill="1" applyBorder="1" applyAlignment="1" applyProtection="1">
      <alignment vertical="center" wrapText="1"/>
      <protection locked="0"/>
    </xf>
    <xf numFmtId="1" fontId="7" fillId="0" borderId="2" xfId="0" applyNumberFormat="1" applyFont="1" applyFill="1" applyBorder="1" applyProtection="1">
      <protection locked="0"/>
    </xf>
    <xf numFmtId="49" fontId="12" fillId="0" borderId="2" xfId="0" quotePrefix="1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  <protection locked="0"/>
    </xf>
    <xf numFmtId="49" fontId="12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1" fontId="7" fillId="4" borderId="2" xfId="0" applyNumberFormat="1" applyFont="1" applyFill="1" applyBorder="1" applyProtection="1"/>
    <xf numFmtId="1" fontId="7" fillId="4" borderId="0" xfId="0" applyNumberFormat="1" applyFont="1" applyFill="1" applyBorder="1" applyProtection="1"/>
    <xf numFmtId="0" fontId="7" fillId="4" borderId="0" xfId="0" applyFont="1" applyFill="1" applyBorder="1" applyProtection="1"/>
    <xf numFmtId="0" fontId="7" fillId="4" borderId="0" xfId="0" applyFont="1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1" fontId="7" fillId="4" borderId="2" xfId="0" applyNumberFormat="1" applyFont="1" applyFill="1" applyBorder="1" applyProtection="1">
      <protection locked="0"/>
    </xf>
    <xf numFmtId="1" fontId="7" fillId="4" borderId="0" xfId="0" applyNumberFormat="1" applyFont="1" applyFill="1" applyBorder="1" applyProtection="1">
      <protection locked="0"/>
    </xf>
    <xf numFmtId="49" fontId="14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0" fontId="10" fillId="4" borderId="2" xfId="0" applyFont="1" applyFill="1" applyBorder="1" applyAlignment="1" applyProtection="1">
      <alignment horizontal="left" vertical="center" wrapText="1"/>
    </xf>
    <xf numFmtId="49" fontId="12" fillId="4" borderId="2" xfId="0" quotePrefix="1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  <protection locked="0"/>
    </xf>
    <xf numFmtId="0" fontId="7" fillId="4" borderId="2" xfId="0" applyFont="1" applyFill="1" applyBorder="1" applyProtection="1">
      <protection locked="0"/>
    </xf>
    <xf numFmtId="1" fontId="17" fillId="0" borderId="2" xfId="1" applyNumberFormat="1" applyFont="1" applyFill="1" applyBorder="1" applyAlignment="1" applyProtection="1">
      <alignment horizontal="right" vertical="center"/>
    </xf>
    <xf numFmtId="2" fontId="17" fillId="0" borderId="2" xfId="1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P41"/>
  <sheetViews>
    <sheetView tabSelected="1" zoomScale="78" zoomScaleNormal="78" zoomScaleSheetLayoutView="100" workbookViewId="0">
      <pane xSplit="2" ySplit="5" topLeftCell="C18" activePane="bottomRight" state="frozen"/>
      <selection activeCell="H1" sqref="H1:K1048576"/>
      <selection pane="topRight" activeCell="H1" sqref="H1:K1048576"/>
      <selection pane="bottomLeft" activeCell="H1" sqref="H1:K1048576"/>
      <selection pane="bottomRight" activeCell="AU25" sqref="AU25"/>
    </sheetView>
  </sheetViews>
  <sheetFormatPr defaultColWidth="8.85546875" defaultRowHeight="15" x14ac:dyDescent="0.25"/>
  <cols>
    <col min="1" max="1" width="11" style="2" customWidth="1"/>
    <col min="2" max="2" width="34.7109375" style="2" customWidth="1"/>
    <col min="3" max="6" width="10.7109375" style="2" customWidth="1"/>
    <col min="7" max="7" width="11.42578125" style="2" customWidth="1"/>
    <col min="8" max="14" width="11.85546875" style="1" customWidth="1"/>
    <col min="15" max="35" width="9.140625" style="2" customWidth="1"/>
    <col min="36" max="36" width="12.42578125" style="2" customWidth="1"/>
    <col min="37" max="58" width="9.140625" style="2" customWidth="1"/>
    <col min="59" max="59" width="12.140625" style="2" customWidth="1"/>
    <col min="60" max="63" width="9.140625" style="2" customWidth="1"/>
    <col min="64" max="68" width="9.140625" style="2" hidden="1" customWidth="1"/>
    <col min="69" max="69" width="9.140625" style="2" customWidth="1"/>
    <col min="70" max="74" width="9.140625" style="2" hidden="1" customWidth="1"/>
    <col min="75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1" customWidth="1"/>
    <col min="94" max="98" width="9.140625" style="1" hidden="1" customWidth="1"/>
    <col min="99" max="99" width="9.140625" style="1" customWidth="1"/>
    <col min="100" max="104" width="9.140625" style="1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41" width="9.140625" style="2" customWidth="1"/>
    <col min="142" max="142" width="9.140625" style="2" hidden="1" customWidth="1"/>
    <col min="143" max="150" width="9.140625" style="2" customWidth="1"/>
    <col min="151" max="151" width="9.140625" style="2" hidden="1" customWidth="1"/>
    <col min="152" max="156" width="9.140625" style="2" customWidth="1"/>
    <col min="157" max="157" width="9.140625" style="2" hidden="1" customWidth="1"/>
    <col min="158" max="167" width="9.140625" style="2" customWidth="1"/>
    <col min="168" max="171" width="8.85546875" style="2"/>
    <col min="172" max="172" width="12.7109375" style="2" bestFit="1" customWidth="1"/>
    <col min="173" max="16384" width="8.85546875" style="2"/>
  </cols>
  <sheetData>
    <row r="1" spans="1:172" ht="18.75" x14ac:dyDescent="0.3">
      <c r="A1" s="2" t="s">
        <v>50</v>
      </c>
      <c r="B1" s="5" t="s">
        <v>63</v>
      </c>
    </row>
    <row r="2" spans="1:172" ht="15.75" x14ac:dyDescent="0.25">
      <c r="A2" s="6" t="s">
        <v>45</v>
      </c>
      <c r="I2" s="1" t="str">
        <f>[1]GSVA_cur!$I$3</f>
        <v>As on 01.08.2024</v>
      </c>
    </row>
    <row r="3" spans="1:172" ht="15.75" x14ac:dyDescent="0.25">
      <c r="A3" s="6"/>
    </row>
    <row r="4" spans="1:172" ht="15.75" x14ac:dyDescent="0.25">
      <c r="A4" s="6"/>
      <c r="E4" s="7"/>
      <c r="F4" s="7" t="s">
        <v>54</v>
      </c>
      <c r="G4" s="7"/>
    </row>
    <row r="5" spans="1:172" ht="15.75" x14ac:dyDescent="0.25">
      <c r="A5" s="9" t="s">
        <v>0</v>
      </c>
      <c r="B5" s="10" t="s">
        <v>1</v>
      </c>
      <c r="C5" s="11" t="s">
        <v>18</v>
      </c>
      <c r="D5" s="11" t="s">
        <v>19</v>
      </c>
      <c r="E5" s="11" t="s">
        <v>20</v>
      </c>
      <c r="F5" s="11" t="s">
        <v>53</v>
      </c>
      <c r="G5" s="11" t="s">
        <v>62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</row>
    <row r="6" spans="1:172" s="27" customFormat="1" ht="15.75" x14ac:dyDescent="0.25">
      <c r="A6" s="23" t="s">
        <v>23</v>
      </c>
      <c r="B6" s="24" t="s">
        <v>2</v>
      </c>
      <c r="C6" s="25">
        <f>SUM(C7:C10)</f>
        <v>10736422.484521827</v>
      </c>
      <c r="D6" s="25">
        <f t="shared" ref="D6:E6" si="0">SUM(D7:D10)</f>
        <v>9917095.2291188836</v>
      </c>
      <c r="E6" s="25">
        <f t="shared" si="0"/>
        <v>13040117.063943725</v>
      </c>
      <c r="F6" s="25">
        <f t="shared" ref="F6:M6" si="1">SUM(F7:F10)</f>
        <v>13759785.04305009</v>
      </c>
      <c r="G6" s="25">
        <f t="shared" si="1"/>
        <v>14380998.713349734</v>
      </c>
      <c r="H6" s="25">
        <f t="shared" si="1"/>
        <v>17774185.075983431</v>
      </c>
      <c r="I6" s="25">
        <f t="shared" si="1"/>
        <v>20009059.749221168</v>
      </c>
      <c r="J6" s="25">
        <f t="shared" si="1"/>
        <v>19263537.617732354</v>
      </c>
      <c r="K6" s="25">
        <f t="shared" si="1"/>
        <v>23151059.183617529</v>
      </c>
      <c r="L6" s="25">
        <f t="shared" si="1"/>
        <v>24545271.601540979</v>
      </c>
      <c r="M6" s="25">
        <f t="shared" si="1"/>
        <v>27119045.701726023</v>
      </c>
      <c r="N6" s="25">
        <f t="shared" ref="N6" si="2">SUM(N7:N10)</f>
        <v>31724321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P6" s="28"/>
    </row>
    <row r="7" spans="1:172" ht="15.75" x14ac:dyDescent="0.25">
      <c r="A7" s="16">
        <v>1.1000000000000001</v>
      </c>
      <c r="B7" s="17" t="s">
        <v>56</v>
      </c>
      <c r="C7" s="18">
        <v>7950971.6306544375</v>
      </c>
      <c r="D7" s="18">
        <v>6767738.2238640347</v>
      </c>
      <c r="E7" s="18">
        <v>9556409.3684032448</v>
      </c>
      <c r="F7" s="18">
        <v>9664065.8488095012</v>
      </c>
      <c r="G7" s="18">
        <v>9393472.0050428361</v>
      </c>
      <c r="H7" s="18">
        <v>10970840</v>
      </c>
      <c r="I7" s="18">
        <v>12584815.92</v>
      </c>
      <c r="J7" s="18">
        <v>11174298.745919999</v>
      </c>
      <c r="K7" s="18">
        <v>14783597.240852157</v>
      </c>
      <c r="L7" s="18">
        <v>16072443.970000003</v>
      </c>
      <c r="M7" s="18">
        <v>17589697.585000001</v>
      </c>
      <c r="N7" s="18">
        <v>20383523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1"/>
      <c r="FN7" s="1"/>
      <c r="FO7" s="1"/>
    </row>
    <row r="8" spans="1:172" ht="15.75" x14ac:dyDescent="0.25">
      <c r="A8" s="16">
        <v>1.2</v>
      </c>
      <c r="B8" s="17" t="s">
        <v>57</v>
      </c>
      <c r="C8" s="18">
        <v>1850549.3243854605</v>
      </c>
      <c r="D8" s="18">
        <v>2011438.802795026</v>
      </c>
      <c r="E8" s="18">
        <v>2316038.2143043145</v>
      </c>
      <c r="F8" s="18">
        <v>2697171.2808833737</v>
      </c>
      <c r="G8" s="18">
        <v>3112372.3519470915</v>
      </c>
      <c r="H8" s="18">
        <v>3479743</v>
      </c>
      <c r="I8" s="18">
        <v>3973302.9579696818</v>
      </c>
      <c r="J8" s="18">
        <v>4579066.0320742438</v>
      </c>
      <c r="K8" s="18">
        <v>4922495.984479812</v>
      </c>
      <c r="L8" s="18">
        <v>5440586.1079228418</v>
      </c>
      <c r="M8" s="18">
        <v>5948539.8568232441</v>
      </c>
      <c r="N8" s="18">
        <v>6532200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1"/>
      <c r="FN8" s="1"/>
      <c r="FO8" s="1"/>
    </row>
    <row r="9" spans="1:172" ht="15.75" x14ac:dyDescent="0.25">
      <c r="A9" s="16">
        <v>1.3</v>
      </c>
      <c r="B9" s="17" t="s">
        <v>58</v>
      </c>
      <c r="C9" s="18">
        <v>611317.96779020038</v>
      </c>
      <c r="D9" s="18">
        <v>770302.7013864537</v>
      </c>
      <c r="E9" s="18">
        <v>715170.50725900638</v>
      </c>
      <c r="F9" s="18">
        <v>760191.39359339501</v>
      </c>
      <c r="G9" s="18">
        <v>1180591.0344131861</v>
      </c>
      <c r="H9" s="18">
        <v>2552472</v>
      </c>
      <c r="I9" s="18">
        <v>2431829.8712514848</v>
      </c>
      <c r="J9" s="18">
        <v>2381822.780191896</v>
      </c>
      <c r="K9" s="18">
        <v>2216704.7707698229</v>
      </c>
      <c r="L9" s="18">
        <v>2050974.895748348</v>
      </c>
      <c r="M9" s="18">
        <v>2285092</v>
      </c>
      <c r="N9" s="18">
        <v>3382800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1"/>
      <c r="FN9" s="1"/>
      <c r="FO9" s="1"/>
    </row>
    <row r="10" spans="1:172" ht="15.75" x14ac:dyDescent="0.25">
      <c r="A10" s="16">
        <v>1.4</v>
      </c>
      <c r="B10" s="17" t="s">
        <v>59</v>
      </c>
      <c r="C10" s="18">
        <v>323583.56169173005</v>
      </c>
      <c r="D10" s="18">
        <v>367615.50107336993</v>
      </c>
      <c r="E10" s="18">
        <v>452498.97397716006</v>
      </c>
      <c r="F10" s="18">
        <v>638356.51976382011</v>
      </c>
      <c r="G10" s="18">
        <v>694563.32194662001</v>
      </c>
      <c r="H10" s="18">
        <v>771130.07598343003</v>
      </c>
      <c r="I10" s="18">
        <v>1019111</v>
      </c>
      <c r="J10" s="18">
        <v>1128350.0595462176</v>
      </c>
      <c r="K10" s="18">
        <v>1228261.1875157356</v>
      </c>
      <c r="L10" s="18">
        <v>981266.62786978832</v>
      </c>
      <c r="M10" s="18">
        <v>1295716.2599027797</v>
      </c>
      <c r="N10" s="18">
        <v>1425798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1"/>
      <c r="FN10" s="1"/>
      <c r="FO10" s="1"/>
    </row>
    <row r="11" spans="1:172" ht="15.75" x14ac:dyDescent="0.25">
      <c r="A11" s="19" t="s">
        <v>28</v>
      </c>
      <c r="B11" s="17" t="s">
        <v>3</v>
      </c>
      <c r="C11" s="18">
        <v>1850611</v>
      </c>
      <c r="D11" s="18">
        <v>2315728</v>
      </c>
      <c r="E11" s="18">
        <v>2026283.0000000002</v>
      </c>
      <c r="F11" s="18">
        <v>2255677.5226238128</v>
      </c>
      <c r="G11" s="18">
        <v>3695637.7393999994</v>
      </c>
      <c r="H11" s="18">
        <v>4164983.7323037996</v>
      </c>
      <c r="I11" s="18">
        <v>4718926.5687002046</v>
      </c>
      <c r="J11" s="18">
        <v>5705929.6439491957</v>
      </c>
      <c r="K11" s="18">
        <v>4952050.5533978138</v>
      </c>
      <c r="L11" s="18">
        <v>3459249.0149999997</v>
      </c>
      <c r="M11" s="18">
        <v>5102591</v>
      </c>
      <c r="N11" s="18">
        <v>6974050.7001927067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1"/>
      <c r="FN11" s="1"/>
      <c r="FO11" s="1"/>
    </row>
    <row r="12" spans="1:172" s="28" customFormat="1" ht="15.75" x14ac:dyDescent="0.25">
      <c r="A12" s="29"/>
      <c r="B12" s="30" t="s">
        <v>25</v>
      </c>
      <c r="C12" s="31">
        <f>C6+C11</f>
        <v>12587033.484521827</v>
      </c>
      <c r="D12" s="31">
        <f t="shared" ref="D12:E12" si="3">D6+D11</f>
        <v>12232823.229118884</v>
      </c>
      <c r="E12" s="31">
        <f t="shared" si="3"/>
        <v>15066400.063943725</v>
      </c>
      <c r="F12" s="31">
        <f t="shared" ref="F12:M12" si="4">F6+F11</f>
        <v>16015462.565673903</v>
      </c>
      <c r="G12" s="31">
        <f t="shared" si="4"/>
        <v>18076636.452749733</v>
      </c>
      <c r="H12" s="31">
        <f t="shared" si="4"/>
        <v>21939168.808287229</v>
      </c>
      <c r="I12" s="31">
        <f t="shared" si="4"/>
        <v>24727986.317921374</v>
      </c>
      <c r="J12" s="31">
        <f t="shared" si="4"/>
        <v>24969467.261681549</v>
      </c>
      <c r="K12" s="31">
        <f t="shared" si="4"/>
        <v>28103109.737015344</v>
      </c>
      <c r="L12" s="31">
        <f t="shared" si="4"/>
        <v>28004520.61654098</v>
      </c>
      <c r="M12" s="31">
        <f t="shared" si="4"/>
        <v>32221636.701726023</v>
      </c>
      <c r="N12" s="31">
        <f t="shared" ref="N12" si="5">N6+N11</f>
        <v>38698371.700192705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27"/>
      <c r="FN12" s="27"/>
      <c r="FO12" s="27"/>
    </row>
    <row r="13" spans="1:172" s="1" customFormat="1" ht="15.75" x14ac:dyDescent="0.25">
      <c r="A13" s="13" t="s">
        <v>29</v>
      </c>
      <c r="B13" s="14" t="s">
        <v>4</v>
      </c>
      <c r="C13" s="18">
        <v>15681930.701665072</v>
      </c>
      <c r="D13" s="18">
        <v>20692579.017439514</v>
      </c>
      <c r="E13" s="18">
        <v>21997751.944320623</v>
      </c>
      <c r="F13" s="18">
        <v>27875629.784648575</v>
      </c>
      <c r="G13" s="18">
        <v>32111915.999999996</v>
      </c>
      <c r="H13" s="18">
        <v>36269554.732268639</v>
      </c>
      <c r="I13" s="18">
        <v>41383561.949518517</v>
      </c>
      <c r="J13" s="18">
        <v>48129082.547289997</v>
      </c>
      <c r="K13" s="18">
        <v>51913777.299999997</v>
      </c>
      <c r="L13" s="18">
        <v>51108892</v>
      </c>
      <c r="M13" s="18">
        <v>62338000</v>
      </c>
      <c r="N13" s="18">
        <v>67387271.784607992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P13" s="2"/>
    </row>
    <row r="14" spans="1:172" ht="30" x14ac:dyDescent="0.25">
      <c r="A14" s="19" t="s">
        <v>30</v>
      </c>
      <c r="B14" s="17" t="s">
        <v>5</v>
      </c>
      <c r="C14" s="18">
        <v>2190546</v>
      </c>
      <c r="D14" s="18">
        <v>2679262</v>
      </c>
      <c r="E14" s="18">
        <v>2890694</v>
      </c>
      <c r="F14" s="18">
        <v>3041268.5732</v>
      </c>
      <c r="G14" s="18">
        <v>3253764</v>
      </c>
      <c r="H14" s="18">
        <v>3260582</v>
      </c>
      <c r="I14" s="18">
        <v>3590481</v>
      </c>
      <c r="J14" s="18">
        <v>3933904.5736747277</v>
      </c>
      <c r="K14" s="18">
        <v>4951795.8</v>
      </c>
      <c r="L14" s="18">
        <v>5149292.5500000007</v>
      </c>
      <c r="M14" s="18">
        <v>4866681.4071195005</v>
      </c>
      <c r="N14" s="18">
        <v>4667302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3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3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3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1"/>
      <c r="FN14" s="1"/>
      <c r="FO14" s="1"/>
    </row>
    <row r="15" spans="1:172" ht="15.75" x14ac:dyDescent="0.25">
      <c r="A15" s="19" t="s">
        <v>31</v>
      </c>
      <c r="B15" s="17" t="s">
        <v>6</v>
      </c>
      <c r="C15" s="18">
        <v>4469266.7934641009</v>
      </c>
      <c r="D15" s="18">
        <v>4702959.1995964805</v>
      </c>
      <c r="E15" s="18">
        <v>5352370.2932000002</v>
      </c>
      <c r="F15" s="18">
        <v>5577263.5352705764</v>
      </c>
      <c r="G15" s="18">
        <v>5503048.2158670695</v>
      </c>
      <c r="H15" s="18">
        <v>5881881</v>
      </c>
      <c r="I15" s="18">
        <v>6543790</v>
      </c>
      <c r="J15" s="18">
        <v>7458400</v>
      </c>
      <c r="K15" s="18">
        <v>7904261.8890154958</v>
      </c>
      <c r="L15" s="18">
        <v>7671905.583228006</v>
      </c>
      <c r="M15" s="18">
        <v>10740969.251132</v>
      </c>
      <c r="N15" s="18">
        <v>13399250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3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3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3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1"/>
      <c r="FN15" s="1"/>
      <c r="FO15" s="1"/>
    </row>
    <row r="16" spans="1:172" s="28" customFormat="1" ht="15.75" x14ac:dyDescent="0.25">
      <c r="A16" s="29"/>
      <c r="B16" s="30" t="s">
        <v>26</v>
      </c>
      <c r="C16" s="31">
        <f>+C13+C14+C15</f>
        <v>22341743.495129175</v>
      </c>
      <c r="D16" s="31">
        <f t="shared" ref="D16:E16" si="6">+D13+D14+D15</f>
        <v>28074800.217035994</v>
      </c>
      <c r="E16" s="31">
        <f t="shared" si="6"/>
        <v>30240816.237520624</v>
      </c>
      <c r="F16" s="31">
        <f t="shared" ref="F16:M16" si="7">+F13+F14+F15</f>
        <v>36494161.893119149</v>
      </c>
      <c r="G16" s="31">
        <f t="shared" si="7"/>
        <v>40868728.215867072</v>
      </c>
      <c r="H16" s="31">
        <f t="shared" si="7"/>
        <v>45412017.732268639</v>
      </c>
      <c r="I16" s="31">
        <f t="shared" si="7"/>
        <v>51517832.949518517</v>
      </c>
      <c r="J16" s="31">
        <f t="shared" si="7"/>
        <v>59521387.120964728</v>
      </c>
      <c r="K16" s="31">
        <f t="shared" si="7"/>
        <v>64769834.98901549</v>
      </c>
      <c r="L16" s="31">
        <f t="shared" si="7"/>
        <v>63930090.133228004</v>
      </c>
      <c r="M16" s="31">
        <f t="shared" si="7"/>
        <v>77945650.658251494</v>
      </c>
      <c r="N16" s="31">
        <f t="shared" ref="N16" si="8">+N13+N14+N15</f>
        <v>85453823.784607992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26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26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26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27"/>
      <c r="FN16" s="27"/>
      <c r="FO16" s="27"/>
    </row>
    <row r="17" spans="1:172" s="27" customFormat="1" ht="15.75" x14ac:dyDescent="0.25">
      <c r="A17" s="23" t="s">
        <v>32</v>
      </c>
      <c r="B17" s="24" t="s">
        <v>7</v>
      </c>
      <c r="C17" s="25">
        <f>C18+C19</f>
        <v>6646396.1412174683</v>
      </c>
      <c r="D17" s="25">
        <f t="shared" ref="D17:E17" si="9">D18+D19</f>
        <v>8457460.8593810406</v>
      </c>
      <c r="E17" s="25">
        <f t="shared" si="9"/>
        <v>8991795.993344117</v>
      </c>
      <c r="F17" s="25">
        <f t="shared" ref="F17:K17" si="10">F18+F19</f>
        <v>10021913.0644655</v>
      </c>
      <c r="G17" s="25">
        <f t="shared" si="10"/>
        <v>10633249.761397894</v>
      </c>
      <c r="H17" s="25">
        <f t="shared" si="10"/>
        <v>12132537.977754999</v>
      </c>
      <c r="I17" s="25">
        <f t="shared" si="10"/>
        <v>13964551.212396003</v>
      </c>
      <c r="J17" s="25">
        <f t="shared" si="10"/>
        <v>16172900</v>
      </c>
      <c r="K17" s="25">
        <f t="shared" si="10"/>
        <v>17694242.1215</v>
      </c>
      <c r="L17" s="25">
        <f t="shared" ref="L17:M17" si="11">L18+L19</f>
        <v>17139087.414250001</v>
      </c>
      <c r="M17" s="25">
        <f t="shared" si="11"/>
        <v>20021264.284145001</v>
      </c>
      <c r="N17" s="25">
        <f t="shared" ref="N17" si="12">N18+N19</f>
        <v>22497894.676093739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P17" s="28"/>
    </row>
    <row r="18" spans="1:172" ht="15.75" x14ac:dyDescent="0.25">
      <c r="A18" s="16">
        <v>6.1</v>
      </c>
      <c r="B18" s="17" t="s">
        <v>72</v>
      </c>
      <c r="C18" s="18">
        <v>6646396.1412174683</v>
      </c>
      <c r="D18" s="18">
        <v>8457460.8593810406</v>
      </c>
      <c r="E18" s="18">
        <v>8991795.993344117</v>
      </c>
      <c r="F18" s="18">
        <v>10021913.0644655</v>
      </c>
      <c r="G18" s="18">
        <v>10633249.761397894</v>
      </c>
      <c r="H18" s="18">
        <v>12132537.977754999</v>
      </c>
      <c r="I18" s="18">
        <v>13964551.212396003</v>
      </c>
      <c r="J18" s="18">
        <v>16172900</v>
      </c>
      <c r="K18" s="18">
        <v>17694242.1215</v>
      </c>
      <c r="L18" s="18">
        <v>17139087.414250001</v>
      </c>
      <c r="M18" s="18">
        <v>20021264.284145001</v>
      </c>
      <c r="N18" s="18">
        <v>22497894.676093739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1"/>
      <c r="FN18" s="1"/>
      <c r="FO18" s="1"/>
    </row>
    <row r="19" spans="1:172" ht="15.75" x14ac:dyDescent="0.25">
      <c r="A19" s="16">
        <v>6.2</v>
      </c>
      <c r="B19" s="17" t="s">
        <v>8</v>
      </c>
      <c r="C19" s="20"/>
      <c r="D19" s="20"/>
      <c r="E19" s="20"/>
      <c r="F19" s="20"/>
      <c r="G19" s="20"/>
      <c r="H19" s="15"/>
      <c r="I19" s="15"/>
      <c r="J19" s="15"/>
      <c r="K19" s="15"/>
      <c r="L19" s="15"/>
      <c r="M19" s="15"/>
      <c r="N19" s="1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1"/>
      <c r="FN19" s="1"/>
      <c r="FO19" s="1"/>
    </row>
    <row r="20" spans="1:172" s="27" customFormat="1" ht="30" x14ac:dyDescent="0.25">
      <c r="A20" s="33" t="s">
        <v>33</v>
      </c>
      <c r="B20" s="34" t="s">
        <v>9</v>
      </c>
      <c r="C20" s="25">
        <f>SUM(C21:C27)</f>
        <v>3253229.7342497311</v>
      </c>
      <c r="D20" s="25">
        <f t="shared" ref="D20:E20" si="13">SUM(D21:D27)</f>
        <v>3715273.8286992786</v>
      </c>
      <c r="E20" s="25">
        <f t="shared" si="13"/>
        <v>4015345.0229520118</v>
      </c>
      <c r="F20" s="25">
        <f t="shared" ref="F20:M20" si="14">SUM(F21:F27)</f>
        <v>4389705.8995452058</v>
      </c>
      <c r="G20" s="25">
        <f t="shared" si="14"/>
        <v>4959058.61934919</v>
      </c>
      <c r="H20" s="25">
        <f t="shared" si="14"/>
        <v>5521649.2730529057</v>
      </c>
      <c r="I20" s="25">
        <f t="shared" si="14"/>
        <v>5712098.1555599999</v>
      </c>
      <c r="J20" s="25">
        <f t="shared" si="14"/>
        <v>6213206.3175440552</v>
      </c>
      <c r="K20" s="25">
        <f t="shared" si="14"/>
        <v>6238548.0275641326</v>
      </c>
      <c r="L20" s="25">
        <f t="shared" si="14"/>
        <v>6414899.095633341</v>
      </c>
      <c r="M20" s="25">
        <f t="shared" si="14"/>
        <v>8161075.0965112783</v>
      </c>
      <c r="N20" s="25">
        <f t="shared" ref="N20" si="15">SUM(N21:N27)</f>
        <v>10894233.524025679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P20" s="28"/>
    </row>
    <row r="21" spans="1:172" ht="15.75" x14ac:dyDescent="0.25">
      <c r="A21" s="16">
        <v>7.1</v>
      </c>
      <c r="B21" s="17" t="s">
        <v>10</v>
      </c>
      <c r="C21" s="20">
        <v>328792</v>
      </c>
      <c r="D21" s="20">
        <v>363157</v>
      </c>
      <c r="E21" s="20">
        <v>384751</v>
      </c>
      <c r="F21" s="20">
        <v>478067</v>
      </c>
      <c r="G21" s="20">
        <v>608924</v>
      </c>
      <c r="H21" s="15">
        <v>707792</v>
      </c>
      <c r="I21" s="15">
        <v>590400</v>
      </c>
      <c r="J21" s="15">
        <v>723606</v>
      </c>
      <c r="K21" s="15">
        <v>671397</v>
      </c>
      <c r="L21" s="15">
        <v>635367</v>
      </c>
      <c r="M21" s="15">
        <v>721000</v>
      </c>
      <c r="N21" s="15">
        <v>833883.07231398905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1"/>
      <c r="FN21" s="1"/>
      <c r="FO21" s="1"/>
    </row>
    <row r="22" spans="1:172" ht="15.75" x14ac:dyDescent="0.25">
      <c r="A22" s="16">
        <v>7.2</v>
      </c>
      <c r="B22" s="17" t="s">
        <v>74</v>
      </c>
      <c r="C22" s="20">
        <v>2126306.0661057271</v>
      </c>
      <c r="D22" s="20">
        <v>2434818.7843806706</v>
      </c>
      <c r="E22" s="20">
        <v>2485293.8160000001</v>
      </c>
      <c r="F22" s="20">
        <v>2625912.7999533</v>
      </c>
      <c r="G22" s="20">
        <v>2856993.1263491903</v>
      </c>
      <c r="H22" s="15">
        <v>3099837.5420888718</v>
      </c>
      <c r="I22" s="15">
        <v>3331663.7540000002</v>
      </c>
      <c r="J22" s="15">
        <v>3586956.5954585997</v>
      </c>
      <c r="K22" s="15">
        <v>3707587.9092760878</v>
      </c>
      <c r="L22" s="15">
        <v>3830403.0656369999</v>
      </c>
      <c r="M22" s="15">
        <v>5106858.7693167105</v>
      </c>
      <c r="N22" s="15">
        <v>7441937.5002626898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1"/>
      <c r="FN22" s="1"/>
      <c r="FO22" s="1"/>
    </row>
    <row r="23" spans="1:172" ht="15.75" x14ac:dyDescent="0.25">
      <c r="A23" s="16">
        <v>7.3</v>
      </c>
      <c r="B23" s="17" t="s">
        <v>11</v>
      </c>
      <c r="C23" s="20"/>
      <c r="D23" s="20"/>
      <c r="E23" s="20"/>
      <c r="F23" s="20"/>
      <c r="G23" s="20"/>
      <c r="H23" s="15"/>
      <c r="I23" s="15"/>
      <c r="J23" s="15"/>
      <c r="K23" s="15"/>
      <c r="L23" s="15"/>
      <c r="M23" s="15"/>
      <c r="N23" s="15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1"/>
      <c r="FN23" s="1"/>
      <c r="FO23" s="1"/>
    </row>
    <row r="24" spans="1:172" ht="15.75" x14ac:dyDescent="0.25">
      <c r="A24" s="16">
        <v>7.4</v>
      </c>
      <c r="B24" s="17" t="s">
        <v>12</v>
      </c>
      <c r="C24" s="20"/>
      <c r="D24" s="20"/>
      <c r="E24" s="20"/>
      <c r="F24" s="20"/>
      <c r="G24" s="20"/>
      <c r="H24" s="15"/>
      <c r="I24" s="15"/>
      <c r="J24" s="15"/>
      <c r="K24" s="15"/>
      <c r="L24" s="15"/>
      <c r="M24" s="15"/>
      <c r="N24" s="1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1"/>
      <c r="FN24" s="1"/>
      <c r="FO24" s="1"/>
    </row>
    <row r="25" spans="1:172" ht="15.75" x14ac:dyDescent="0.25">
      <c r="A25" s="16">
        <v>7.5</v>
      </c>
      <c r="B25" s="17" t="s">
        <v>75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1"/>
      <c r="FN25" s="1"/>
      <c r="FO25" s="1"/>
    </row>
    <row r="26" spans="1:172" ht="15.75" x14ac:dyDescent="0.25">
      <c r="A26" s="16">
        <v>7.6</v>
      </c>
      <c r="B26" s="17" t="s">
        <v>13</v>
      </c>
      <c r="C26" s="18">
        <v>36202.202920411204</v>
      </c>
      <c r="D26" s="18">
        <v>40557.020947685036</v>
      </c>
      <c r="E26" s="18">
        <v>46041.833700000003</v>
      </c>
      <c r="F26" s="18">
        <v>49104.596365073994</v>
      </c>
      <c r="G26" s="18">
        <v>52601.493000000002</v>
      </c>
      <c r="H26" s="18">
        <v>55958.190964033995</v>
      </c>
      <c r="I26" s="18">
        <v>58760</v>
      </c>
      <c r="J26" s="18">
        <v>135943.72208545503</v>
      </c>
      <c r="K26" s="18">
        <v>141563.38400776437</v>
      </c>
      <c r="L26" s="18">
        <v>147691.57422502359</v>
      </c>
      <c r="M26" s="18">
        <v>157061.24060729661</v>
      </c>
      <c r="N26" s="18">
        <v>178885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1"/>
      <c r="FN26" s="1"/>
      <c r="FO26" s="1"/>
    </row>
    <row r="27" spans="1:172" ht="30" x14ac:dyDescent="0.25">
      <c r="A27" s="16">
        <v>7.7</v>
      </c>
      <c r="B27" s="17" t="s">
        <v>14</v>
      </c>
      <c r="C27" s="18">
        <v>761929.46522359282</v>
      </c>
      <c r="D27" s="18">
        <v>876741.02337092313</v>
      </c>
      <c r="E27" s="18">
        <v>1099258.3732520118</v>
      </c>
      <c r="F27" s="18">
        <v>1236621.5032268316</v>
      </c>
      <c r="G27" s="18">
        <v>1440540</v>
      </c>
      <c r="H27" s="18">
        <v>1658061.5399999998</v>
      </c>
      <c r="I27" s="18">
        <v>1731274.4015600001</v>
      </c>
      <c r="J27" s="18">
        <v>1766700</v>
      </c>
      <c r="K27" s="18">
        <v>1717999.7342802803</v>
      </c>
      <c r="L27" s="18">
        <v>1801437.4557713177</v>
      </c>
      <c r="M27" s="18">
        <v>2176155.0865872703</v>
      </c>
      <c r="N27" s="18">
        <v>2439527.9514489989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1"/>
      <c r="FN27" s="1"/>
      <c r="FO27" s="1"/>
    </row>
    <row r="28" spans="1:172" ht="15.75" x14ac:dyDescent="0.25">
      <c r="A28" s="19" t="s">
        <v>34</v>
      </c>
      <c r="B28" s="17" t="s">
        <v>15</v>
      </c>
      <c r="C28" s="18">
        <v>2942743</v>
      </c>
      <c r="D28" s="18">
        <v>3461651.9999999995</v>
      </c>
      <c r="E28" s="18">
        <v>4116751</v>
      </c>
      <c r="F28" s="18">
        <v>4481687</v>
      </c>
      <c r="G28" s="18">
        <v>4988117.6310000001</v>
      </c>
      <c r="H28" s="18">
        <v>5456482</v>
      </c>
      <c r="I28" s="18">
        <v>6227936</v>
      </c>
      <c r="J28" s="18">
        <v>7207791</v>
      </c>
      <c r="K28" s="18">
        <v>7646745</v>
      </c>
      <c r="L28" s="18">
        <v>8496298.8938280903</v>
      </c>
      <c r="M28" s="18">
        <v>8696300</v>
      </c>
      <c r="N28" s="18">
        <v>9136332.7799999993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1"/>
      <c r="FN28" s="1"/>
      <c r="FO28" s="1"/>
    </row>
    <row r="29" spans="1:172" ht="30" x14ac:dyDescent="0.25">
      <c r="A29" s="19" t="s">
        <v>35</v>
      </c>
      <c r="B29" s="17" t="s">
        <v>16</v>
      </c>
      <c r="C29" s="18">
        <v>3481417.3024962866</v>
      </c>
      <c r="D29" s="18">
        <v>3969395.0215333519</v>
      </c>
      <c r="E29" s="18">
        <v>4564674.3912000004</v>
      </c>
      <c r="F29" s="18">
        <v>5093008.4939999999</v>
      </c>
      <c r="G29" s="18">
        <v>5496819.6276000002</v>
      </c>
      <c r="H29" s="18">
        <v>6085135</v>
      </c>
      <c r="I29" s="18">
        <v>6723281.7114000004</v>
      </c>
      <c r="J29" s="18">
        <v>7404807.5970153268</v>
      </c>
      <c r="K29" s="18">
        <v>8785153.6591970343</v>
      </c>
      <c r="L29" s="18">
        <v>8998053.9389999993</v>
      </c>
      <c r="M29" s="18">
        <v>10127760.192587262</v>
      </c>
      <c r="N29" s="18">
        <v>11411385.1947174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1"/>
      <c r="FN29" s="1"/>
      <c r="FO29" s="1"/>
    </row>
    <row r="30" spans="1:172" ht="15.75" x14ac:dyDescent="0.25">
      <c r="A30" s="19" t="s">
        <v>36</v>
      </c>
      <c r="B30" s="17" t="s">
        <v>51</v>
      </c>
      <c r="C30" s="18">
        <v>1917275.9331128057</v>
      </c>
      <c r="D30" s="18">
        <v>2184966</v>
      </c>
      <c r="E30" s="18">
        <v>2373071</v>
      </c>
      <c r="F30" s="18">
        <v>2828833</v>
      </c>
      <c r="G30" s="18">
        <v>3021026.60666887</v>
      </c>
      <c r="H30" s="18">
        <v>3429572.3021910614</v>
      </c>
      <c r="I30" s="18">
        <v>4000964</v>
      </c>
      <c r="J30" s="18">
        <v>4724794.849936123</v>
      </c>
      <c r="K30" s="18">
        <v>4900525.2682357049</v>
      </c>
      <c r="L30" s="18">
        <v>5154374</v>
      </c>
      <c r="M30" s="18">
        <v>5557831.305491454</v>
      </c>
      <c r="N30" s="18">
        <v>6006933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1"/>
      <c r="FN30" s="1"/>
      <c r="FO30" s="1"/>
    </row>
    <row r="31" spans="1:172" ht="15.75" x14ac:dyDescent="0.25">
      <c r="A31" s="19" t="s">
        <v>37</v>
      </c>
      <c r="B31" s="17" t="s">
        <v>17</v>
      </c>
      <c r="C31" s="18">
        <v>2022268.322923495</v>
      </c>
      <c r="D31" s="18">
        <v>2419177.8083715118</v>
      </c>
      <c r="E31" s="18">
        <v>2739441.6876762984</v>
      </c>
      <c r="F31" s="18">
        <v>3098553.7706092084</v>
      </c>
      <c r="G31" s="18">
        <v>3481652.1666239426</v>
      </c>
      <c r="H31" s="18">
        <v>3938991.8333220324</v>
      </c>
      <c r="I31" s="18">
        <v>4409238.4455365585</v>
      </c>
      <c r="J31" s="18">
        <v>5129068.1831138432</v>
      </c>
      <c r="K31" s="18">
        <v>5876957.1604495598</v>
      </c>
      <c r="L31" s="18">
        <v>5697603.8596702451</v>
      </c>
      <c r="M31" s="18">
        <v>6567428.2780295573</v>
      </c>
      <c r="N31" s="18">
        <v>7318689.9999999991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1"/>
      <c r="FN31" s="1"/>
      <c r="FO31" s="1"/>
    </row>
    <row r="32" spans="1:172" s="28" customFormat="1" ht="15.75" x14ac:dyDescent="0.25">
      <c r="A32" s="29"/>
      <c r="B32" s="30" t="s">
        <v>27</v>
      </c>
      <c r="C32" s="31">
        <f>C17+C20+C28+C29+C30+C31</f>
        <v>20263330.433999788</v>
      </c>
      <c r="D32" s="31">
        <f t="shared" ref="D32:E32" si="16">D17+D20+D28+D29+D30+D31</f>
        <v>24207925.51798518</v>
      </c>
      <c r="E32" s="31">
        <f t="shared" si="16"/>
        <v>26801079.095172431</v>
      </c>
      <c r="F32" s="31">
        <f t="shared" ref="F32:K32" si="17">F17+F20+F28+F29+F30+F31</f>
        <v>29913701.228619915</v>
      </c>
      <c r="G32" s="31">
        <f t="shared" si="17"/>
        <v>32579924.412639897</v>
      </c>
      <c r="H32" s="31">
        <f t="shared" si="17"/>
        <v>36564368.386320993</v>
      </c>
      <c r="I32" s="31">
        <f t="shared" si="17"/>
        <v>41038069.524892569</v>
      </c>
      <c r="J32" s="31">
        <f t="shared" si="17"/>
        <v>46852567.947609343</v>
      </c>
      <c r="K32" s="31">
        <f t="shared" si="17"/>
        <v>51142171.236946426</v>
      </c>
      <c r="L32" s="31">
        <f t="shared" ref="L32" si="18">L17+L20+L28+L29+L30+L31</f>
        <v>51900317.202381678</v>
      </c>
      <c r="M32" s="31">
        <f>M17+M20+M28+M29+M30+M31</f>
        <v>59131659.156764552</v>
      </c>
      <c r="N32" s="31">
        <f>N17+N20+N28+N29+N30+N31</f>
        <v>67265469.174836814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27"/>
      <c r="FN32" s="27"/>
      <c r="FO32" s="27"/>
    </row>
    <row r="33" spans="1:172" s="27" customFormat="1" ht="15.75" x14ac:dyDescent="0.25">
      <c r="A33" s="23" t="s">
        <v>24</v>
      </c>
      <c r="B33" s="35" t="s">
        <v>38</v>
      </c>
      <c r="C33" s="25">
        <f>C6+C11+C13+C14+C15+C17+C20+C28+C29+C30+C31</f>
        <v>55192107.413650788</v>
      </c>
      <c r="D33" s="25">
        <f>D6+D11+D13+D14+D15+D17+D20+D28+D29+D30+D31</f>
        <v>64515548.964140065</v>
      </c>
      <c r="E33" s="25">
        <f>E6+E11+E13+E14+E15+E17+E20+E28+E29+E30+E31</f>
        <v>72108295.396636769</v>
      </c>
      <c r="F33" s="25">
        <f>F6+F11+F13+F14+F15+F17+F20+F28+F29+F30+F31</f>
        <v>82423325.687412977</v>
      </c>
      <c r="G33" s="25">
        <f t="shared" ref="G33:K33" si="19">G6+G11+G13+G14+G15+G17+G20+G28+G29+G30+G31</f>
        <v>91525289.081256717</v>
      </c>
      <c r="H33" s="25">
        <f t="shared" si="19"/>
        <v>103915554.92687686</v>
      </c>
      <c r="I33" s="25">
        <f t="shared" si="19"/>
        <v>117283888.79233246</v>
      </c>
      <c r="J33" s="25">
        <f t="shared" si="19"/>
        <v>131343422.33025563</v>
      </c>
      <c r="K33" s="25">
        <f t="shared" si="19"/>
        <v>144015115.96297729</v>
      </c>
      <c r="L33" s="25">
        <f t="shared" ref="L33:M33" si="20">L6+L11+L13+L14+L15+L17+L20+L28+L29+L30+L31</f>
        <v>143834927.95215067</v>
      </c>
      <c r="M33" s="25">
        <f t="shared" si="20"/>
        <v>169298946.51674205</v>
      </c>
      <c r="N33" s="25">
        <f t="shared" ref="N33" si="21">N6+N11+N13+N14+N15+N17+N20+N28+N29+N30+N31</f>
        <v>191417664.65963751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P33" s="28"/>
    </row>
    <row r="34" spans="1:172" ht="15.75" x14ac:dyDescent="0.25">
      <c r="A34" s="21" t="s">
        <v>40</v>
      </c>
      <c r="B34" s="22" t="s">
        <v>22</v>
      </c>
      <c r="C34" s="39">
        <v>7700384</v>
      </c>
      <c r="D34" s="39">
        <v>9515745</v>
      </c>
      <c r="E34" s="39">
        <v>10380816</v>
      </c>
      <c r="F34" s="39">
        <v>11388002</v>
      </c>
      <c r="G34" s="39">
        <v>12779210</v>
      </c>
      <c r="H34" s="39">
        <v>14312262</v>
      </c>
      <c r="I34" s="39">
        <v>17205319.294521719</v>
      </c>
      <c r="J34" s="39">
        <v>18793078</v>
      </c>
      <c r="K34" s="39">
        <v>18734107.533306248</v>
      </c>
      <c r="L34" s="39">
        <v>19989808.155422397</v>
      </c>
      <c r="M34" s="39">
        <v>26090583.859168157</v>
      </c>
      <c r="N34" s="39">
        <v>32280932.085002728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72" ht="15.75" x14ac:dyDescent="0.25">
      <c r="A35" s="21" t="s">
        <v>41</v>
      </c>
      <c r="B35" s="22" t="s">
        <v>21</v>
      </c>
      <c r="C35" s="39">
        <v>1331883.9999999998</v>
      </c>
      <c r="D35" s="39">
        <v>1581757.8408524639</v>
      </c>
      <c r="E35" s="39">
        <v>1726791.9999999998</v>
      </c>
      <c r="F35" s="39">
        <v>1634013</v>
      </c>
      <c r="G35" s="39">
        <v>1403525.0000000002</v>
      </c>
      <c r="H35" s="39">
        <v>1512259</v>
      </c>
      <c r="I35" s="39">
        <v>1579731</v>
      </c>
      <c r="J35" s="39">
        <v>920929.00000000012</v>
      </c>
      <c r="K35" s="39">
        <v>1034895.9999999999</v>
      </c>
      <c r="L35" s="39">
        <v>2214100</v>
      </c>
      <c r="M35" s="39">
        <v>3296872</v>
      </c>
      <c r="N35" s="39">
        <v>3356700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72" s="28" customFormat="1" ht="15.75" x14ac:dyDescent="0.25">
      <c r="A36" s="36" t="s">
        <v>42</v>
      </c>
      <c r="B36" s="37" t="s">
        <v>52</v>
      </c>
      <c r="C36" s="31">
        <f>C33+C34-C35</f>
        <v>61560607.413650788</v>
      </c>
      <c r="D36" s="31">
        <f t="shared" ref="D36:E36" si="22">D33+D34-D35</f>
        <v>72449536.123287588</v>
      </c>
      <c r="E36" s="31">
        <f t="shared" si="22"/>
        <v>80762319.396636769</v>
      </c>
      <c r="F36" s="31">
        <f t="shared" ref="F36:M36" si="23">F33+F34-F35</f>
        <v>92177314.687412977</v>
      </c>
      <c r="G36" s="31">
        <f t="shared" si="23"/>
        <v>102900974.08125672</v>
      </c>
      <c r="H36" s="31">
        <f t="shared" si="23"/>
        <v>116715557.92687686</v>
      </c>
      <c r="I36" s="31">
        <f t="shared" si="23"/>
        <v>132909477.08685416</v>
      </c>
      <c r="J36" s="31">
        <f t="shared" si="23"/>
        <v>149215571.33025563</v>
      </c>
      <c r="K36" s="31">
        <f t="shared" si="23"/>
        <v>161714327.49628353</v>
      </c>
      <c r="L36" s="31">
        <f t="shared" si="23"/>
        <v>161610636.10757306</v>
      </c>
      <c r="M36" s="31">
        <f t="shared" si="23"/>
        <v>192092658.37591022</v>
      </c>
      <c r="N36" s="31">
        <f t="shared" ref="N36" si="24">N33+N34-N35</f>
        <v>220341896.74464023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</row>
    <row r="37" spans="1:172" ht="15.75" x14ac:dyDescent="0.25">
      <c r="A37" s="21" t="s">
        <v>43</v>
      </c>
      <c r="B37" s="22" t="s">
        <v>39</v>
      </c>
      <c r="C37" s="40">
        <v>609060</v>
      </c>
      <c r="D37" s="40">
        <v>617130</v>
      </c>
      <c r="E37" s="40">
        <v>625300</v>
      </c>
      <c r="F37" s="40">
        <v>633590</v>
      </c>
      <c r="G37" s="40">
        <v>641990</v>
      </c>
      <c r="H37" s="40">
        <v>650490</v>
      </c>
      <c r="I37" s="40">
        <v>659110</v>
      </c>
      <c r="J37" s="40">
        <v>667840</v>
      </c>
      <c r="K37" s="40">
        <v>676690</v>
      </c>
      <c r="L37" s="40">
        <v>694020</v>
      </c>
      <c r="M37" s="40">
        <v>702890</v>
      </c>
      <c r="N37" s="40">
        <v>711490</v>
      </c>
    </row>
    <row r="38" spans="1:172" s="28" customFormat="1" ht="15.75" x14ac:dyDescent="0.25">
      <c r="A38" s="36" t="s">
        <v>44</v>
      </c>
      <c r="B38" s="37" t="s">
        <v>55</v>
      </c>
      <c r="C38" s="31">
        <f>C36/C37*1000</f>
        <v>101074.78313080942</v>
      </c>
      <c r="D38" s="31">
        <f t="shared" ref="D38:E38" si="25">D36/D37*1000</f>
        <v>117397.52746307518</v>
      </c>
      <c r="E38" s="31">
        <f t="shared" si="25"/>
        <v>129157.71533125982</v>
      </c>
      <c r="F38" s="31">
        <f t="shared" ref="F38:L38" si="26">F36/F37*1000</f>
        <v>145484.16908002491</v>
      </c>
      <c r="G38" s="31">
        <f t="shared" si="26"/>
        <v>160284.38773385365</v>
      </c>
      <c r="H38" s="31">
        <f t="shared" si="26"/>
        <v>179427.13635394373</v>
      </c>
      <c r="I38" s="31">
        <f t="shared" si="26"/>
        <v>201649.91744451481</v>
      </c>
      <c r="J38" s="31">
        <f t="shared" si="26"/>
        <v>223430.11998421123</v>
      </c>
      <c r="K38" s="31">
        <f t="shared" si="26"/>
        <v>238978.45024499184</v>
      </c>
      <c r="L38" s="31">
        <f t="shared" si="26"/>
        <v>232861.6410299027</v>
      </c>
      <c r="M38" s="31">
        <f>M36/M37*1000</f>
        <v>273289.78698787891</v>
      </c>
      <c r="N38" s="31">
        <f>N36/N37*1000</f>
        <v>309690.7851756739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4"/>
      <c r="BI38" s="4"/>
      <c r="BJ38" s="32"/>
      <c r="BK38" s="32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</row>
    <row r="39" spans="1:172" x14ac:dyDescent="0.25">
      <c r="A39" s="41" t="s">
        <v>71</v>
      </c>
      <c r="B39" s="41"/>
      <c r="C39" s="41"/>
      <c r="D39" s="41"/>
    </row>
    <row r="40" spans="1:172" x14ac:dyDescent="0.25">
      <c r="B40" s="2" t="s">
        <v>76</v>
      </c>
    </row>
    <row r="41" spans="1:172" x14ac:dyDescent="0.25">
      <c r="B41" s="2" t="s">
        <v>73</v>
      </c>
    </row>
  </sheetData>
  <sheetProtection formatColumns="0" formatRows="0"/>
  <mergeCells count="1">
    <mergeCell ref="A39:D39"/>
  </mergeCells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19" max="1048575" man="1"/>
    <brk id="35" max="1048575" man="1"/>
    <brk id="99" max="95" man="1"/>
    <brk id="135" max="1048575" man="1"/>
    <brk id="159" max="1048575" man="1"/>
    <brk id="167" max="9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L41"/>
  <sheetViews>
    <sheetView zoomScale="78" zoomScaleNormal="78" zoomScaleSheetLayoutView="100" workbookViewId="0">
      <pane xSplit="2" ySplit="5" topLeftCell="C30" activePane="bottomRight" state="frozen"/>
      <selection activeCell="AU25" sqref="AU25"/>
      <selection pane="topRight" activeCell="AU25" sqref="AU25"/>
      <selection pane="bottomLeft" activeCell="AU25" sqref="AU25"/>
      <selection pane="bottomRight" activeCell="AU25" sqref="AU25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7" width="11.140625" style="2" customWidth="1"/>
    <col min="8" max="14" width="11.85546875" style="1" customWidth="1"/>
    <col min="15" max="31" width="9.140625" style="2" customWidth="1"/>
    <col min="32" max="32" width="12.42578125" style="2" customWidth="1"/>
    <col min="33" max="54" width="9.140625" style="2" customWidth="1"/>
    <col min="55" max="55" width="12.140625" style="2" customWidth="1"/>
    <col min="56" max="59" width="9.140625" style="2" customWidth="1"/>
    <col min="60" max="64" width="9.140625" style="2" hidden="1" customWidth="1"/>
    <col min="65" max="65" width="9.140625" style="2" customWidth="1"/>
    <col min="66" max="70" width="9.140625" style="2" hidden="1" customWidth="1"/>
    <col min="71" max="71" width="9.140625" style="2" customWidth="1"/>
    <col min="72" max="76" width="9.140625" style="2" hidden="1" customWidth="1"/>
    <col min="77" max="77" width="9.140625" style="2" customWidth="1"/>
    <col min="78" max="82" width="9.140625" style="2" hidden="1" customWidth="1"/>
    <col min="83" max="83" width="9.140625" style="2" customWidth="1"/>
    <col min="84" max="88" width="9.140625" style="2" hidden="1" customWidth="1"/>
    <col min="89" max="89" width="9.140625" style="1" customWidth="1"/>
    <col min="90" max="94" width="9.140625" style="1" hidden="1" customWidth="1"/>
    <col min="95" max="95" width="9.140625" style="1" customWidth="1"/>
    <col min="96" max="100" width="9.140625" style="1" hidden="1" customWidth="1"/>
    <col min="101" max="101" width="9.140625" style="1" customWidth="1"/>
    <col min="102" max="106" width="9.140625" style="1" hidden="1" customWidth="1"/>
    <col min="107" max="107" width="9.140625" style="1" customWidth="1"/>
    <col min="108" max="137" width="9.140625" style="2" customWidth="1"/>
    <col min="138" max="138" width="9.140625" style="2" hidden="1" customWidth="1"/>
    <col min="139" max="146" width="9.140625" style="2" customWidth="1"/>
    <col min="147" max="147" width="9.140625" style="2" hidden="1" customWidth="1"/>
    <col min="148" max="152" width="9.140625" style="2" customWidth="1"/>
    <col min="153" max="153" width="9.140625" style="2" hidden="1" customWidth="1"/>
    <col min="154" max="163" width="9.140625" style="2" customWidth="1"/>
    <col min="164" max="164" width="9.140625" style="2"/>
    <col min="165" max="167" width="8.85546875" style="2"/>
    <col min="168" max="168" width="12.7109375" style="2" bestFit="1" customWidth="1"/>
    <col min="169" max="16384" width="8.85546875" style="2"/>
  </cols>
  <sheetData>
    <row r="1" spans="1:168" ht="18.75" x14ac:dyDescent="0.3">
      <c r="A1" s="2" t="s">
        <v>50</v>
      </c>
      <c r="B1" s="5" t="s">
        <v>63</v>
      </c>
    </row>
    <row r="2" spans="1:168" ht="15.75" x14ac:dyDescent="0.25">
      <c r="A2" s="6" t="s">
        <v>46</v>
      </c>
      <c r="I2" s="1" t="str">
        <f>[1]GSVA_cur!$I$3</f>
        <v>As on 01.08.2024</v>
      </c>
    </row>
    <row r="3" spans="1:168" ht="15.75" x14ac:dyDescent="0.25">
      <c r="A3" s="6"/>
    </row>
    <row r="4" spans="1:168" ht="15.75" x14ac:dyDescent="0.25">
      <c r="A4" s="6"/>
      <c r="E4" s="7"/>
      <c r="F4" s="7" t="s">
        <v>54</v>
      </c>
      <c r="G4" s="7"/>
    </row>
    <row r="5" spans="1:168" ht="15.75" x14ac:dyDescent="0.25">
      <c r="A5" s="9" t="s">
        <v>0</v>
      </c>
      <c r="B5" s="10" t="s">
        <v>1</v>
      </c>
      <c r="C5" s="11" t="s">
        <v>18</v>
      </c>
      <c r="D5" s="11" t="s">
        <v>19</v>
      </c>
      <c r="E5" s="11" t="s">
        <v>20</v>
      </c>
      <c r="F5" s="11" t="s">
        <v>53</v>
      </c>
      <c r="G5" s="11" t="s">
        <v>62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</row>
    <row r="6" spans="1:168" s="27" customFormat="1" ht="15.75" x14ac:dyDescent="0.25">
      <c r="A6" s="23" t="s">
        <v>23</v>
      </c>
      <c r="B6" s="24" t="s">
        <v>2</v>
      </c>
      <c r="C6" s="25">
        <f>SUM(C7:C10)</f>
        <v>10736422.064002607</v>
      </c>
      <c r="D6" s="25">
        <f t="shared" ref="D6:M6" si="0">SUM(D7:D10)</f>
        <v>9255883.7818748597</v>
      </c>
      <c r="E6" s="25">
        <f t="shared" si="0"/>
        <v>11713736.410118826</v>
      </c>
      <c r="F6" s="25">
        <f t="shared" si="0"/>
        <v>11714466.083320966</v>
      </c>
      <c r="G6" s="25">
        <f t="shared" si="0"/>
        <v>11529690.558828237</v>
      </c>
      <c r="H6" s="25">
        <f t="shared" si="0"/>
        <v>13321077.547810843</v>
      </c>
      <c r="I6" s="25">
        <f t="shared" si="0"/>
        <v>14544521.013161592</v>
      </c>
      <c r="J6" s="25">
        <f t="shared" si="0"/>
        <v>13282319.905122809</v>
      </c>
      <c r="K6" s="25">
        <f t="shared" si="0"/>
        <v>14621512.301584549</v>
      </c>
      <c r="L6" s="25">
        <f t="shared" si="0"/>
        <v>14711150.396981001</v>
      </c>
      <c r="M6" s="25">
        <f t="shared" si="0"/>
        <v>15600701.5986885</v>
      </c>
      <c r="N6" s="25">
        <f t="shared" ref="N6" si="1">SUM(N7:N10)</f>
        <v>16347382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L6" s="28"/>
    </row>
    <row r="7" spans="1:168" ht="15.75" x14ac:dyDescent="0.25">
      <c r="A7" s="16">
        <v>1.1000000000000001</v>
      </c>
      <c r="B7" s="17" t="s">
        <v>56</v>
      </c>
      <c r="C7" s="18">
        <v>7950971.6306544375</v>
      </c>
      <c r="D7" s="18">
        <v>6301794.3743604477</v>
      </c>
      <c r="E7" s="18">
        <v>8650200.2875594776</v>
      </c>
      <c r="F7" s="18">
        <v>8421258.4683162048</v>
      </c>
      <c r="G7" s="18">
        <v>7789789.9617916467</v>
      </c>
      <c r="H7" s="18">
        <v>8369156</v>
      </c>
      <c r="I7" s="18">
        <v>9365085.5639999993</v>
      </c>
      <c r="J7" s="18">
        <v>7857306.7881960003</v>
      </c>
      <c r="K7" s="18">
        <v>9051600</v>
      </c>
      <c r="L7" s="18">
        <v>9151950.3969810009</v>
      </c>
      <c r="M7" s="18">
        <v>9744074.5986885</v>
      </c>
      <c r="N7" s="18">
        <v>10336581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1"/>
      <c r="FJ7" s="1"/>
      <c r="FK7" s="1"/>
    </row>
    <row r="8" spans="1:168" ht="15.75" x14ac:dyDescent="0.25">
      <c r="A8" s="16">
        <v>1.2</v>
      </c>
      <c r="B8" s="17" t="s">
        <v>57</v>
      </c>
      <c r="C8" s="18">
        <v>1850549.3243854605</v>
      </c>
      <c r="D8" s="18">
        <v>1929944.0021617101</v>
      </c>
      <c r="E8" s="18">
        <v>2098122.02282573</v>
      </c>
      <c r="F8" s="18">
        <v>2214619.1876516622</v>
      </c>
      <c r="G8" s="18">
        <v>2303203.9551577289</v>
      </c>
      <c r="H8" s="18">
        <v>2391380</v>
      </c>
      <c r="I8" s="18">
        <v>2520999.8941924805</v>
      </c>
      <c r="J8" s="18">
        <v>2844948.3805962144</v>
      </c>
      <c r="K8" s="18">
        <v>2987480</v>
      </c>
      <c r="L8" s="18">
        <v>3140000</v>
      </c>
      <c r="M8" s="18">
        <v>3324500</v>
      </c>
      <c r="N8" s="18">
        <v>3411746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1"/>
      <c r="FJ8" s="1"/>
      <c r="FK8" s="1"/>
    </row>
    <row r="9" spans="1:168" ht="15.75" x14ac:dyDescent="0.25">
      <c r="A9" s="16">
        <v>1.3</v>
      </c>
      <c r="B9" s="17" t="s">
        <v>58</v>
      </c>
      <c r="C9" s="18">
        <v>611317.54727097938</v>
      </c>
      <c r="D9" s="18">
        <v>698233.57792054873</v>
      </c>
      <c r="E9" s="18">
        <v>608902.52734445303</v>
      </c>
      <c r="F9" s="18">
        <v>660636.33047683747</v>
      </c>
      <c r="G9" s="18">
        <v>1002344.0886804021</v>
      </c>
      <c r="H9" s="18">
        <v>2105924.9303175248</v>
      </c>
      <c r="I9" s="18">
        <v>2116454.5549691124</v>
      </c>
      <c r="J9" s="18">
        <v>2014864.7363305951</v>
      </c>
      <c r="K9" s="18">
        <v>2051132.3015845502</v>
      </c>
      <c r="L9" s="18">
        <v>1972700</v>
      </c>
      <c r="M9" s="18">
        <v>1992427</v>
      </c>
      <c r="N9" s="18">
        <v>2040486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1"/>
      <c r="FJ9" s="1"/>
      <c r="FK9" s="1"/>
    </row>
    <row r="10" spans="1:168" ht="15.75" x14ac:dyDescent="0.25">
      <c r="A10" s="16">
        <v>1.4</v>
      </c>
      <c r="B10" s="17" t="s">
        <v>59</v>
      </c>
      <c r="C10" s="18">
        <v>323583.56169173005</v>
      </c>
      <c r="D10" s="18">
        <v>325911.8274321541</v>
      </c>
      <c r="E10" s="18">
        <v>356511.5723891643</v>
      </c>
      <c r="F10" s="18">
        <v>417952.096876261</v>
      </c>
      <c r="G10" s="18">
        <v>434352.55319845828</v>
      </c>
      <c r="H10" s="18">
        <v>454616.61749331758</v>
      </c>
      <c r="I10" s="18">
        <v>541981</v>
      </c>
      <c r="J10" s="18">
        <v>565200</v>
      </c>
      <c r="K10" s="18">
        <v>531300</v>
      </c>
      <c r="L10" s="18">
        <v>446500</v>
      </c>
      <c r="M10" s="18">
        <v>539700</v>
      </c>
      <c r="N10" s="18">
        <v>558569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1"/>
      <c r="FJ10" s="1"/>
      <c r="FK10" s="1"/>
    </row>
    <row r="11" spans="1:168" ht="15.75" x14ac:dyDescent="0.25">
      <c r="A11" s="19" t="s">
        <v>28</v>
      </c>
      <c r="B11" s="17" t="s">
        <v>3</v>
      </c>
      <c r="C11" s="18">
        <v>1850611</v>
      </c>
      <c r="D11" s="18">
        <v>2295376</v>
      </c>
      <c r="E11" s="18">
        <v>1928115.8399999996</v>
      </c>
      <c r="F11" s="18">
        <v>2131146.821810524</v>
      </c>
      <c r="G11" s="18">
        <v>3729506.9381684172</v>
      </c>
      <c r="H11" s="18">
        <v>3938359.3267058479</v>
      </c>
      <c r="I11" s="18">
        <v>4273119.8694758452</v>
      </c>
      <c r="J11" s="18">
        <v>4362855.3867348377</v>
      </c>
      <c r="K11" s="18">
        <v>4295667.4137791237</v>
      </c>
      <c r="L11" s="18">
        <v>3500184.3925214997</v>
      </c>
      <c r="M11" s="18">
        <v>3519199.4921256001</v>
      </c>
      <c r="N11" s="18">
        <v>3707476.6649543201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1"/>
      <c r="FJ11" s="1"/>
      <c r="FK11" s="1"/>
    </row>
    <row r="12" spans="1:168" s="28" customFormat="1" ht="15.75" x14ac:dyDescent="0.25">
      <c r="A12" s="29"/>
      <c r="B12" s="30" t="s">
        <v>25</v>
      </c>
      <c r="C12" s="31">
        <f>C6+C11</f>
        <v>12587033.064002607</v>
      </c>
      <c r="D12" s="31">
        <f t="shared" ref="D12:M12" si="2">D6+D11</f>
        <v>11551259.78187486</v>
      </c>
      <c r="E12" s="31">
        <f t="shared" si="2"/>
        <v>13641852.250118826</v>
      </c>
      <c r="F12" s="31">
        <f t="shared" si="2"/>
        <v>13845612.905131489</v>
      </c>
      <c r="G12" s="31">
        <f t="shared" si="2"/>
        <v>15259197.496996654</v>
      </c>
      <c r="H12" s="31">
        <f t="shared" si="2"/>
        <v>17259436.874516692</v>
      </c>
      <c r="I12" s="31">
        <f t="shared" si="2"/>
        <v>18817640.882637437</v>
      </c>
      <c r="J12" s="31">
        <f t="shared" si="2"/>
        <v>17645175.291857645</v>
      </c>
      <c r="K12" s="31">
        <f t="shared" si="2"/>
        <v>18917179.715363674</v>
      </c>
      <c r="L12" s="31">
        <f t="shared" si="2"/>
        <v>18211334.789502501</v>
      </c>
      <c r="M12" s="31">
        <f t="shared" si="2"/>
        <v>19119901.090814099</v>
      </c>
      <c r="N12" s="31">
        <f t="shared" ref="N12" si="3">N6+N11</f>
        <v>20054858.66495432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27"/>
      <c r="FJ12" s="27"/>
      <c r="FK12" s="27"/>
    </row>
    <row r="13" spans="1:168" s="1" customFormat="1" ht="15.75" x14ac:dyDescent="0.25">
      <c r="A13" s="13" t="s">
        <v>29</v>
      </c>
      <c r="B13" s="14" t="s">
        <v>4</v>
      </c>
      <c r="C13" s="15">
        <v>15681930.701665072</v>
      </c>
      <c r="D13" s="15">
        <v>19338449.050354447</v>
      </c>
      <c r="E13" s="15">
        <v>19838757.579812359</v>
      </c>
      <c r="F13" s="15">
        <v>24024735.429152764</v>
      </c>
      <c r="G13" s="15">
        <v>27820643.626958899</v>
      </c>
      <c r="H13" s="15">
        <v>30825273.138670467</v>
      </c>
      <c r="I13" s="15">
        <v>34308529.003340229</v>
      </c>
      <c r="J13" s="15">
        <v>38665712.186764434</v>
      </c>
      <c r="K13" s="15">
        <v>40892857.2087221</v>
      </c>
      <c r="L13" s="15">
        <v>38729625.062380701</v>
      </c>
      <c r="M13" s="15">
        <v>42954292.109855399</v>
      </c>
      <c r="N13" s="15">
        <v>44015189.936753377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L13" s="2"/>
    </row>
    <row r="14" spans="1:168" ht="30" x14ac:dyDescent="0.25">
      <c r="A14" s="19" t="s">
        <v>30</v>
      </c>
      <c r="B14" s="17" t="s">
        <v>5</v>
      </c>
      <c r="C14" s="20">
        <v>2190546</v>
      </c>
      <c r="D14" s="20">
        <v>2421859</v>
      </c>
      <c r="E14" s="20">
        <v>2539561.6783633707</v>
      </c>
      <c r="F14" s="20">
        <v>2643683.707176269</v>
      </c>
      <c r="G14" s="20">
        <v>2839316.3015073128</v>
      </c>
      <c r="H14" s="15">
        <v>2953400</v>
      </c>
      <c r="I14" s="15">
        <v>3210345.8000000003</v>
      </c>
      <c r="J14" s="15">
        <v>3334741.3940228312</v>
      </c>
      <c r="K14" s="15">
        <v>3824948.3789441851</v>
      </c>
      <c r="L14" s="15">
        <v>4044955.4453699994</v>
      </c>
      <c r="M14" s="15">
        <v>4253641.5465098666</v>
      </c>
      <c r="N14" s="15">
        <v>4460710.8275742419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3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3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3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1"/>
      <c r="FJ14" s="1"/>
      <c r="FK14" s="1"/>
    </row>
    <row r="15" spans="1:168" ht="15.75" x14ac:dyDescent="0.25">
      <c r="A15" s="19" t="s">
        <v>31</v>
      </c>
      <c r="B15" s="17" t="s">
        <v>6</v>
      </c>
      <c r="C15" s="20">
        <v>4469266.7934641</v>
      </c>
      <c r="D15" s="20">
        <v>4612283.7386059258</v>
      </c>
      <c r="E15" s="20">
        <v>5004327.8563874289</v>
      </c>
      <c r="F15" s="20">
        <v>5142692</v>
      </c>
      <c r="G15" s="20">
        <v>5122121.2319999998</v>
      </c>
      <c r="H15" s="15">
        <v>5135761</v>
      </c>
      <c r="I15" s="15">
        <v>5371002</v>
      </c>
      <c r="J15" s="15">
        <v>6034320.7469999995</v>
      </c>
      <c r="K15" s="15">
        <v>6104318.8676652005</v>
      </c>
      <c r="L15" s="15">
        <v>7525818.6788707739</v>
      </c>
      <c r="M15" s="15">
        <v>8226383.0129698897</v>
      </c>
      <c r="N15" s="15">
        <v>8999663.0161890592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3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3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3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1"/>
      <c r="FJ15" s="1"/>
      <c r="FK15" s="1"/>
    </row>
    <row r="16" spans="1:168" s="28" customFormat="1" ht="15.75" x14ac:dyDescent="0.25">
      <c r="A16" s="29"/>
      <c r="B16" s="30" t="s">
        <v>26</v>
      </c>
      <c r="C16" s="31">
        <f>+C13+C14+C15</f>
        <v>22341743.495129175</v>
      </c>
      <c r="D16" s="31">
        <f t="shared" ref="D16:J16" si="4">+D13+D14+D15</f>
        <v>26372591.788960375</v>
      </c>
      <c r="E16" s="31">
        <f t="shared" si="4"/>
        <v>27382647.11456316</v>
      </c>
      <c r="F16" s="31">
        <f t="shared" si="4"/>
        <v>31811111.136329032</v>
      </c>
      <c r="G16" s="31">
        <f t="shared" si="4"/>
        <v>35782081.160466209</v>
      </c>
      <c r="H16" s="31">
        <f t="shared" si="4"/>
        <v>38914434.138670467</v>
      </c>
      <c r="I16" s="31">
        <f t="shared" si="4"/>
        <v>42889876.803340226</v>
      </c>
      <c r="J16" s="31">
        <f t="shared" si="4"/>
        <v>48034774.327787265</v>
      </c>
      <c r="K16" s="31">
        <f t="shared" ref="K16:M16" si="5">+K13+K14+K15</f>
        <v>50822124.455331489</v>
      </c>
      <c r="L16" s="31">
        <f t="shared" si="5"/>
        <v>50300399.186621472</v>
      </c>
      <c r="M16" s="31">
        <f t="shared" si="5"/>
        <v>55434316.669335157</v>
      </c>
      <c r="N16" s="31">
        <f t="shared" ref="N16" si="6">+N13+N14+N15</f>
        <v>57475563.780516677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2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26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26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27"/>
      <c r="FJ16" s="27"/>
      <c r="FK16" s="27"/>
    </row>
    <row r="17" spans="1:168" s="27" customFormat="1" ht="15.75" x14ac:dyDescent="0.25">
      <c r="A17" s="23" t="s">
        <v>32</v>
      </c>
      <c r="B17" s="24" t="s">
        <v>7</v>
      </c>
      <c r="C17" s="25">
        <f>C18+C19</f>
        <v>6646396.1412174683</v>
      </c>
      <c r="D17" s="25">
        <f t="shared" ref="D17:J17" si="7">D18+D19</f>
        <v>7862424.1099105859</v>
      </c>
      <c r="E17" s="25">
        <f t="shared" si="7"/>
        <v>8098296.8332079034</v>
      </c>
      <c r="F17" s="25">
        <f t="shared" si="7"/>
        <v>8932421.4070283175</v>
      </c>
      <c r="G17" s="25">
        <f t="shared" si="7"/>
        <v>9575555.7483343557</v>
      </c>
      <c r="H17" s="25">
        <f t="shared" si="7"/>
        <v>10648017.992147803</v>
      </c>
      <c r="I17" s="25">
        <f t="shared" si="7"/>
        <v>11957724.205181982</v>
      </c>
      <c r="J17" s="25">
        <f t="shared" si="7"/>
        <v>13344820.21298309</v>
      </c>
      <c r="K17" s="25">
        <f t="shared" ref="K17:M17" si="8">K18+K19</f>
        <v>14616581.579280401</v>
      </c>
      <c r="L17" s="25">
        <f t="shared" si="8"/>
        <v>12832721.00283399</v>
      </c>
      <c r="M17" s="25">
        <f t="shared" si="8"/>
        <v>13857576.237788081</v>
      </c>
      <c r="N17" s="25">
        <f t="shared" ref="N17" si="9">N18+N19</f>
        <v>14439594.43977518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L17" s="28"/>
    </row>
    <row r="18" spans="1:168" ht="15.75" x14ac:dyDescent="0.25">
      <c r="A18" s="16">
        <v>6.1</v>
      </c>
      <c r="B18" s="17" t="s">
        <v>72</v>
      </c>
      <c r="C18" s="18">
        <v>6646396.1412174683</v>
      </c>
      <c r="D18" s="18">
        <v>7862424.1099105859</v>
      </c>
      <c r="E18" s="18">
        <v>8098296.8332079034</v>
      </c>
      <c r="F18" s="18">
        <v>8932421.4070283175</v>
      </c>
      <c r="G18" s="18">
        <v>9575555.7483343557</v>
      </c>
      <c r="H18" s="18">
        <v>10648017.992147803</v>
      </c>
      <c r="I18" s="18">
        <v>11957724.205181982</v>
      </c>
      <c r="J18" s="18">
        <v>13344820.21298309</v>
      </c>
      <c r="K18" s="18">
        <v>14616581.579280401</v>
      </c>
      <c r="L18" s="18">
        <v>12832721.00283399</v>
      </c>
      <c r="M18" s="18">
        <v>13857576.237788081</v>
      </c>
      <c r="N18" s="18">
        <v>14439594.43977518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1"/>
      <c r="FJ18" s="1"/>
      <c r="FK18" s="1"/>
    </row>
    <row r="19" spans="1:168" ht="15.75" x14ac:dyDescent="0.25">
      <c r="A19" s="16">
        <v>6.2</v>
      </c>
      <c r="B19" s="17" t="s">
        <v>8</v>
      </c>
      <c r="C19" s="20"/>
      <c r="D19" s="20"/>
      <c r="E19" s="20"/>
      <c r="F19" s="20"/>
      <c r="G19" s="20"/>
      <c r="H19" s="15"/>
      <c r="I19" s="15"/>
      <c r="J19" s="15"/>
      <c r="K19" s="15"/>
      <c r="L19" s="15"/>
      <c r="M19" s="15"/>
      <c r="N19" s="1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1"/>
      <c r="FJ19" s="1"/>
      <c r="FK19" s="1"/>
    </row>
    <row r="20" spans="1:168" s="27" customFormat="1" ht="30" x14ac:dyDescent="0.25">
      <c r="A20" s="33" t="s">
        <v>33</v>
      </c>
      <c r="B20" s="34" t="s">
        <v>9</v>
      </c>
      <c r="C20" s="25">
        <f>SUM(C21:C27)</f>
        <v>3253229.7342497311</v>
      </c>
      <c r="D20" s="25">
        <f t="shared" ref="D20:M20" si="10">SUM(D21:D27)</f>
        <v>3537497.1875069486</v>
      </c>
      <c r="E20" s="25">
        <f t="shared" si="10"/>
        <v>3655799.4563202448</v>
      </c>
      <c r="F20" s="25">
        <f t="shared" si="10"/>
        <v>3923809.3833631533</v>
      </c>
      <c r="G20" s="25">
        <f t="shared" si="10"/>
        <v>4326616.9084131699</v>
      </c>
      <c r="H20" s="25">
        <f t="shared" si="10"/>
        <v>4659508.1489631403</v>
      </c>
      <c r="I20" s="25">
        <f t="shared" si="10"/>
        <v>4659483.6711830357</v>
      </c>
      <c r="J20" s="25">
        <f t="shared" si="10"/>
        <v>4980028.4240746787</v>
      </c>
      <c r="K20" s="25">
        <f t="shared" si="10"/>
        <v>5031948.3297522226</v>
      </c>
      <c r="L20" s="25">
        <f t="shared" si="10"/>
        <v>4754877.2284195255</v>
      </c>
      <c r="M20" s="25">
        <f t="shared" si="10"/>
        <v>6476209.3788152533</v>
      </c>
      <c r="N20" s="25">
        <f t="shared" ref="N20" si="11">SUM(N21:N27)</f>
        <v>8267682.5819478547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L20" s="28"/>
    </row>
    <row r="21" spans="1:168" ht="15.75" x14ac:dyDescent="0.25">
      <c r="A21" s="16">
        <v>7.1</v>
      </c>
      <c r="B21" s="17" t="s">
        <v>10</v>
      </c>
      <c r="C21" s="18">
        <v>328792</v>
      </c>
      <c r="D21" s="18">
        <v>346418</v>
      </c>
      <c r="E21" s="18">
        <v>357047</v>
      </c>
      <c r="F21" s="18">
        <v>414052.00000000006</v>
      </c>
      <c r="G21" s="18">
        <v>451770</v>
      </c>
      <c r="H21" s="18">
        <v>487916</v>
      </c>
      <c r="I21" s="18">
        <v>400091.12</v>
      </c>
      <c r="J21" s="18">
        <v>535242</v>
      </c>
      <c r="K21" s="18">
        <v>491313</v>
      </c>
      <c r="L21" s="18">
        <v>322075.31589823402</v>
      </c>
      <c r="M21" s="18">
        <v>395549</v>
      </c>
      <c r="N21" s="18">
        <v>450900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1"/>
      <c r="FJ21" s="1"/>
      <c r="FK21" s="1"/>
    </row>
    <row r="22" spans="1:168" ht="15.75" x14ac:dyDescent="0.25">
      <c r="A22" s="16">
        <v>7.2</v>
      </c>
      <c r="B22" s="17" t="s">
        <v>74</v>
      </c>
      <c r="C22" s="20">
        <v>2126306.0661057271</v>
      </c>
      <c r="D22" s="20">
        <v>2339398.0312569831</v>
      </c>
      <c r="E22" s="20">
        <v>2303149.2586221201</v>
      </c>
      <c r="F22" s="20">
        <v>2399881.5274842493</v>
      </c>
      <c r="G22" s="20">
        <v>2611071.1019028635</v>
      </c>
      <c r="H22" s="15">
        <v>2819810</v>
      </c>
      <c r="I22" s="15">
        <v>2947140.9795621051</v>
      </c>
      <c r="J22" s="15">
        <v>3118075.1563767069</v>
      </c>
      <c r="K22" s="15">
        <v>3261506.6135700387</v>
      </c>
      <c r="L22" s="15">
        <v>3235823.3986177095</v>
      </c>
      <c r="M22" s="15">
        <v>4656157.435077644</v>
      </c>
      <c r="N22" s="15">
        <v>6301177.856890576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1"/>
      <c r="FJ22" s="1"/>
      <c r="FK22" s="1"/>
    </row>
    <row r="23" spans="1:168" ht="15.75" x14ac:dyDescent="0.25">
      <c r="A23" s="16">
        <v>7.3</v>
      </c>
      <c r="B23" s="17" t="s">
        <v>11</v>
      </c>
      <c r="C23" s="20"/>
      <c r="D23" s="20"/>
      <c r="E23" s="20"/>
      <c r="F23" s="20"/>
      <c r="G23" s="20"/>
      <c r="H23" s="15"/>
      <c r="I23" s="15"/>
      <c r="J23" s="15"/>
      <c r="K23" s="15"/>
      <c r="L23" s="15"/>
      <c r="M23" s="15"/>
      <c r="N23" s="15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1"/>
      <c r="FJ23" s="1"/>
      <c r="FK23" s="1"/>
    </row>
    <row r="24" spans="1:168" ht="15.75" x14ac:dyDescent="0.25">
      <c r="A24" s="16">
        <v>7.4</v>
      </c>
      <c r="B24" s="17" t="s">
        <v>12</v>
      </c>
      <c r="C24" s="20"/>
      <c r="D24" s="20"/>
      <c r="E24" s="20"/>
      <c r="F24" s="20"/>
      <c r="G24" s="20"/>
      <c r="H24" s="15"/>
      <c r="I24" s="15"/>
      <c r="J24" s="15"/>
      <c r="K24" s="15"/>
      <c r="L24" s="15"/>
      <c r="M24" s="15"/>
      <c r="N24" s="1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1"/>
      <c r="FJ24" s="1"/>
      <c r="FK24" s="1"/>
    </row>
    <row r="25" spans="1:168" ht="15.75" x14ac:dyDescent="0.25">
      <c r="A25" s="16">
        <v>7.5</v>
      </c>
      <c r="B25" s="17" t="s">
        <v>75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1"/>
      <c r="FJ25" s="1"/>
      <c r="FK25" s="1"/>
    </row>
    <row r="26" spans="1:168" ht="15.75" x14ac:dyDescent="0.25">
      <c r="A26" s="16">
        <v>7.6</v>
      </c>
      <c r="B26" s="17" t="s">
        <v>13</v>
      </c>
      <c r="C26" s="18">
        <v>36202.202920411204</v>
      </c>
      <c r="D26" s="18">
        <v>37245.648747689098</v>
      </c>
      <c r="E26" s="18">
        <v>40970.759877177697</v>
      </c>
      <c r="F26" s="18">
        <v>42556.562108072176</v>
      </c>
      <c r="G26" s="18">
        <v>44897.173024016149</v>
      </c>
      <c r="H26" s="18">
        <v>40248.63179061671</v>
      </c>
      <c r="I26" s="18">
        <v>41375.593480753974</v>
      </c>
      <c r="J26" s="18">
        <v>93961.568902001396</v>
      </c>
      <c r="K26" s="18">
        <v>97907.954795885453</v>
      </c>
      <c r="L26" s="18">
        <v>57021.592873123685</v>
      </c>
      <c r="M26" s="18">
        <v>115266.58244276875</v>
      </c>
      <c r="N26" s="18">
        <v>124113.36604240318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1"/>
      <c r="FJ26" s="1"/>
      <c r="FK26" s="1"/>
    </row>
    <row r="27" spans="1:168" ht="30" x14ac:dyDescent="0.25">
      <c r="A27" s="16">
        <v>7.7</v>
      </c>
      <c r="B27" s="17" t="s">
        <v>14</v>
      </c>
      <c r="C27" s="18">
        <v>761929.46522359282</v>
      </c>
      <c r="D27" s="18">
        <v>814435.50750227622</v>
      </c>
      <c r="E27" s="18">
        <v>954632.43782094656</v>
      </c>
      <c r="F27" s="18">
        <v>1067319.293770832</v>
      </c>
      <c r="G27" s="18">
        <v>1218878.63348629</v>
      </c>
      <c r="H27" s="18">
        <v>1311533.5171725242</v>
      </c>
      <c r="I27" s="18">
        <v>1270875.978140176</v>
      </c>
      <c r="J27" s="18">
        <v>1232749.6987959708</v>
      </c>
      <c r="K27" s="18">
        <v>1181220.7613862986</v>
      </c>
      <c r="L27" s="18">
        <v>1139956.9210304583</v>
      </c>
      <c r="M27" s="18">
        <v>1309236.3612948402</v>
      </c>
      <c r="N27" s="18">
        <v>1391491.3590148755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1"/>
      <c r="FJ27" s="1"/>
      <c r="FK27" s="1"/>
    </row>
    <row r="28" spans="1:168" ht="15.75" x14ac:dyDescent="0.25">
      <c r="A28" s="19" t="s">
        <v>34</v>
      </c>
      <c r="B28" s="17" t="s">
        <v>15</v>
      </c>
      <c r="C28" s="18">
        <v>2942743</v>
      </c>
      <c r="D28" s="18">
        <v>3392892</v>
      </c>
      <c r="E28" s="18">
        <v>3768414</v>
      </c>
      <c r="F28" s="18">
        <v>4039739.8079999997</v>
      </c>
      <c r="G28" s="18">
        <v>4395236.9111040002</v>
      </c>
      <c r="H28" s="18">
        <v>4615025</v>
      </c>
      <c r="I28" s="18">
        <v>5201133.1749999998</v>
      </c>
      <c r="J28" s="18">
        <v>5913688.4199749995</v>
      </c>
      <c r="K28" s="18">
        <v>6274423.4135934757</v>
      </c>
      <c r="L28" s="18">
        <v>6891827.1077207271</v>
      </c>
      <c r="M28" s="18">
        <v>6601854.5104959467</v>
      </c>
      <c r="N28" s="18">
        <v>6687018.4336813446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1"/>
      <c r="FJ28" s="1"/>
      <c r="FK28" s="1"/>
    </row>
    <row r="29" spans="1:168" ht="30" x14ac:dyDescent="0.25">
      <c r="A29" s="19" t="s">
        <v>35</v>
      </c>
      <c r="B29" s="17" t="s">
        <v>16</v>
      </c>
      <c r="C29" s="18">
        <v>3481417.3024962866</v>
      </c>
      <c r="D29" s="18">
        <v>3678626.1204663254</v>
      </c>
      <c r="E29" s="18">
        <v>3997014.9885423407</v>
      </c>
      <c r="F29" s="18">
        <v>4289030.0291714091</v>
      </c>
      <c r="G29" s="18">
        <v>4524256.2730985209</v>
      </c>
      <c r="H29" s="18">
        <v>4810490</v>
      </c>
      <c r="I29" s="18">
        <v>5101881.3955133827</v>
      </c>
      <c r="J29" s="18">
        <v>5430442.5573844444</v>
      </c>
      <c r="K29" s="18">
        <v>6259671.1358970441</v>
      </c>
      <c r="L29" s="18">
        <v>6078354.1188427238</v>
      </c>
      <c r="M29" s="18">
        <v>6454091.6142583089</v>
      </c>
      <c r="N29" s="18">
        <v>6870659.5099604717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1"/>
      <c r="FJ29" s="1"/>
      <c r="FK29" s="1"/>
    </row>
    <row r="30" spans="1:168" ht="15.75" x14ac:dyDescent="0.25">
      <c r="A30" s="19" t="s">
        <v>36</v>
      </c>
      <c r="B30" s="17" t="s">
        <v>51</v>
      </c>
      <c r="C30" s="18">
        <v>1917275.9331128057</v>
      </c>
      <c r="D30" s="18">
        <v>2046868.3916682163</v>
      </c>
      <c r="E30" s="18">
        <v>2118907.1904761903</v>
      </c>
      <c r="F30" s="18">
        <v>2375294.9605238093</v>
      </c>
      <c r="G30" s="18">
        <v>2482183.2337473808</v>
      </c>
      <c r="H30" s="18">
        <v>2690686.6253821608</v>
      </c>
      <c r="I30" s="18">
        <v>3091598.932564103</v>
      </c>
      <c r="J30" s="18">
        <v>3574550.3150404985</v>
      </c>
      <c r="K30" s="18">
        <v>3587776.1512061493</v>
      </c>
      <c r="L30" s="18">
        <v>3604281.0364261679</v>
      </c>
      <c r="M30" s="18">
        <v>3181137.0796348723</v>
      </c>
      <c r="N30" s="18">
        <v>3217736.7118732561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1"/>
      <c r="FJ30" s="1"/>
      <c r="FK30" s="1"/>
    </row>
    <row r="31" spans="1:168" ht="15.75" x14ac:dyDescent="0.25">
      <c r="A31" s="19" t="s">
        <v>37</v>
      </c>
      <c r="B31" s="17" t="s">
        <v>17</v>
      </c>
      <c r="C31" s="18">
        <v>2022268.3229234954</v>
      </c>
      <c r="D31" s="18">
        <v>2258343.522332639</v>
      </c>
      <c r="E31" s="18">
        <v>2486216.9990210603</v>
      </c>
      <c r="F31" s="18">
        <v>2633938.202988504</v>
      </c>
      <c r="G31" s="18">
        <v>2918403.5289112628</v>
      </c>
      <c r="H31" s="18">
        <v>3032221.2665388021</v>
      </c>
      <c r="I31" s="18">
        <v>3332411.171926144</v>
      </c>
      <c r="J31" s="18">
        <v>3778954.2689642478</v>
      </c>
      <c r="K31" s="18">
        <v>4160628.6501296395</v>
      </c>
      <c r="L31" s="18">
        <v>3888032.3541575801</v>
      </c>
      <c r="M31" s="18">
        <v>4010486.7209375114</v>
      </c>
      <c r="N31" s="18">
        <v>4191327.8729652842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1"/>
      <c r="FJ31" s="1"/>
      <c r="FK31" s="1"/>
    </row>
    <row r="32" spans="1:168" s="28" customFormat="1" ht="15.75" x14ac:dyDescent="0.25">
      <c r="A32" s="29"/>
      <c r="B32" s="30" t="s">
        <v>27</v>
      </c>
      <c r="C32" s="31">
        <f>C17+C20+C28+C29+C30+C31</f>
        <v>20263330.433999788</v>
      </c>
      <c r="D32" s="31">
        <f t="shared" ref="D32:K32" si="12">D17+D20+D28+D29+D30+D31</f>
        <v>22776651.331884712</v>
      </c>
      <c r="E32" s="31">
        <f t="shared" si="12"/>
        <v>24124649.467567738</v>
      </c>
      <c r="F32" s="31">
        <f t="shared" si="12"/>
        <v>26194233.791075196</v>
      </c>
      <c r="G32" s="31">
        <f t="shared" si="12"/>
        <v>28222252.60360869</v>
      </c>
      <c r="H32" s="31">
        <f t="shared" si="12"/>
        <v>30455949.033031907</v>
      </c>
      <c r="I32" s="31">
        <f t="shared" si="12"/>
        <v>33344232.551368646</v>
      </c>
      <c r="J32" s="31">
        <f t="shared" si="12"/>
        <v>37022484.198421963</v>
      </c>
      <c r="K32" s="31">
        <f t="shared" si="12"/>
        <v>39931029.259858929</v>
      </c>
      <c r="L32" s="31">
        <f t="shared" ref="L32" si="13">L17+L20+L28+L29+L30+L31</f>
        <v>38050092.848400719</v>
      </c>
      <c r="M32" s="31">
        <f>M17+M20+M28+M29+M30+M31</f>
        <v>40581355.541929975</v>
      </c>
      <c r="N32" s="31">
        <f>N17+N20+N28+N29+N30+N31</f>
        <v>43674019.55020339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27"/>
      <c r="FJ32" s="27"/>
      <c r="FK32" s="27"/>
    </row>
    <row r="33" spans="1:168" s="27" customFormat="1" ht="15.75" x14ac:dyDescent="0.25">
      <c r="A33" s="23" t="s">
        <v>24</v>
      </c>
      <c r="B33" s="35" t="s">
        <v>38</v>
      </c>
      <c r="C33" s="25">
        <f>C6+C11+C13+C14+C15+C17+C20+C28+C29+C30+C31</f>
        <v>55192106.993131571</v>
      </c>
      <c r="D33" s="25">
        <f t="shared" ref="D33:K33" si="14">D6+D11+D13+D14+D15+D17+D20+D28+D29+D30+D31</f>
        <v>60700502.902719945</v>
      </c>
      <c r="E33" s="25">
        <f t="shared" si="14"/>
        <v>65149148.832249723</v>
      </c>
      <c r="F33" s="25">
        <f t="shared" si="14"/>
        <v>71850957.832535714</v>
      </c>
      <c r="G33" s="25">
        <f t="shared" si="14"/>
        <v>79263531.261071548</v>
      </c>
      <c r="H33" s="25">
        <f t="shared" si="14"/>
        <v>86629820.046219051</v>
      </c>
      <c r="I33" s="25">
        <f t="shared" si="14"/>
        <v>95051750.237346321</v>
      </c>
      <c r="J33" s="25">
        <f t="shared" si="14"/>
        <v>102702433.81806687</v>
      </c>
      <c r="K33" s="25">
        <f t="shared" si="14"/>
        <v>109670333.43055409</v>
      </c>
      <c r="L33" s="25">
        <f t="shared" ref="L33:M33" si="15">L6+L11+L13+L14+L15+L17+L20+L28+L29+L30+L31</f>
        <v>106561826.8245247</v>
      </c>
      <c r="M33" s="25">
        <f t="shared" si="15"/>
        <v>115135573.30207922</v>
      </c>
      <c r="N33" s="25">
        <f t="shared" ref="N33" si="16">N6+N11+N13+N14+N15+N17+N20+N28+N29+N30+N31</f>
        <v>121204441.99567439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L33" s="28"/>
    </row>
    <row r="34" spans="1:168" ht="15.75" x14ac:dyDescent="0.25">
      <c r="A34" s="21" t="s">
        <v>40</v>
      </c>
      <c r="B34" s="22" t="s">
        <v>22</v>
      </c>
      <c r="C34" s="39">
        <v>7700384</v>
      </c>
      <c r="D34" s="39">
        <v>9028313.5971891824</v>
      </c>
      <c r="E34" s="39">
        <v>9849890.1345333979</v>
      </c>
      <c r="F34" s="39">
        <v>10777643.674880357</v>
      </c>
      <c r="G34" s="39">
        <v>11661410.456220549</v>
      </c>
      <c r="H34" s="39">
        <v>12827551.501842603</v>
      </c>
      <c r="I34" s="39">
        <v>14961477.087631892</v>
      </c>
      <c r="J34" s="39">
        <v>16218241.162992971</v>
      </c>
      <c r="K34" s="39">
        <v>17593200</v>
      </c>
      <c r="L34" s="39">
        <v>19735937.591848534</v>
      </c>
      <c r="M34" s="39">
        <v>23619769.924293</v>
      </c>
      <c r="N34" s="39">
        <v>27631911.223356217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</row>
    <row r="35" spans="1:168" ht="15.75" x14ac:dyDescent="0.25">
      <c r="A35" s="21" t="s">
        <v>41</v>
      </c>
      <c r="B35" s="22" t="s">
        <v>21</v>
      </c>
      <c r="C35" s="39">
        <v>1331883.9999999998</v>
      </c>
      <c r="D35" s="39">
        <v>1463795.2772416973</v>
      </c>
      <c r="E35" s="39">
        <v>1570652.3324803412</v>
      </c>
      <c r="F35" s="39">
        <v>1485837.1065264</v>
      </c>
      <c r="G35" s="39">
        <v>1478407.9209937679</v>
      </c>
      <c r="H35" s="39">
        <v>1323175.0892894224</v>
      </c>
      <c r="I35" s="39">
        <v>1356254.466521658</v>
      </c>
      <c r="J35" s="39">
        <v>618700</v>
      </c>
      <c r="K35" s="39">
        <v>735800</v>
      </c>
      <c r="L35" s="39">
        <v>2185980.9300000002</v>
      </c>
      <c r="M35" s="39">
        <v>2196600</v>
      </c>
      <c r="N35" s="39">
        <v>2236600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</row>
    <row r="36" spans="1:168" s="28" customFormat="1" ht="15.75" x14ac:dyDescent="0.25">
      <c r="A36" s="36" t="s">
        <v>42</v>
      </c>
      <c r="B36" s="37" t="s">
        <v>52</v>
      </c>
      <c r="C36" s="31">
        <f>C33+C34-C35</f>
        <v>61560606.993131571</v>
      </c>
      <c r="D36" s="31">
        <f t="shared" ref="D36:L36" si="17">D33+D34-D35</f>
        <v>68265021.222667441</v>
      </c>
      <c r="E36" s="31">
        <f t="shared" si="17"/>
        <v>73428386.63430278</v>
      </c>
      <c r="F36" s="31">
        <f t="shared" si="17"/>
        <v>81142764.400889665</v>
      </c>
      <c r="G36" s="31">
        <f t="shared" si="17"/>
        <v>89446533.796298325</v>
      </c>
      <c r="H36" s="31">
        <f t="shared" si="17"/>
        <v>98134196.458772227</v>
      </c>
      <c r="I36" s="31">
        <f t="shared" si="17"/>
        <v>108656972.85845655</v>
      </c>
      <c r="J36" s="31">
        <f t="shared" si="17"/>
        <v>118301974.98105983</v>
      </c>
      <c r="K36" s="31">
        <f t="shared" si="17"/>
        <v>126527733.43055409</v>
      </c>
      <c r="L36" s="31">
        <f t="shared" si="17"/>
        <v>124111783.48637323</v>
      </c>
      <c r="M36" s="31">
        <f t="shared" ref="M36" si="18">M33+M34-M35</f>
        <v>136558743.22637221</v>
      </c>
      <c r="N36" s="31">
        <f t="shared" ref="N36" si="19">N33+N34-N35</f>
        <v>146599753.21903062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</row>
    <row r="37" spans="1:168" s="28" customFormat="1" ht="15.75" x14ac:dyDescent="0.25">
      <c r="A37" s="36" t="s">
        <v>43</v>
      </c>
      <c r="B37" s="37" t="s">
        <v>39</v>
      </c>
      <c r="C37" s="38">
        <f>GSVA_cur!C37</f>
        <v>609060</v>
      </c>
      <c r="D37" s="38">
        <f>GSVA_cur!D37</f>
        <v>617130</v>
      </c>
      <c r="E37" s="38">
        <f>GSVA_cur!E37</f>
        <v>625300</v>
      </c>
      <c r="F37" s="38">
        <f>GSVA_cur!F37</f>
        <v>633590</v>
      </c>
      <c r="G37" s="38">
        <f>GSVA_cur!G37</f>
        <v>641990</v>
      </c>
      <c r="H37" s="38">
        <f>GSVA_cur!H37</f>
        <v>650490</v>
      </c>
      <c r="I37" s="38">
        <f>GSVA_cur!I37</f>
        <v>659110</v>
      </c>
      <c r="J37" s="38">
        <f>GSVA_cur!J37</f>
        <v>667840</v>
      </c>
      <c r="K37" s="38">
        <f>GSVA_cur!K37</f>
        <v>676690</v>
      </c>
      <c r="L37" s="38">
        <f>GSVA_cur!L37</f>
        <v>694020</v>
      </c>
      <c r="M37" s="38">
        <f>GSVA_cur!M37</f>
        <v>702890</v>
      </c>
      <c r="N37" s="38">
        <f>GSVA_cur!N37</f>
        <v>711490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</row>
    <row r="38" spans="1:168" s="28" customFormat="1" ht="15.75" x14ac:dyDescent="0.25">
      <c r="A38" s="36" t="s">
        <v>44</v>
      </c>
      <c r="B38" s="37" t="s">
        <v>55</v>
      </c>
      <c r="C38" s="31">
        <f>C36/C37*1000</f>
        <v>101074.7824403697</v>
      </c>
      <c r="D38" s="31">
        <f t="shared" ref="D38:L38" si="20">D36/D37*1000</f>
        <v>110616.9222411282</v>
      </c>
      <c r="E38" s="31">
        <f t="shared" si="20"/>
        <v>117429.05266960304</v>
      </c>
      <c r="F38" s="31">
        <f t="shared" si="20"/>
        <v>128068.25297256847</v>
      </c>
      <c r="G38" s="31">
        <f t="shared" si="20"/>
        <v>139326.98919967338</v>
      </c>
      <c r="H38" s="31">
        <f t="shared" si="20"/>
        <v>150861.96015122789</v>
      </c>
      <c r="I38" s="31">
        <f t="shared" si="20"/>
        <v>164854.08028774642</v>
      </c>
      <c r="J38" s="31">
        <f t="shared" si="20"/>
        <v>177141.19397020221</v>
      </c>
      <c r="K38" s="31">
        <f t="shared" si="20"/>
        <v>186980.35057493695</v>
      </c>
      <c r="L38" s="31">
        <f t="shared" si="20"/>
        <v>178830.26928096198</v>
      </c>
      <c r="M38" s="31">
        <f>M36/M37*1000</f>
        <v>194281.81255441421</v>
      </c>
      <c r="N38" s="31">
        <f>N36/N37*1000</f>
        <v>206046.11901647333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4"/>
      <c r="BE38" s="4"/>
      <c r="BF38" s="4"/>
      <c r="BG38" s="4"/>
      <c r="BH38" s="2"/>
      <c r="BI38" s="2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</row>
    <row r="39" spans="1:168" x14ac:dyDescent="0.25">
      <c r="A39" s="41" t="s">
        <v>71</v>
      </c>
      <c r="B39" s="41"/>
      <c r="C39" s="41"/>
      <c r="D39" s="41"/>
    </row>
    <row r="40" spans="1:168" x14ac:dyDescent="0.25">
      <c r="B40" s="2" t="s">
        <v>76</v>
      </c>
    </row>
    <row r="41" spans="1:168" x14ac:dyDescent="0.25">
      <c r="B41" s="2" t="s">
        <v>73</v>
      </c>
    </row>
  </sheetData>
  <sheetProtection formatColumns="0" formatRows="0"/>
  <mergeCells count="1">
    <mergeCell ref="A39:D39"/>
  </mergeCells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15" max="1048575" man="1"/>
    <brk id="31" max="1048575" man="1"/>
    <brk id="95" max="95" man="1"/>
    <brk id="131" max="1048575" man="1"/>
    <brk id="155" max="1048575" man="1"/>
    <brk id="163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P41"/>
  <sheetViews>
    <sheetView zoomScale="78" zoomScaleNormal="78" zoomScaleSheetLayoutView="100" workbookViewId="0">
      <pane xSplit="2" ySplit="5" topLeftCell="C30" activePane="bottomRight" state="frozen"/>
      <selection activeCell="AU25" sqref="AU25"/>
      <selection pane="topRight" activeCell="AU25" sqref="AU25"/>
      <selection pane="bottomLeft" activeCell="AU25" sqref="AU25"/>
      <selection pane="bottomRight" activeCell="AU25" sqref="AU25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7" width="11.28515625" style="2" customWidth="1"/>
    <col min="8" max="14" width="11.85546875" style="1" customWidth="1"/>
    <col min="15" max="35" width="9.140625" style="2" customWidth="1"/>
    <col min="36" max="36" width="12.42578125" style="2" customWidth="1"/>
    <col min="37" max="58" width="9.140625" style="2" customWidth="1"/>
    <col min="59" max="59" width="12.140625" style="2" customWidth="1"/>
    <col min="60" max="63" width="9.140625" style="2" customWidth="1"/>
    <col min="64" max="68" width="9.140625" style="2" hidden="1" customWidth="1"/>
    <col min="69" max="69" width="9.140625" style="2" customWidth="1"/>
    <col min="70" max="74" width="9.140625" style="2" hidden="1" customWidth="1"/>
    <col min="75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1" customWidth="1"/>
    <col min="94" max="98" width="9.140625" style="1" hidden="1" customWidth="1"/>
    <col min="99" max="99" width="9.140625" style="1" customWidth="1"/>
    <col min="100" max="104" width="9.140625" style="1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41" width="9.140625" style="2" customWidth="1"/>
    <col min="142" max="142" width="9.140625" style="2" hidden="1" customWidth="1"/>
    <col min="143" max="150" width="9.140625" style="2" customWidth="1"/>
    <col min="151" max="151" width="9.140625" style="2" hidden="1" customWidth="1"/>
    <col min="152" max="156" width="9.140625" style="2" customWidth="1"/>
    <col min="157" max="157" width="9.140625" style="2" hidden="1" customWidth="1"/>
    <col min="158" max="167" width="9.140625" style="2" customWidth="1"/>
    <col min="168" max="171" width="8.85546875" style="2"/>
    <col min="172" max="172" width="12.7109375" style="2" bestFit="1" customWidth="1"/>
    <col min="173" max="16384" width="8.85546875" style="2"/>
  </cols>
  <sheetData>
    <row r="1" spans="1:172" ht="18.75" x14ac:dyDescent="0.3">
      <c r="A1" s="2" t="s">
        <v>50</v>
      </c>
      <c r="B1" s="5" t="s">
        <v>63</v>
      </c>
    </row>
    <row r="2" spans="1:172" ht="15.75" x14ac:dyDescent="0.25">
      <c r="A2" s="6" t="s">
        <v>47</v>
      </c>
      <c r="I2" s="1" t="str">
        <f>[1]GSVA_cur!$I$3</f>
        <v>As on 01.08.2024</v>
      </c>
    </row>
    <row r="3" spans="1:172" ht="15.75" x14ac:dyDescent="0.25">
      <c r="A3" s="6"/>
    </row>
    <row r="4" spans="1:172" ht="15.75" x14ac:dyDescent="0.25">
      <c r="A4" s="6"/>
      <c r="E4" s="7"/>
      <c r="F4" s="7" t="s">
        <v>54</v>
      </c>
      <c r="G4" s="7"/>
    </row>
    <row r="5" spans="1:172" ht="15.75" x14ac:dyDescent="0.25">
      <c r="A5" s="9" t="s">
        <v>0</v>
      </c>
      <c r="B5" s="10" t="s">
        <v>1</v>
      </c>
      <c r="C5" s="11" t="s">
        <v>18</v>
      </c>
      <c r="D5" s="11" t="s">
        <v>19</v>
      </c>
      <c r="E5" s="11" t="s">
        <v>20</v>
      </c>
      <c r="F5" s="11" t="s">
        <v>53</v>
      </c>
      <c r="G5" s="11" t="s">
        <v>62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</row>
    <row r="6" spans="1:172" s="27" customFormat="1" ht="15.75" x14ac:dyDescent="0.25">
      <c r="A6" s="23" t="s">
        <v>23</v>
      </c>
      <c r="B6" s="24" t="s">
        <v>2</v>
      </c>
      <c r="C6" s="25">
        <f>SUM(C7:C10)</f>
        <v>10267727.989699695</v>
      </c>
      <c r="D6" s="25">
        <f t="shared" ref="D6:M6" si="0">SUM(D7:D10)</f>
        <v>9371257.3669133354</v>
      </c>
      <c r="E6" s="25">
        <f t="shared" si="0"/>
        <v>12398620.089966565</v>
      </c>
      <c r="F6" s="25">
        <f t="shared" si="0"/>
        <v>13025121.768587032</v>
      </c>
      <c r="G6" s="25">
        <f t="shared" si="0"/>
        <v>13582077.422573857</v>
      </c>
      <c r="H6" s="25">
        <f t="shared" si="0"/>
        <v>16903373</v>
      </c>
      <c r="I6" s="25">
        <f t="shared" si="0"/>
        <v>19065861.653151423</v>
      </c>
      <c r="J6" s="25">
        <f t="shared" si="0"/>
        <v>18220204.045662336</v>
      </c>
      <c r="K6" s="25">
        <f t="shared" si="0"/>
        <v>22081930.59936383</v>
      </c>
      <c r="L6" s="25">
        <f t="shared" si="0"/>
        <v>23414044.515354928</v>
      </c>
      <c r="M6" s="25">
        <f t="shared" si="0"/>
        <v>25753510.939045232</v>
      </c>
      <c r="N6" s="25">
        <f t="shared" ref="N6" si="1">SUM(N7:N10)</f>
        <v>30257759.362465702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P6" s="28"/>
    </row>
    <row r="7" spans="1:172" ht="15.75" x14ac:dyDescent="0.25">
      <c r="A7" s="16">
        <v>1.1000000000000001</v>
      </c>
      <c r="B7" s="17" t="s">
        <v>56</v>
      </c>
      <c r="C7" s="8">
        <v>7559819.6975240335</v>
      </c>
      <c r="D7" s="8">
        <v>6309441.8627318554</v>
      </c>
      <c r="E7" s="8">
        <v>9014179.3684032448</v>
      </c>
      <c r="F7" s="8">
        <v>9045105.2585876714</v>
      </c>
      <c r="G7" s="8">
        <v>8715834.1245706882</v>
      </c>
      <c r="H7" s="8">
        <v>10233562</v>
      </c>
      <c r="I7" s="8">
        <v>11789090.611076901</v>
      </c>
      <c r="J7" s="8">
        <v>10280354.846246397</v>
      </c>
      <c r="K7" s="8">
        <v>13883337.756694999</v>
      </c>
      <c r="L7" s="8">
        <v>15172143.970000003</v>
      </c>
      <c r="M7" s="8">
        <v>16419596.13193381</v>
      </c>
      <c r="N7" s="8">
        <v>19132887.083365776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1"/>
      <c r="FN7" s="1"/>
      <c r="FO7" s="1"/>
    </row>
    <row r="8" spans="1:172" ht="15.75" x14ac:dyDescent="0.25">
      <c r="A8" s="16">
        <v>1.2</v>
      </c>
      <c r="B8" s="17" t="s">
        <v>57</v>
      </c>
      <c r="C8" s="8">
        <v>1817746.3243854607</v>
      </c>
      <c r="D8" s="8">
        <v>1973767.8027950255</v>
      </c>
      <c r="E8" s="8">
        <v>2272527.2143043145</v>
      </c>
      <c r="F8" s="8">
        <v>2649045.1157008391</v>
      </c>
      <c r="G8" s="8">
        <v>3064318.5200081244</v>
      </c>
      <c r="H8" s="8">
        <v>3429072</v>
      </c>
      <c r="I8" s="8">
        <v>3918426.5324888453</v>
      </c>
      <c r="J8" s="8">
        <v>4528696.3057214273</v>
      </c>
      <c r="K8" s="8">
        <v>4863601.239240801</v>
      </c>
      <c r="L8" s="8">
        <v>5357525.0717326999</v>
      </c>
      <c r="M8" s="8">
        <v>5873598.6270774025</v>
      </c>
      <c r="N8" s="8">
        <v>6444869.227024029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1"/>
      <c r="FN8" s="1"/>
      <c r="FO8" s="1"/>
    </row>
    <row r="9" spans="1:172" ht="15.75" x14ac:dyDescent="0.25">
      <c r="A9" s="16">
        <v>1.3</v>
      </c>
      <c r="B9" s="17" t="s">
        <v>58</v>
      </c>
      <c r="C9" s="8">
        <v>604613.96779020038</v>
      </c>
      <c r="D9" s="8">
        <v>761688.7013864537</v>
      </c>
      <c r="E9" s="8">
        <v>707099.50725900638</v>
      </c>
      <c r="F9" s="8">
        <v>752716.29635266552</v>
      </c>
      <c r="G9" s="8">
        <v>1169552.0838674833</v>
      </c>
      <c r="H9" s="8">
        <v>2532466</v>
      </c>
      <c r="I9" s="8">
        <v>2412692.6346440907</v>
      </c>
      <c r="J9" s="8">
        <v>2362768.1979503608</v>
      </c>
      <c r="K9" s="8">
        <v>2197216.4469885607</v>
      </c>
      <c r="L9" s="8">
        <v>1988900</v>
      </c>
      <c r="M9" s="8">
        <v>2260464.4914464639</v>
      </c>
      <c r="N9" s="8">
        <v>3360476.5101387971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1"/>
      <c r="FN9" s="1"/>
      <c r="FO9" s="1"/>
    </row>
    <row r="10" spans="1:172" ht="15.75" x14ac:dyDescent="0.25">
      <c r="A10" s="16">
        <v>1.4</v>
      </c>
      <c r="B10" s="17" t="s">
        <v>59</v>
      </c>
      <c r="C10" s="8">
        <v>285548</v>
      </c>
      <c r="D10" s="8">
        <v>326359</v>
      </c>
      <c r="E10" s="8">
        <v>404814</v>
      </c>
      <c r="F10" s="8">
        <v>578255.09794585512</v>
      </c>
      <c r="G10" s="8">
        <v>632372.69412756118</v>
      </c>
      <c r="H10" s="8">
        <v>708273</v>
      </c>
      <c r="I10" s="8">
        <v>945651.87494158838</v>
      </c>
      <c r="J10" s="8">
        <v>1048384.6957441539</v>
      </c>
      <c r="K10" s="8">
        <v>1137775.1564394715</v>
      </c>
      <c r="L10" s="8">
        <v>895475.47362222557</v>
      </c>
      <c r="M10" s="8">
        <v>1199851.6885875554</v>
      </c>
      <c r="N10" s="8">
        <v>1319526.5419370998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1"/>
      <c r="FN10" s="1"/>
      <c r="FO10" s="1"/>
    </row>
    <row r="11" spans="1:172" ht="15.75" x14ac:dyDescent="0.25">
      <c r="A11" s="19" t="s">
        <v>28</v>
      </c>
      <c r="B11" s="17" t="s">
        <v>3</v>
      </c>
      <c r="C11" s="8">
        <v>1627230</v>
      </c>
      <c r="D11" s="8">
        <v>2034702</v>
      </c>
      <c r="E11" s="8">
        <v>1735178</v>
      </c>
      <c r="F11" s="8">
        <v>1914872.7417722782</v>
      </c>
      <c r="G11" s="8">
        <v>3092084.656121511</v>
      </c>
      <c r="H11" s="8">
        <v>3305672</v>
      </c>
      <c r="I11" s="8">
        <v>4066172.9721953119</v>
      </c>
      <c r="J11" s="8">
        <v>4812098.9277393604</v>
      </c>
      <c r="K11" s="8">
        <v>4109013.954175381</v>
      </c>
      <c r="L11" s="8">
        <v>2918327.6969802976</v>
      </c>
      <c r="M11" s="8">
        <v>4602100</v>
      </c>
      <c r="N11" s="8">
        <v>5887074.0032346938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1"/>
      <c r="FN11" s="1"/>
      <c r="FO11" s="1"/>
    </row>
    <row r="12" spans="1:172" s="28" customFormat="1" ht="15.75" x14ac:dyDescent="0.25">
      <c r="A12" s="29"/>
      <c r="B12" s="30" t="s">
        <v>25</v>
      </c>
      <c r="C12" s="31">
        <f>C6+C11</f>
        <v>11894957.989699695</v>
      </c>
      <c r="D12" s="31">
        <f t="shared" ref="D12:M12" si="2">D6+D11</f>
        <v>11405959.366913335</v>
      </c>
      <c r="E12" s="31">
        <f t="shared" si="2"/>
        <v>14133798.089966565</v>
      </c>
      <c r="F12" s="31">
        <f t="shared" si="2"/>
        <v>14939994.51035931</v>
      </c>
      <c r="G12" s="31">
        <f t="shared" si="2"/>
        <v>16674162.078695368</v>
      </c>
      <c r="H12" s="31">
        <f t="shared" si="2"/>
        <v>20209045</v>
      </c>
      <c r="I12" s="31">
        <f t="shared" si="2"/>
        <v>23132034.625346735</v>
      </c>
      <c r="J12" s="31">
        <f t="shared" si="2"/>
        <v>23032302.973401695</v>
      </c>
      <c r="K12" s="31">
        <f t="shared" si="2"/>
        <v>26190944.553539209</v>
      </c>
      <c r="L12" s="31">
        <f t="shared" si="2"/>
        <v>26332372.212335225</v>
      </c>
      <c r="M12" s="31">
        <f t="shared" si="2"/>
        <v>30355610.939045232</v>
      </c>
      <c r="N12" s="31">
        <f t="shared" ref="N12" si="3">N6+N11</f>
        <v>36144833.365700394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27"/>
      <c r="FN12" s="27"/>
      <c r="FO12" s="27"/>
    </row>
    <row r="13" spans="1:172" s="1" customFormat="1" ht="15.75" x14ac:dyDescent="0.25">
      <c r="A13" s="13" t="s">
        <v>29</v>
      </c>
      <c r="B13" s="14" t="s">
        <v>4</v>
      </c>
      <c r="C13" s="8">
        <v>11184923.701665072</v>
      </c>
      <c r="D13" s="8">
        <v>16227678.017439516</v>
      </c>
      <c r="E13" s="8">
        <v>17149901.944320623</v>
      </c>
      <c r="F13" s="8">
        <v>21878103.932473704</v>
      </c>
      <c r="G13" s="8">
        <v>25017026.050329085</v>
      </c>
      <c r="H13" s="8">
        <v>28706820.970521566</v>
      </c>
      <c r="I13" s="8">
        <v>32681949.96483393</v>
      </c>
      <c r="J13" s="8">
        <v>39417718.606230505</v>
      </c>
      <c r="K13" s="8">
        <v>43181677.299999997</v>
      </c>
      <c r="L13" s="8">
        <v>42376792</v>
      </c>
      <c r="M13" s="8">
        <v>50922146.801480904</v>
      </c>
      <c r="N13" s="8">
        <v>54543430.32108134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P13" s="2"/>
    </row>
    <row r="14" spans="1:172" ht="30" x14ac:dyDescent="0.25">
      <c r="A14" s="19" t="s">
        <v>30</v>
      </c>
      <c r="B14" s="17" t="s">
        <v>5</v>
      </c>
      <c r="C14" s="8">
        <v>1449863</v>
      </c>
      <c r="D14" s="8">
        <v>1700591</v>
      </c>
      <c r="E14" s="8">
        <v>1912843.9999999998</v>
      </c>
      <c r="F14" s="8">
        <v>2006573.3560000001</v>
      </c>
      <c r="G14" s="8">
        <v>2191029.9781638985</v>
      </c>
      <c r="H14" s="8">
        <v>2171764</v>
      </c>
      <c r="I14" s="8">
        <v>2469074.1244505718</v>
      </c>
      <c r="J14" s="8">
        <v>2753017.6487623877</v>
      </c>
      <c r="K14" s="8">
        <v>3689295.8</v>
      </c>
      <c r="L14" s="8">
        <v>3886792.5500000003</v>
      </c>
      <c r="M14" s="8">
        <v>3295232.1488671196</v>
      </c>
      <c r="N14" s="8">
        <v>3102625.7108902866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3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3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3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1"/>
      <c r="FN14" s="1"/>
      <c r="FO14" s="1"/>
    </row>
    <row r="15" spans="1:172" ht="15.75" x14ac:dyDescent="0.25">
      <c r="A15" s="19" t="s">
        <v>31</v>
      </c>
      <c r="B15" s="17" t="s">
        <v>6</v>
      </c>
      <c r="C15" s="8">
        <v>4258324.7934641009</v>
      </c>
      <c r="D15" s="8">
        <v>4455021.1995964805</v>
      </c>
      <c r="E15" s="8">
        <v>5027337.2932000002</v>
      </c>
      <c r="F15" s="8">
        <v>5249371.3450343357</v>
      </c>
      <c r="G15" s="8">
        <v>5175878.7914676229</v>
      </c>
      <c r="H15" s="8">
        <v>5521152</v>
      </c>
      <c r="I15" s="8">
        <v>6132825.3116286201</v>
      </c>
      <c r="J15" s="8">
        <v>7040729.6000000006</v>
      </c>
      <c r="K15" s="8">
        <v>7401592.8890154976</v>
      </c>
      <c r="L15" s="8">
        <v>7215987.6863852227</v>
      </c>
      <c r="M15" s="8">
        <v>9935563.6964178756</v>
      </c>
      <c r="N15" s="8">
        <v>12165825.226835903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3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3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3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1"/>
      <c r="FN15" s="1"/>
      <c r="FO15" s="1"/>
    </row>
    <row r="16" spans="1:172" s="28" customFormat="1" ht="15.75" x14ac:dyDescent="0.25">
      <c r="A16" s="29"/>
      <c r="B16" s="30" t="s">
        <v>26</v>
      </c>
      <c r="C16" s="31">
        <f>+C13+C14+C15</f>
        <v>16893111.495129172</v>
      </c>
      <c r="D16" s="31">
        <f t="shared" ref="D16:J16" si="4">+D13+D14+D15</f>
        <v>22383290.217035994</v>
      </c>
      <c r="E16" s="31">
        <f t="shared" si="4"/>
        <v>24090083.237520624</v>
      </c>
      <c r="F16" s="31">
        <f t="shared" si="4"/>
        <v>29134048.633508038</v>
      </c>
      <c r="G16" s="31">
        <f t="shared" si="4"/>
        <v>32383934.819960605</v>
      </c>
      <c r="H16" s="31">
        <f t="shared" si="4"/>
        <v>36399736.970521569</v>
      </c>
      <c r="I16" s="31">
        <f t="shared" si="4"/>
        <v>41283849.400913119</v>
      </c>
      <c r="J16" s="31">
        <f t="shared" si="4"/>
        <v>49211465.854992896</v>
      </c>
      <c r="K16" s="31">
        <f t="shared" ref="K16:M16" si="5">+K13+K14+K15</f>
        <v>54272565.98901549</v>
      </c>
      <c r="L16" s="31">
        <f t="shared" si="5"/>
        <v>53479572.236385219</v>
      </c>
      <c r="M16" s="31">
        <f t="shared" si="5"/>
        <v>64152942.646765903</v>
      </c>
      <c r="N16" s="31">
        <f t="shared" ref="N16" si="6">+N13+N14+N15</f>
        <v>69811881.258807525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26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26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26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27"/>
      <c r="FN16" s="27"/>
      <c r="FO16" s="27"/>
    </row>
    <row r="17" spans="1:172" s="27" customFormat="1" ht="15.75" x14ac:dyDescent="0.25">
      <c r="A17" s="23" t="s">
        <v>32</v>
      </c>
      <c r="B17" s="24" t="s">
        <v>7</v>
      </c>
      <c r="C17" s="25">
        <f>C18+C19</f>
        <v>6333321.1412174683</v>
      </c>
      <c r="D17" s="25">
        <f t="shared" ref="D17:J17" si="7">D18+D19</f>
        <v>8074262.8593810415</v>
      </c>
      <c r="E17" s="25">
        <f t="shared" si="7"/>
        <v>8545448.993344117</v>
      </c>
      <c r="F17" s="25">
        <f t="shared" si="7"/>
        <v>9518382.7025447227</v>
      </c>
      <c r="G17" s="25">
        <f t="shared" si="7"/>
        <v>10011582.902473614</v>
      </c>
      <c r="H17" s="25">
        <f t="shared" si="7"/>
        <v>11447971.123689231</v>
      </c>
      <c r="I17" s="25">
        <f t="shared" si="7"/>
        <v>13205985.929660432</v>
      </c>
      <c r="J17" s="25">
        <f t="shared" si="7"/>
        <v>14976105.4</v>
      </c>
      <c r="K17" s="25">
        <f t="shared" ref="K17:M17" si="8">K18+K19</f>
        <v>16632595.1215</v>
      </c>
      <c r="L17" s="25">
        <f t="shared" si="8"/>
        <v>16178441.579937113</v>
      </c>
      <c r="M17" s="25">
        <f t="shared" si="8"/>
        <v>18635871.599436667</v>
      </c>
      <c r="N17" s="25">
        <f t="shared" ref="N17" si="9">N18+N19</f>
        <v>20823664.752279665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P17" s="28"/>
    </row>
    <row r="18" spans="1:172" ht="15.75" x14ac:dyDescent="0.25">
      <c r="A18" s="16">
        <v>6.1</v>
      </c>
      <c r="B18" s="17" t="s">
        <v>72</v>
      </c>
      <c r="C18" s="8">
        <v>6333321.1412174683</v>
      </c>
      <c r="D18" s="8">
        <v>8074262.8593810415</v>
      </c>
      <c r="E18" s="8">
        <v>8545448.993344117</v>
      </c>
      <c r="F18" s="8">
        <v>9518382.7025447227</v>
      </c>
      <c r="G18" s="8">
        <v>10011582.902473614</v>
      </c>
      <c r="H18" s="8">
        <v>11447971.123689231</v>
      </c>
      <c r="I18" s="8">
        <v>13205985.929660432</v>
      </c>
      <c r="J18" s="8">
        <v>14976105.4</v>
      </c>
      <c r="K18" s="8">
        <v>16632595.1215</v>
      </c>
      <c r="L18" s="8">
        <v>16178441.579937113</v>
      </c>
      <c r="M18" s="8">
        <v>18635871.599436667</v>
      </c>
      <c r="N18" s="8">
        <v>20823664.752279665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1"/>
      <c r="FN18" s="1"/>
      <c r="FO18" s="1"/>
    </row>
    <row r="19" spans="1:172" ht="15.75" x14ac:dyDescent="0.25">
      <c r="A19" s="16">
        <v>6.2</v>
      </c>
      <c r="B19" s="17" t="s">
        <v>8</v>
      </c>
      <c r="C19" s="20"/>
      <c r="D19" s="20"/>
      <c r="E19" s="20"/>
      <c r="F19" s="20"/>
      <c r="G19" s="20"/>
      <c r="H19" s="15"/>
      <c r="I19" s="15"/>
      <c r="J19" s="15"/>
      <c r="K19" s="15"/>
      <c r="L19" s="15"/>
      <c r="M19" s="15"/>
      <c r="N19" s="1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1"/>
      <c r="FN19" s="1"/>
      <c r="FO19" s="1"/>
    </row>
    <row r="20" spans="1:172" s="27" customFormat="1" ht="30" x14ac:dyDescent="0.25">
      <c r="A20" s="33" t="s">
        <v>33</v>
      </c>
      <c r="B20" s="34" t="s">
        <v>9</v>
      </c>
      <c r="C20" s="25">
        <f>SUM(C21:C27)</f>
        <v>2708356.7342497311</v>
      </c>
      <c r="D20" s="25">
        <f t="shared" ref="D20:M20" si="10">SUM(D21:D27)</f>
        <v>3103758.8286992786</v>
      </c>
      <c r="E20" s="25">
        <f t="shared" si="10"/>
        <v>3199097.0229520113</v>
      </c>
      <c r="F20" s="25">
        <f t="shared" si="10"/>
        <v>3532597.60377762</v>
      </c>
      <c r="G20" s="25">
        <f t="shared" si="10"/>
        <v>4056907.8845839128</v>
      </c>
      <c r="H20" s="25">
        <f t="shared" si="10"/>
        <v>4457661</v>
      </c>
      <c r="I20" s="25">
        <f>SUM(I21:I27)</f>
        <v>4469415.5479785465</v>
      </c>
      <c r="J20" s="25">
        <f t="shared" si="10"/>
        <v>4992263.9788205698</v>
      </c>
      <c r="K20" s="25">
        <f t="shared" si="10"/>
        <v>4877818.6783755897</v>
      </c>
      <c r="L20" s="25">
        <f t="shared" si="10"/>
        <v>5159452.4659391092</v>
      </c>
      <c r="M20" s="25">
        <f t="shared" si="10"/>
        <v>6866079.6350608431</v>
      </c>
      <c r="N20" s="25">
        <f t="shared" ref="N20" si="11">SUM(N21:N27)</f>
        <v>8712557.3273036331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P20" s="28"/>
    </row>
    <row r="21" spans="1:172" ht="15.75" x14ac:dyDescent="0.25">
      <c r="A21" s="16">
        <v>7.1</v>
      </c>
      <c r="B21" s="17" t="s">
        <v>10</v>
      </c>
      <c r="C21" s="8">
        <v>289953</v>
      </c>
      <c r="D21" s="8">
        <v>318207</v>
      </c>
      <c r="E21" s="8">
        <v>331051</v>
      </c>
      <c r="F21" s="8">
        <v>405915.81824464363</v>
      </c>
      <c r="G21" s="8">
        <v>528329.57423547527</v>
      </c>
      <c r="H21" s="8">
        <v>615964</v>
      </c>
      <c r="I21" s="8">
        <v>492102.10372980771</v>
      </c>
      <c r="J21" s="8">
        <v>607253.99600258272</v>
      </c>
      <c r="K21" s="8">
        <v>537442.65081145731</v>
      </c>
      <c r="L21" s="8">
        <v>539810.3741281383</v>
      </c>
      <c r="M21" s="8">
        <v>583817.2063612839</v>
      </c>
      <c r="N21" s="8">
        <v>643395.35601012444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1"/>
      <c r="FN21" s="1"/>
      <c r="FO21" s="1"/>
    </row>
    <row r="22" spans="1:172" ht="15.75" x14ac:dyDescent="0.25">
      <c r="A22" s="16">
        <v>7.2</v>
      </c>
      <c r="B22" s="17" t="s">
        <v>74</v>
      </c>
      <c r="C22" s="20">
        <v>1768904.0661057271</v>
      </c>
      <c r="D22" s="20">
        <v>2031826.7843806704</v>
      </c>
      <c r="E22" s="20">
        <v>1999735.8159999999</v>
      </c>
      <c r="F22" s="20">
        <v>2140283.1382040996</v>
      </c>
      <c r="G22" s="20">
        <v>2371584.6375432671</v>
      </c>
      <c r="H22" s="15">
        <v>2680200</v>
      </c>
      <c r="I22" s="15">
        <v>2637099.316798476</v>
      </c>
      <c r="J22" s="15">
        <v>2941304.4082760517</v>
      </c>
      <c r="K22" s="15">
        <v>2986487.9092760878</v>
      </c>
      <c r="L22" s="15">
        <v>3143772.3140386939</v>
      </c>
      <c r="M22" s="15">
        <v>4669000</v>
      </c>
      <c r="N22" s="15">
        <v>6258857.5705722552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1"/>
      <c r="FN22" s="1"/>
      <c r="FO22" s="1"/>
    </row>
    <row r="23" spans="1:172" ht="15.75" x14ac:dyDescent="0.25">
      <c r="A23" s="16">
        <v>7.3</v>
      </c>
      <c r="B23" s="17" t="s">
        <v>11</v>
      </c>
      <c r="C23" s="20"/>
      <c r="D23" s="20"/>
      <c r="E23" s="20"/>
      <c r="F23" s="20"/>
      <c r="G23" s="20"/>
      <c r="H23" s="15"/>
      <c r="I23" s="15"/>
      <c r="J23" s="15"/>
      <c r="K23" s="15"/>
      <c r="L23" s="15"/>
      <c r="M23" s="15"/>
      <c r="N23" s="15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1"/>
      <c r="FN23" s="1"/>
      <c r="FO23" s="1"/>
    </row>
    <row r="24" spans="1:172" ht="15.75" x14ac:dyDescent="0.25">
      <c r="A24" s="16">
        <v>7.4</v>
      </c>
      <c r="B24" s="17" t="s">
        <v>12</v>
      </c>
      <c r="C24" s="20"/>
      <c r="D24" s="20"/>
      <c r="E24" s="20"/>
      <c r="F24" s="20"/>
      <c r="G24" s="20"/>
      <c r="H24" s="15"/>
      <c r="I24" s="15"/>
      <c r="J24" s="15"/>
      <c r="K24" s="15"/>
      <c r="L24" s="15"/>
      <c r="M24" s="15"/>
      <c r="N24" s="1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1"/>
      <c r="FN24" s="1"/>
      <c r="FO24" s="1"/>
    </row>
    <row r="25" spans="1:172" ht="15.75" x14ac:dyDescent="0.25">
      <c r="A25" s="16">
        <v>7.5</v>
      </c>
      <c r="B25" s="17" t="s">
        <v>75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1"/>
      <c r="FN25" s="1"/>
      <c r="FO25" s="1"/>
    </row>
    <row r="26" spans="1:172" ht="15.75" x14ac:dyDescent="0.25">
      <c r="A26" s="16">
        <v>7.6</v>
      </c>
      <c r="B26" s="17" t="s">
        <v>13</v>
      </c>
      <c r="C26" s="8">
        <v>30992.202920411204</v>
      </c>
      <c r="D26" s="8">
        <v>35116.020947685036</v>
      </c>
      <c r="E26" s="8">
        <v>38943.833700000003</v>
      </c>
      <c r="F26" s="8">
        <v>41336.55738823452</v>
      </c>
      <c r="G26" s="8">
        <v>44171.403386004495</v>
      </c>
      <c r="H26" s="8">
        <v>47137</v>
      </c>
      <c r="I26" s="8">
        <v>49438.324260982452</v>
      </c>
      <c r="J26" s="8">
        <v>123980.67454193498</v>
      </c>
      <c r="K26" s="8">
        <v>128620.38400776437</v>
      </c>
      <c r="L26" s="8">
        <v>127338.09188182613</v>
      </c>
      <c r="M26" s="8">
        <v>138936.32261555057</v>
      </c>
      <c r="N26" s="8">
        <v>157573.85993850167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1"/>
      <c r="FN26" s="1"/>
      <c r="FO26" s="1"/>
    </row>
    <row r="27" spans="1:172" ht="30" x14ac:dyDescent="0.25">
      <c r="A27" s="16">
        <v>7.7</v>
      </c>
      <c r="B27" s="17" t="s">
        <v>14</v>
      </c>
      <c r="C27" s="8">
        <v>618507.46522359282</v>
      </c>
      <c r="D27" s="8">
        <v>718609.02337092313</v>
      </c>
      <c r="E27" s="8">
        <v>829366.37325201195</v>
      </c>
      <c r="F27" s="8">
        <v>945062.08994064259</v>
      </c>
      <c r="G27" s="8">
        <v>1112822.2694191663</v>
      </c>
      <c r="H27" s="8">
        <v>1114360</v>
      </c>
      <c r="I27" s="8">
        <v>1290775.8031892802</v>
      </c>
      <c r="J27" s="8">
        <v>1319724.8999999999</v>
      </c>
      <c r="K27" s="8">
        <v>1225267.7342802801</v>
      </c>
      <c r="L27" s="8">
        <v>1348531.6858904513</v>
      </c>
      <c r="M27" s="8">
        <v>1474326.1060840089</v>
      </c>
      <c r="N27" s="8">
        <v>1652730.5407827524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1"/>
      <c r="FN27" s="1"/>
      <c r="FO27" s="1"/>
    </row>
    <row r="28" spans="1:172" ht="15.75" x14ac:dyDescent="0.25">
      <c r="A28" s="19" t="s">
        <v>34</v>
      </c>
      <c r="B28" s="17" t="s">
        <v>15</v>
      </c>
      <c r="C28" s="8">
        <v>2896275</v>
      </c>
      <c r="D28" s="8">
        <v>3400333</v>
      </c>
      <c r="E28" s="8">
        <v>4047983</v>
      </c>
      <c r="F28" s="8">
        <v>4399016.8928647172</v>
      </c>
      <c r="G28" s="8">
        <v>4885742.4995708372</v>
      </c>
      <c r="H28" s="8">
        <v>5336089</v>
      </c>
      <c r="I28" s="8">
        <v>6093473.1282927366</v>
      </c>
      <c r="J28" s="8">
        <v>7042011.807</v>
      </c>
      <c r="K28" s="8">
        <v>7492756.7428443832</v>
      </c>
      <c r="L28" s="8">
        <v>8326181.2369228024</v>
      </c>
      <c r="M28" s="8">
        <v>8495423.0962617099</v>
      </c>
      <c r="N28" s="8">
        <v>8932880.8086380269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1"/>
      <c r="FN28" s="1"/>
      <c r="FO28" s="1"/>
    </row>
    <row r="29" spans="1:172" ht="30" x14ac:dyDescent="0.25">
      <c r="A29" s="19" t="s">
        <v>35</v>
      </c>
      <c r="B29" s="17" t="s">
        <v>16</v>
      </c>
      <c r="C29" s="8">
        <v>2879045</v>
      </c>
      <c r="D29" s="8">
        <v>3261534</v>
      </c>
      <c r="E29" s="8">
        <v>3738761.3912</v>
      </c>
      <c r="F29" s="8">
        <v>4161516.8656925932</v>
      </c>
      <c r="G29" s="8">
        <v>4483589.803829358</v>
      </c>
      <c r="H29" s="8">
        <v>4981255</v>
      </c>
      <c r="I29" s="8">
        <v>5578355.8609723039</v>
      </c>
      <c r="J29" s="8">
        <v>6242252.8042839197</v>
      </c>
      <c r="K29" s="8">
        <v>7302677.3829546887</v>
      </c>
      <c r="L29" s="8">
        <v>7418964.7016134476</v>
      </c>
      <c r="M29" s="8">
        <v>8294820.7988772392</v>
      </c>
      <c r="N29" s="8">
        <v>9298721.9575500116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1"/>
      <c r="FN29" s="1"/>
      <c r="FO29" s="1"/>
    </row>
    <row r="30" spans="1:172" ht="15.75" x14ac:dyDescent="0.25">
      <c r="A30" s="19" t="s">
        <v>36</v>
      </c>
      <c r="B30" s="17" t="s">
        <v>51</v>
      </c>
      <c r="C30" s="8">
        <v>1479524.9331128059</v>
      </c>
      <c r="D30" s="8">
        <v>1698941</v>
      </c>
      <c r="E30" s="8">
        <v>1856898</v>
      </c>
      <c r="F30" s="8">
        <v>2236068.5788474926</v>
      </c>
      <c r="G30" s="8">
        <v>2420532.9999999995</v>
      </c>
      <c r="H30" s="8">
        <v>2516211</v>
      </c>
      <c r="I30" s="8">
        <v>3280642.9818882141</v>
      </c>
      <c r="J30" s="8">
        <v>3910526.4344107513</v>
      </c>
      <c r="K30" s="8">
        <v>4091812.0000000005</v>
      </c>
      <c r="L30" s="8">
        <v>4102888.2777224798</v>
      </c>
      <c r="M30" s="8">
        <v>4586680.0922795087</v>
      </c>
      <c r="N30" s="8">
        <v>4972619.6039898964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1"/>
      <c r="FN30" s="1"/>
      <c r="FO30" s="1"/>
    </row>
    <row r="31" spans="1:172" ht="15.75" x14ac:dyDescent="0.25">
      <c r="A31" s="19" t="s">
        <v>37</v>
      </c>
      <c r="B31" s="17" t="s">
        <v>17</v>
      </c>
      <c r="C31" s="8">
        <v>1827854</v>
      </c>
      <c r="D31" s="8">
        <v>2195089</v>
      </c>
      <c r="E31" s="8">
        <v>2479502</v>
      </c>
      <c r="F31" s="8">
        <v>2800827.2008195892</v>
      </c>
      <c r="G31" s="8">
        <v>3107518.3089427194</v>
      </c>
      <c r="H31" s="8">
        <v>3520344</v>
      </c>
      <c r="I31" s="8">
        <v>3967676.8395100278</v>
      </c>
      <c r="J31" s="8">
        <v>4590516.0238868902</v>
      </c>
      <c r="K31" s="8">
        <v>5187413.7507786322</v>
      </c>
      <c r="L31" s="8">
        <v>5113727.6666519856</v>
      </c>
      <c r="M31" s="8">
        <v>5626105.9843364526</v>
      </c>
      <c r="N31" s="8">
        <v>6224563.5208437517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1"/>
      <c r="FN31" s="1"/>
      <c r="FO31" s="1"/>
    </row>
    <row r="32" spans="1:172" s="28" customFormat="1" ht="15.75" x14ac:dyDescent="0.25">
      <c r="A32" s="29"/>
      <c r="B32" s="30" t="s">
        <v>27</v>
      </c>
      <c r="C32" s="31">
        <f>C17+C20+C28+C29+C30+C31</f>
        <v>18124376.808580004</v>
      </c>
      <c r="D32" s="31">
        <f t="shared" ref="D32:L32" si="12">D17+D20+D28+D29+D30+D31</f>
        <v>21733918.688080318</v>
      </c>
      <c r="E32" s="31">
        <f t="shared" si="12"/>
        <v>23867690.407496128</v>
      </c>
      <c r="F32" s="31">
        <f t="shared" si="12"/>
        <v>26648409.844546739</v>
      </c>
      <c r="G32" s="31">
        <f t="shared" si="12"/>
        <v>28965874.399400443</v>
      </c>
      <c r="H32" s="31">
        <f t="shared" si="12"/>
        <v>32259531.123689231</v>
      </c>
      <c r="I32" s="31">
        <f t="shared" si="12"/>
        <v>36595550.288302265</v>
      </c>
      <c r="J32" s="31">
        <f t="shared" si="12"/>
        <v>41753676.448402129</v>
      </c>
      <c r="K32" s="31">
        <f t="shared" si="12"/>
        <v>45585073.676453292</v>
      </c>
      <c r="L32" s="31">
        <f t="shared" si="12"/>
        <v>46299655.928786941</v>
      </c>
      <c r="M32" s="31">
        <f>M17+M20+M28+M29+M30+M31</f>
        <v>52504981.206252418</v>
      </c>
      <c r="N32" s="31">
        <f>N17+N20+N28+N29+N30+N31</f>
        <v>58965007.970604986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27"/>
      <c r="FN32" s="27"/>
      <c r="FO32" s="27"/>
    </row>
    <row r="33" spans="1:172" s="27" customFormat="1" ht="15.75" x14ac:dyDescent="0.25">
      <c r="A33" s="23" t="s">
        <v>24</v>
      </c>
      <c r="B33" s="35" t="s">
        <v>48</v>
      </c>
      <c r="C33" s="25">
        <f>C6+C11+C13+C14+C15+C17+C20+C28+C29+C30+C31</f>
        <v>46912446.293408878</v>
      </c>
      <c r="D33" s="25">
        <f t="shared" ref="D33:L33" si="13">D6+D11+D13+D14+D15+D17+D20+D28+D29+D30+D31</f>
        <v>55523168.272029653</v>
      </c>
      <c r="E33" s="25">
        <f t="shared" si="13"/>
        <v>62091571.73498331</v>
      </c>
      <c r="F33" s="25">
        <f t="shared" si="13"/>
        <v>70722452.988414079</v>
      </c>
      <c r="G33" s="25">
        <f t="shared" si="13"/>
        <v>78023971.298056409</v>
      </c>
      <c r="H33" s="25">
        <f t="shared" si="13"/>
        <v>88868313.094210804</v>
      </c>
      <c r="I33" s="25">
        <f t="shared" si="13"/>
        <v>101011434.31456211</v>
      </c>
      <c r="J33" s="25">
        <f t="shared" si="13"/>
        <v>113997445.27679671</v>
      </c>
      <c r="K33" s="25">
        <f t="shared" si="13"/>
        <v>126048584.21900798</v>
      </c>
      <c r="L33" s="25">
        <f t="shared" si="13"/>
        <v>126111600.37750737</v>
      </c>
      <c r="M33" s="25">
        <f t="shared" ref="M33" si="14">M6+M11+M13+M14+M15+M17+M20+M28+M29+M30+M31</f>
        <v>147013534.79206356</v>
      </c>
      <c r="N33" s="25">
        <f t="shared" ref="N33" si="15">N6+N11+N13+N14+N15+N17+N20+N28+N29+N30+N31</f>
        <v>164921722.59511295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P33" s="28"/>
    </row>
    <row r="34" spans="1:172" s="28" customFormat="1" ht="15.75" x14ac:dyDescent="0.25">
      <c r="A34" s="36" t="s">
        <v>40</v>
      </c>
      <c r="B34" s="37" t="s">
        <v>22</v>
      </c>
      <c r="C34" s="38">
        <f>GSVA_cur!C34</f>
        <v>7700384</v>
      </c>
      <c r="D34" s="38">
        <f>GSVA_cur!D34</f>
        <v>9515745</v>
      </c>
      <c r="E34" s="38">
        <f>GSVA_cur!E34</f>
        <v>10380816</v>
      </c>
      <c r="F34" s="38">
        <f>GSVA_cur!F34</f>
        <v>11388002</v>
      </c>
      <c r="G34" s="38">
        <f>GSVA_cur!G34</f>
        <v>12779210</v>
      </c>
      <c r="H34" s="38">
        <f>GSVA_cur!H34</f>
        <v>14312262</v>
      </c>
      <c r="I34" s="38">
        <f>GSVA_cur!I34</f>
        <v>17205319.294521719</v>
      </c>
      <c r="J34" s="38">
        <f>GSVA_cur!J34</f>
        <v>18793078</v>
      </c>
      <c r="K34" s="38">
        <f>GSVA_cur!K34</f>
        <v>18734107.533306248</v>
      </c>
      <c r="L34" s="38">
        <f>GSVA_cur!L34</f>
        <v>19989808.155422397</v>
      </c>
      <c r="M34" s="38">
        <f>GSVA_cur!M34</f>
        <v>26090583.859168157</v>
      </c>
      <c r="N34" s="38">
        <f>GSVA_cur!N34</f>
        <v>32280932.085002728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</row>
    <row r="35" spans="1:172" s="28" customFormat="1" ht="15.75" x14ac:dyDescent="0.25">
      <c r="A35" s="36" t="s">
        <v>41</v>
      </c>
      <c r="B35" s="37" t="s">
        <v>21</v>
      </c>
      <c r="C35" s="38">
        <f>GSVA_cur!C35</f>
        <v>1331883.9999999998</v>
      </c>
      <c r="D35" s="38">
        <f>GSVA_cur!D35</f>
        <v>1581757.8408524639</v>
      </c>
      <c r="E35" s="38">
        <f>GSVA_cur!E35</f>
        <v>1726791.9999999998</v>
      </c>
      <c r="F35" s="38">
        <f>GSVA_cur!F35</f>
        <v>1634013</v>
      </c>
      <c r="G35" s="38">
        <f>GSVA_cur!G35</f>
        <v>1403525.0000000002</v>
      </c>
      <c r="H35" s="38">
        <f>GSVA_cur!H35</f>
        <v>1512259</v>
      </c>
      <c r="I35" s="38">
        <f>GSVA_cur!I35</f>
        <v>1579731</v>
      </c>
      <c r="J35" s="38">
        <f>GSVA_cur!J35</f>
        <v>920929.00000000012</v>
      </c>
      <c r="K35" s="38">
        <f>GSVA_cur!K35</f>
        <v>1034895.9999999999</v>
      </c>
      <c r="L35" s="38">
        <f>GSVA_cur!L35</f>
        <v>2214100</v>
      </c>
      <c r="M35" s="38">
        <f>GSVA_cur!M35</f>
        <v>3296872</v>
      </c>
      <c r="N35" s="38">
        <f>GSVA_cur!N35</f>
        <v>3356700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</row>
    <row r="36" spans="1:172" s="28" customFormat="1" ht="15.75" x14ac:dyDescent="0.25">
      <c r="A36" s="36" t="s">
        <v>42</v>
      </c>
      <c r="B36" s="37" t="s">
        <v>60</v>
      </c>
      <c r="C36" s="31">
        <f>C33+C34-C35</f>
        <v>53280946.293408878</v>
      </c>
      <c r="D36" s="31">
        <f t="shared" ref="D36:K36" si="16">D33+D34-D35</f>
        <v>63457155.431177191</v>
      </c>
      <c r="E36" s="31">
        <f t="shared" si="16"/>
        <v>70745595.73498331</v>
      </c>
      <c r="F36" s="31">
        <f t="shared" si="16"/>
        <v>80476441.988414079</v>
      </c>
      <c r="G36" s="31">
        <f t="shared" si="16"/>
        <v>89399656.298056409</v>
      </c>
      <c r="H36" s="31">
        <f t="shared" si="16"/>
        <v>101668316.0942108</v>
      </c>
      <c r="I36" s="31">
        <f t="shared" si="16"/>
        <v>116637022.60908383</v>
      </c>
      <c r="J36" s="31">
        <f t="shared" si="16"/>
        <v>131869594.27679671</v>
      </c>
      <c r="K36" s="31">
        <f t="shared" si="16"/>
        <v>143747795.75231424</v>
      </c>
      <c r="L36" s="31">
        <f t="shared" ref="L36:M36" si="17">L33+L34-L35</f>
        <v>143887308.53292978</v>
      </c>
      <c r="M36" s="31">
        <f t="shared" si="17"/>
        <v>169807246.65123171</v>
      </c>
      <c r="N36" s="31">
        <f t="shared" ref="N36" si="18">N33+N34-N35</f>
        <v>193845954.68011567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</row>
    <row r="37" spans="1:172" s="28" customFormat="1" ht="15.75" x14ac:dyDescent="0.25">
      <c r="A37" s="36" t="s">
        <v>43</v>
      </c>
      <c r="B37" s="37" t="s">
        <v>39</v>
      </c>
      <c r="C37" s="38">
        <f>GSVA_const!C37</f>
        <v>609060</v>
      </c>
      <c r="D37" s="38">
        <f>GSVA_const!D37</f>
        <v>617130</v>
      </c>
      <c r="E37" s="38">
        <f>GSVA_const!E37</f>
        <v>625300</v>
      </c>
      <c r="F37" s="38">
        <f>GSVA_const!F37</f>
        <v>633590</v>
      </c>
      <c r="G37" s="38">
        <f>GSVA_const!G37</f>
        <v>641990</v>
      </c>
      <c r="H37" s="38">
        <f>GSVA_const!H37</f>
        <v>650490</v>
      </c>
      <c r="I37" s="38">
        <f>GSVA_const!I37</f>
        <v>659110</v>
      </c>
      <c r="J37" s="38">
        <f>GSVA_const!J37</f>
        <v>667840</v>
      </c>
      <c r="K37" s="38">
        <f>GSVA_const!K37</f>
        <v>676690</v>
      </c>
      <c r="L37" s="38">
        <f>GSVA_const!L37</f>
        <v>694020</v>
      </c>
      <c r="M37" s="38">
        <f>GSVA_const!M37</f>
        <v>702890</v>
      </c>
      <c r="N37" s="38">
        <f>GSVA_const!N37</f>
        <v>711490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</row>
    <row r="38" spans="1:172" s="28" customFormat="1" ht="15.75" x14ac:dyDescent="0.25">
      <c r="A38" s="36" t="s">
        <v>44</v>
      </c>
      <c r="B38" s="37" t="s">
        <v>61</v>
      </c>
      <c r="C38" s="31">
        <f>C36/C37*1000</f>
        <v>87480.619796750529</v>
      </c>
      <c r="D38" s="31">
        <f t="shared" ref="D38:K38" si="19">D36/D37*1000</f>
        <v>102826.23666193054</v>
      </c>
      <c r="E38" s="31">
        <f t="shared" si="19"/>
        <v>113138.64662559301</v>
      </c>
      <c r="F38" s="31">
        <f t="shared" si="19"/>
        <v>127016.59115266037</v>
      </c>
      <c r="G38" s="31">
        <f t="shared" si="19"/>
        <v>139253.97015227092</v>
      </c>
      <c r="H38" s="31">
        <f t="shared" si="19"/>
        <v>156294.97162786638</v>
      </c>
      <c r="I38" s="31">
        <f t="shared" si="19"/>
        <v>176961.39128382795</v>
      </c>
      <c r="J38" s="31">
        <f t="shared" si="19"/>
        <v>197456.86732869656</v>
      </c>
      <c r="K38" s="31">
        <f t="shared" si="19"/>
        <v>212427.84103845817</v>
      </c>
      <c r="L38" s="31">
        <f t="shared" ref="L38" si="20">L36/L37*1000</f>
        <v>207324.44098574936</v>
      </c>
      <c r="M38" s="31">
        <f>M36/M37*1000</f>
        <v>241584.3825509421</v>
      </c>
      <c r="N38" s="31">
        <f>N36/N37*1000</f>
        <v>272450.70862572297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4"/>
      <c r="BI38" s="4"/>
      <c r="BJ38" s="32"/>
      <c r="BK38" s="32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</row>
    <row r="39" spans="1:172" x14ac:dyDescent="0.25">
      <c r="A39" s="41" t="s">
        <v>71</v>
      </c>
      <c r="B39" s="41"/>
      <c r="C39" s="41"/>
      <c r="D39" s="41"/>
    </row>
    <row r="40" spans="1:172" x14ac:dyDescent="0.25">
      <c r="B40" s="2" t="s">
        <v>76</v>
      </c>
    </row>
    <row r="41" spans="1:172" x14ac:dyDescent="0.25">
      <c r="B41" s="2" t="s">
        <v>73</v>
      </c>
    </row>
  </sheetData>
  <sheetProtection formatColumns="0" formatRows="0"/>
  <mergeCells count="1">
    <mergeCell ref="A39:D39"/>
  </mergeCells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19" max="1048575" man="1"/>
    <brk id="35" max="1048575" man="1"/>
    <brk id="99" max="95" man="1"/>
    <brk id="135" max="1048575" man="1"/>
    <brk id="159" max="1048575" man="1"/>
    <brk id="167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L41"/>
  <sheetViews>
    <sheetView zoomScale="78" zoomScaleNormal="78" zoomScaleSheetLayoutView="100" workbookViewId="0">
      <pane xSplit="2" ySplit="5" topLeftCell="C33" activePane="bottomRight" state="frozen"/>
      <selection activeCell="AU25" sqref="AU25"/>
      <selection pane="topRight" activeCell="AU25" sqref="AU25"/>
      <selection pane="bottomLeft" activeCell="AU25" sqref="AU25"/>
      <selection pane="bottomRight" activeCell="AU25" sqref="AU25"/>
    </sheetView>
  </sheetViews>
  <sheetFormatPr defaultColWidth="8.85546875" defaultRowHeight="15" x14ac:dyDescent="0.25"/>
  <cols>
    <col min="1" max="1" width="11" style="2" customWidth="1"/>
    <col min="2" max="2" width="25.7109375" style="2" customWidth="1"/>
    <col min="3" max="7" width="10.85546875" style="2" customWidth="1"/>
    <col min="8" max="14" width="11.85546875" style="1" customWidth="1"/>
    <col min="15" max="31" width="9.140625" style="2" customWidth="1"/>
    <col min="32" max="32" width="12.42578125" style="2" customWidth="1"/>
    <col min="33" max="54" width="9.140625" style="2" customWidth="1"/>
    <col min="55" max="55" width="12.140625" style="2" customWidth="1"/>
    <col min="56" max="59" width="9.140625" style="2" customWidth="1"/>
    <col min="60" max="64" width="9.140625" style="2" hidden="1" customWidth="1"/>
    <col min="65" max="65" width="9.140625" style="2" customWidth="1"/>
    <col min="66" max="70" width="9.140625" style="2" hidden="1" customWidth="1"/>
    <col min="71" max="71" width="9.140625" style="2" customWidth="1"/>
    <col min="72" max="76" width="9.140625" style="2" hidden="1" customWidth="1"/>
    <col min="77" max="77" width="9.140625" style="2" customWidth="1"/>
    <col min="78" max="82" width="9.140625" style="2" hidden="1" customWidth="1"/>
    <col min="83" max="83" width="9.140625" style="2" customWidth="1"/>
    <col min="84" max="88" width="9.140625" style="2" hidden="1" customWidth="1"/>
    <col min="89" max="89" width="9.140625" style="1" customWidth="1"/>
    <col min="90" max="94" width="9.140625" style="1" hidden="1" customWidth="1"/>
    <col min="95" max="95" width="9.140625" style="1" customWidth="1"/>
    <col min="96" max="100" width="9.140625" style="1" hidden="1" customWidth="1"/>
    <col min="101" max="101" width="9.140625" style="1" customWidth="1"/>
    <col min="102" max="106" width="9.140625" style="1" hidden="1" customWidth="1"/>
    <col min="107" max="107" width="9.140625" style="1" customWidth="1"/>
    <col min="108" max="137" width="9.140625" style="2" customWidth="1"/>
    <col min="138" max="138" width="9.140625" style="2" hidden="1" customWidth="1"/>
    <col min="139" max="146" width="9.140625" style="2" customWidth="1"/>
    <col min="147" max="147" width="9.140625" style="2" hidden="1" customWidth="1"/>
    <col min="148" max="152" width="9.140625" style="2" customWidth="1"/>
    <col min="153" max="153" width="9.140625" style="2" hidden="1" customWidth="1"/>
    <col min="154" max="163" width="9.140625" style="2" customWidth="1"/>
    <col min="164" max="167" width="8.85546875" style="2"/>
    <col min="168" max="168" width="12.7109375" style="2" bestFit="1" customWidth="1"/>
    <col min="169" max="16384" width="8.85546875" style="2"/>
  </cols>
  <sheetData>
    <row r="1" spans="1:168" ht="18.75" x14ac:dyDescent="0.3">
      <c r="A1" s="2" t="s">
        <v>50</v>
      </c>
      <c r="B1" s="5" t="s">
        <v>63</v>
      </c>
    </row>
    <row r="2" spans="1:168" ht="15.75" x14ac:dyDescent="0.25">
      <c r="A2" s="6" t="s">
        <v>49</v>
      </c>
      <c r="I2" s="1" t="str">
        <f>[1]GSVA_cur!$I$3</f>
        <v>As on 01.08.2024</v>
      </c>
    </row>
    <row r="3" spans="1:168" ht="15.75" x14ac:dyDescent="0.25">
      <c r="A3" s="6"/>
    </row>
    <row r="4" spans="1:168" ht="15.75" x14ac:dyDescent="0.25">
      <c r="A4" s="6"/>
      <c r="E4" s="7"/>
      <c r="F4" s="7" t="s">
        <v>54</v>
      </c>
      <c r="G4" s="7"/>
    </row>
    <row r="5" spans="1:168" ht="15.75" x14ac:dyDescent="0.25">
      <c r="A5" s="9" t="s">
        <v>0</v>
      </c>
      <c r="B5" s="10" t="s">
        <v>1</v>
      </c>
      <c r="C5" s="11" t="s">
        <v>18</v>
      </c>
      <c r="D5" s="11" t="s">
        <v>19</v>
      </c>
      <c r="E5" s="11" t="s">
        <v>20</v>
      </c>
      <c r="F5" s="11" t="s">
        <v>53</v>
      </c>
      <c r="G5" s="11" t="s">
        <v>62</v>
      </c>
      <c r="H5" s="12" t="s">
        <v>64</v>
      </c>
      <c r="I5" s="12" t="s">
        <v>65</v>
      </c>
      <c r="J5" s="12" t="s">
        <v>66</v>
      </c>
      <c r="K5" s="12" t="s">
        <v>67</v>
      </c>
      <c r="L5" s="12" t="s">
        <v>68</v>
      </c>
      <c r="M5" s="12" t="s">
        <v>69</v>
      </c>
      <c r="N5" s="12" t="s">
        <v>70</v>
      </c>
    </row>
    <row r="6" spans="1:168" s="27" customFormat="1" ht="30" x14ac:dyDescent="0.25">
      <c r="A6" s="23" t="s">
        <v>23</v>
      </c>
      <c r="B6" s="24" t="s">
        <v>2</v>
      </c>
      <c r="C6" s="25">
        <f>SUM(C7:C10)</f>
        <v>10267727.569180474</v>
      </c>
      <c r="D6" s="25">
        <f t="shared" ref="D6:M6" si="0">SUM(D7:D10)</f>
        <v>8749763.5694388561</v>
      </c>
      <c r="E6" s="25">
        <f t="shared" si="0"/>
        <v>11163043.837729661</v>
      </c>
      <c r="F6" s="25">
        <f t="shared" si="0"/>
        <v>11104495.365756111</v>
      </c>
      <c r="G6" s="25">
        <f t="shared" si="0"/>
        <v>10895802.783435246</v>
      </c>
      <c r="H6" s="25">
        <f t="shared" si="0"/>
        <v>11610355</v>
      </c>
      <c r="I6" s="25">
        <f t="shared" si="0"/>
        <v>13836416.553519133</v>
      </c>
      <c r="J6" s="25">
        <f t="shared" si="0"/>
        <v>12366683.045945842</v>
      </c>
      <c r="K6" s="25">
        <f t="shared" si="0"/>
        <v>13863496.818250667</v>
      </c>
      <c r="L6" s="25">
        <f t="shared" si="0"/>
        <v>13957824.47409467</v>
      </c>
      <c r="M6" s="25">
        <f t="shared" si="0"/>
        <v>14729999.823508963</v>
      </c>
      <c r="N6" s="25">
        <f t="shared" ref="N6" si="1">SUM(N7:N10)</f>
        <v>15422510.150527822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L6" s="28"/>
    </row>
    <row r="7" spans="1:168" ht="15.75" x14ac:dyDescent="0.25">
      <c r="A7" s="16">
        <v>1.1000000000000001</v>
      </c>
      <c r="B7" s="17" t="s">
        <v>56</v>
      </c>
      <c r="C7" s="8">
        <v>7559819.6975240335</v>
      </c>
      <c r="D7" s="8">
        <v>5877480.989356596</v>
      </c>
      <c r="E7" s="8">
        <v>8187059.2875594785</v>
      </c>
      <c r="F7" s="8">
        <v>7913255.0558789661</v>
      </c>
      <c r="G7" s="8">
        <v>7263046.8727553496</v>
      </c>
      <c r="H7" s="8">
        <v>7816675.9999999991</v>
      </c>
      <c r="I7" s="8">
        <v>8783375.4252294023</v>
      </c>
      <c r="J7" s="8">
        <v>7053050.4664592091</v>
      </c>
      <c r="K7" s="8">
        <v>8430152.0502466336</v>
      </c>
      <c r="L7" s="8">
        <v>8525088.3171473537</v>
      </c>
      <c r="M7" s="8">
        <v>9015473.7351429351</v>
      </c>
      <c r="N7" s="8">
        <v>9559054.9517314471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1"/>
      <c r="FJ7" s="1"/>
      <c r="FK7" s="1"/>
    </row>
    <row r="8" spans="1:168" ht="15.75" x14ac:dyDescent="0.25">
      <c r="A8" s="16">
        <v>1.2</v>
      </c>
      <c r="B8" s="17" t="s">
        <v>57</v>
      </c>
      <c r="C8" s="8">
        <v>1817746.3243854607</v>
      </c>
      <c r="D8" s="8">
        <v>1895049.0021617112</v>
      </c>
      <c r="E8" s="8">
        <v>2059557.02282573</v>
      </c>
      <c r="F8" s="8">
        <v>2172773.3390165763</v>
      </c>
      <c r="G8" s="8">
        <v>2260148.8761608098</v>
      </c>
      <c r="H8" s="8">
        <v>2346956</v>
      </c>
      <c r="I8" s="8">
        <v>2475747.9989015688</v>
      </c>
      <c r="J8" s="8">
        <v>2813653.9484096561</v>
      </c>
      <c r="K8" s="8">
        <v>2939142.7574272333</v>
      </c>
      <c r="L8" s="8">
        <v>3085930.3633459541</v>
      </c>
      <c r="M8" s="8">
        <v>3274940.817716199</v>
      </c>
      <c r="N8" s="8">
        <v>3358710.9105200339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1"/>
      <c r="FJ8" s="1"/>
      <c r="FK8" s="1"/>
    </row>
    <row r="9" spans="1:168" ht="15.75" x14ac:dyDescent="0.25">
      <c r="A9" s="16">
        <v>1.3</v>
      </c>
      <c r="B9" s="17" t="s">
        <v>58</v>
      </c>
      <c r="C9" s="8">
        <v>604613.54727097938</v>
      </c>
      <c r="D9" s="8">
        <v>690239.57792054873</v>
      </c>
      <c r="E9" s="8">
        <v>601754.52734445303</v>
      </c>
      <c r="F9" s="8">
        <v>654151.9445006646</v>
      </c>
      <c r="G9" s="8">
        <v>992591.17266851151</v>
      </c>
      <c r="H9" s="8">
        <v>1048071.9999999999</v>
      </c>
      <c r="I9" s="8">
        <v>2100836.0831552483</v>
      </c>
      <c r="J9" s="8">
        <v>1998745.8184399505</v>
      </c>
      <c r="K9" s="8">
        <v>2033810.3502756562</v>
      </c>
      <c r="L9" s="8">
        <v>1955048.87852854</v>
      </c>
      <c r="M9" s="8">
        <v>1976105.9272382641</v>
      </c>
      <c r="N9" s="8">
        <v>2026834.4039487478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1"/>
      <c r="FJ9" s="1"/>
      <c r="FK9" s="1"/>
    </row>
    <row r="10" spans="1:168" ht="15.75" x14ac:dyDescent="0.25">
      <c r="A10" s="16">
        <v>1.4</v>
      </c>
      <c r="B10" s="17" t="s">
        <v>59</v>
      </c>
      <c r="C10" s="8">
        <v>285548</v>
      </c>
      <c r="D10" s="8">
        <v>286994</v>
      </c>
      <c r="E10" s="8">
        <v>314673</v>
      </c>
      <c r="F10" s="8">
        <v>364315.02635990409</v>
      </c>
      <c r="G10" s="8">
        <v>380015.86185057444</v>
      </c>
      <c r="H10" s="8">
        <v>398651</v>
      </c>
      <c r="I10" s="8">
        <v>476457.04623291368</v>
      </c>
      <c r="J10" s="8">
        <v>501232.8126370252</v>
      </c>
      <c r="K10" s="8">
        <v>460391.66030114319</v>
      </c>
      <c r="L10" s="8">
        <v>391756.91507282149</v>
      </c>
      <c r="M10" s="8">
        <v>463479.34341156424</v>
      </c>
      <c r="N10" s="8">
        <v>477909.88432759297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1"/>
      <c r="FJ10" s="1"/>
      <c r="FK10" s="1"/>
    </row>
    <row r="11" spans="1:168" ht="15.75" x14ac:dyDescent="0.25">
      <c r="A11" s="19" t="s">
        <v>28</v>
      </c>
      <c r="B11" s="17" t="s">
        <v>3</v>
      </c>
      <c r="C11" s="8">
        <v>1627230</v>
      </c>
      <c r="D11" s="8">
        <v>2027816.9999999998</v>
      </c>
      <c r="E11" s="8">
        <v>1661512.8399999999</v>
      </c>
      <c r="F11" s="8">
        <v>1824341.0983199996</v>
      </c>
      <c r="G11" s="8">
        <v>3224398.7923306525</v>
      </c>
      <c r="H11" s="8">
        <v>3610687.0000000005</v>
      </c>
      <c r="I11" s="8">
        <v>3749296.718954524</v>
      </c>
      <c r="J11" s="8">
        <v>3679416.508517947</v>
      </c>
      <c r="K11" s="8">
        <v>3700540.8975171065</v>
      </c>
      <c r="L11" s="8">
        <v>3047255.9909859565</v>
      </c>
      <c r="M11" s="8">
        <v>2935696.809187185</v>
      </c>
      <c r="N11" s="8">
        <v>2988002.4350913269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1"/>
      <c r="FJ11" s="1"/>
      <c r="FK11" s="1"/>
    </row>
    <row r="12" spans="1:168" s="28" customFormat="1" ht="15.75" x14ac:dyDescent="0.25">
      <c r="A12" s="29"/>
      <c r="B12" s="30" t="s">
        <v>25</v>
      </c>
      <c r="C12" s="31">
        <f>C6+C11</f>
        <v>11894957.569180474</v>
      </c>
      <c r="D12" s="31">
        <f t="shared" ref="D12:M12" si="2">D6+D11</f>
        <v>10777580.569438856</v>
      </c>
      <c r="E12" s="31">
        <f t="shared" si="2"/>
        <v>12824556.677729661</v>
      </c>
      <c r="F12" s="31">
        <f t="shared" si="2"/>
        <v>12928836.464076111</v>
      </c>
      <c r="G12" s="31">
        <f t="shared" si="2"/>
        <v>14120201.575765898</v>
      </c>
      <c r="H12" s="31">
        <f t="shared" si="2"/>
        <v>15221042</v>
      </c>
      <c r="I12" s="31">
        <f t="shared" si="2"/>
        <v>17585713.272473656</v>
      </c>
      <c r="J12" s="31">
        <f t="shared" si="2"/>
        <v>16046099.554463789</v>
      </c>
      <c r="K12" s="31">
        <f t="shared" si="2"/>
        <v>17564037.715767775</v>
      </c>
      <c r="L12" s="31">
        <f t="shared" si="2"/>
        <v>17005080.465080626</v>
      </c>
      <c r="M12" s="31">
        <f t="shared" si="2"/>
        <v>17665696.632696148</v>
      </c>
      <c r="N12" s="31">
        <f t="shared" ref="N12" si="3">N6+N11</f>
        <v>18410512.585619148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27"/>
      <c r="FJ12" s="27"/>
      <c r="FK12" s="27"/>
    </row>
    <row r="13" spans="1:168" s="1" customFormat="1" ht="15.75" x14ac:dyDescent="0.25">
      <c r="A13" s="13" t="s">
        <v>29</v>
      </c>
      <c r="B13" s="14" t="s">
        <v>4</v>
      </c>
      <c r="C13" s="8">
        <v>11184923.701665072</v>
      </c>
      <c r="D13" s="8">
        <v>15040279.050354447</v>
      </c>
      <c r="E13" s="8">
        <v>15300519.579812361</v>
      </c>
      <c r="F13" s="8">
        <v>18575484.840379681</v>
      </c>
      <c r="G13" s="8">
        <v>21471826.397060167</v>
      </c>
      <c r="H13" s="8">
        <v>24042421.075111356</v>
      </c>
      <c r="I13" s="8">
        <v>26668961.267601047</v>
      </c>
      <c r="J13" s="8">
        <v>30242602.077459589</v>
      </c>
      <c r="K13" s="8">
        <v>32533525.995129038</v>
      </c>
      <c r="L13" s="8">
        <v>30155760.830511928</v>
      </c>
      <c r="M13" s="8">
        <v>34828710.614836134</v>
      </c>
      <c r="N13" s="8">
        <v>35505241.466934547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L13" s="2"/>
    </row>
    <row r="14" spans="1:168" ht="45" x14ac:dyDescent="0.25">
      <c r="A14" s="19" t="s">
        <v>30</v>
      </c>
      <c r="B14" s="17" t="s">
        <v>5</v>
      </c>
      <c r="C14" s="8">
        <v>1449863</v>
      </c>
      <c r="D14" s="8">
        <v>1478592</v>
      </c>
      <c r="E14" s="8">
        <v>1622363.6783633707</v>
      </c>
      <c r="F14" s="8">
        <v>1676193.4821979629</v>
      </c>
      <c r="G14" s="8">
        <v>1887338.2433936212</v>
      </c>
      <c r="H14" s="8">
        <v>1977816</v>
      </c>
      <c r="I14" s="8">
        <v>2229770.7918301797</v>
      </c>
      <c r="J14" s="8">
        <v>2330110.4774625381</v>
      </c>
      <c r="K14" s="8">
        <v>2755192.1819187794</v>
      </c>
      <c r="L14" s="8">
        <v>2695659.3517544521</v>
      </c>
      <c r="M14" s="8">
        <v>3055557.6218059519</v>
      </c>
      <c r="N14" s="8">
        <v>3329459.0394063774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3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3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3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1"/>
      <c r="FJ14" s="1"/>
      <c r="FK14" s="1"/>
    </row>
    <row r="15" spans="1:168" ht="15.75" x14ac:dyDescent="0.25">
      <c r="A15" s="19" t="s">
        <v>31</v>
      </c>
      <c r="B15" s="17" t="s">
        <v>6</v>
      </c>
      <c r="C15" s="8">
        <v>4258324.7934641</v>
      </c>
      <c r="D15" s="8">
        <v>4375740.7386059258</v>
      </c>
      <c r="E15" s="8">
        <v>4698479.8563874289</v>
      </c>
      <c r="F15" s="8">
        <v>4835548.6839654176</v>
      </c>
      <c r="G15" s="8">
        <v>4817045.1293950854</v>
      </c>
      <c r="H15" s="8">
        <v>4791595</v>
      </c>
      <c r="I15" s="8">
        <v>4980818.8076422038</v>
      </c>
      <c r="J15" s="8">
        <v>5696398.7851679996</v>
      </c>
      <c r="K15" s="8">
        <v>5644415.1242148168</v>
      </c>
      <c r="L15" s="8">
        <v>7052926.8328690147</v>
      </c>
      <c r="M15" s="8">
        <v>7520178.0114159659</v>
      </c>
      <c r="N15" s="8">
        <v>8284379.840530551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3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3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3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1"/>
      <c r="FJ15" s="1"/>
      <c r="FK15" s="1"/>
    </row>
    <row r="16" spans="1:168" s="28" customFormat="1" ht="15.75" x14ac:dyDescent="0.25">
      <c r="A16" s="29"/>
      <c r="B16" s="30" t="s">
        <v>26</v>
      </c>
      <c r="C16" s="31">
        <f>+C13+C14+C15</f>
        <v>16893111.495129172</v>
      </c>
      <c r="D16" s="31">
        <f t="shared" ref="D16:J16" si="4">+D13+D14+D15</f>
        <v>20894611.788960375</v>
      </c>
      <c r="E16" s="31">
        <f t="shared" si="4"/>
        <v>21621363.11456316</v>
      </c>
      <c r="F16" s="31">
        <f t="shared" si="4"/>
        <v>25087227.006543063</v>
      </c>
      <c r="G16" s="31">
        <f t="shared" si="4"/>
        <v>28176209.769848876</v>
      </c>
      <c r="H16" s="31">
        <f t="shared" si="4"/>
        <v>30811832.075111356</v>
      </c>
      <c r="I16" s="31">
        <f t="shared" si="4"/>
        <v>33879550.867073432</v>
      </c>
      <c r="J16" s="31">
        <f t="shared" si="4"/>
        <v>38269111.340090126</v>
      </c>
      <c r="K16" s="31">
        <f t="shared" ref="K16:M16" si="5">+K13+K14+K15</f>
        <v>40933133.301262632</v>
      </c>
      <c r="L16" s="31">
        <f t="shared" si="5"/>
        <v>39904347.015135393</v>
      </c>
      <c r="M16" s="31">
        <f t="shared" si="5"/>
        <v>45404446.248058051</v>
      </c>
      <c r="N16" s="31">
        <f t="shared" ref="N16" si="6">+N13+N14+N15</f>
        <v>47119080.346871473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2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26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26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27"/>
      <c r="FJ16" s="27"/>
      <c r="FK16" s="27"/>
    </row>
    <row r="17" spans="1:168" s="27" customFormat="1" ht="30" x14ac:dyDescent="0.25">
      <c r="A17" s="23" t="s">
        <v>32</v>
      </c>
      <c r="B17" s="24" t="s">
        <v>7</v>
      </c>
      <c r="C17" s="25">
        <f>C18+C19</f>
        <v>6333321.1412174683</v>
      </c>
      <c r="D17" s="25">
        <f t="shared" ref="D17:J17" si="7">D18+D19</f>
        <v>7501425.109910585</v>
      </c>
      <c r="E17" s="25">
        <f t="shared" si="7"/>
        <v>7692059.8332079044</v>
      </c>
      <c r="F17" s="25">
        <f t="shared" si="7"/>
        <v>8485951.7218306698</v>
      </c>
      <c r="G17" s="25">
        <f t="shared" si="7"/>
        <v>9019457.5596137755</v>
      </c>
      <c r="H17" s="25">
        <f t="shared" si="7"/>
        <v>10160497.350048671</v>
      </c>
      <c r="I17" s="25">
        <f t="shared" si="7"/>
        <v>11314113.640610233</v>
      </c>
      <c r="J17" s="25">
        <f t="shared" si="7"/>
        <v>12739691.959327122</v>
      </c>
      <c r="K17" s="25">
        <f t="shared" ref="K17:M17" si="8">K18+K19</f>
        <v>13874930.046944486</v>
      </c>
      <c r="L17" s="25">
        <f t="shared" si="8"/>
        <v>12191356.897936426</v>
      </c>
      <c r="M17" s="25">
        <f t="shared" si="8"/>
        <v>12869323.85738983</v>
      </c>
      <c r="N17" s="25">
        <f t="shared" ref="N17" si="9">N18+N19</f>
        <v>13749540.563819109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L17" s="28"/>
    </row>
    <row r="18" spans="1:168" ht="15.75" x14ac:dyDescent="0.25">
      <c r="A18" s="16">
        <v>6.1</v>
      </c>
      <c r="B18" s="17" t="s">
        <v>72</v>
      </c>
      <c r="C18" s="8">
        <v>6333321.1412174683</v>
      </c>
      <c r="D18" s="8">
        <v>7501425.109910585</v>
      </c>
      <c r="E18" s="8">
        <v>7692059.8332079044</v>
      </c>
      <c r="F18" s="8">
        <v>8485951.7218306698</v>
      </c>
      <c r="G18" s="8">
        <v>9019457.5596137755</v>
      </c>
      <c r="H18" s="8">
        <v>10160497.350048671</v>
      </c>
      <c r="I18" s="8">
        <v>11314113.640610233</v>
      </c>
      <c r="J18" s="8">
        <v>12739691.959327122</v>
      </c>
      <c r="K18" s="8">
        <v>13874930.046944486</v>
      </c>
      <c r="L18" s="8">
        <v>12191356.897936426</v>
      </c>
      <c r="M18" s="8">
        <v>12869323.85738983</v>
      </c>
      <c r="N18" s="8">
        <v>13749540.563819109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1"/>
      <c r="FJ18" s="1"/>
      <c r="FK18" s="1"/>
    </row>
    <row r="19" spans="1:168" ht="15.75" x14ac:dyDescent="0.25">
      <c r="A19" s="16">
        <v>6.2</v>
      </c>
      <c r="B19" s="17" t="s">
        <v>8</v>
      </c>
      <c r="C19" s="20"/>
      <c r="D19" s="20"/>
      <c r="E19" s="20"/>
      <c r="F19" s="20"/>
      <c r="G19" s="20"/>
      <c r="H19" s="15"/>
      <c r="I19" s="15"/>
      <c r="J19" s="15"/>
      <c r="K19" s="15"/>
      <c r="L19" s="15"/>
      <c r="M19" s="15"/>
      <c r="N19" s="1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1"/>
      <c r="FJ19" s="1"/>
      <c r="FK19" s="1"/>
    </row>
    <row r="20" spans="1:168" s="27" customFormat="1" ht="45" x14ac:dyDescent="0.25">
      <c r="A20" s="33" t="s">
        <v>33</v>
      </c>
      <c r="B20" s="34" t="s">
        <v>9</v>
      </c>
      <c r="C20" s="25">
        <f>SUM(C21:C27)</f>
        <v>2708356.7342497311</v>
      </c>
      <c r="D20" s="25">
        <f t="shared" ref="D20:M20" si="10">SUM(D21:D27)</f>
        <v>2949625.1875069486</v>
      </c>
      <c r="E20" s="25">
        <f t="shared" si="10"/>
        <v>2885950.4563202444</v>
      </c>
      <c r="F20" s="25">
        <f t="shared" si="10"/>
        <v>3113616.6181165455</v>
      </c>
      <c r="G20" s="25">
        <f t="shared" si="10"/>
        <v>3491206.4111862117</v>
      </c>
      <c r="H20" s="25">
        <f t="shared" si="10"/>
        <v>3666113</v>
      </c>
      <c r="I20" s="25">
        <f t="shared" si="10"/>
        <v>3580131.7509841099</v>
      </c>
      <c r="J20" s="25">
        <f t="shared" si="10"/>
        <v>4023686.7240681155</v>
      </c>
      <c r="K20" s="25">
        <f t="shared" si="10"/>
        <v>3762058.7482581669</v>
      </c>
      <c r="L20" s="25">
        <f t="shared" si="10"/>
        <v>3767492.9084784342</v>
      </c>
      <c r="M20" s="25">
        <f t="shared" si="10"/>
        <v>5044761.5018067416</v>
      </c>
      <c r="N20" s="25">
        <f t="shared" ref="N20" si="11">SUM(N21:N27)</f>
        <v>6760732.9590606745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L20" s="28"/>
    </row>
    <row r="21" spans="1:168" ht="15.75" x14ac:dyDescent="0.25">
      <c r="A21" s="16">
        <v>7.1</v>
      </c>
      <c r="B21" s="17" t="s">
        <v>10</v>
      </c>
      <c r="C21" s="8">
        <v>289953</v>
      </c>
      <c r="D21" s="8">
        <v>304265</v>
      </c>
      <c r="E21" s="8">
        <v>308036</v>
      </c>
      <c r="F21" s="8">
        <v>350669.76209229062</v>
      </c>
      <c r="G21" s="8">
        <v>381635.75731287018</v>
      </c>
      <c r="H21" s="8">
        <v>409105</v>
      </c>
      <c r="I21" s="8">
        <v>318446.8956299866</v>
      </c>
      <c r="J21" s="8">
        <v>460308.11999999994</v>
      </c>
      <c r="K21" s="8">
        <v>399315.22353374225</v>
      </c>
      <c r="L21" s="8">
        <v>271344.02602957189</v>
      </c>
      <c r="M21" s="8">
        <v>297379.85017553641</v>
      </c>
      <c r="N21" s="8">
        <v>350333.52430847671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1"/>
      <c r="FJ21" s="1"/>
      <c r="FK21" s="1"/>
    </row>
    <row r="22" spans="1:168" ht="15.75" x14ac:dyDescent="0.25">
      <c r="A22" s="16">
        <v>7.2</v>
      </c>
      <c r="B22" s="17" t="s">
        <v>74</v>
      </c>
      <c r="C22" s="20">
        <v>1768904.0661057271</v>
      </c>
      <c r="D22" s="20">
        <v>1953245.0312569833</v>
      </c>
      <c r="E22" s="20">
        <v>1852399.2586221201</v>
      </c>
      <c r="F22" s="20">
        <v>1945720.5999230405</v>
      </c>
      <c r="G22" s="20">
        <v>2161703.1941110017</v>
      </c>
      <c r="H22" s="15">
        <v>2298804</v>
      </c>
      <c r="I22" s="15">
        <v>2329546.2738627638</v>
      </c>
      <c r="J22" s="15">
        <v>2556821.6282288996</v>
      </c>
      <c r="K22" s="15">
        <v>2519889.6977771963</v>
      </c>
      <c r="L22" s="15">
        <v>2619468.6956292293</v>
      </c>
      <c r="M22" s="15">
        <v>3877242.8479301236</v>
      </c>
      <c r="N22" s="15">
        <v>5496391.1275384044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1"/>
      <c r="FJ22" s="1"/>
      <c r="FK22" s="1"/>
    </row>
    <row r="23" spans="1:168" ht="15.75" x14ac:dyDescent="0.25">
      <c r="A23" s="16">
        <v>7.3</v>
      </c>
      <c r="B23" s="17" t="s">
        <v>11</v>
      </c>
      <c r="C23" s="20"/>
      <c r="D23" s="20"/>
      <c r="E23" s="20"/>
      <c r="F23" s="20"/>
      <c r="G23" s="20"/>
      <c r="H23" s="15"/>
      <c r="I23" s="15"/>
      <c r="J23" s="15"/>
      <c r="K23" s="15"/>
      <c r="L23" s="15"/>
      <c r="M23" s="15"/>
      <c r="N23" s="15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1"/>
      <c r="FJ23" s="1"/>
      <c r="FK23" s="1"/>
    </row>
    <row r="24" spans="1:168" ht="15.75" x14ac:dyDescent="0.25">
      <c r="A24" s="16">
        <v>7.4</v>
      </c>
      <c r="B24" s="17" t="s">
        <v>12</v>
      </c>
      <c r="C24" s="20"/>
      <c r="D24" s="20"/>
      <c r="E24" s="20"/>
      <c r="F24" s="20"/>
      <c r="G24" s="20"/>
      <c r="H24" s="15"/>
      <c r="I24" s="15"/>
      <c r="J24" s="15"/>
      <c r="K24" s="15"/>
      <c r="L24" s="15"/>
      <c r="M24" s="15"/>
      <c r="N24" s="1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1"/>
      <c r="FJ24" s="1"/>
      <c r="FK24" s="1"/>
    </row>
    <row r="25" spans="1:168" ht="30" x14ac:dyDescent="0.25">
      <c r="A25" s="16">
        <v>7.5</v>
      </c>
      <c r="B25" s="17" t="s">
        <v>75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1"/>
      <c r="FJ25" s="1"/>
      <c r="FK25" s="1"/>
    </row>
    <row r="26" spans="1:168" ht="15.75" x14ac:dyDescent="0.25">
      <c r="A26" s="16">
        <v>7.6</v>
      </c>
      <c r="B26" s="17" t="s">
        <v>13</v>
      </c>
      <c r="C26" s="8">
        <v>30992.202920411204</v>
      </c>
      <c r="D26" s="8">
        <v>32115.648747689094</v>
      </c>
      <c r="E26" s="8">
        <v>34521.759877177697</v>
      </c>
      <c r="F26" s="8">
        <v>35712.677925724187</v>
      </c>
      <c r="G26" s="8">
        <v>37404.141187893671</v>
      </c>
      <c r="H26" s="8">
        <v>32456</v>
      </c>
      <c r="I26" s="8">
        <v>33561.528195346582</v>
      </c>
      <c r="J26" s="8">
        <v>85692.950838625286</v>
      </c>
      <c r="K26" s="8">
        <v>89160.904037444096</v>
      </c>
      <c r="L26" s="8">
        <v>48591.951005228577</v>
      </c>
      <c r="M26" s="8">
        <v>102730.14277204739</v>
      </c>
      <c r="N26" s="8">
        <v>110354.15032518734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1"/>
      <c r="FJ26" s="1"/>
      <c r="FK26" s="1"/>
    </row>
    <row r="27" spans="1:168" ht="30" x14ac:dyDescent="0.25">
      <c r="A27" s="16">
        <v>7.7</v>
      </c>
      <c r="B27" s="17" t="s">
        <v>14</v>
      </c>
      <c r="C27" s="8">
        <v>618507.46522359282</v>
      </c>
      <c r="D27" s="8">
        <v>659999.50750227622</v>
      </c>
      <c r="E27" s="8">
        <v>690993.43782094645</v>
      </c>
      <c r="F27" s="8">
        <v>781513.57817549037</v>
      </c>
      <c r="G27" s="8">
        <v>910463.31857444625</v>
      </c>
      <c r="H27" s="8">
        <v>925748</v>
      </c>
      <c r="I27" s="8">
        <v>898577.05329601269</v>
      </c>
      <c r="J27" s="8">
        <v>920864.02500059013</v>
      </c>
      <c r="K27" s="8">
        <v>753692.92290978471</v>
      </c>
      <c r="L27" s="8">
        <v>828088.23581440398</v>
      </c>
      <c r="M27" s="8">
        <v>767408.66092903493</v>
      </c>
      <c r="N27" s="8">
        <v>803654.15688860603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1"/>
      <c r="FJ27" s="1"/>
      <c r="FK27" s="1"/>
    </row>
    <row r="28" spans="1:168" ht="15.75" x14ac:dyDescent="0.25">
      <c r="A28" s="19" t="s">
        <v>34</v>
      </c>
      <c r="B28" s="17" t="s">
        <v>15</v>
      </c>
      <c r="C28" s="8">
        <v>2896275</v>
      </c>
      <c r="D28" s="8">
        <v>3333444</v>
      </c>
      <c r="E28" s="8">
        <v>3702983.9999999995</v>
      </c>
      <c r="F28" s="8">
        <v>3965725.9044424323</v>
      </c>
      <c r="G28" s="8">
        <v>4306343.4957789183</v>
      </c>
      <c r="H28" s="8">
        <v>4509693</v>
      </c>
      <c r="I28" s="8">
        <v>5086518.7576859705</v>
      </c>
      <c r="J28" s="8">
        <v>5777673.5863155751</v>
      </c>
      <c r="K28" s="8">
        <v>6136760.0295695998</v>
      </c>
      <c r="L28" s="8">
        <v>6751207.1105400696</v>
      </c>
      <c r="M28" s="8">
        <v>6461102.4909164244</v>
      </c>
      <c r="N28" s="8">
        <v>6538891.3992399815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1"/>
      <c r="FJ28" s="1"/>
      <c r="FK28" s="1"/>
    </row>
    <row r="29" spans="1:168" ht="45" x14ac:dyDescent="0.25">
      <c r="A29" s="19" t="s">
        <v>35</v>
      </c>
      <c r="B29" s="17" t="s">
        <v>16</v>
      </c>
      <c r="C29" s="8">
        <v>2879045</v>
      </c>
      <c r="D29" s="8">
        <v>3020281</v>
      </c>
      <c r="E29" s="8">
        <v>3259960.9885423412</v>
      </c>
      <c r="F29" s="8">
        <v>3486457.6564655327</v>
      </c>
      <c r="G29" s="8">
        <v>3657530.3651756169</v>
      </c>
      <c r="H29" s="8">
        <v>3881619.9999999995</v>
      </c>
      <c r="I29" s="8">
        <v>4185454.6199395722</v>
      </c>
      <c r="J29" s="8">
        <v>4577863.0758750867</v>
      </c>
      <c r="K29" s="8">
        <v>5249067.698196182</v>
      </c>
      <c r="L29" s="8">
        <v>4989397.3144553285</v>
      </c>
      <c r="M29" s="8">
        <v>5206162.5481622871</v>
      </c>
      <c r="N29" s="8">
        <v>5552633.8735517198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1"/>
      <c r="FJ29" s="1"/>
      <c r="FK29" s="1"/>
    </row>
    <row r="30" spans="1:168" ht="15.75" x14ac:dyDescent="0.25">
      <c r="A30" s="19" t="s">
        <v>36</v>
      </c>
      <c r="B30" s="17" t="s">
        <v>51</v>
      </c>
      <c r="C30" s="8">
        <v>1479524.9331128059</v>
      </c>
      <c r="D30" s="8">
        <v>1579822.3916682163</v>
      </c>
      <c r="E30" s="8">
        <v>1637476.1904761905</v>
      </c>
      <c r="F30" s="8">
        <v>1833812.7360229443</v>
      </c>
      <c r="G30" s="8">
        <v>1935401.0603434443</v>
      </c>
      <c r="H30" s="8">
        <v>1980021</v>
      </c>
      <c r="I30" s="8">
        <v>2456026.575685069</v>
      </c>
      <c r="J30" s="8">
        <v>3024069.5665242616</v>
      </c>
      <c r="K30" s="8">
        <v>2917129.6312792483</v>
      </c>
      <c r="L30" s="8">
        <v>2831948.2694616695</v>
      </c>
      <c r="M30" s="8">
        <v>2448346.293635637</v>
      </c>
      <c r="N30" s="8">
        <v>2486476.4515688578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1"/>
      <c r="FJ30" s="1"/>
      <c r="FK30" s="1"/>
    </row>
    <row r="31" spans="1:168" ht="15.75" x14ac:dyDescent="0.25">
      <c r="A31" s="19" t="s">
        <v>37</v>
      </c>
      <c r="B31" s="17" t="s">
        <v>17</v>
      </c>
      <c r="C31" s="8">
        <v>1827854</v>
      </c>
      <c r="D31" s="8">
        <v>2044575</v>
      </c>
      <c r="E31" s="8">
        <v>2245291.9990210603</v>
      </c>
      <c r="F31" s="8">
        <v>2369448.9248722373</v>
      </c>
      <c r="G31" s="8">
        <v>2588168.7397130979</v>
      </c>
      <c r="H31" s="8">
        <v>2657838.7503504311</v>
      </c>
      <c r="I31" s="8">
        <v>2958387.3375614542</v>
      </c>
      <c r="J31" s="8">
        <v>3382164.0707230014</v>
      </c>
      <c r="K31" s="8">
        <v>3723342.5244059921</v>
      </c>
      <c r="L31" s="8">
        <v>3474471.7833313802</v>
      </c>
      <c r="M31" s="8">
        <v>3333376.3495560745</v>
      </c>
      <c r="N31" s="8">
        <v>3451462.02368152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1"/>
      <c r="FJ31" s="1"/>
      <c r="FK31" s="1"/>
    </row>
    <row r="32" spans="1:168" s="28" customFormat="1" ht="15.75" x14ac:dyDescent="0.25">
      <c r="A32" s="29"/>
      <c r="B32" s="30" t="s">
        <v>27</v>
      </c>
      <c r="C32" s="31">
        <f>C17+C20+C28+C29+C30+C31</f>
        <v>18124376.808580004</v>
      </c>
      <c r="D32" s="31">
        <f t="shared" ref="D32:L32" si="12">D17+D20+D28+D29+D30+D31</f>
        <v>20429172.689085748</v>
      </c>
      <c r="E32" s="31">
        <f t="shared" si="12"/>
        <v>21423723.467567742</v>
      </c>
      <c r="F32" s="31">
        <f t="shared" si="12"/>
        <v>23255013.561750367</v>
      </c>
      <c r="G32" s="31">
        <f t="shared" si="12"/>
        <v>24998107.631811064</v>
      </c>
      <c r="H32" s="31">
        <f t="shared" si="12"/>
        <v>26855783.100399099</v>
      </c>
      <c r="I32" s="31">
        <f t="shared" si="12"/>
        <v>29580632.68246641</v>
      </c>
      <c r="J32" s="31">
        <f t="shared" si="12"/>
        <v>33525148.982833158</v>
      </c>
      <c r="K32" s="31">
        <f t="shared" si="12"/>
        <v>35663288.678653672</v>
      </c>
      <c r="L32" s="31">
        <f t="shared" si="12"/>
        <v>34005874.284203306</v>
      </c>
      <c r="M32" s="31">
        <f>M17+M20+M28+M29+M30+M31</f>
        <v>35363073.041466996</v>
      </c>
      <c r="N32" s="31">
        <f>N17+N20+N28+N29+N30+N31</f>
        <v>38539737.270921864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27"/>
      <c r="FJ32" s="27"/>
      <c r="FK32" s="27"/>
    </row>
    <row r="33" spans="1:168" s="27" customFormat="1" ht="15.75" x14ac:dyDescent="0.25">
      <c r="A33" s="23" t="s">
        <v>24</v>
      </c>
      <c r="B33" s="35" t="s">
        <v>48</v>
      </c>
      <c r="C33" s="25">
        <f>C6+C11+C13+C14+C15+C17+C20+C28+C29+C30+C31</f>
        <v>46912445.87288966</v>
      </c>
      <c r="D33" s="25">
        <f t="shared" ref="D33:L33" si="13">D6+D11+D13+D14+D15+D17+D20+D28+D29+D30+D31</f>
        <v>52101365.047484979</v>
      </c>
      <c r="E33" s="25">
        <f t="shared" si="13"/>
        <v>55869643.25986056</v>
      </c>
      <c r="F33" s="25">
        <f t="shared" si="13"/>
        <v>61271077.032369517</v>
      </c>
      <c r="G33" s="25">
        <f t="shared" si="13"/>
        <v>67294518.977425829</v>
      </c>
      <c r="H33" s="25">
        <f t="shared" si="13"/>
        <v>72888657.175510451</v>
      </c>
      <c r="I33" s="25">
        <f t="shared" si="13"/>
        <v>81045896.822013497</v>
      </c>
      <c r="J33" s="25">
        <f t="shared" si="13"/>
        <v>87840359.877387077</v>
      </c>
      <c r="K33" s="25">
        <f t="shared" si="13"/>
        <v>94160459.695684075</v>
      </c>
      <c r="L33" s="25">
        <f t="shared" si="13"/>
        <v>90915301.764419347</v>
      </c>
      <c r="M33" s="25">
        <f t="shared" ref="M33" si="14">M6+M11+M13+M14+M15+M17+M20+M28+M29+M30+M31</f>
        <v>98433215.922221184</v>
      </c>
      <c r="N33" s="25">
        <f t="shared" ref="N33" si="15">N6+N11+N13+N14+N15+N17+N20+N28+N29+N30+N31</f>
        <v>104069330.20341249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L33" s="28"/>
    </row>
    <row r="34" spans="1:168" s="28" customFormat="1" ht="15.75" x14ac:dyDescent="0.25">
      <c r="A34" s="36" t="s">
        <v>40</v>
      </c>
      <c r="B34" s="37" t="s">
        <v>22</v>
      </c>
      <c r="C34" s="31">
        <f>GSVA_const!C34</f>
        <v>7700384</v>
      </c>
      <c r="D34" s="31">
        <f>GSVA_const!D34</f>
        <v>9028313.5971891824</v>
      </c>
      <c r="E34" s="31">
        <f>GSVA_const!E34</f>
        <v>9849890.1345333979</v>
      </c>
      <c r="F34" s="31">
        <f>GSVA_const!F34</f>
        <v>10777643.674880357</v>
      </c>
      <c r="G34" s="31">
        <f>GSVA_const!G34</f>
        <v>11661410.456220549</v>
      </c>
      <c r="H34" s="31">
        <f>GSVA_const!H34</f>
        <v>12827551.501842603</v>
      </c>
      <c r="I34" s="31">
        <f>GSVA_const!I34</f>
        <v>14961477.087631892</v>
      </c>
      <c r="J34" s="31">
        <f>GSVA_const!J34</f>
        <v>16218241.162992971</v>
      </c>
      <c r="K34" s="31">
        <f>GSVA_const!K34</f>
        <v>17593200</v>
      </c>
      <c r="L34" s="31">
        <f>GSVA_const!L34</f>
        <v>19735937.591848534</v>
      </c>
      <c r="M34" s="31">
        <f>GSVA_const!M34</f>
        <v>23619769.924293</v>
      </c>
      <c r="N34" s="31">
        <f>GSVA_const!N34</f>
        <v>27631911.223356217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</row>
    <row r="35" spans="1:168" s="28" customFormat="1" ht="15.75" x14ac:dyDescent="0.25">
      <c r="A35" s="36" t="s">
        <v>41</v>
      </c>
      <c r="B35" s="37" t="s">
        <v>21</v>
      </c>
      <c r="C35" s="31">
        <f>GSVA_const!C35</f>
        <v>1331883.9999999998</v>
      </c>
      <c r="D35" s="31">
        <f>GSVA_const!D35</f>
        <v>1463795.2772416973</v>
      </c>
      <c r="E35" s="31">
        <f>GSVA_const!E35</f>
        <v>1570652.3324803412</v>
      </c>
      <c r="F35" s="31">
        <f>GSVA_const!F35</f>
        <v>1485837.1065264</v>
      </c>
      <c r="G35" s="31">
        <f>GSVA_const!G35</f>
        <v>1478407.9209937679</v>
      </c>
      <c r="H35" s="31">
        <f>GSVA_const!H35</f>
        <v>1323175.0892894224</v>
      </c>
      <c r="I35" s="31">
        <f>GSVA_const!I35</f>
        <v>1356254.466521658</v>
      </c>
      <c r="J35" s="31">
        <f>GSVA_const!J35</f>
        <v>618700</v>
      </c>
      <c r="K35" s="31">
        <f>GSVA_const!K35</f>
        <v>735800</v>
      </c>
      <c r="L35" s="31">
        <f>GSVA_const!L35</f>
        <v>2185980.9300000002</v>
      </c>
      <c r="M35" s="31">
        <f>GSVA_const!M35</f>
        <v>2196600</v>
      </c>
      <c r="N35" s="31">
        <f>GSVA_const!N35</f>
        <v>2236600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</row>
    <row r="36" spans="1:168" s="28" customFormat="1" ht="30" x14ac:dyDescent="0.25">
      <c r="A36" s="36" t="s">
        <v>42</v>
      </c>
      <c r="B36" s="37" t="s">
        <v>60</v>
      </c>
      <c r="C36" s="31">
        <f>C33+C34-C35</f>
        <v>53280945.87288966</v>
      </c>
      <c r="D36" s="31">
        <f t="shared" ref="D36:L36" si="16">D33+D34-D35</f>
        <v>59665883.36743246</v>
      </c>
      <c r="E36" s="31">
        <f t="shared" si="16"/>
        <v>64148881.061913617</v>
      </c>
      <c r="F36" s="31">
        <f t="shared" si="16"/>
        <v>70562883.600723475</v>
      </c>
      <c r="G36" s="31">
        <f t="shared" si="16"/>
        <v>77477521.512652606</v>
      </c>
      <c r="H36" s="31">
        <f t="shared" si="16"/>
        <v>84393033.588063627</v>
      </c>
      <c r="I36" s="31">
        <f t="shared" si="16"/>
        <v>94651119.443123728</v>
      </c>
      <c r="J36" s="31">
        <f t="shared" si="16"/>
        <v>103439901.04038005</v>
      </c>
      <c r="K36" s="31">
        <f t="shared" si="16"/>
        <v>111017859.69568408</v>
      </c>
      <c r="L36" s="31">
        <f t="shared" si="16"/>
        <v>108465258.42626788</v>
      </c>
      <c r="M36" s="31">
        <f t="shared" ref="M36" si="17">M33+M34-M35</f>
        <v>119856385.84651418</v>
      </c>
      <c r="N36" s="31">
        <f t="shared" ref="N36" si="18">N33+N34-N35</f>
        <v>129464641.42676871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</row>
    <row r="37" spans="1:168" s="28" customFormat="1" ht="15.75" x14ac:dyDescent="0.25">
      <c r="A37" s="36" t="s">
        <v>43</v>
      </c>
      <c r="B37" s="37" t="s">
        <v>39</v>
      </c>
      <c r="C37" s="31">
        <f>GSVA_const!C37</f>
        <v>609060</v>
      </c>
      <c r="D37" s="31">
        <f>GSVA_const!D37</f>
        <v>617130</v>
      </c>
      <c r="E37" s="31">
        <f>GSVA_const!E37</f>
        <v>625300</v>
      </c>
      <c r="F37" s="31">
        <f>GSVA_const!F37</f>
        <v>633590</v>
      </c>
      <c r="G37" s="31">
        <f>GSVA_const!G37</f>
        <v>641990</v>
      </c>
      <c r="H37" s="31">
        <f>GSVA_const!H37</f>
        <v>650490</v>
      </c>
      <c r="I37" s="31">
        <f>GSVA_const!I37</f>
        <v>659110</v>
      </c>
      <c r="J37" s="31">
        <f>GSVA_const!J37</f>
        <v>667840</v>
      </c>
      <c r="K37" s="31">
        <f>GSVA_const!K37</f>
        <v>676690</v>
      </c>
      <c r="L37" s="31">
        <f>GSVA_const!L37</f>
        <v>694020</v>
      </c>
      <c r="M37" s="31">
        <f>GSVA_const!M37</f>
        <v>702890</v>
      </c>
      <c r="N37" s="31">
        <f>GSVA_const!N37</f>
        <v>711490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</row>
    <row r="38" spans="1:168" s="28" customFormat="1" ht="15.75" x14ac:dyDescent="0.25">
      <c r="A38" s="36" t="s">
        <v>44</v>
      </c>
      <c r="B38" s="37" t="s">
        <v>61</v>
      </c>
      <c r="C38" s="31">
        <f>C36/C37*1000</f>
        <v>87480.619106310813</v>
      </c>
      <c r="D38" s="31">
        <f t="shared" ref="D38:L38" si="19">D36/D37*1000</f>
        <v>96682.843756473449</v>
      </c>
      <c r="E38" s="31">
        <f t="shared" si="19"/>
        <v>102588.96699490424</v>
      </c>
      <c r="F38" s="31">
        <f t="shared" si="19"/>
        <v>111369.94523386334</v>
      </c>
      <c r="G38" s="31">
        <f t="shared" si="19"/>
        <v>120683.37748664716</v>
      </c>
      <c r="H38" s="31">
        <f t="shared" si="19"/>
        <v>129737.63407287373</v>
      </c>
      <c r="I38" s="31">
        <f t="shared" si="19"/>
        <v>143604.43544040257</v>
      </c>
      <c r="J38" s="31">
        <f t="shared" si="19"/>
        <v>154887.25000056907</v>
      </c>
      <c r="K38" s="31">
        <f t="shared" si="19"/>
        <v>164060.14525954879</v>
      </c>
      <c r="L38" s="31">
        <f t="shared" si="19"/>
        <v>156285.4938276532</v>
      </c>
      <c r="M38" s="31">
        <f>M36/M37*1000</f>
        <v>170519.40680122661</v>
      </c>
      <c r="N38" s="31">
        <f>N36/N37*1000</f>
        <v>181962.70000529691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4"/>
      <c r="BE38" s="4"/>
      <c r="BF38" s="4"/>
      <c r="BG38" s="4"/>
      <c r="BH38" s="2"/>
      <c r="BI38" s="2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</row>
    <row r="39" spans="1:168" x14ac:dyDescent="0.25">
      <c r="A39" s="41" t="s">
        <v>71</v>
      </c>
      <c r="B39" s="41"/>
      <c r="C39" s="41"/>
      <c r="D39" s="41"/>
    </row>
    <row r="40" spans="1:168" x14ac:dyDescent="0.25">
      <c r="B40" s="2" t="s">
        <v>76</v>
      </c>
    </row>
    <row r="41" spans="1:168" x14ac:dyDescent="0.25">
      <c r="B41" s="2" t="s">
        <v>73</v>
      </c>
    </row>
  </sheetData>
  <sheetProtection formatColumns="0" formatRows="0"/>
  <mergeCells count="1">
    <mergeCell ref="A39:D39"/>
  </mergeCells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15" max="1048575" man="1"/>
    <brk id="31" max="1048575" man="1"/>
    <brk id="95" max="95" man="1"/>
    <brk id="131" max="1048575" man="1"/>
    <brk id="155" max="1048575" man="1"/>
    <brk id="163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2024-08-16T06:25:19Z</dcterms:modified>
</cp:coreProperties>
</file>