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filterPrivacy="1" defaultThemeVersion="124226"/>
  <xr:revisionPtr revIDLastSave="0" documentId="13_ncr:1_{326C280C-9785-4837-BD73-B0CCBE274784}" xr6:coauthVersionLast="36" xr6:coauthVersionMax="36" xr10:uidLastSave="{00000000-0000-0000-0000-000000000000}"/>
  <bookViews>
    <workbookView xWindow="0" yWindow="0" windowWidth="20490" windowHeight="7755" activeTab="1" xr2:uid="{00000000-000D-0000-FFFF-FFFF00000000}"/>
  </bookViews>
  <sheets>
    <sheet name="GSVA_cur" sheetId="10" r:id="rId1"/>
    <sheet name="GSVA_const" sheetId="1" r:id="rId2"/>
    <sheet name="NSVA_cur" sheetId="11" r:id="rId3"/>
    <sheet name="NSVA_const" sheetId="12" r:id="rId4"/>
  </sheets>
  <externalReferences>
    <externalReference r:id="rId5"/>
  </externalReferences>
  <definedNames>
    <definedName name="_xlnm.Print_Titles" localSheetId="1">GSVA_const!$A:$B</definedName>
    <definedName name="_xlnm.Print_Titles" localSheetId="0">GSVA_cur!$A:$B</definedName>
    <definedName name="_xlnm.Print_Titles" localSheetId="3">NSVA_const!$A:$B</definedName>
    <definedName name="_xlnm.Print_Titles" localSheetId="2">NSVA_cur!$A:$B</definedName>
  </definedNames>
  <calcPr calcId="191029"/>
</workbook>
</file>

<file path=xl/calcChain.xml><?xml version="1.0" encoding="utf-8"?>
<calcChain xmlns="http://schemas.openxmlformats.org/spreadsheetml/2006/main">
  <c r="O6" i="1" l="1"/>
  <c r="O16" i="1"/>
  <c r="O17" i="1"/>
  <c r="O20" i="1"/>
  <c r="O32" i="1" s="1"/>
  <c r="O37" i="1"/>
  <c r="O6" i="11"/>
  <c r="O12" i="11" s="1"/>
  <c r="O16" i="11"/>
  <c r="O17" i="11"/>
  <c r="O20" i="11"/>
  <c r="O33" i="11" s="1"/>
  <c r="O36" i="11" s="1"/>
  <c r="O34" i="11"/>
  <c r="O35" i="11"/>
  <c r="O37" i="11"/>
  <c r="O6" i="12"/>
  <c r="O16" i="12"/>
  <c r="O17" i="12"/>
  <c r="O20" i="12"/>
  <c r="O32" i="12" s="1"/>
  <c r="O34" i="12"/>
  <c r="O35" i="12"/>
  <c r="O37" i="12"/>
  <c r="O6" i="10"/>
  <c r="O12" i="10" s="1"/>
  <c r="O16" i="10"/>
  <c r="O17" i="10"/>
  <c r="O20" i="10"/>
  <c r="O33" i="12" l="1"/>
  <c r="O36" i="12" s="1"/>
  <c r="O12" i="12"/>
  <c r="O32" i="11"/>
  <c r="O33" i="1"/>
  <c r="O12" i="1"/>
  <c r="O38" i="11"/>
  <c r="O32" i="10"/>
  <c r="O33" i="10"/>
  <c r="O36" i="1" l="1"/>
  <c r="O38" i="12"/>
  <c r="O36" i="10"/>
  <c r="I2" i="1"/>
  <c r="I2" i="11"/>
  <c r="I2" i="12"/>
  <c r="I2" i="10"/>
  <c r="O38" i="1" l="1"/>
  <c r="O38" i="10"/>
  <c r="N34" i="12" l="1"/>
  <c r="N35" i="12"/>
  <c r="N37" i="12"/>
  <c r="N17" i="12"/>
  <c r="N34" i="11"/>
  <c r="N35" i="11"/>
  <c r="N37" i="11"/>
  <c r="N17" i="11"/>
  <c r="N37" i="1"/>
  <c r="N17" i="1"/>
  <c r="N17" i="10"/>
  <c r="N20" i="1"/>
  <c r="N20" i="11"/>
  <c r="N20" i="12"/>
  <c r="N20" i="10"/>
  <c r="N16" i="1"/>
  <c r="N16" i="11"/>
  <c r="N16" i="12"/>
  <c r="N16" i="10"/>
  <c r="N6" i="1"/>
  <c r="N6" i="11"/>
  <c r="N6" i="12"/>
  <c r="N6" i="10"/>
  <c r="N32" i="12" l="1"/>
  <c r="N12" i="12"/>
  <c r="N32" i="11"/>
  <c r="N12" i="1"/>
  <c r="N12" i="10"/>
  <c r="N33" i="10"/>
  <c r="N33" i="12"/>
  <c r="N36" i="12" s="1"/>
  <c r="N12" i="11"/>
  <c r="N33" i="11"/>
  <c r="N36" i="11" s="1"/>
  <c r="N32" i="1"/>
  <c r="N33" i="1"/>
  <c r="N32" i="10"/>
  <c r="D34" i="12"/>
  <c r="E34" i="12"/>
  <c r="F34" i="12"/>
  <c r="G34" i="12"/>
  <c r="H34" i="12"/>
  <c r="I34" i="12"/>
  <c r="J34" i="12"/>
  <c r="K34" i="12"/>
  <c r="L34" i="12"/>
  <c r="M34" i="12"/>
  <c r="D35" i="12"/>
  <c r="E35" i="12"/>
  <c r="F35" i="12"/>
  <c r="G35" i="12"/>
  <c r="H35" i="12"/>
  <c r="I35" i="12"/>
  <c r="J35" i="12"/>
  <c r="K35" i="12"/>
  <c r="L35" i="12"/>
  <c r="M35" i="12"/>
  <c r="D37" i="12"/>
  <c r="E37" i="12"/>
  <c r="F37" i="12"/>
  <c r="G37" i="12"/>
  <c r="H37" i="12"/>
  <c r="I37" i="12"/>
  <c r="J37" i="12"/>
  <c r="K37" i="12"/>
  <c r="L37" i="12"/>
  <c r="M37" i="12"/>
  <c r="D34" i="11"/>
  <c r="E34" i="11"/>
  <c r="F34" i="11"/>
  <c r="G34" i="11"/>
  <c r="H34" i="11"/>
  <c r="I34" i="11"/>
  <c r="J34" i="11"/>
  <c r="K34" i="11"/>
  <c r="L34" i="11"/>
  <c r="M34" i="11"/>
  <c r="D35" i="11"/>
  <c r="E35" i="11"/>
  <c r="F35" i="11"/>
  <c r="G35" i="11"/>
  <c r="H35" i="11"/>
  <c r="I35" i="11"/>
  <c r="J35" i="11"/>
  <c r="K35" i="11"/>
  <c r="L35" i="11"/>
  <c r="M35" i="11"/>
  <c r="D37" i="11"/>
  <c r="E37" i="11"/>
  <c r="F37" i="11"/>
  <c r="G37" i="11"/>
  <c r="H37" i="11"/>
  <c r="I37" i="11"/>
  <c r="J37" i="11"/>
  <c r="K37" i="11"/>
  <c r="L37" i="11"/>
  <c r="M37" i="11"/>
  <c r="D37" i="1"/>
  <c r="E37" i="1"/>
  <c r="F37" i="1"/>
  <c r="G37" i="1"/>
  <c r="H37" i="1"/>
  <c r="I37" i="1"/>
  <c r="J37" i="1"/>
  <c r="K37" i="1"/>
  <c r="L37" i="1"/>
  <c r="M37" i="1"/>
  <c r="N38" i="11" l="1"/>
  <c r="N36" i="10"/>
  <c r="N36" i="1"/>
  <c r="M20" i="1"/>
  <c r="M20" i="11"/>
  <c r="M20" i="12"/>
  <c r="M20" i="10"/>
  <c r="M17" i="1"/>
  <c r="M17" i="11"/>
  <c r="M17" i="12"/>
  <c r="M17" i="10"/>
  <c r="M16" i="1"/>
  <c r="M16" i="11"/>
  <c r="M16" i="12"/>
  <c r="M16" i="10"/>
  <c r="M6" i="1"/>
  <c r="M6" i="11"/>
  <c r="M6" i="12"/>
  <c r="M6" i="10"/>
  <c r="N38" i="12" l="1"/>
  <c r="N38" i="10"/>
  <c r="M12" i="10"/>
  <c r="M32" i="12"/>
  <c r="M33" i="12"/>
  <c r="M36" i="12" s="1"/>
  <c r="N38" i="1"/>
  <c r="M12" i="12"/>
  <c r="M33" i="11"/>
  <c r="M36" i="11" s="1"/>
  <c r="M32" i="11"/>
  <c r="M12" i="11"/>
  <c r="M32" i="1"/>
  <c r="M33" i="1"/>
  <c r="M12" i="1"/>
  <c r="M32" i="10"/>
  <c r="M33" i="10"/>
  <c r="M38" i="11" l="1"/>
  <c r="M36" i="1"/>
  <c r="M36" i="10"/>
  <c r="M38" i="12"/>
  <c r="L20" i="1"/>
  <c r="L20" i="11"/>
  <c r="L20" i="12"/>
  <c r="L20" i="10"/>
  <c r="L16" i="1"/>
  <c r="L17" i="1"/>
  <c r="L16" i="11"/>
  <c r="L17" i="11"/>
  <c r="L16" i="12"/>
  <c r="L17" i="12"/>
  <c r="L16" i="10"/>
  <c r="L17" i="10"/>
  <c r="L6" i="1"/>
  <c r="L6" i="11"/>
  <c r="L6" i="12"/>
  <c r="L6" i="10"/>
  <c r="M38" i="1" l="1"/>
  <c r="L32" i="12"/>
  <c r="M38" i="10"/>
  <c r="L33" i="12"/>
  <c r="L36" i="12" s="1"/>
  <c r="L12" i="10"/>
  <c r="L12" i="11"/>
  <c r="L33" i="11"/>
  <c r="L36" i="11" s="1"/>
  <c r="L33" i="1"/>
  <c r="L12" i="1"/>
  <c r="L32" i="11"/>
  <c r="L32" i="1"/>
  <c r="L33" i="10"/>
  <c r="L12" i="12"/>
  <c r="L32" i="10"/>
  <c r="C35" i="12"/>
  <c r="C34" i="12"/>
  <c r="C35" i="11"/>
  <c r="D17" i="11"/>
  <c r="E17" i="11"/>
  <c r="F17" i="11"/>
  <c r="G17" i="11"/>
  <c r="H17" i="11"/>
  <c r="I17" i="11"/>
  <c r="J17" i="11"/>
  <c r="K17" i="11"/>
  <c r="D16" i="11"/>
  <c r="E16" i="11"/>
  <c r="F16" i="11"/>
  <c r="G16" i="11"/>
  <c r="H16" i="11"/>
  <c r="I16" i="11"/>
  <c r="J16" i="11"/>
  <c r="K16" i="11"/>
  <c r="K6" i="11"/>
  <c r="K12" i="11" s="1"/>
  <c r="D6" i="11"/>
  <c r="D12" i="11" s="1"/>
  <c r="E6" i="11"/>
  <c r="F6" i="11"/>
  <c r="G6" i="11"/>
  <c r="G12" i="11" s="1"/>
  <c r="H6" i="11"/>
  <c r="H12" i="11" s="1"/>
  <c r="I6" i="11"/>
  <c r="I12" i="11" s="1"/>
  <c r="J6" i="11"/>
  <c r="C34" i="11"/>
  <c r="D20" i="10"/>
  <c r="E20" i="10"/>
  <c r="F20" i="10"/>
  <c r="G20" i="10"/>
  <c r="H20" i="10"/>
  <c r="I20" i="10"/>
  <c r="J20" i="10"/>
  <c r="K20" i="10"/>
  <c r="L38" i="12" l="1"/>
  <c r="L38" i="11"/>
  <c r="L36" i="1"/>
  <c r="J12" i="11"/>
  <c r="F12" i="11"/>
  <c r="E12" i="11"/>
  <c r="L36" i="10"/>
  <c r="C37" i="11"/>
  <c r="L38" i="1" l="1"/>
  <c r="L38" i="10"/>
  <c r="C37" i="1"/>
  <c r="I20" i="1" l="1"/>
  <c r="J20" i="1"/>
  <c r="K20" i="1"/>
  <c r="I20" i="11"/>
  <c r="J20" i="11"/>
  <c r="K20" i="11"/>
  <c r="I20" i="12"/>
  <c r="J20" i="12"/>
  <c r="K20" i="12"/>
  <c r="I17" i="1"/>
  <c r="J17" i="1"/>
  <c r="K17" i="1"/>
  <c r="I17" i="12"/>
  <c r="J17" i="12"/>
  <c r="K17" i="12"/>
  <c r="I17" i="10"/>
  <c r="J17" i="10"/>
  <c r="K17" i="10"/>
  <c r="I16" i="1"/>
  <c r="J16" i="1"/>
  <c r="K16" i="1"/>
  <c r="I16" i="12"/>
  <c r="J16" i="12"/>
  <c r="K16" i="12"/>
  <c r="I16" i="10"/>
  <c r="J16" i="10"/>
  <c r="K16" i="10"/>
  <c r="I6" i="1"/>
  <c r="J6" i="1"/>
  <c r="K6" i="1"/>
  <c r="I6" i="12"/>
  <c r="J6" i="12"/>
  <c r="K6" i="12"/>
  <c r="I6" i="10"/>
  <c r="J6" i="10"/>
  <c r="K6" i="10"/>
  <c r="I33" i="12" l="1"/>
  <c r="J33" i="12"/>
  <c r="K32" i="12"/>
  <c r="K33" i="12"/>
  <c r="J32" i="12"/>
  <c r="I32" i="12"/>
  <c r="I33" i="10"/>
  <c r="K32" i="10"/>
  <c r="I32" i="10"/>
  <c r="J32" i="10"/>
  <c r="K12" i="1"/>
  <c r="J12" i="1"/>
  <c r="K33" i="11"/>
  <c r="K32" i="11"/>
  <c r="K12" i="10"/>
  <c r="K33" i="10"/>
  <c r="I12" i="1"/>
  <c r="J33" i="11"/>
  <c r="J32" i="11"/>
  <c r="J33" i="10"/>
  <c r="K12" i="12"/>
  <c r="I33" i="11"/>
  <c r="I32" i="11"/>
  <c r="K32" i="1"/>
  <c r="I32" i="1"/>
  <c r="K33" i="1"/>
  <c r="I12" i="12"/>
  <c r="J12" i="12"/>
  <c r="J32" i="1"/>
  <c r="J33" i="1"/>
  <c r="I33" i="1"/>
  <c r="I12" i="10"/>
  <c r="J12" i="10"/>
  <c r="I36" i="11" l="1"/>
  <c r="I38" i="11" s="1"/>
  <c r="K36" i="11"/>
  <c r="K38" i="11" s="1"/>
  <c r="J36" i="11"/>
  <c r="J38" i="11" s="1"/>
  <c r="K36" i="12"/>
  <c r="K38" i="12" s="1"/>
  <c r="J36" i="12"/>
  <c r="J38" i="12" s="1"/>
  <c r="I36" i="12"/>
  <c r="I38" i="12" s="1"/>
  <c r="I36" i="1"/>
  <c r="I38" i="1" s="1"/>
  <c r="J36" i="1"/>
  <c r="J38" i="1" s="1"/>
  <c r="K36" i="1"/>
  <c r="K38" i="1" s="1"/>
  <c r="J36" i="10"/>
  <c r="I36" i="10"/>
  <c r="K36" i="10"/>
  <c r="J38" i="10" l="1"/>
  <c r="I38" i="10"/>
  <c r="K38" i="10"/>
  <c r="G16" i="10"/>
  <c r="H16" i="10"/>
  <c r="G17" i="10"/>
  <c r="H17" i="10"/>
  <c r="G32" i="10" l="1"/>
  <c r="H32" i="10"/>
  <c r="G20" i="1"/>
  <c r="H20" i="1"/>
  <c r="G20" i="11"/>
  <c r="H20" i="11"/>
  <c r="G20" i="12"/>
  <c r="H20" i="12"/>
  <c r="G17" i="1"/>
  <c r="H17" i="1"/>
  <c r="G17" i="12"/>
  <c r="H17" i="12"/>
  <c r="G16" i="1"/>
  <c r="H16" i="1"/>
  <c r="G16" i="12"/>
  <c r="H16" i="12"/>
  <c r="G6" i="1"/>
  <c r="H6" i="1"/>
  <c r="G6" i="12"/>
  <c r="H6" i="12"/>
  <c r="G6" i="10"/>
  <c r="H6" i="10"/>
  <c r="G32" i="12" l="1"/>
  <c r="H32" i="12"/>
  <c r="H33" i="12"/>
  <c r="G33" i="12"/>
  <c r="G33" i="10"/>
  <c r="H32" i="11"/>
  <c r="H33" i="11"/>
  <c r="G32" i="11"/>
  <c r="G33" i="11"/>
  <c r="H12" i="1"/>
  <c r="H33" i="10"/>
  <c r="H32" i="1"/>
  <c r="G12" i="1"/>
  <c r="H33" i="1"/>
  <c r="G32" i="1"/>
  <c r="H12" i="10"/>
  <c r="G12" i="10"/>
  <c r="H12" i="12"/>
  <c r="G12" i="12"/>
  <c r="G33" i="1"/>
  <c r="H36" i="11" l="1"/>
  <c r="H38" i="11" s="1"/>
  <c r="G36" i="11"/>
  <c r="G38" i="11" s="1"/>
  <c r="G36" i="12"/>
  <c r="G38" i="12" s="1"/>
  <c r="H36" i="12"/>
  <c r="H38" i="12" s="1"/>
  <c r="G36" i="1"/>
  <c r="G38" i="1" s="1"/>
  <c r="H36" i="1"/>
  <c r="H38" i="1" s="1"/>
  <c r="G36" i="10"/>
  <c r="H36" i="10"/>
  <c r="G38" i="10" l="1"/>
  <c r="H38" i="10"/>
  <c r="C37" i="12" l="1"/>
  <c r="F20" i="12" l="1"/>
  <c r="E20" i="12"/>
  <c r="D20" i="12"/>
  <c r="C20" i="12"/>
  <c r="F17" i="12"/>
  <c r="F32" i="12" s="1"/>
  <c r="E17" i="12"/>
  <c r="E32" i="12" s="1"/>
  <c r="D17" i="12"/>
  <c r="D32" i="12" s="1"/>
  <c r="C17" i="12"/>
  <c r="F16" i="12"/>
  <c r="E16" i="12"/>
  <c r="D16" i="12"/>
  <c r="C16" i="12"/>
  <c r="F6" i="12"/>
  <c r="E6" i="12"/>
  <c r="D6" i="12"/>
  <c r="C6" i="12"/>
  <c r="F20" i="11"/>
  <c r="E20" i="11"/>
  <c r="D20" i="11"/>
  <c r="C20" i="11"/>
  <c r="C17" i="11"/>
  <c r="C16" i="11"/>
  <c r="C6" i="11"/>
  <c r="F20" i="1"/>
  <c r="E20" i="1"/>
  <c r="D20" i="1"/>
  <c r="C20" i="1"/>
  <c r="F17" i="1"/>
  <c r="E17" i="1"/>
  <c r="D17" i="1"/>
  <c r="C17" i="1"/>
  <c r="F16" i="1"/>
  <c r="E16" i="1"/>
  <c r="D16" i="1"/>
  <c r="C16" i="1"/>
  <c r="F6" i="1"/>
  <c r="E6" i="1"/>
  <c r="D6" i="1"/>
  <c r="C6" i="1"/>
  <c r="F17" i="10"/>
  <c r="F16" i="10"/>
  <c r="F6" i="10"/>
  <c r="C20" i="10"/>
  <c r="E17" i="10"/>
  <c r="D17" i="10"/>
  <c r="C17" i="10"/>
  <c r="E16" i="10"/>
  <c r="D16" i="10"/>
  <c r="C16" i="10"/>
  <c r="E6" i="10"/>
  <c r="D6" i="10"/>
  <c r="C6" i="10"/>
  <c r="E33" i="12" l="1"/>
  <c r="D33" i="12"/>
  <c r="F33" i="12"/>
  <c r="D32" i="11"/>
  <c r="D33" i="11"/>
  <c r="E33" i="11"/>
  <c r="E32" i="11"/>
  <c r="F32" i="11"/>
  <c r="F33" i="11"/>
  <c r="C32" i="10"/>
  <c r="D32" i="10"/>
  <c r="F32" i="10"/>
  <c r="E32" i="10"/>
  <c r="D33" i="10"/>
  <c r="E33" i="10"/>
  <c r="F33" i="10"/>
  <c r="C32" i="11"/>
  <c r="C12" i="1"/>
  <c r="C33" i="12"/>
  <c r="F12" i="1"/>
  <c r="D12" i="1"/>
  <c r="E12" i="1"/>
  <c r="C33" i="1"/>
  <c r="C12" i="10"/>
  <c r="E12" i="12"/>
  <c r="C32" i="12"/>
  <c r="C33" i="11"/>
  <c r="C36" i="11" s="1"/>
  <c r="C32" i="1"/>
  <c r="D33" i="1"/>
  <c r="D32" i="1"/>
  <c r="E33" i="1"/>
  <c r="E32" i="1"/>
  <c r="F32" i="1"/>
  <c r="F33" i="1"/>
  <c r="F12" i="10"/>
  <c r="C12" i="12"/>
  <c r="D12" i="12"/>
  <c r="F12" i="12"/>
  <c r="C12" i="11"/>
  <c r="D12" i="10"/>
  <c r="C33" i="10"/>
  <c r="E12" i="10"/>
  <c r="E36" i="11" l="1"/>
  <c r="E38" i="11" s="1"/>
  <c r="D36" i="11"/>
  <c r="D38" i="11" s="1"/>
  <c r="F36" i="11"/>
  <c r="F38" i="11" s="1"/>
  <c r="F36" i="12"/>
  <c r="F38" i="12" s="1"/>
  <c r="D36" i="12"/>
  <c r="D38" i="12" s="1"/>
  <c r="E36" i="12"/>
  <c r="E38" i="12" s="1"/>
  <c r="D36" i="1"/>
  <c r="D38" i="1" s="1"/>
  <c r="C36" i="1"/>
  <c r="C36" i="12"/>
  <c r="C38" i="12" s="1"/>
  <c r="D36" i="10"/>
  <c r="C36" i="10"/>
  <c r="F36" i="1"/>
  <c r="F38" i="1" s="1"/>
  <c r="E36" i="1"/>
  <c r="E38" i="1" s="1"/>
  <c r="E36" i="10"/>
  <c r="F36" i="10"/>
  <c r="C38" i="11" l="1"/>
  <c r="C38" i="1"/>
  <c r="D38" i="10"/>
  <c r="C38" i="10"/>
  <c r="F38" i="10"/>
  <c r="E38" i="10"/>
</calcChain>
</file>

<file path=xl/sharedStrings.xml><?xml version="1.0" encoding="utf-8"?>
<sst xmlns="http://schemas.openxmlformats.org/spreadsheetml/2006/main" count="280" uniqueCount="76">
  <si>
    <t>S.No.</t>
  </si>
  <si>
    <t>Item</t>
  </si>
  <si>
    <t>Agriculture, forestry and fishing</t>
  </si>
  <si>
    <t>Mining and quarrying</t>
  </si>
  <si>
    <t>Manufacturing</t>
  </si>
  <si>
    <t>Electricity, gas, water supply &amp; other utility services</t>
  </si>
  <si>
    <t>Construction</t>
  </si>
  <si>
    <t>Trade, repair, hotels and restaurants</t>
  </si>
  <si>
    <t>Trade &amp; repair services</t>
  </si>
  <si>
    <t>Hotels &amp; restaurants</t>
  </si>
  <si>
    <t>Transport, storage, communication &amp; services related to broadcasting</t>
  </si>
  <si>
    <t>Railways</t>
  </si>
  <si>
    <t>Road transport</t>
  </si>
  <si>
    <t>Water transport</t>
  </si>
  <si>
    <t>Air transport</t>
  </si>
  <si>
    <t>Services incidental to transport</t>
  </si>
  <si>
    <t>Storage</t>
  </si>
  <si>
    <t>Communication &amp; services related to broadcasting</t>
  </si>
  <si>
    <t>Financial services</t>
  </si>
  <si>
    <t>Real estate, ownership of dwelling &amp; professional services</t>
  </si>
  <si>
    <t>Other services</t>
  </si>
  <si>
    <t>2011-12</t>
  </si>
  <si>
    <t>2012-13</t>
  </si>
  <si>
    <t>2013-14</t>
  </si>
  <si>
    <t>Subsidies on products</t>
  </si>
  <si>
    <t>Taxes on Products</t>
  </si>
  <si>
    <t>1.</t>
  </si>
  <si>
    <t>12.</t>
  </si>
  <si>
    <t>Primary</t>
  </si>
  <si>
    <t>Secondary</t>
  </si>
  <si>
    <t>Tertiary</t>
  </si>
  <si>
    <r>
      <t>2.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</si>
  <si>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3.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</si>
  <si>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4.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</si>
  <si>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5.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</si>
  <si>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6.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</si>
  <si>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7.</t>
    </r>
    <r>
      <rPr>
        <sz val="7"/>
        <rFont val="Times New Roman"/>
        <family val="1"/>
      </rPr>
      <t xml:space="preserve">      </t>
    </r>
    <r>
      <rPr>
        <sz val="11"/>
        <rFont val="Times New Roman"/>
        <family val="1"/>
      </rPr>
      <t> </t>
    </r>
  </si>
  <si>
    <r>
      <t>8.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</si>
  <si>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9.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</si>
  <si>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10.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</si>
  <si>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r>
      <t>11.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</si>
  <si>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t>TOTAL GSVA at basic prices</t>
  </si>
  <si>
    <t>Population ('00)</t>
  </si>
  <si>
    <t>13.</t>
  </si>
  <si>
    <t>14.</t>
  </si>
  <si>
    <t>15.</t>
  </si>
  <si>
    <t>16.</t>
  </si>
  <si>
    <t>17.</t>
  </si>
  <si>
    <t>Gross State Value Added by economic activity at current prices</t>
  </si>
  <si>
    <t>Gross State Value Added by economic activity at constant (2011-12) prices</t>
  </si>
  <si>
    <t>Net State Value Added by economic activity at current prices</t>
  </si>
  <si>
    <t>TOTAL NSVA at basic prices</t>
  </si>
  <si>
    <t>Net State Value Added by economic activity at constant (2011-12) prices</t>
  </si>
  <si>
    <t>State :</t>
  </si>
  <si>
    <t>Public administration</t>
  </si>
  <si>
    <t>Gross State Domestic Product</t>
  </si>
  <si>
    <t>2014-15</t>
  </si>
  <si>
    <t>(Rs. in lakh)</t>
  </si>
  <si>
    <t>Per Capita GSDP (Rs.)</t>
  </si>
  <si>
    <t>Crops</t>
  </si>
  <si>
    <t>Livestock</t>
  </si>
  <si>
    <t>Forestry and logging</t>
  </si>
  <si>
    <t>Fishing and aquaculture</t>
  </si>
  <si>
    <t>Net State Domestic Product</t>
  </si>
  <si>
    <t>Per Capita NSDP (Rs.)</t>
  </si>
  <si>
    <t>2015-16</t>
  </si>
  <si>
    <t>Haryana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</si>
  <si>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</si>
  <si>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</si>
  <si>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</si>
  <si>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</si>
  <si>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</si>
  <si>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</si>
  <si>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</si>
  <si>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</si>
  <si>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Source:  Directorate of Economics &amp; Statistics of respective State Governments.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</si>
</sst>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7"/>
      <name val="Times New Roman"/>
      <family val="1"/>
    </font>
    <font>
      <sz val="11"/>
      <name val="Times New Roman"/>
      <family val="1"/>
    </font>
    <font>
      <b/>
      <i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0">
    <xf numFmtId="0" fontId="0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5" fillId="0" borderId="0"/>
    <xf numFmtId="0" fontId="6" fillId="0" borderId="0"/>
    <xf numFmtId="0" fontId="5" fillId="2" borderId="1" applyNumberFormat="0" applyFont="0" applyAlignment="0" applyProtection="0"/>
    <xf numFmtId="0" fontId="6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8" fillId="2" borderId="1" applyNumberFormat="0" applyFont="0" applyAlignment="0" applyProtection="0"/>
    <xf numFmtId="0" fontId="9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</cellStyleXfs>
  <cellXfs count="40">
    <xf numFmtId="0" fontId="0" fillId="0" borderId="0" xfId="0"/>
    <xf numFmtId="0" fontId="7" fillId="0" borderId="0" xfId="0" applyFont="1" applyFill="1" applyBorder="1" applyProtection="1"/>
    <xf numFmtId="0" fontId="7" fillId="0" borderId="0" xfId="0" applyFont="1" applyFill="1" applyBorder="1" applyProtection="1">
      <protection locked="0"/>
    </xf>
    <xf numFmtId="1" fontId="7" fillId="0" borderId="0" xfId="0" applyNumberFormat="1" applyFont="1" applyFill="1" applyBorder="1" applyProtection="1"/>
    <xf numFmtId="1" fontId="7" fillId="0" borderId="0" xfId="0" applyNumberFormat="1" applyFont="1" applyFill="1" applyBorder="1" applyProtection="1">
      <protection locked="0"/>
    </xf>
    <xf numFmtId="0" fontId="16" fillId="0" borderId="0" xfId="0" applyFont="1" applyFill="1" applyBorder="1" applyProtection="1"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0" xfId="0" quotePrefix="1" applyFont="1" applyFill="1" applyBorder="1" applyProtection="1">
      <protection locked="0"/>
    </xf>
    <xf numFmtId="49" fontId="11" fillId="0" borderId="2" xfId="0" applyNumberFormat="1" applyFont="1" applyFill="1" applyBorder="1" applyAlignment="1" applyProtection="1">
      <alignment vertical="center" wrapText="1"/>
      <protection locked="0"/>
    </xf>
    <xf numFmtId="0" fontId="11" fillId="0" borderId="2" xfId="0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Protection="1">
      <protection locked="0"/>
    </xf>
    <xf numFmtId="0" fontId="7" fillId="0" borderId="2" xfId="0" applyFont="1" applyFill="1" applyBorder="1" applyProtection="1"/>
    <xf numFmtId="49" fontId="12" fillId="0" borderId="2" xfId="0" applyNumberFormat="1" applyFont="1" applyFill="1" applyBorder="1" applyAlignment="1" applyProtection="1">
      <alignment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1" fontId="7" fillId="0" borderId="2" xfId="0" applyNumberFormat="1" applyFont="1" applyFill="1" applyBorder="1" applyProtection="1"/>
    <xf numFmtId="49" fontId="12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1" fontId="7" fillId="0" borderId="2" xfId="0" applyNumberFormat="1" applyFont="1" applyFill="1" applyBorder="1" applyProtection="1">
      <protection locked="0"/>
    </xf>
    <xf numFmtId="49" fontId="12" fillId="0" borderId="2" xfId="0" applyNumberFormat="1" applyFont="1" applyFill="1" applyBorder="1" applyAlignment="1" applyProtection="1">
      <alignment vertical="center" wrapText="1"/>
      <protection locked="0"/>
    </xf>
    <xf numFmtId="49" fontId="12" fillId="0" borderId="2" xfId="0" quotePrefix="1" applyNumberFormat="1" applyFont="1" applyFill="1" applyBorder="1" applyAlignment="1" applyProtection="1">
      <alignment vertical="center" wrapText="1"/>
    </xf>
    <xf numFmtId="0" fontId="7" fillId="0" borderId="2" xfId="0" applyFont="1" applyFill="1" applyBorder="1" applyAlignment="1" applyProtection="1">
      <alignment vertical="center" wrapText="1"/>
      <protection locked="0"/>
    </xf>
    <xf numFmtId="1" fontId="4" fillId="0" borderId="2" xfId="11" applyNumberFormat="1" applyFont="1" applyBorder="1" applyAlignment="1">
      <alignment horizontal="right" vertical="center"/>
    </xf>
    <xf numFmtId="1" fontId="17" fillId="0" borderId="2" xfId="11" applyNumberFormat="1" applyFont="1" applyBorder="1" applyAlignment="1">
      <alignment horizontal="right" vertical="center"/>
    </xf>
    <xf numFmtId="1" fontId="7" fillId="3" borderId="2" xfId="0" applyNumberFormat="1" applyFont="1" applyFill="1" applyBorder="1" applyProtection="1">
      <protection locked="0"/>
    </xf>
    <xf numFmtId="49" fontId="12" fillId="3" borderId="2" xfId="0" applyNumberFormat="1" applyFont="1" applyFill="1" applyBorder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1" fontId="7" fillId="3" borderId="2" xfId="0" applyNumberFormat="1" applyFont="1" applyFill="1" applyBorder="1" applyProtection="1"/>
    <xf numFmtId="1" fontId="7" fillId="3" borderId="0" xfId="0" applyNumberFormat="1" applyFont="1" applyFill="1" applyBorder="1" applyProtection="1"/>
    <xf numFmtId="0" fontId="7" fillId="3" borderId="0" xfId="0" applyFont="1" applyFill="1" applyBorder="1" applyProtection="1"/>
    <xf numFmtId="0" fontId="7" fillId="3" borderId="0" xfId="0" applyFont="1" applyFill="1" applyBorder="1" applyProtection="1">
      <protection locked="0"/>
    </xf>
    <xf numFmtId="49" fontId="12" fillId="3" borderId="2" xfId="0" applyNumberFormat="1" applyFont="1" applyFill="1" applyBorder="1" applyAlignment="1" applyProtection="1">
      <alignment vertical="center" wrapText="1"/>
      <protection locked="0"/>
    </xf>
    <xf numFmtId="0" fontId="15" fillId="3" borderId="2" xfId="0" applyFont="1" applyFill="1" applyBorder="1" applyAlignment="1" applyProtection="1">
      <alignment horizontal="left" vertical="center" wrapText="1"/>
      <protection locked="0"/>
    </xf>
    <xf numFmtId="1" fontId="7" fillId="3" borderId="0" xfId="0" applyNumberFormat="1" applyFont="1" applyFill="1" applyBorder="1" applyProtection="1">
      <protection locked="0"/>
    </xf>
    <xf numFmtId="49" fontId="14" fillId="3" borderId="2" xfId="0" applyNumberFormat="1" applyFont="1" applyFill="1" applyBorder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top" wrapText="1"/>
    </xf>
    <xf numFmtId="0" fontId="10" fillId="3" borderId="2" xfId="0" applyFont="1" applyFill="1" applyBorder="1" applyAlignment="1" applyProtection="1">
      <alignment horizontal="left" vertical="center" wrapText="1"/>
    </xf>
    <xf numFmtId="49" fontId="12" fillId="3" borderId="2" xfId="0" quotePrefix="1" applyNumberFormat="1" applyFont="1" applyFill="1" applyBorder="1" applyAlignment="1" applyProtection="1">
      <alignment vertical="center" wrapText="1"/>
    </xf>
    <xf numFmtId="0" fontId="7" fillId="3" borderId="2" xfId="0" applyFont="1" applyFill="1" applyBorder="1" applyAlignment="1" applyProtection="1">
      <alignment vertical="center" wrapText="1"/>
      <protection locked="0"/>
    </xf>
    <xf numFmtId="1" fontId="4" fillId="0" borderId="2" xfId="11" applyNumberFormat="1" applyFont="1" applyFill="1" applyBorder="1" applyAlignment="1">
      <alignment horizontal="right" vertical="center"/>
    </xf>
    <xf numFmtId="1" fontId="17" fillId="0" borderId="2" xfId="11" applyNumberFormat="1" applyFont="1" applyFill="1" applyBorder="1" applyAlignment="1">
      <alignment horizontal="right" vertical="center"/>
    </xf>
  </cellXfs>
  <cellStyles count="530">
    <cellStyle name="Comma 2" xfId="15" xr:uid="{00000000-0005-0000-0000-000000000000}"/>
    <cellStyle name="Comma 2 2" xfId="528" xr:uid="{00000000-0005-0000-0000-000001000000}"/>
    <cellStyle name="Normal" xfId="0" builtinId="0"/>
    <cellStyle name="Normal 2" xfId="2" xr:uid="{00000000-0005-0000-0000-000003000000}"/>
    <cellStyle name="Normal 2 2" xfId="8" xr:uid="{00000000-0005-0000-0000-000004000000}"/>
    <cellStyle name="Normal 2 2 2" xfId="10" xr:uid="{00000000-0005-0000-0000-000005000000}"/>
    <cellStyle name="Normal 2 2 3" xfId="18" xr:uid="{00000000-0005-0000-0000-000006000000}"/>
    <cellStyle name="Normal 2 3" xfId="5" xr:uid="{00000000-0005-0000-0000-000007000000}"/>
    <cellStyle name="Normal 2 3 2" xfId="529" xr:uid="{00000000-0005-0000-0000-000008000000}"/>
    <cellStyle name="Normal 2 4" xfId="9" xr:uid="{00000000-0005-0000-0000-000009000000}"/>
    <cellStyle name="Normal 2 4 2" xfId="17" xr:uid="{00000000-0005-0000-0000-00000A000000}"/>
    <cellStyle name="Normal 3" xfId="1" xr:uid="{00000000-0005-0000-0000-00000B000000}"/>
    <cellStyle name="Normal 3 2" xfId="6" xr:uid="{00000000-0005-0000-0000-00000C000000}"/>
    <cellStyle name="Normal 3 2 2" xfId="11" xr:uid="{00000000-0005-0000-0000-00000D000000}"/>
    <cellStyle name="Normal 3 3" xfId="16" xr:uid="{00000000-0005-0000-0000-00000E000000}"/>
    <cellStyle name="Normal 4" xfId="3" xr:uid="{00000000-0005-0000-0000-00000F000000}"/>
    <cellStyle name="Normal 5" xfId="4" xr:uid="{00000000-0005-0000-0000-000010000000}"/>
    <cellStyle name="Normal 5 2" xfId="12" xr:uid="{00000000-0005-0000-0000-000011000000}"/>
    <cellStyle name="Normal 6" xfId="14" xr:uid="{00000000-0005-0000-0000-000012000000}"/>
    <cellStyle name="Note 2" xfId="7" xr:uid="{00000000-0005-0000-0000-000013000000}"/>
    <cellStyle name="Note 2 2" xfId="13" xr:uid="{00000000-0005-0000-0000-000014000000}"/>
    <cellStyle name="style1405592468105" xfId="19" xr:uid="{00000000-0005-0000-0000-000015000000}"/>
    <cellStyle name="style1405593752700" xfId="20" xr:uid="{00000000-0005-0000-0000-000016000000}"/>
    <cellStyle name="style1406113848636" xfId="21" xr:uid="{00000000-0005-0000-0000-000017000000}"/>
    <cellStyle name="style1406113848741" xfId="22" xr:uid="{00000000-0005-0000-0000-000018000000}"/>
    <cellStyle name="style1406113848796" xfId="23" xr:uid="{00000000-0005-0000-0000-000019000000}"/>
    <cellStyle name="style1406113848827" xfId="24" xr:uid="{00000000-0005-0000-0000-00001A000000}"/>
    <cellStyle name="style1406113848859" xfId="25" xr:uid="{00000000-0005-0000-0000-00001B000000}"/>
    <cellStyle name="style1406113848891" xfId="26" xr:uid="{00000000-0005-0000-0000-00001C000000}"/>
    <cellStyle name="style1406113848925" xfId="27" xr:uid="{00000000-0005-0000-0000-00001D000000}"/>
    <cellStyle name="style1406113848965" xfId="28" xr:uid="{00000000-0005-0000-0000-00001E000000}"/>
    <cellStyle name="style1406113848998" xfId="29" xr:uid="{00000000-0005-0000-0000-00001F000000}"/>
    <cellStyle name="style1406113849028" xfId="30" xr:uid="{00000000-0005-0000-0000-000020000000}"/>
    <cellStyle name="style1406113849058" xfId="31" xr:uid="{00000000-0005-0000-0000-000021000000}"/>
    <cellStyle name="style1406113849090" xfId="32" xr:uid="{00000000-0005-0000-0000-000022000000}"/>
    <cellStyle name="style1406113849117" xfId="33" xr:uid="{00000000-0005-0000-0000-000023000000}"/>
    <cellStyle name="style1406113849144" xfId="34" xr:uid="{00000000-0005-0000-0000-000024000000}"/>
    <cellStyle name="style1406113849183" xfId="35" xr:uid="{00000000-0005-0000-0000-000025000000}"/>
    <cellStyle name="style1406113849217" xfId="36" xr:uid="{00000000-0005-0000-0000-000026000000}"/>
    <cellStyle name="style1406113849255" xfId="37" xr:uid="{00000000-0005-0000-0000-000027000000}"/>
    <cellStyle name="style1406113849284" xfId="38" xr:uid="{00000000-0005-0000-0000-000028000000}"/>
    <cellStyle name="style1406113849311" xfId="39" xr:uid="{00000000-0005-0000-0000-000029000000}"/>
    <cellStyle name="style1406113849339" xfId="40" xr:uid="{00000000-0005-0000-0000-00002A000000}"/>
    <cellStyle name="style1406113849367" xfId="41" xr:uid="{00000000-0005-0000-0000-00002B000000}"/>
    <cellStyle name="style1406113849389" xfId="42" xr:uid="{00000000-0005-0000-0000-00002C000000}"/>
    <cellStyle name="style1406113849413" xfId="43" xr:uid="{00000000-0005-0000-0000-00002D000000}"/>
    <cellStyle name="style1406113849558" xfId="44" xr:uid="{00000000-0005-0000-0000-00002E000000}"/>
    <cellStyle name="style1406113849582" xfId="45" xr:uid="{00000000-0005-0000-0000-00002F000000}"/>
    <cellStyle name="style1406113849605" xfId="46" xr:uid="{00000000-0005-0000-0000-000030000000}"/>
    <cellStyle name="style1406113849630" xfId="47" xr:uid="{00000000-0005-0000-0000-000031000000}"/>
    <cellStyle name="style1406113849653" xfId="48" xr:uid="{00000000-0005-0000-0000-000032000000}"/>
    <cellStyle name="style1406113849674" xfId="49" xr:uid="{00000000-0005-0000-0000-000033000000}"/>
    <cellStyle name="style1406113849701" xfId="50" xr:uid="{00000000-0005-0000-0000-000034000000}"/>
    <cellStyle name="style1406113849728" xfId="51" xr:uid="{00000000-0005-0000-0000-000035000000}"/>
    <cellStyle name="style1406113849754" xfId="52" xr:uid="{00000000-0005-0000-0000-000036000000}"/>
    <cellStyle name="style1406113849781" xfId="53" xr:uid="{00000000-0005-0000-0000-000037000000}"/>
    <cellStyle name="style1406113849808" xfId="54" xr:uid="{00000000-0005-0000-0000-000038000000}"/>
    <cellStyle name="style1406113849835" xfId="55" xr:uid="{00000000-0005-0000-0000-000039000000}"/>
    <cellStyle name="style1406113849856" xfId="56" xr:uid="{00000000-0005-0000-0000-00003A000000}"/>
    <cellStyle name="style1406113849876" xfId="57" xr:uid="{00000000-0005-0000-0000-00003B000000}"/>
    <cellStyle name="style1406113849898" xfId="58" xr:uid="{00000000-0005-0000-0000-00003C000000}"/>
    <cellStyle name="style1406113849921" xfId="59" xr:uid="{00000000-0005-0000-0000-00003D000000}"/>
    <cellStyle name="style1406113849947" xfId="60" xr:uid="{00000000-0005-0000-0000-00003E000000}"/>
    <cellStyle name="style1406113849975" xfId="61" xr:uid="{00000000-0005-0000-0000-00003F000000}"/>
    <cellStyle name="style1406113850004" xfId="62" xr:uid="{00000000-0005-0000-0000-000040000000}"/>
    <cellStyle name="style1406113850027" xfId="63" xr:uid="{00000000-0005-0000-0000-000041000000}"/>
    <cellStyle name="style1406113850054" xfId="64" xr:uid="{00000000-0005-0000-0000-000042000000}"/>
    <cellStyle name="style1406113850081" xfId="65" xr:uid="{00000000-0005-0000-0000-000043000000}"/>
    <cellStyle name="style1406113850103" xfId="66" xr:uid="{00000000-0005-0000-0000-000044000000}"/>
    <cellStyle name="style1406113850129" xfId="67" xr:uid="{00000000-0005-0000-0000-000045000000}"/>
    <cellStyle name="style1406113850156" xfId="68" xr:uid="{00000000-0005-0000-0000-000046000000}"/>
    <cellStyle name="style1406113850182" xfId="69" xr:uid="{00000000-0005-0000-0000-000047000000}"/>
    <cellStyle name="style1406113850203" xfId="70" xr:uid="{00000000-0005-0000-0000-000048000000}"/>
    <cellStyle name="style1406113850224" xfId="71" xr:uid="{00000000-0005-0000-0000-000049000000}"/>
    <cellStyle name="style1406113850258" xfId="72" xr:uid="{00000000-0005-0000-0000-00004A000000}"/>
    <cellStyle name="style1406113850331" xfId="73" xr:uid="{00000000-0005-0000-0000-00004B000000}"/>
    <cellStyle name="style1406113850358" xfId="74" xr:uid="{00000000-0005-0000-0000-00004C000000}"/>
    <cellStyle name="style1406113850380" xfId="75" xr:uid="{00000000-0005-0000-0000-00004D000000}"/>
    <cellStyle name="style1406113850409" xfId="76" xr:uid="{00000000-0005-0000-0000-00004E000000}"/>
    <cellStyle name="style1406113850431" xfId="77" xr:uid="{00000000-0005-0000-0000-00004F000000}"/>
    <cellStyle name="style1406113850452" xfId="78" xr:uid="{00000000-0005-0000-0000-000050000000}"/>
    <cellStyle name="style1406113850474" xfId="79" xr:uid="{00000000-0005-0000-0000-000051000000}"/>
    <cellStyle name="style1406113850501" xfId="80" xr:uid="{00000000-0005-0000-0000-000052000000}"/>
    <cellStyle name="style1406113850522" xfId="81" xr:uid="{00000000-0005-0000-0000-000053000000}"/>
    <cellStyle name="style1406113850542" xfId="82" xr:uid="{00000000-0005-0000-0000-000054000000}"/>
    <cellStyle name="style1406113850570" xfId="83" xr:uid="{00000000-0005-0000-0000-000055000000}"/>
    <cellStyle name="style1406113850591" xfId="84" xr:uid="{00000000-0005-0000-0000-000056000000}"/>
    <cellStyle name="style1406113850614" xfId="85" xr:uid="{00000000-0005-0000-0000-000057000000}"/>
    <cellStyle name="style1406113850636" xfId="86" xr:uid="{00000000-0005-0000-0000-000058000000}"/>
    <cellStyle name="style1406113850655" xfId="87" xr:uid="{00000000-0005-0000-0000-000059000000}"/>
    <cellStyle name="style1406113850674" xfId="88" xr:uid="{00000000-0005-0000-0000-00005A000000}"/>
    <cellStyle name="style1406113850723" xfId="89" xr:uid="{00000000-0005-0000-0000-00005B000000}"/>
    <cellStyle name="style1406113850767" xfId="90" xr:uid="{00000000-0005-0000-0000-00005C000000}"/>
    <cellStyle name="style1406113850816" xfId="91" xr:uid="{00000000-0005-0000-0000-00005D000000}"/>
    <cellStyle name="style1406114189185" xfId="92" xr:uid="{00000000-0005-0000-0000-00005E000000}"/>
    <cellStyle name="style1406114189213" xfId="93" xr:uid="{00000000-0005-0000-0000-00005F000000}"/>
    <cellStyle name="style1406114189239" xfId="94" xr:uid="{00000000-0005-0000-0000-000060000000}"/>
    <cellStyle name="style1406114189259" xfId="95" xr:uid="{00000000-0005-0000-0000-000061000000}"/>
    <cellStyle name="style1406114189283" xfId="96" xr:uid="{00000000-0005-0000-0000-000062000000}"/>
    <cellStyle name="style1406114189307" xfId="97" xr:uid="{00000000-0005-0000-0000-000063000000}"/>
    <cellStyle name="style1406114189331" xfId="98" xr:uid="{00000000-0005-0000-0000-000064000000}"/>
    <cellStyle name="style1406114189356" xfId="99" xr:uid="{00000000-0005-0000-0000-000065000000}"/>
    <cellStyle name="style1406114189382" xfId="100" xr:uid="{00000000-0005-0000-0000-000066000000}"/>
    <cellStyle name="style1406114189407" xfId="101" xr:uid="{00000000-0005-0000-0000-000067000000}"/>
    <cellStyle name="style1406114189432" xfId="102" xr:uid="{00000000-0005-0000-0000-000068000000}"/>
    <cellStyle name="style1406114189459" xfId="103" xr:uid="{00000000-0005-0000-0000-000069000000}"/>
    <cellStyle name="style1406114189481" xfId="104" xr:uid="{00000000-0005-0000-0000-00006A000000}"/>
    <cellStyle name="style1406114189505" xfId="105" xr:uid="{00000000-0005-0000-0000-00006B000000}"/>
    <cellStyle name="style1406114189535" xfId="106" xr:uid="{00000000-0005-0000-0000-00006C000000}"/>
    <cellStyle name="style1406114189560" xfId="107" xr:uid="{00000000-0005-0000-0000-00006D000000}"/>
    <cellStyle name="style1406114189585" xfId="108" xr:uid="{00000000-0005-0000-0000-00006E000000}"/>
    <cellStyle name="style1406114189616" xfId="109" xr:uid="{00000000-0005-0000-0000-00006F000000}"/>
    <cellStyle name="style1406114189644" xfId="110" xr:uid="{00000000-0005-0000-0000-000070000000}"/>
    <cellStyle name="style1406114189671" xfId="111" xr:uid="{00000000-0005-0000-0000-000071000000}"/>
    <cellStyle name="style1406114189696" xfId="112" xr:uid="{00000000-0005-0000-0000-000072000000}"/>
    <cellStyle name="style1406114189716" xfId="113" xr:uid="{00000000-0005-0000-0000-000073000000}"/>
    <cellStyle name="style1406114189736" xfId="114" xr:uid="{00000000-0005-0000-0000-000074000000}"/>
    <cellStyle name="style1406114189757" xfId="115" xr:uid="{00000000-0005-0000-0000-000075000000}"/>
    <cellStyle name="style1406114189778" xfId="116" xr:uid="{00000000-0005-0000-0000-000076000000}"/>
    <cellStyle name="style1406114189799" xfId="117" xr:uid="{00000000-0005-0000-0000-000077000000}"/>
    <cellStyle name="style1406114189820" xfId="118" xr:uid="{00000000-0005-0000-0000-000078000000}"/>
    <cellStyle name="style1406114189840" xfId="119" xr:uid="{00000000-0005-0000-0000-000079000000}"/>
    <cellStyle name="style1406114189860" xfId="120" xr:uid="{00000000-0005-0000-0000-00007A000000}"/>
    <cellStyle name="style1406114189886" xfId="121" xr:uid="{00000000-0005-0000-0000-00007B000000}"/>
    <cellStyle name="style1406114189911" xfId="122" xr:uid="{00000000-0005-0000-0000-00007C000000}"/>
    <cellStyle name="style1406114189990" xfId="123" xr:uid="{00000000-0005-0000-0000-00007D000000}"/>
    <cellStyle name="style1406114190017" xfId="124" xr:uid="{00000000-0005-0000-0000-00007E000000}"/>
    <cellStyle name="style1406114190044" xfId="125" xr:uid="{00000000-0005-0000-0000-00007F000000}"/>
    <cellStyle name="style1406114190069" xfId="126" xr:uid="{00000000-0005-0000-0000-000080000000}"/>
    <cellStyle name="style1406114190088" xfId="127" xr:uid="{00000000-0005-0000-0000-000081000000}"/>
    <cellStyle name="style1406114190108" xfId="128" xr:uid="{00000000-0005-0000-0000-000082000000}"/>
    <cellStyle name="style1406114190127" xfId="129" xr:uid="{00000000-0005-0000-0000-000083000000}"/>
    <cellStyle name="style1406114190148" xfId="130" xr:uid="{00000000-0005-0000-0000-000084000000}"/>
    <cellStyle name="style1406114190171" xfId="131" xr:uid="{00000000-0005-0000-0000-000085000000}"/>
    <cellStyle name="style1406114190195" xfId="132" xr:uid="{00000000-0005-0000-0000-000086000000}"/>
    <cellStyle name="style1406114190219" xfId="133" xr:uid="{00000000-0005-0000-0000-000087000000}"/>
    <cellStyle name="style1406114190238" xfId="134" xr:uid="{00000000-0005-0000-0000-000088000000}"/>
    <cellStyle name="style1406114190262" xfId="135" xr:uid="{00000000-0005-0000-0000-000089000000}"/>
    <cellStyle name="style1406114190285" xfId="136" xr:uid="{00000000-0005-0000-0000-00008A000000}"/>
    <cellStyle name="style1406114190303" xfId="137" xr:uid="{00000000-0005-0000-0000-00008B000000}"/>
    <cellStyle name="style1406114190327" xfId="138" xr:uid="{00000000-0005-0000-0000-00008C000000}"/>
    <cellStyle name="style1406114190351" xfId="139" xr:uid="{00000000-0005-0000-0000-00008D000000}"/>
    <cellStyle name="style1406114190375" xfId="140" xr:uid="{00000000-0005-0000-0000-00008E000000}"/>
    <cellStyle name="style1406114190395" xfId="141" xr:uid="{00000000-0005-0000-0000-00008F000000}"/>
    <cellStyle name="style1406114190415" xfId="142" xr:uid="{00000000-0005-0000-0000-000090000000}"/>
    <cellStyle name="style1406114190439" xfId="143" xr:uid="{00000000-0005-0000-0000-000091000000}"/>
    <cellStyle name="style1406114190464" xfId="144" xr:uid="{00000000-0005-0000-0000-000092000000}"/>
    <cellStyle name="style1406114190487" xfId="145" xr:uid="{00000000-0005-0000-0000-000093000000}"/>
    <cellStyle name="style1406114190507" xfId="146" xr:uid="{00000000-0005-0000-0000-000094000000}"/>
    <cellStyle name="style1406114190534" xfId="147" xr:uid="{00000000-0005-0000-0000-000095000000}"/>
    <cellStyle name="style1406114190553" xfId="148" xr:uid="{00000000-0005-0000-0000-000096000000}"/>
    <cellStyle name="style1406114190571" xfId="149" xr:uid="{00000000-0005-0000-0000-000097000000}"/>
    <cellStyle name="style1406114190588" xfId="150" xr:uid="{00000000-0005-0000-0000-000098000000}"/>
    <cellStyle name="style1406114190609" xfId="151" xr:uid="{00000000-0005-0000-0000-000099000000}"/>
    <cellStyle name="style1406114190628" xfId="152" xr:uid="{00000000-0005-0000-0000-00009A000000}"/>
    <cellStyle name="style1406114190647" xfId="153" xr:uid="{00000000-0005-0000-0000-00009B000000}"/>
    <cellStyle name="style1406114190666" xfId="154" xr:uid="{00000000-0005-0000-0000-00009C000000}"/>
    <cellStyle name="style1406114190687" xfId="155" xr:uid="{00000000-0005-0000-0000-00009D000000}"/>
    <cellStyle name="style1406114190844" xfId="156" xr:uid="{00000000-0005-0000-0000-00009E000000}"/>
    <cellStyle name="style1406114190863" xfId="157" xr:uid="{00000000-0005-0000-0000-00009F000000}"/>
    <cellStyle name="style1406114190881" xfId="158" xr:uid="{00000000-0005-0000-0000-0000A0000000}"/>
    <cellStyle name="style1406114190900" xfId="159" xr:uid="{00000000-0005-0000-0000-0000A1000000}"/>
    <cellStyle name="style1406114190959" xfId="160" xr:uid="{00000000-0005-0000-0000-0000A2000000}"/>
    <cellStyle name="style1406114191014" xfId="161" xr:uid="{00000000-0005-0000-0000-0000A3000000}"/>
    <cellStyle name="style1406114191303" xfId="162" xr:uid="{00000000-0005-0000-0000-0000A4000000}"/>
    <cellStyle name="style1406114191912" xfId="163" xr:uid="{00000000-0005-0000-0000-0000A5000000}"/>
    <cellStyle name="style1406114345186" xfId="164" xr:uid="{00000000-0005-0000-0000-0000A6000000}"/>
    <cellStyle name="style1406114345361" xfId="165" xr:uid="{00000000-0005-0000-0000-0000A7000000}"/>
    <cellStyle name="style1406114398523" xfId="166" xr:uid="{00000000-0005-0000-0000-0000A8000000}"/>
    <cellStyle name="style1406114398549" xfId="167" xr:uid="{00000000-0005-0000-0000-0000A9000000}"/>
    <cellStyle name="style1406114398571" xfId="168" xr:uid="{00000000-0005-0000-0000-0000AA000000}"/>
    <cellStyle name="style1406114398589" xfId="169" xr:uid="{00000000-0005-0000-0000-0000AB000000}"/>
    <cellStyle name="style1406114398610" xfId="170" xr:uid="{00000000-0005-0000-0000-0000AC000000}"/>
    <cellStyle name="style1406114398632" xfId="171" xr:uid="{00000000-0005-0000-0000-0000AD000000}"/>
    <cellStyle name="style1406114398654" xfId="172" xr:uid="{00000000-0005-0000-0000-0000AE000000}"/>
    <cellStyle name="style1406114398679" xfId="173" xr:uid="{00000000-0005-0000-0000-0000AF000000}"/>
    <cellStyle name="style1406114398703" xfId="174" xr:uid="{00000000-0005-0000-0000-0000B0000000}"/>
    <cellStyle name="style1406114398726" xfId="175" xr:uid="{00000000-0005-0000-0000-0000B1000000}"/>
    <cellStyle name="style1406114398750" xfId="176" xr:uid="{00000000-0005-0000-0000-0000B2000000}"/>
    <cellStyle name="style1406114398774" xfId="177" xr:uid="{00000000-0005-0000-0000-0000B3000000}"/>
    <cellStyle name="style1406114398792" xfId="178" xr:uid="{00000000-0005-0000-0000-0000B4000000}"/>
    <cellStyle name="style1406114398812" xfId="179" xr:uid="{00000000-0005-0000-0000-0000B5000000}"/>
    <cellStyle name="style1406114398835" xfId="180" xr:uid="{00000000-0005-0000-0000-0000B6000000}"/>
    <cellStyle name="style1406114398855" xfId="181" xr:uid="{00000000-0005-0000-0000-0000B7000000}"/>
    <cellStyle name="style1406114398880" xfId="182" xr:uid="{00000000-0005-0000-0000-0000B8000000}"/>
    <cellStyle name="style1406114398898" xfId="183" xr:uid="{00000000-0005-0000-0000-0000B9000000}"/>
    <cellStyle name="style1406114398922" xfId="184" xr:uid="{00000000-0005-0000-0000-0000BA000000}"/>
    <cellStyle name="style1406114398946" xfId="185" xr:uid="{00000000-0005-0000-0000-0000BB000000}"/>
    <cellStyle name="style1406114398972" xfId="186" xr:uid="{00000000-0005-0000-0000-0000BC000000}"/>
    <cellStyle name="style1406114398991" xfId="187" xr:uid="{00000000-0005-0000-0000-0000BD000000}"/>
    <cellStyle name="style1406114399009" xfId="188" xr:uid="{00000000-0005-0000-0000-0000BE000000}"/>
    <cellStyle name="style1406114399027" xfId="189" xr:uid="{00000000-0005-0000-0000-0000BF000000}"/>
    <cellStyle name="style1406114399044" xfId="190" xr:uid="{00000000-0005-0000-0000-0000C0000000}"/>
    <cellStyle name="style1406114399064" xfId="191" xr:uid="{00000000-0005-0000-0000-0000C1000000}"/>
    <cellStyle name="style1406114399083" xfId="192" xr:uid="{00000000-0005-0000-0000-0000C2000000}"/>
    <cellStyle name="style1406114399102" xfId="193" xr:uid="{00000000-0005-0000-0000-0000C3000000}"/>
    <cellStyle name="style1406114399120" xfId="194" xr:uid="{00000000-0005-0000-0000-0000C4000000}"/>
    <cellStyle name="style1406114399144" xfId="195" xr:uid="{00000000-0005-0000-0000-0000C5000000}"/>
    <cellStyle name="style1406114399167" xfId="196" xr:uid="{00000000-0005-0000-0000-0000C6000000}"/>
    <cellStyle name="style1406114399199" xfId="197" xr:uid="{00000000-0005-0000-0000-0000C7000000}"/>
    <cellStyle name="style1406114399226" xfId="198" xr:uid="{00000000-0005-0000-0000-0000C8000000}"/>
    <cellStyle name="style1406114399254" xfId="199" xr:uid="{00000000-0005-0000-0000-0000C9000000}"/>
    <cellStyle name="style1406114399277" xfId="200" xr:uid="{00000000-0005-0000-0000-0000CA000000}"/>
    <cellStyle name="style1406114399294" xfId="201" xr:uid="{00000000-0005-0000-0000-0000CB000000}"/>
    <cellStyle name="style1406114399311" xfId="202" xr:uid="{00000000-0005-0000-0000-0000CC000000}"/>
    <cellStyle name="style1406114399329" xfId="203" xr:uid="{00000000-0005-0000-0000-0000CD000000}"/>
    <cellStyle name="style1406114399348" xfId="204" xr:uid="{00000000-0005-0000-0000-0000CE000000}"/>
    <cellStyle name="style1406114399367" xfId="205" xr:uid="{00000000-0005-0000-0000-0000CF000000}"/>
    <cellStyle name="style1406114399389" xfId="206" xr:uid="{00000000-0005-0000-0000-0000D0000000}"/>
    <cellStyle name="style1406114399411" xfId="207" xr:uid="{00000000-0005-0000-0000-0000D1000000}"/>
    <cellStyle name="style1406114399490" xfId="208" xr:uid="{00000000-0005-0000-0000-0000D2000000}"/>
    <cellStyle name="style1406114399512" xfId="209" xr:uid="{00000000-0005-0000-0000-0000D3000000}"/>
    <cellStyle name="style1406114399534" xfId="210" xr:uid="{00000000-0005-0000-0000-0000D4000000}"/>
    <cellStyle name="style1406114399551" xfId="211" xr:uid="{00000000-0005-0000-0000-0000D5000000}"/>
    <cellStyle name="style1406114399576" xfId="212" xr:uid="{00000000-0005-0000-0000-0000D6000000}"/>
    <cellStyle name="style1406114399599" xfId="213" xr:uid="{00000000-0005-0000-0000-0000D7000000}"/>
    <cellStyle name="style1406114399622" xfId="214" xr:uid="{00000000-0005-0000-0000-0000D8000000}"/>
    <cellStyle name="style1406114399641" xfId="215" xr:uid="{00000000-0005-0000-0000-0000D9000000}"/>
    <cellStyle name="style1406114399662" xfId="216" xr:uid="{00000000-0005-0000-0000-0000DA000000}"/>
    <cellStyle name="style1406114399689" xfId="217" xr:uid="{00000000-0005-0000-0000-0000DB000000}"/>
    <cellStyle name="style1406114399716" xfId="218" xr:uid="{00000000-0005-0000-0000-0000DC000000}"/>
    <cellStyle name="style1406114399740" xfId="219" xr:uid="{00000000-0005-0000-0000-0000DD000000}"/>
    <cellStyle name="style1406114399758" xfId="220" xr:uid="{00000000-0005-0000-0000-0000DE000000}"/>
    <cellStyle name="style1406114399783" xfId="221" xr:uid="{00000000-0005-0000-0000-0000DF000000}"/>
    <cellStyle name="style1406114399802" xfId="222" xr:uid="{00000000-0005-0000-0000-0000E0000000}"/>
    <cellStyle name="style1406114399820" xfId="223" xr:uid="{00000000-0005-0000-0000-0000E1000000}"/>
    <cellStyle name="style1406114399839" xfId="224" xr:uid="{00000000-0005-0000-0000-0000E2000000}"/>
    <cellStyle name="style1406114399860" xfId="225" xr:uid="{00000000-0005-0000-0000-0000E3000000}"/>
    <cellStyle name="style1406114399878" xfId="226" xr:uid="{00000000-0005-0000-0000-0000E4000000}"/>
    <cellStyle name="style1406114399896" xfId="227" xr:uid="{00000000-0005-0000-0000-0000E5000000}"/>
    <cellStyle name="style1406114399914" xfId="228" xr:uid="{00000000-0005-0000-0000-0000E6000000}"/>
    <cellStyle name="style1406114399932" xfId="229" xr:uid="{00000000-0005-0000-0000-0000E7000000}"/>
    <cellStyle name="style1406114399951" xfId="230" xr:uid="{00000000-0005-0000-0000-0000E8000000}"/>
    <cellStyle name="style1406114399969" xfId="231" xr:uid="{00000000-0005-0000-0000-0000E9000000}"/>
    <cellStyle name="style1406114399987" xfId="232" xr:uid="{00000000-0005-0000-0000-0000EA000000}"/>
    <cellStyle name="style1406114400018" xfId="233" xr:uid="{00000000-0005-0000-0000-0000EB000000}"/>
    <cellStyle name="style1406114400104" xfId="234" xr:uid="{00000000-0005-0000-0000-0000EC000000}"/>
    <cellStyle name="style1406114400339" xfId="235" xr:uid="{00000000-0005-0000-0000-0000ED000000}"/>
    <cellStyle name="style1406114400806" xfId="236" xr:uid="{00000000-0005-0000-0000-0000EE000000}"/>
    <cellStyle name="style1406114440149" xfId="237" xr:uid="{00000000-0005-0000-0000-0000EF000000}"/>
    <cellStyle name="style1406114440175" xfId="238" xr:uid="{00000000-0005-0000-0000-0000F0000000}"/>
    <cellStyle name="style1406114440200" xfId="239" xr:uid="{00000000-0005-0000-0000-0000F1000000}"/>
    <cellStyle name="style1406114440219" xfId="240" xr:uid="{00000000-0005-0000-0000-0000F2000000}"/>
    <cellStyle name="style1406114440242" xfId="241" xr:uid="{00000000-0005-0000-0000-0000F3000000}"/>
    <cellStyle name="style1406114440265" xfId="242" xr:uid="{00000000-0005-0000-0000-0000F4000000}"/>
    <cellStyle name="style1406114440288" xfId="243" xr:uid="{00000000-0005-0000-0000-0000F5000000}"/>
    <cellStyle name="style1406114440311" xfId="244" xr:uid="{00000000-0005-0000-0000-0000F6000000}"/>
    <cellStyle name="style1406114440332" xfId="245" xr:uid="{00000000-0005-0000-0000-0000F7000000}"/>
    <cellStyle name="style1406114440354" xfId="246" xr:uid="{00000000-0005-0000-0000-0000F8000000}"/>
    <cellStyle name="style1406114440375" xfId="247" xr:uid="{00000000-0005-0000-0000-0000F9000000}"/>
    <cellStyle name="style1406114440396" xfId="248" xr:uid="{00000000-0005-0000-0000-0000FA000000}"/>
    <cellStyle name="style1406114440413" xfId="249" xr:uid="{00000000-0005-0000-0000-0000FB000000}"/>
    <cellStyle name="style1406114440430" xfId="250" xr:uid="{00000000-0005-0000-0000-0000FC000000}"/>
    <cellStyle name="style1406114440452" xfId="251" xr:uid="{00000000-0005-0000-0000-0000FD000000}"/>
    <cellStyle name="style1406114440470" xfId="252" xr:uid="{00000000-0005-0000-0000-0000FE000000}"/>
    <cellStyle name="style1406114440492" xfId="253" xr:uid="{00000000-0005-0000-0000-0000FF000000}"/>
    <cellStyle name="style1406114440509" xfId="254" xr:uid="{00000000-0005-0000-0000-000000010000}"/>
    <cellStyle name="style1406114440531" xfId="255" xr:uid="{00000000-0005-0000-0000-000001010000}"/>
    <cellStyle name="style1406114440552" xfId="256" xr:uid="{00000000-0005-0000-0000-000002010000}"/>
    <cellStyle name="style1406114440573" xfId="257" xr:uid="{00000000-0005-0000-0000-000003010000}"/>
    <cellStyle name="style1406114440590" xfId="258" xr:uid="{00000000-0005-0000-0000-000004010000}"/>
    <cellStyle name="style1406114440607" xfId="259" xr:uid="{00000000-0005-0000-0000-000005010000}"/>
    <cellStyle name="style1406114440624" xfId="260" xr:uid="{00000000-0005-0000-0000-000006010000}"/>
    <cellStyle name="style1406114440641" xfId="261" xr:uid="{00000000-0005-0000-0000-000007010000}"/>
    <cellStyle name="style1406114440657" xfId="262" xr:uid="{00000000-0005-0000-0000-000008010000}"/>
    <cellStyle name="style1406114440676" xfId="263" xr:uid="{00000000-0005-0000-0000-000009010000}"/>
    <cellStyle name="style1406114440693" xfId="264" xr:uid="{00000000-0005-0000-0000-00000A010000}"/>
    <cellStyle name="style1406114440711" xfId="265" xr:uid="{00000000-0005-0000-0000-00000B010000}"/>
    <cellStyle name="style1406114440733" xfId="266" xr:uid="{00000000-0005-0000-0000-00000C010000}"/>
    <cellStyle name="style1406114440756" xfId="267" xr:uid="{00000000-0005-0000-0000-00000D010000}"/>
    <cellStyle name="style1406114440778" xfId="268" xr:uid="{00000000-0005-0000-0000-00000E010000}"/>
    <cellStyle name="style1406114440801" xfId="269" xr:uid="{00000000-0005-0000-0000-00000F010000}"/>
    <cellStyle name="style1406114440831" xfId="270" xr:uid="{00000000-0005-0000-0000-000010010000}"/>
    <cellStyle name="style1406114440854" xfId="271" xr:uid="{00000000-0005-0000-0000-000011010000}"/>
    <cellStyle name="style1406114440871" xfId="272" xr:uid="{00000000-0005-0000-0000-000012010000}"/>
    <cellStyle name="style1406114440888" xfId="273" xr:uid="{00000000-0005-0000-0000-000013010000}"/>
    <cellStyle name="style1406114440905" xfId="274" xr:uid="{00000000-0005-0000-0000-000014010000}"/>
    <cellStyle name="style1406114440922" xfId="275" xr:uid="{00000000-0005-0000-0000-000015010000}"/>
    <cellStyle name="style1406114440941" xfId="276" xr:uid="{00000000-0005-0000-0000-000016010000}"/>
    <cellStyle name="style1406114440964" xfId="277" xr:uid="{00000000-0005-0000-0000-000017010000}"/>
    <cellStyle name="style1406114440986" xfId="278" xr:uid="{00000000-0005-0000-0000-000018010000}"/>
    <cellStyle name="style1406114441003" xfId="279" xr:uid="{00000000-0005-0000-0000-000019010000}"/>
    <cellStyle name="style1406114441024" xfId="280" xr:uid="{00000000-0005-0000-0000-00001A010000}"/>
    <cellStyle name="style1406114441046" xfId="281" xr:uid="{00000000-0005-0000-0000-00001B010000}"/>
    <cellStyle name="style1406114441063" xfId="282" xr:uid="{00000000-0005-0000-0000-00001C010000}"/>
    <cellStyle name="style1406114441085" xfId="283" xr:uid="{00000000-0005-0000-0000-00001D010000}"/>
    <cellStyle name="style1406114441106" xfId="284" xr:uid="{00000000-0005-0000-0000-00001E010000}"/>
    <cellStyle name="style1406114441127" xfId="285" xr:uid="{00000000-0005-0000-0000-00001F010000}"/>
    <cellStyle name="style1406114441144" xfId="286" xr:uid="{00000000-0005-0000-0000-000020010000}"/>
    <cellStyle name="style1406114441245" xfId="287" xr:uid="{00000000-0005-0000-0000-000021010000}"/>
    <cellStyle name="style1406114441267" xfId="288" xr:uid="{00000000-0005-0000-0000-000022010000}"/>
    <cellStyle name="style1406114441288" xfId="289" xr:uid="{00000000-0005-0000-0000-000023010000}"/>
    <cellStyle name="style1406114441309" xfId="290" xr:uid="{00000000-0005-0000-0000-000024010000}"/>
    <cellStyle name="style1406114441326" xfId="291" xr:uid="{00000000-0005-0000-0000-000025010000}"/>
    <cellStyle name="style1406114441350" xfId="292" xr:uid="{00000000-0005-0000-0000-000026010000}"/>
    <cellStyle name="style1406114441369" xfId="293" xr:uid="{00000000-0005-0000-0000-000027010000}"/>
    <cellStyle name="style1406114441387" xfId="294" xr:uid="{00000000-0005-0000-0000-000028010000}"/>
    <cellStyle name="style1406114441405" xfId="295" xr:uid="{00000000-0005-0000-0000-000029010000}"/>
    <cellStyle name="style1406114441425" xfId="296" xr:uid="{00000000-0005-0000-0000-00002A010000}"/>
    <cellStyle name="style1406114441444" xfId="297" xr:uid="{00000000-0005-0000-0000-00002B010000}"/>
    <cellStyle name="style1406114441462" xfId="298" xr:uid="{00000000-0005-0000-0000-00002C010000}"/>
    <cellStyle name="style1406114441479" xfId="299" xr:uid="{00000000-0005-0000-0000-00002D010000}"/>
    <cellStyle name="style1406114441496" xfId="300" xr:uid="{00000000-0005-0000-0000-00002E010000}"/>
    <cellStyle name="style1406114441514" xfId="301" xr:uid="{00000000-0005-0000-0000-00002F010000}"/>
    <cellStyle name="style1406114441532" xfId="302" xr:uid="{00000000-0005-0000-0000-000030010000}"/>
    <cellStyle name="style1406114441549" xfId="303" xr:uid="{00000000-0005-0000-0000-000031010000}"/>
    <cellStyle name="style1406114441566" xfId="304" xr:uid="{00000000-0005-0000-0000-000032010000}"/>
    <cellStyle name="style1406114441594" xfId="305" xr:uid="{00000000-0005-0000-0000-000033010000}"/>
    <cellStyle name="style1406114441626" xfId="306" xr:uid="{00000000-0005-0000-0000-000034010000}"/>
    <cellStyle name="style1406114442197" xfId="307" xr:uid="{00000000-0005-0000-0000-000035010000}"/>
    <cellStyle name="style1406114490232" xfId="308" xr:uid="{00000000-0005-0000-0000-000036010000}"/>
    <cellStyle name="style1406114490278" xfId="309" xr:uid="{00000000-0005-0000-0000-000037010000}"/>
    <cellStyle name="style1406114490860" xfId="310" xr:uid="{00000000-0005-0000-0000-000038010000}"/>
    <cellStyle name="style1406114491098" xfId="311" xr:uid="{00000000-0005-0000-0000-000039010000}"/>
    <cellStyle name="style1406114491204" xfId="312" xr:uid="{00000000-0005-0000-0000-00003A010000}"/>
    <cellStyle name="style1406114491528" xfId="313" xr:uid="{00000000-0005-0000-0000-00003B010000}"/>
    <cellStyle name="style1406114491549" xfId="314" xr:uid="{00000000-0005-0000-0000-00003C010000}"/>
    <cellStyle name="style1406114491606" xfId="315" xr:uid="{00000000-0005-0000-0000-00003D010000}"/>
    <cellStyle name="style1406114491677" xfId="316" xr:uid="{00000000-0005-0000-0000-00003E010000}"/>
    <cellStyle name="style1406182998088" xfId="317" xr:uid="{00000000-0005-0000-0000-00003F010000}"/>
    <cellStyle name="style1406182998186" xfId="318" xr:uid="{00000000-0005-0000-0000-000040010000}"/>
    <cellStyle name="style1406183036983" xfId="319" xr:uid="{00000000-0005-0000-0000-000041010000}"/>
    <cellStyle name="style1411446450504" xfId="320" xr:uid="{00000000-0005-0000-0000-000042010000}"/>
    <cellStyle name="style1411446450551" xfId="321" xr:uid="{00000000-0005-0000-0000-000043010000}"/>
    <cellStyle name="style1411446450598" xfId="322" xr:uid="{00000000-0005-0000-0000-000044010000}"/>
    <cellStyle name="style1411446450629" xfId="323" xr:uid="{00000000-0005-0000-0000-000045010000}"/>
    <cellStyle name="style1411446450660" xfId="324" xr:uid="{00000000-0005-0000-0000-000046010000}"/>
    <cellStyle name="style1411446450738" xfId="325" xr:uid="{00000000-0005-0000-0000-000047010000}"/>
    <cellStyle name="style1411446450769" xfId="326" xr:uid="{00000000-0005-0000-0000-000048010000}"/>
    <cellStyle name="style1411446450801" xfId="327" xr:uid="{00000000-0005-0000-0000-000049010000}"/>
    <cellStyle name="style1411446450847" xfId="328" xr:uid="{00000000-0005-0000-0000-00004A010000}"/>
    <cellStyle name="style1411446450879" xfId="329" xr:uid="{00000000-0005-0000-0000-00004B010000}"/>
    <cellStyle name="style1411446450910" xfId="330" xr:uid="{00000000-0005-0000-0000-00004C010000}"/>
    <cellStyle name="style1411446450957" xfId="331" xr:uid="{00000000-0005-0000-0000-00004D010000}"/>
    <cellStyle name="style1411446450988" xfId="332" xr:uid="{00000000-0005-0000-0000-00004E010000}"/>
    <cellStyle name="style1411446451019" xfId="333" xr:uid="{00000000-0005-0000-0000-00004F010000}"/>
    <cellStyle name="style1411446451050" xfId="334" xr:uid="{00000000-0005-0000-0000-000050010000}"/>
    <cellStyle name="style1411446451128" xfId="335" xr:uid="{00000000-0005-0000-0000-000051010000}"/>
    <cellStyle name="style1411446451159" xfId="336" xr:uid="{00000000-0005-0000-0000-000052010000}"/>
    <cellStyle name="style1411446451191" xfId="337" xr:uid="{00000000-0005-0000-0000-000053010000}"/>
    <cellStyle name="style1411446451206" xfId="338" xr:uid="{00000000-0005-0000-0000-000054010000}"/>
    <cellStyle name="style1411446451237" xfId="339" xr:uid="{00000000-0005-0000-0000-000055010000}"/>
    <cellStyle name="style1411446451269" xfId="340" xr:uid="{00000000-0005-0000-0000-000056010000}"/>
    <cellStyle name="style1411446451284" xfId="341" xr:uid="{00000000-0005-0000-0000-000057010000}"/>
    <cellStyle name="style1411446451315" xfId="342" xr:uid="{00000000-0005-0000-0000-000058010000}"/>
    <cellStyle name="style1411446451331" xfId="343" xr:uid="{00000000-0005-0000-0000-000059010000}"/>
    <cellStyle name="style1411446451362" xfId="344" xr:uid="{00000000-0005-0000-0000-00005A010000}"/>
    <cellStyle name="style1411446451378" xfId="345" xr:uid="{00000000-0005-0000-0000-00005B010000}"/>
    <cellStyle name="style1411446451409" xfId="346" xr:uid="{00000000-0005-0000-0000-00005C010000}"/>
    <cellStyle name="style1411446451471" xfId="347" xr:uid="{00000000-0005-0000-0000-00005D010000}"/>
    <cellStyle name="style1411446451518" xfId="348" xr:uid="{00000000-0005-0000-0000-00005E010000}"/>
    <cellStyle name="style1411446451549" xfId="349" xr:uid="{00000000-0005-0000-0000-00005F010000}"/>
    <cellStyle name="style1411446451581" xfId="350" xr:uid="{00000000-0005-0000-0000-000060010000}"/>
    <cellStyle name="style1411446451596" xfId="351" xr:uid="{00000000-0005-0000-0000-000061010000}"/>
    <cellStyle name="style1411446451627" xfId="352" xr:uid="{00000000-0005-0000-0000-000062010000}"/>
    <cellStyle name="style1411446451659" xfId="353" xr:uid="{00000000-0005-0000-0000-000063010000}"/>
    <cellStyle name="style1411446451690" xfId="354" xr:uid="{00000000-0005-0000-0000-000064010000}"/>
    <cellStyle name="style1411446451705" xfId="355" xr:uid="{00000000-0005-0000-0000-000065010000}"/>
    <cellStyle name="style1411446451721" xfId="356" xr:uid="{00000000-0005-0000-0000-000066010000}"/>
    <cellStyle name="style1411446451752" xfId="357" xr:uid="{00000000-0005-0000-0000-000067010000}"/>
    <cellStyle name="style1411446451815" xfId="358" xr:uid="{00000000-0005-0000-0000-000068010000}"/>
    <cellStyle name="style1411446451846" xfId="359" xr:uid="{00000000-0005-0000-0000-000069010000}"/>
    <cellStyle name="style1411446451877" xfId="360" xr:uid="{00000000-0005-0000-0000-00006A010000}"/>
    <cellStyle name="style1411446451893" xfId="361" xr:uid="{00000000-0005-0000-0000-00006B010000}"/>
    <cellStyle name="style1411446451924" xfId="362" xr:uid="{00000000-0005-0000-0000-00006C010000}"/>
    <cellStyle name="style1411446451955" xfId="363" xr:uid="{00000000-0005-0000-0000-00006D010000}"/>
    <cellStyle name="style1411446451971" xfId="364" xr:uid="{00000000-0005-0000-0000-00006E010000}"/>
    <cellStyle name="style1411446452002" xfId="365" xr:uid="{00000000-0005-0000-0000-00006F010000}"/>
    <cellStyle name="style1411446452033" xfId="366" xr:uid="{00000000-0005-0000-0000-000070010000}"/>
    <cellStyle name="style1411446452049" xfId="367" xr:uid="{00000000-0005-0000-0000-000071010000}"/>
    <cellStyle name="style1411446452111" xfId="368" xr:uid="{00000000-0005-0000-0000-000072010000}"/>
    <cellStyle name="style1411446452142" xfId="369" xr:uid="{00000000-0005-0000-0000-000073010000}"/>
    <cellStyle name="style1411446452158" xfId="370" xr:uid="{00000000-0005-0000-0000-000074010000}"/>
    <cellStyle name="style1411446452189" xfId="371" xr:uid="{00000000-0005-0000-0000-000075010000}"/>
    <cellStyle name="style1411446452220" xfId="372" xr:uid="{00000000-0005-0000-0000-000076010000}"/>
    <cellStyle name="style1411446452236" xfId="373" xr:uid="{00000000-0005-0000-0000-000077010000}"/>
    <cellStyle name="style1411446452267" xfId="374" xr:uid="{00000000-0005-0000-0000-000078010000}"/>
    <cellStyle name="style1411446452298" xfId="375" xr:uid="{00000000-0005-0000-0000-000079010000}"/>
    <cellStyle name="style1411446452314" xfId="376" xr:uid="{00000000-0005-0000-0000-00007A010000}"/>
    <cellStyle name="style1411446452329" xfId="377" xr:uid="{00000000-0005-0000-0000-00007B010000}"/>
    <cellStyle name="style1411446452361" xfId="378" xr:uid="{00000000-0005-0000-0000-00007C010000}"/>
    <cellStyle name="style1411446452407" xfId="379" xr:uid="{00000000-0005-0000-0000-00007D010000}"/>
    <cellStyle name="style1411446452439" xfId="380" xr:uid="{00000000-0005-0000-0000-00007E010000}"/>
    <cellStyle name="style1411446452454" xfId="381" xr:uid="{00000000-0005-0000-0000-00007F010000}"/>
    <cellStyle name="style1411446452485" xfId="382" xr:uid="{00000000-0005-0000-0000-000080010000}"/>
    <cellStyle name="style1411446452501" xfId="383" xr:uid="{00000000-0005-0000-0000-000081010000}"/>
    <cellStyle name="style1411446452532" xfId="384" xr:uid="{00000000-0005-0000-0000-000082010000}"/>
    <cellStyle name="style1411446452548" xfId="385" xr:uid="{00000000-0005-0000-0000-000083010000}"/>
    <cellStyle name="style1411446452563" xfId="386" xr:uid="{00000000-0005-0000-0000-000084010000}"/>
    <cellStyle name="style1411449801970" xfId="387" xr:uid="{00000000-0005-0000-0000-000085010000}"/>
    <cellStyle name="style1411449802014" xfId="388" xr:uid="{00000000-0005-0000-0000-000086010000}"/>
    <cellStyle name="style1411449802039" xfId="389" xr:uid="{00000000-0005-0000-0000-000087010000}"/>
    <cellStyle name="style1411449802064" xfId="390" xr:uid="{00000000-0005-0000-0000-000088010000}"/>
    <cellStyle name="style1411449802092" xfId="391" xr:uid="{00000000-0005-0000-0000-000089010000}"/>
    <cellStyle name="style1411449802118" xfId="392" xr:uid="{00000000-0005-0000-0000-00008A010000}"/>
    <cellStyle name="style1411449802516" xfId="393" xr:uid="{00000000-0005-0000-0000-00008B010000}"/>
    <cellStyle name="style1411449802578" xfId="394" xr:uid="{00000000-0005-0000-0000-00008C010000}"/>
    <cellStyle name="style1411449802602" xfId="395" xr:uid="{00000000-0005-0000-0000-00008D010000}"/>
    <cellStyle name="style1411449802628" xfId="396" xr:uid="{00000000-0005-0000-0000-00008E010000}"/>
    <cellStyle name="style1411449802695" xfId="397" xr:uid="{00000000-0005-0000-0000-00008F010000}"/>
    <cellStyle name="style1411449802719" xfId="398" xr:uid="{00000000-0005-0000-0000-000090010000}"/>
    <cellStyle name="style1411449802744" xfId="399" xr:uid="{00000000-0005-0000-0000-000091010000}"/>
    <cellStyle name="style1411449802916" xfId="400" xr:uid="{00000000-0005-0000-0000-000092010000}"/>
    <cellStyle name="style1411449802935" xfId="401" xr:uid="{00000000-0005-0000-0000-000093010000}"/>
    <cellStyle name="style1411449802987" xfId="402" xr:uid="{00000000-0005-0000-0000-000094010000}"/>
    <cellStyle name="style1411449803130" xfId="403" xr:uid="{00000000-0005-0000-0000-000095010000}"/>
    <cellStyle name="style1411449803296" xfId="404" xr:uid="{00000000-0005-0000-0000-000096010000}"/>
    <cellStyle name="style1411449803317" xfId="405" xr:uid="{00000000-0005-0000-0000-000097010000}"/>
    <cellStyle name="style1411449803337" xfId="406" xr:uid="{00000000-0005-0000-0000-000098010000}"/>
    <cellStyle name="style1411449803356" xfId="407" xr:uid="{00000000-0005-0000-0000-000099010000}"/>
    <cellStyle name="style1411449803379" xfId="408" xr:uid="{00000000-0005-0000-0000-00009A010000}"/>
    <cellStyle name="style1411449803400" xfId="409" xr:uid="{00000000-0005-0000-0000-00009B010000}"/>
    <cellStyle name="style1411449803420" xfId="410" xr:uid="{00000000-0005-0000-0000-00009C010000}"/>
    <cellStyle name="style1411449803440" xfId="411" xr:uid="{00000000-0005-0000-0000-00009D010000}"/>
    <cellStyle name="style1411449803461" xfId="412" xr:uid="{00000000-0005-0000-0000-00009E010000}"/>
    <cellStyle name="style1411449803483" xfId="413" xr:uid="{00000000-0005-0000-0000-00009F010000}"/>
    <cellStyle name="style1411449803510" xfId="414" xr:uid="{00000000-0005-0000-0000-0000A0010000}"/>
    <cellStyle name="style1411449803534" xfId="415" xr:uid="{00000000-0005-0000-0000-0000A1010000}"/>
    <cellStyle name="style1411449803554" xfId="416" xr:uid="{00000000-0005-0000-0000-0000A2010000}"/>
    <cellStyle name="style1411449803577" xfId="417" xr:uid="{00000000-0005-0000-0000-0000A3010000}"/>
    <cellStyle name="style1411451081406" xfId="418" xr:uid="{00000000-0005-0000-0000-0000A4010000}"/>
    <cellStyle name="style1411451081449" xfId="419" xr:uid="{00000000-0005-0000-0000-0000A5010000}"/>
    <cellStyle name="style1411451081472" xfId="420" xr:uid="{00000000-0005-0000-0000-0000A6010000}"/>
    <cellStyle name="style1411451081497" xfId="421" xr:uid="{00000000-0005-0000-0000-0000A7010000}"/>
    <cellStyle name="style1411451081522" xfId="422" xr:uid="{00000000-0005-0000-0000-0000A8010000}"/>
    <cellStyle name="style1411451081547" xfId="423" xr:uid="{00000000-0005-0000-0000-0000A9010000}"/>
    <cellStyle name="style1411451081953" xfId="424" xr:uid="{00000000-0005-0000-0000-0000AA010000}"/>
    <cellStyle name="style1411451082017" xfId="425" xr:uid="{00000000-0005-0000-0000-0000AB010000}"/>
    <cellStyle name="style1411451082043" xfId="426" xr:uid="{00000000-0005-0000-0000-0000AC010000}"/>
    <cellStyle name="style1411451082068" xfId="427" xr:uid="{00000000-0005-0000-0000-0000AD010000}"/>
    <cellStyle name="style1411451082091" xfId="428" xr:uid="{00000000-0005-0000-0000-0000AE010000}"/>
    <cellStyle name="style1411451082115" xfId="429" xr:uid="{00000000-0005-0000-0000-0000AF010000}"/>
    <cellStyle name="style1411451082188" xfId="430" xr:uid="{00000000-0005-0000-0000-0000B0010000}"/>
    <cellStyle name="style1411451082364" xfId="431" xr:uid="{00000000-0005-0000-0000-0000B1010000}"/>
    <cellStyle name="style1411451082383" xfId="432" xr:uid="{00000000-0005-0000-0000-0000B2010000}"/>
    <cellStyle name="style1411451082433" xfId="433" xr:uid="{00000000-0005-0000-0000-0000B3010000}"/>
    <cellStyle name="style1411451082533" xfId="434" xr:uid="{00000000-0005-0000-0000-0000B4010000}"/>
    <cellStyle name="style1411451082735" xfId="435" xr:uid="{00000000-0005-0000-0000-0000B5010000}"/>
    <cellStyle name="style1411451082754" xfId="436" xr:uid="{00000000-0005-0000-0000-0000B6010000}"/>
    <cellStyle name="style1411451082774" xfId="437" xr:uid="{00000000-0005-0000-0000-0000B7010000}"/>
    <cellStyle name="style1411451082793" xfId="438" xr:uid="{00000000-0005-0000-0000-0000B8010000}"/>
    <cellStyle name="style1411451082814" xfId="439" xr:uid="{00000000-0005-0000-0000-0000B9010000}"/>
    <cellStyle name="style1411451082834" xfId="440" xr:uid="{00000000-0005-0000-0000-0000BA010000}"/>
    <cellStyle name="style1411451082853" xfId="441" xr:uid="{00000000-0005-0000-0000-0000BB010000}"/>
    <cellStyle name="style1411451082873" xfId="442" xr:uid="{00000000-0005-0000-0000-0000BC010000}"/>
    <cellStyle name="style1411451082893" xfId="443" xr:uid="{00000000-0005-0000-0000-0000BD010000}"/>
    <cellStyle name="style1411451082912" xfId="444" xr:uid="{00000000-0005-0000-0000-0000BE010000}"/>
    <cellStyle name="style1411451082933" xfId="445" xr:uid="{00000000-0005-0000-0000-0000BF010000}"/>
    <cellStyle name="style1411451082954" xfId="446" xr:uid="{00000000-0005-0000-0000-0000C0010000}"/>
    <cellStyle name="style1411451082974" xfId="447" xr:uid="{00000000-0005-0000-0000-0000C1010000}"/>
    <cellStyle name="style1411451082993" xfId="448" xr:uid="{00000000-0005-0000-0000-0000C2010000}"/>
    <cellStyle name="style1411451083012" xfId="449" xr:uid="{00000000-0005-0000-0000-0000C3010000}"/>
    <cellStyle name="style1411542382001" xfId="450" xr:uid="{00000000-0005-0000-0000-0000C4010000}"/>
    <cellStyle name="style1411542382059" xfId="451" xr:uid="{00000000-0005-0000-0000-0000C5010000}"/>
    <cellStyle name="style1411542382094" xfId="452" xr:uid="{00000000-0005-0000-0000-0000C6010000}"/>
    <cellStyle name="style1411542382123" xfId="453" xr:uid="{00000000-0005-0000-0000-0000C7010000}"/>
    <cellStyle name="style1411542382156" xfId="454" xr:uid="{00000000-0005-0000-0000-0000C8010000}"/>
    <cellStyle name="style1411542382190" xfId="455" xr:uid="{00000000-0005-0000-0000-0000C9010000}"/>
    <cellStyle name="style1411542382225" xfId="456" xr:uid="{00000000-0005-0000-0000-0000CA010000}"/>
    <cellStyle name="style1411542382311" xfId="457" xr:uid="{00000000-0005-0000-0000-0000CB010000}"/>
    <cellStyle name="style1411542382346" xfId="458" xr:uid="{00000000-0005-0000-0000-0000CC010000}"/>
    <cellStyle name="style1411542382378" xfId="459" xr:uid="{00000000-0005-0000-0000-0000CD010000}"/>
    <cellStyle name="style1411542382409" xfId="460" xr:uid="{00000000-0005-0000-0000-0000CE010000}"/>
    <cellStyle name="style1411542382440" xfId="461" xr:uid="{00000000-0005-0000-0000-0000CF010000}"/>
    <cellStyle name="style1411542382466" xfId="462" xr:uid="{00000000-0005-0000-0000-0000D0010000}"/>
    <cellStyle name="style1411542382491" xfId="463" xr:uid="{00000000-0005-0000-0000-0000D1010000}"/>
    <cellStyle name="style1411542382523" xfId="464" xr:uid="{00000000-0005-0000-0000-0000D2010000}"/>
    <cellStyle name="style1411542382556" xfId="465" xr:uid="{00000000-0005-0000-0000-0000D3010000}"/>
    <cellStyle name="style1411542382585" xfId="466" xr:uid="{00000000-0005-0000-0000-0000D4010000}"/>
    <cellStyle name="style1411542382613" xfId="467" xr:uid="{00000000-0005-0000-0000-0000D5010000}"/>
    <cellStyle name="style1411542382701" xfId="468" xr:uid="{00000000-0005-0000-0000-0000D6010000}"/>
    <cellStyle name="style1411542382751" xfId="469" xr:uid="{00000000-0005-0000-0000-0000D7010000}"/>
    <cellStyle name="style1411542382774" xfId="470" xr:uid="{00000000-0005-0000-0000-0000D8010000}"/>
    <cellStyle name="style1411542382797" xfId="471" xr:uid="{00000000-0005-0000-0000-0000D9010000}"/>
    <cellStyle name="style1411542382821" xfId="472" xr:uid="{00000000-0005-0000-0000-0000DA010000}"/>
    <cellStyle name="style1411542382844" xfId="473" xr:uid="{00000000-0005-0000-0000-0000DB010000}"/>
    <cellStyle name="style1411542382872" xfId="474" xr:uid="{00000000-0005-0000-0000-0000DC010000}"/>
    <cellStyle name="style1411542382898" xfId="475" xr:uid="{00000000-0005-0000-0000-0000DD010000}"/>
    <cellStyle name="style1411542382921" xfId="476" xr:uid="{00000000-0005-0000-0000-0000DE010000}"/>
    <cellStyle name="style1411542382949" xfId="477" xr:uid="{00000000-0005-0000-0000-0000DF010000}"/>
    <cellStyle name="style1411542382977" xfId="478" xr:uid="{00000000-0005-0000-0000-0000E0010000}"/>
    <cellStyle name="style1411542383005" xfId="479" xr:uid="{00000000-0005-0000-0000-0000E1010000}"/>
    <cellStyle name="style1411542383036" xfId="480" xr:uid="{00000000-0005-0000-0000-0000E2010000}"/>
    <cellStyle name="style1411542383066" xfId="481" xr:uid="{00000000-0005-0000-0000-0000E3010000}"/>
    <cellStyle name="style1411542383094" xfId="482" xr:uid="{00000000-0005-0000-0000-0000E4010000}"/>
    <cellStyle name="style1411542383116" xfId="483" xr:uid="{00000000-0005-0000-0000-0000E5010000}"/>
    <cellStyle name="style1411542383137" xfId="484" xr:uid="{00000000-0005-0000-0000-0000E6010000}"/>
    <cellStyle name="style1411542383160" xfId="485" xr:uid="{00000000-0005-0000-0000-0000E7010000}"/>
    <cellStyle name="style1411542383184" xfId="486" xr:uid="{00000000-0005-0000-0000-0000E8010000}"/>
    <cellStyle name="style1411542383249" xfId="487" xr:uid="{00000000-0005-0000-0000-0000E9010000}"/>
    <cellStyle name="style1411542383276" xfId="488" xr:uid="{00000000-0005-0000-0000-0000EA010000}"/>
    <cellStyle name="style1411542383303" xfId="489" xr:uid="{00000000-0005-0000-0000-0000EB010000}"/>
    <cellStyle name="style1411542383332" xfId="490" xr:uid="{00000000-0005-0000-0000-0000EC010000}"/>
    <cellStyle name="style1411542383355" xfId="491" xr:uid="{00000000-0005-0000-0000-0000ED010000}"/>
    <cellStyle name="style1411542383382" xfId="492" xr:uid="{00000000-0005-0000-0000-0000EE010000}"/>
    <cellStyle name="style1411542383409" xfId="493" xr:uid="{00000000-0005-0000-0000-0000EF010000}"/>
    <cellStyle name="style1411542383430" xfId="494" xr:uid="{00000000-0005-0000-0000-0000F0010000}"/>
    <cellStyle name="style1411542383457" xfId="495" xr:uid="{00000000-0005-0000-0000-0000F1010000}"/>
    <cellStyle name="style1411542383483" xfId="496" xr:uid="{00000000-0005-0000-0000-0000F2010000}"/>
    <cellStyle name="style1411542383510" xfId="497" xr:uid="{00000000-0005-0000-0000-0000F3010000}"/>
    <cellStyle name="style1411542383530" xfId="498" xr:uid="{00000000-0005-0000-0000-0000F4010000}"/>
    <cellStyle name="style1411542383552" xfId="499" xr:uid="{00000000-0005-0000-0000-0000F5010000}"/>
    <cellStyle name="style1411542383579" xfId="500" xr:uid="{00000000-0005-0000-0000-0000F6010000}"/>
    <cellStyle name="style1411542383606" xfId="501" xr:uid="{00000000-0005-0000-0000-0000F7010000}"/>
    <cellStyle name="style1411542383632" xfId="502" xr:uid="{00000000-0005-0000-0000-0000F8010000}"/>
    <cellStyle name="style1411542383654" xfId="503" xr:uid="{00000000-0005-0000-0000-0000F9010000}"/>
    <cellStyle name="style1411542383684" xfId="504" xr:uid="{00000000-0005-0000-0000-0000FA010000}"/>
    <cellStyle name="style1411542383710" xfId="505" xr:uid="{00000000-0005-0000-0000-0000FB010000}"/>
    <cellStyle name="style1411542383732" xfId="506" xr:uid="{00000000-0005-0000-0000-0000FC010000}"/>
    <cellStyle name="style1411542383756" xfId="507" xr:uid="{00000000-0005-0000-0000-0000FD010000}"/>
    <cellStyle name="style1411542383790" xfId="508" xr:uid="{00000000-0005-0000-0000-0000FE010000}"/>
    <cellStyle name="style1411542383813" xfId="509" xr:uid="{00000000-0005-0000-0000-0000FF010000}"/>
    <cellStyle name="style1411542383835" xfId="510" xr:uid="{00000000-0005-0000-0000-000000020000}"/>
    <cellStyle name="style1411542383858" xfId="511" xr:uid="{00000000-0005-0000-0000-000001020000}"/>
    <cellStyle name="style1411542383881" xfId="512" xr:uid="{00000000-0005-0000-0000-000002020000}"/>
    <cellStyle name="style1411542383904" xfId="513" xr:uid="{00000000-0005-0000-0000-000003020000}"/>
    <cellStyle name="style1411542383967" xfId="514" xr:uid="{00000000-0005-0000-0000-000004020000}"/>
    <cellStyle name="style1411542383989" xfId="515" xr:uid="{00000000-0005-0000-0000-000005020000}"/>
    <cellStyle name="style1411542384009" xfId="516" xr:uid="{00000000-0005-0000-0000-000006020000}"/>
    <cellStyle name="style1411542384030" xfId="517" xr:uid="{00000000-0005-0000-0000-000007020000}"/>
    <cellStyle name="style1411542384052" xfId="518" xr:uid="{00000000-0005-0000-0000-000008020000}"/>
    <cellStyle name="style1411542384115" xfId="519" xr:uid="{00000000-0005-0000-0000-000009020000}"/>
    <cellStyle name="style1411542384148" xfId="520" xr:uid="{00000000-0005-0000-0000-00000A020000}"/>
    <cellStyle name="style1411542384169" xfId="521" xr:uid="{00000000-0005-0000-0000-00000B020000}"/>
    <cellStyle name="style1411542384188" xfId="522" xr:uid="{00000000-0005-0000-0000-00000C020000}"/>
    <cellStyle name="style1411542384208" xfId="523" xr:uid="{00000000-0005-0000-0000-00000D020000}"/>
    <cellStyle name="style1411542384227" xfId="524" xr:uid="{00000000-0005-0000-0000-00000E020000}"/>
    <cellStyle name="style1411542384246" xfId="525" xr:uid="{00000000-0005-0000-0000-00000F020000}"/>
    <cellStyle name="style1411542384273" xfId="526" xr:uid="{00000000-0005-0000-0000-000010020000}"/>
    <cellStyle name="style1411542384293" xfId="527" xr:uid="{00000000-0005-0000-0000-000011020000}"/>
  </cellStyles>
  <dxfs count="0"/>
  <tableStyles count="0" defaultTableStyle="TableStyleMedium2" defaultPivotStyle="PivotStyleMedium9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dhra%20Pradesh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VA_cur"/>
      <sheetName val="GSVA_const"/>
      <sheetName val="NSVA_cur"/>
      <sheetName val="NSVA_const"/>
    </sheetNames>
    <sheetDataSet>
      <sheetData sheetId="0">
        <row r="3">
          <cell r="I3" t="str">
            <v>As on 01.08.2024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W39"/>
  <sheetViews>
    <sheetView zoomScale="78" zoomScaleNormal="78" zoomScaleSheetLayoutView="100" workbookViewId="0">
      <pane xSplit="2" ySplit="5" topLeftCell="C15" activePane="bottomRight" state="frozen"/>
      <selection activeCell="A40" sqref="A40"/>
      <selection pane="topRight" activeCell="A40" sqref="A40"/>
      <selection pane="bottomLeft" activeCell="A40" sqref="A40"/>
      <selection pane="bottomRight" activeCell="K26" sqref="K26"/>
    </sheetView>
  </sheetViews>
  <sheetFormatPr defaultColWidth="8.85546875" defaultRowHeight="15" x14ac:dyDescent="0.25"/>
  <cols>
    <col min="1" max="1" width="11" style="2" customWidth="1"/>
    <col min="2" max="2" width="44" style="2" customWidth="1"/>
    <col min="3" max="9" width="10.7109375" style="2" customWidth="1"/>
    <col min="10" max="15" width="11.85546875" style="1" customWidth="1"/>
    <col min="16" max="42" width="9.140625" style="2" customWidth="1"/>
    <col min="43" max="43" width="12.42578125" style="2" customWidth="1"/>
    <col min="44" max="65" width="9.140625" style="2" customWidth="1"/>
    <col min="66" max="66" width="12.140625" style="2" customWidth="1"/>
    <col min="67" max="70" width="9.140625" style="2" customWidth="1"/>
    <col min="71" max="75" width="9.140625" style="2" hidden="1" customWidth="1"/>
    <col min="76" max="76" width="9.140625" style="2" customWidth="1"/>
    <col min="77" max="81" width="9.140625" style="2" hidden="1" customWidth="1"/>
    <col min="82" max="82" width="9.140625" style="2" customWidth="1"/>
    <col min="83" max="87" width="9.140625" style="2" hidden="1" customWidth="1"/>
    <col min="88" max="88" width="9.140625" style="2" customWidth="1"/>
    <col min="89" max="93" width="9.140625" style="2" hidden="1" customWidth="1"/>
    <col min="94" max="94" width="9.140625" style="2" customWidth="1"/>
    <col min="95" max="99" width="9.140625" style="2" hidden="1" customWidth="1"/>
    <col min="100" max="100" width="9.140625" style="1" customWidth="1"/>
    <col min="101" max="105" width="9.140625" style="1" hidden="1" customWidth="1"/>
    <col min="106" max="106" width="9.140625" style="1" customWidth="1"/>
    <col min="107" max="111" width="9.140625" style="1" hidden="1" customWidth="1"/>
    <col min="112" max="112" width="9.140625" style="1" customWidth="1"/>
    <col min="113" max="117" width="9.140625" style="1" hidden="1" customWidth="1"/>
    <col min="118" max="118" width="9.140625" style="1" customWidth="1"/>
    <col min="119" max="148" width="9.140625" style="2" customWidth="1"/>
    <col min="149" max="149" width="9.140625" style="2" hidden="1" customWidth="1"/>
    <col min="150" max="157" width="9.140625" style="2" customWidth="1"/>
    <col min="158" max="158" width="9.140625" style="2" hidden="1" customWidth="1"/>
    <col min="159" max="163" width="9.140625" style="2" customWidth="1"/>
    <col min="164" max="164" width="9.140625" style="2" hidden="1" customWidth="1"/>
    <col min="165" max="174" width="9.140625" style="2" customWidth="1"/>
    <col min="175" max="178" width="8.85546875" style="2"/>
    <col min="179" max="179" width="12.7109375" style="2" bestFit="1" customWidth="1"/>
    <col min="180" max="16384" width="8.85546875" style="2"/>
  </cols>
  <sheetData>
    <row r="1" spans="1:179" ht="18.75" x14ac:dyDescent="0.3">
      <c r="A1" s="2" t="s">
        <v>53</v>
      </c>
      <c r="B1" s="5" t="s">
        <v>66</v>
      </c>
    </row>
    <row r="2" spans="1:179" ht="15.75" x14ac:dyDescent="0.25">
      <c r="A2" s="6" t="s">
        <v>48</v>
      </c>
      <c r="I2" s="2" t="str">
        <f>[1]GSVA_cur!$I$3</f>
        <v>As on 01.08.2024</v>
      </c>
    </row>
    <row r="3" spans="1:179" ht="15.75" x14ac:dyDescent="0.25">
      <c r="A3" s="6"/>
    </row>
    <row r="4" spans="1:179" ht="15.75" x14ac:dyDescent="0.25">
      <c r="A4" s="6"/>
      <c r="E4" s="7"/>
      <c r="F4" s="7" t="s">
        <v>57</v>
      </c>
      <c r="G4" s="7"/>
      <c r="H4" s="7"/>
      <c r="I4" s="7"/>
    </row>
    <row r="5" spans="1:179" ht="15.75" x14ac:dyDescent="0.25">
      <c r="A5" s="8" t="s">
        <v>0</v>
      </c>
      <c r="B5" s="9" t="s">
        <v>1</v>
      </c>
      <c r="C5" s="10" t="s">
        <v>21</v>
      </c>
      <c r="D5" s="10" t="s">
        <v>22</v>
      </c>
      <c r="E5" s="10" t="s">
        <v>23</v>
      </c>
      <c r="F5" s="10" t="s">
        <v>56</v>
      </c>
      <c r="G5" s="10" t="s">
        <v>65</v>
      </c>
      <c r="H5" s="10" t="s">
        <v>67</v>
      </c>
      <c r="I5" s="10" t="s">
        <v>68</v>
      </c>
      <c r="J5" s="11" t="s">
        <v>69</v>
      </c>
      <c r="K5" s="11" t="s">
        <v>70</v>
      </c>
      <c r="L5" s="11" t="s">
        <v>71</v>
      </c>
      <c r="M5" s="11" t="s">
        <v>72</v>
      </c>
      <c r="N5" s="11" t="s">
        <v>73</v>
      </c>
      <c r="O5" s="11" t="s">
        <v>74</v>
      </c>
    </row>
    <row r="6" spans="1:179" s="28" customFormat="1" ht="15.75" x14ac:dyDescent="0.25">
      <c r="A6" s="24" t="s">
        <v>26</v>
      </c>
      <c r="B6" s="25" t="s">
        <v>2</v>
      </c>
      <c r="C6" s="26">
        <f>SUM(C7:C10)</f>
        <v>6453885.9161639847</v>
      </c>
      <c r="D6" s="26">
        <f t="shared" ref="D6:E6" si="0">SUM(D7:D10)</f>
        <v>7150665.8050115863</v>
      </c>
      <c r="E6" s="26">
        <f t="shared" si="0"/>
        <v>7929913.8297714889</v>
      </c>
      <c r="F6" s="26">
        <f t="shared" ref="F6:N6" si="1">SUM(F7:F10)</f>
        <v>8020425.9324453343</v>
      </c>
      <c r="G6" s="26">
        <f t="shared" si="1"/>
        <v>8463288.4624519963</v>
      </c>
      <c r="H6" s="26">
        <f t="shared" si="1"/>
        <v>9436898.1279922277</v>
      </c>
      <c r="I6" s="26">
        <f t="shared" si="1"/>
        <v>10706990.555500792</v>
      </c>
      <c r="J6" s="26">
        <f t="shared" si="1"/>
        <v>12110001.123645823</v>
      </c>
      <c r="K6" s="26">
        <f t="shared" si="1"/>
        <v>13021777.530836856</v>
      </c>
      <c r="L6" s="26">
        <f t="shared" si="1"/>
        <v>13793522.910487769</v>
      </c>
      <c r="M6" s="26">
        <f t="shared" si="1"/>
        <v>14580190.496877363</v>
      </c>
      <c r="N6" s="26">
        <f t="shared" si="1"/>
        <v>15566831.802979579</v>
      </c>
      <c r="O6" s="26">
        <f t="shared" ref="O6" si="2">SUM(O7:O10)</f>
        <v>16901688.439379625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W6" s="29"/>
    </row>
    <row r="7" spans="1:179" ht="15.75" x14ac:dyDescent="0.25">
      <c r="A7" s="15">
        <v>1.1000000000000001</v>
      </c>
      <c r="B7" s="16" t="s">
        <v>59</v>
      </c>
      <c r="C7" s="17">
        <v>4088736.7830160875</v>
      </c>
      <c r="D7" s="17">
        <v>4457600.8233962506</v>
      </c>
      <c r="E7" s="17">
        <v>4951546.5282991584</v>
      </c>
      <c r="F7" s="17">
        <v>4612942.7679068567</v>
      </c>
      <c r="G7" s="17">
        <v>4681637.1623011148</v>
      </c>
      <c r="H7" s="17">
        <v>5436458.534065525</v>
      </c>
      <c r="I7" s="17">
        <v>5922033.0048553478</v>
      </c>
      <c r="J7" s="14">
        <v>6245452.8226145944</v>
      </c>
      <c r="K7" s="14">
        <v>6506204.5209187632</v>
      </c>
      <c r="L7" s="14">
        <v>6994852.7617011433</v>
      </c>
      <c r="M7" s="14">
        <v>7074646.5216098325</v>
      </c>
      <c r="N7" s="14">
        <v>7513541.9123946037</v>
      </c>
      <c r="O7" s="14">
        <v>8119691.1203195518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1"/>
      <c r="FU7" s="1"/>
      <c r="FV7" s="1"/>
    </row>
    <row r="8" spans="1:179" ht="15.75" x14ac:dyDescent="0.25">
      <c r="A8" s="15">
        <v>1.2</v>
      </c>
      <c r="B8" s="16" t="s">
        <v>60</v>
      </c>
      <c r="C8" s="17">
        <v>1889816.5808010323</v>
      </c>
      <c r="D8" s="17">
        <v>2160182.7181055048</v>
      </c>
      <c r="E8" s="17">
        <v>2483010.0977105889</v>
      </c>
      <c r="F8" s="17">
        <v>2916659.1353829587</v>
      </c>
      <c r="G8" s="17">
        <v>3286063.3014106746</v>
      </c>
      <c r="H8" s="17">
        <v>3590066.7305111913</v>
      </c>
      <c r="I8" s="17">
        <v>4226312.6477473695</v>
      </c>
      <c r="J8" s="14">
        <v>5230495.901794225</v>
      </c>
      <c r="K8" s="14">
        <v>5887037.5437298203</v>
      </c>
      <c r="L8" s="14">
        <v>6097105.6274355445</v>
      </c>
      <c r="M8" s="14">
        <v>6706898.0230768388</v>
      </c>
      <c r="N8" s="14">
        <v>7236052.4980138037</v>
      </c>
      <c r="O8" s="14">
        <v>7831932.5143581741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1"/>
      <c r="FU8" s="1"/>
      <c r="FV8" s="1"/>
    </row>
    <row r="9" spans="1:179" ht="15.75" x14ac:dyDescent="0.25">
      <c r="A9" s="15">
        <v>1.3</v>
      </c>
      <c r="B9" s="16" t="s">
        <v>61</v>
      </c>
      <c r="C9" s="17">
        <v>389489.72434686485</v>
      </c>
      <c r="D9" s="17">
        <v>432560.29670983192</v>
      </c>
      <c r="E9" s="17">
        <v>400345.15591674129</v>
      </c>
      <c r="F9" s="17">
        <v>380743.9692624195</v>
      </c>
      <c r="G9" s="17">
        <v>407805.07651598565</v>
      </c>
      <c r="H9" s="17">
        <v>305097.32173571183</v>
      </c>
      <c r="I9" s="17">
        <v>417789.80781627423</v>
      </c>
      <c r="J9" s="14">
        <v>460957.78792925429</v>
      </c>
      <c r="K9" s="14">
        <v>454853.0382438972</v>
      </c>
      <c r="L9" s="14">
        <v>510267.08670108125</v>
      </c>
      <c r="M9" s="14">
        <v>605271.43885422614</v>
      </c>
      <c r="N9" s="14">
        <v>639778.2430812472</v>
      </c>
      <c r="O9" s="14">
        <v>695932.51520749961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1"/>
      <c r="FU9" s="1"/>
      <c r="FV9" s="1"/>
    </row>
    <row r="10" spans="1:179" ht="15.75" x14ac:dyDescent="0.25">
      <c r="A10" s="15">
        <v>1.4</v>
      </c>
      <c r="B10" s="16" t="s">
        <v>62</v>
      </c>
      <c r="C10" s="17">
        <v>85842.827999999994</v>
      </c>
      <c r="D10" s="17">
        <v>100321.96679999999</v>
      </c>
      <c r="E10" s="17">
        <v>95012.047845000008</v>
      </c>
      <c r="F10" s="17">
        <v>110080.0598931</v>
      </c>
      <c r="G10" s="17">
        <v>87782.922224222406</v>
      </c>
      <c r="H10" s="17">
        <v>105275.54167979999</v>
      </c>
      <c r="I10" s="17">
        <v>140855.09508180001</v>
      </c>
      <c r="J10" s="14">
        <v>173094.61130774999</v>
      </c>
      <c r="K10" s="14">
        <v>173682.427944375</v>
      </c>
      <c r="L10" s="14">
        <v>191297.43465000001</v>
      </c>
      <c r="M10" s="14">
        <v>193374.51333646502</v>
      </c>
      <c r="N10" s="14">
        <v>177459.14948992501</v>
      </c>
      <c r="O10" s="14">
        <v>254132.28949440003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1"/>
      <c r="FU10" s="1"/>
      <c r="FV10" s="1"/>
    </row>
    <row r="11" spans="1:179" ht="15.75" x14ac:dyDescent="0.25">
      <c r="A11" s="18" t="s">
        <v>31</v>
      </c>
      <c r="B11" s="16" t="s">
        <v>3</v>
      </c>
      <c r="C11" s="17">
        <v>11882.238518400001</v>
      </c>
      <c r="D11" s="17">
        <v>10013.061924480002</v>
      </c>
      <c r="E11" s="17">
        <v>30642.803642879993</v>
      </c>
      <c r="F11" s="17">
        <v>35387.526810589508</v>
      </c>
      <c r="G11" s="17">
        <v>63703.918790338175</v>
      </c>
      <c r="H11" s="17">
        <v>106743.13778464614</v>
      </c>
      <c r="I11" s="17">
        <v>106155.76674387335</v>
      </c>
      <c r="J11" s="14">
        <v>87090.91869438703</v>
      </c>
      <c r="K11" s="14">
        <v>146256.72154100335</v>
      </c>
      <c r="L11" s="14">
        <v>115088.21699477958</v>
      </c>
      <c r="M11" s="14">
        <v>87722.231996890827</v>
      </c>
      <c r="N11" s="14">
        <v>89739.762021512535</v>
      </c>
      <c r="O11" s="14">
        <v>96638.506636065707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1"/>
      <c r="FU11" s="1"/>
      <c r="FV11" s="1"/>
    </row>
    <row r="12" spans="1:179" s="29" customFormat="1" ht="15.75" x14ac:dyDescent="0.25">
      <c r="A12" s="30"/>
      <c r="B12" s="31" t="s">
        <v>28</v>
      </c>
      <c r="C12" s="23">
        <f>C6+C11</f>
        <v>6465768.1546823848</v>
      </c>
      <c r="D12" s="23">
        <f t="shared" ref="D12:E12" si="3">D6+D11</f>
        <v>7160678.8669360662</v>
      </c>
      <c r="E12" s="23">
        <f t="shared" si="3"/>
        <v>7960556.6334143691</v>
      </c>
      <c r="F12" s="23">
        <f t="shared" ref="F12:N12" si="4">F6+F11</f>
        <v>8055813.4592559235</v>
      </c>
      <c r="G12" s="23">
        <f t="shared" si="4"/>
        <v>8526992.3812423348</v>
      </c>
      <c r="H12" s="23">
        <f t="shared" si="4"/>
        <v>9543641.2657768745</v>
      </c>
      <c r="I12" s="23">
        <f t="shared" si="4"/>
        <v>10813146.322244667</v>
      </c>
      <c r="J12" s="23">
        <f t="shared" si="4"/>
        <v>12197092.04234021</v>
      </c>
      <c r="K12" s="23">
        <f t="shared" si="4"/>
        <v>13168034.25237786</v>
      </c>
      <c r="L12" s="23">
        <f t="shared" si="4"/>
        <v>13908611.127482548</v>
      </c>
      <c r="M12" s="23">
        <f t="shared" si="4"/>
        <v>14667912.728874253</v>
      </c>
      <c r="N12" s="23">
        <f t="shared" si="4"/>
        <v>15656571.565001091</v>
      </c>
      <c r="O12" s="23">
        <f t="shared" ref="O12" si="5">O6+O11</f>
        <v>16998326.94601569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28"/>
      <c r="FU12" s="28"/>
      <c r="FV12" s="28"/>
    </row>
    <row r="13" spans="1:179" s="1" customFormat="1" ht="15.75" x14ac:dyDescent="0.25">
      <c r="A13" s="12" t="s">
        <v>32</v>
      </c>
      <c r="B13" s="13" t="s">
        <v>4</v>
      </c>
      <c r="C13" s="14">
        <v>5328609.1896071015</v>
      </c>
      <c r="D13" s="14">
        <v>6663757.0575827733</v>
      </c>
      <c r="E13" s="14">
        <v>7386437.3955259742</v>
      </c>
      <c r="F13" s="14">
        <v>7970167.2942825044</v>
      </c>
      <c r="G13" s="14">
        <v>8840035.1500081532</v>
      </c>
      <c r="H13" s="14">
        <v>10041053.897951068</v>
      </c>
      <c r="I13" s="14">
        <v>10997544.527289569</v>
      </c>
      <c r="J13" s="14">
        <v>13204171.804608271</v>
      </c>
      <c r="K13" s="14">
        <v>12861903.889230041</v>
      </c>
      <c r="L13" s="14">
        <v>12441187.793401644</v>
      </c>
      <c r="M13" s="14">
        <v>14991921.427990407</v>
      </c>
      <c r="N13" s="14">
        <v>16968809.803984374</v>
      </c>
      <c r="O13" s="14">
        <v>17842466.958149452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W13" s="2"/>
    </row>
    <row r="14" spans="1:179" ht="30" x14ac:dyDescent="0.25">
      <c r="A14" s="18" t="s">
        <v>33</v>
      </c>
      <c r="B14" s="16" t="s">
        <v>5</v>
      </c>
      <c r="C14" s="17">
        <v>344603.77023444982</v>
      </c>
      <c r="D14" s="17">
        <v>647541.9721471793</v>
      </c>
      <c r="E14" s="17">
        <v>990051.6804766506</v>
      </c>
      <c r="F14" s="17">
        <v>1124055.1236999999</v>
      </c>
      <c r="G14" s="17">
        <v>1421008.5681</v>
      </c>
      <c r="H14" s="17">
        <v>1478584.56</v>
      </c>
      <c r="I14" s="17">
        <v>1825290.1304000004</v>
      </c>
      <c r="J14" s="14">
        <v>1827207.9417028453</v>
      </c>
      <c r="K14" s="14">
        <v>1662234.6824138172</v>
      </c>
      <c r="L14" s="14">
        <v>1602713.0511653938</v>
      </c>
      <c r="M14" s="14">
        <v>1788222.2587245544</v>
      </c>
      <c r="N14" s="14">
        <v>1953514.039646985</v>
      </c>
      <c r="O14" s="14">
        <v>2119990.7546385024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3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3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3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1"/>
      <c r="FU14" s="1"/>
      <c r="FV14" s="1"/>
    </row>
    <row r="15" spans="1:179" ht="15.75" x14ac:dyDescent="0.25">
      <c r="A15" s="18" t="s">
        <v>34</v>
      </c>
      <c r="B15" s="16" t="s">
        <v>6</v>
      </c>
      <c r="C15" s="17">
        <v>2975965.8934830818</v>
      </c>
      <c r="D15" s="17">
        <v>3042391.4295434151</v>
      </c>
      <c r="E15" s="17">
        <v>3571935.7467815629</v>
      </c>
      <c r="F15" s="17">
        <v>3662084.6410700739</v>
      </c>
      <c r="G15" s="17">
        <v>3608445.5840940997</v>
      </c>
      <c r="H15" s="17">
        <v>3935573.7010887535</v>
      </c>
      <c r="I15" s="17">
        <v>4278155.2796780057</v>
      </c>
      <c r="J15" s="14">
        <v>4903022.6732866345</v>
      </c>
      <c r="K15" s="14">
        <v>4986083.6398820039</v>
      </c>
      <c r="L15" s="14">
        <v>4808988.7530787308</v>
      </c>
      <c r="M15" s="14">
        <v>6239024.0093229888</v>
      </c>
      <c r="N15" s="14">
        <v>7041221.573064738</v>
      </c>
      <c r="O15" s="14">
        <v>7631252.6711098906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3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3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3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1"/>
      <c r="FU15" s="1"/>
      <c r="FV15" s="1"/>
    </row>
    <row r="16" spans="1:179" s="29" customFormat="1" ht="15.75" x14ac:dyDescent="0.25">
      <c r="A16" s="30"/>
      <c r="B16" s="31" t="s">
        <v>29</v>
      </c>
      <c r="C16" s="23">
        <f>+C13+C14+C15</f>
        <v>8649178.8533246331</v>
      </c>
      <c r="D16" s="23">
        <f t="shared" ref="D16:E16" si="6">+D13+D14+D15</f>
        <v>10353690.459273368</v>
      </c>
      <c r="E16" s="23">
        <f t="shared" si="6"/>
        <v>11948424.822784187</v>
      </c>
      <c r="F16" s="23">
        <f t="shared" ref="F16:K16" si="7">+F13+F14+F15</f>
        <v>12756307.059052577</v>
      </c>
      <c r="G16" s="23">
        <f t="shared" si="7"/>
        <v>13869489.302202253</v>
      </c>
      <c r="H16" s="23">
        <f t="shared" si="7"/>
        <v>15455212.159039821</v>
      </c>
      <c r="I16" s="23">
        <f t="shared" si="7"/>
        <v>17100989.937367573</v>
      </c>
      <c r="J16" s="23">
        <f t="shared" si="7"/>
        <v>19934402.419597749</v>
      </c>
      <c r="K16" s="23">
        <f t="shared" si="7"/>
        <v>19510222.211525861</v>
      </c>
      <c r="L16" s="23">
        <f t="shared" ref="L16:N16" si="8">+L13+L14+L15</f>
        <v>18852889.597645767</v>
      </c>
      <c r="M16" s="23">
        <f t="shared" si="8"/>
        <v>23019167.696037952</v>
      </c>
      <c r="N16" s="23">
        <f t="shared" si="8"/>
        <v>25963545.416696094</v>
      </c>
      <c r="O16" s="23">
        <f t="shared" ref="O16" si="9">+O13+O14+O15</f>
        <v>27593710.383897848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27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27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27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28"/>
      <c r="FU16" s="28"/>
      <c r="FV16" s="28"/>
    </row>
    <row r="17" spans="1:179" s="28" customFormat="1" ht="15.75" x14ac:dyDescent="0.25">
      <c r="A17" s="24" t="s">
        <v>35</v>
      </c>
      <c r="B17" s="25" t="s">
        <v>7</v>
      </c>
      <c r="C17" s="26">
        <f>C18+C19</f>
        <v>3310741.6177373705</v>
      </c>
      <c r="D17" s="26">
        <f t="shared" ref="D17:E17" si="10">D18+D19</f>
        <v>3881872.4702128046</v>
      </c>
      <c r="E17" s="26">
        <f t="shared" si="10"/>
        <v>4337015.5207000002</v>
      </c>
      <c r="F17" s="26">
        <f t="shared" ref="F17:K17" si="11">F18+F19</f>
        <v>4921821.2225000001</v>
      </c>
      <c r="G17" s="26">
        <f t="shared" si="11"/>
        <v>5527101.5076000001</v>
      </c>
      <c r="H17" s="26">
        <f t="shared" si="11"/>
        <v>6257257.5742000006</v>
      </c>
      <c r="I17" s="26">
        <f t="shared" si="11"/>
        <v>7201830.8372999998</v>
      </c>
      <c r="J17" s="26">
        <f t="shared" si="11"/>
        <v>8295690.6551003736</v>
      </c>
      <c r="K17" s="26">
        <f t="shared" si="11"/>
        <v>9047002.1631444059</v>
      </c>
      <c r="L17" s="26">
        <f t="shared" ref="L17:N17" si="12">L18+L19</f>
        <v>7330689.9088815246</v>
      </c>
      <c r="M17" s="26">
        <f t="shared" si="12"/>
        <v>8882999.6879682355</v>
      </c>
      <c r="N17" s="26">
        <f t="shared" si="12"/>
        <v>10710218.212943751</v>
      </c>
      <c r="O17" s="26">
        <f t="shared" ref="O17" si="13">O18+O19</f>
        <v>12153156.677612014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W17" s="29"/>
    </row>
    <row r="18" spans="1:179" ht="15.75" x14ac:dyDescent="0.25">
      <c r="A18" s="15">
        <v>6.1</v>
      </c>
      <c r="B18" s="16" t="s">
        <v>8</v>
      </c>
      <c r="C18" s="17">
        <v>3191526.0362834199</v>
      </c>
      <c r="D18" s="17">
        <v>3750911.1469755042</v>
      </c>
      <c r="E18" s="17">
        <v>4195469.8464000002</v>
      </c>
      <c r="F18" s="17">
        <v>4774377.7039999999</v>
      </c>
      <c r="G18" s="17">
        <v>5366656.6667999998</v>
      </c>
      <c r="H18" s="17">
        <v>6081397.3792000003</v>
      </c>
      <c r="I18" s="17">
        <v>7013409.4139999999</v>
      </c>
      <c r="J18" s="14">
        <v>8085855.2372319009</v>
      </c>
      <c r="K18" s="14">
        <v>8818264.1481553391</v>
      </c>
      <c r="L18" s="14">
        <v>7220653.0431596879</v>
      </c>
      <c r="M18" s="14">
        <v>8708632.8658339921</v>
      </c>
      <c r="N18" s="14">
        <v>10523148.595559999</v>
      </c>
      <c r="O18" s="14">
        <v>11953258.14498096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1"/>
      <c r="FU18" s="1"/>
      <c r="FV18" s="1"/>
    </row>
    <row r="19" spans="1:179" ht="15.75" x14ac:dyDescent="0.25">
      <c r="A19" s="15">
        <v>6.2</v>
      </c>
      <c r="B19" s="16" t="s">
        <v>9</v>
      </c>
      <c r="C19" s="17">
        <v>119215.58145395068</v>
      </c>
      <c r="D19" s="17">
        <v>130961.3232373005</v>
      </c>
      <c r="E19" s="17">
        <v>141545.67430000001</v>
      </c>
      <c r="F19" s="17">
        <v>147443.51850000001</v>
      </c>
      <c r="G19" s="17">
        <v>160444.84080000001</v>
      </c>
      <c r="H19" s="17">
        <v>175860.19500000001</v>
      </c>
      <c r="I19" s="17">
        <v>188421.42329999999</v>
      </c>
      <c r="J19" s="14">
        <v>209835.41786847298</v>
      </c>
      <c r="K19" s="14">
        <v>228738.01498906713</v>
      </c>
      <c r="L19" s="14">
        <v>110036.8657218369</v>
      </c>
      <c r="M19" s="14">
        <v>174366.82213424344</v>
      </c>
      <c r="N19" s="14">
        <v>187069.61738375144</v>
      </c>
      <c r="O19" s="14">
        <v>199898.53263105467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1"/>
      <c r="FU19" s="1"/>
      <c r="FV19" s="1"/>
    </row>
    <row r="20" spans="1:179" s="28" customFormat="1" ht="30" x14ac:dyDescent="0.25">
      <c r="A20" s="33" t="s">
        <v>36</v>
      </c>
      <c r="B20" s="34" t="s">
        <v>10</v>
      </c>
      <c r="C20" s="26">
        <f>SUM(C21:C27)</f>
        <v>1727689.3367471136</v>
      </c>
      <c r="D20" s="26">
        <f t="shared" ref="D20:N20" si="14">SUM(D21:D27)</f>
        <v>1965559.5960316833</v>
      </c>
      <c r="E20" s="26">
        <f t="shared" si="14"/>
        <v>2226171.7695049467</v>
      </c>
      <c r="F20" s="26">
        <f t="shared" si="14"/>
        <v>2513463.0814551255</v>
      </c>
      <c r="G20" s="26">
        <f t="shared" si="14"/>
        <v>2678126.7361485688</v>
      </c>
      <c r="H20" s="26">
        <f t="shared" si="14"/>
        <v>2790245.7204426317</v>
      </c>
      <c r="I20" s="26">
        <f t="shared" si="14"/>
        <v>2859854.3025424834</v>
      </c>
      <c r="J20" s="26">
        <f t="shared" si="14"/>
        <v>3092379.8476808332</v>
      </c>
      <c r="K20" s="26">
        <f t="shared" si="14"/>
        <v>3362704.5311282226</v>
      </c>
      <c r="L20" s="26">
        <f t="shared" si="14"/>
        <v>3236278.868484959</v>
      </c>
      <c r="M20" s="26">
        <f t="shared" si="14"/>
        <v>4333622.2479157448</v>
      </c>
      <c r="N20" s="26">
        <f t="shared" si="14"/>
        <v>4827164.8143266691</v>
      </c>
      <c r="O20" s="26">
        <f t="shared" ref="O20" si="15">SUM(O21:O27)</f>
        <v>5387689.8398463111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W20" s="29"/>
    </row>
    <row r="21" spans="1:179" ht="15.75" x14ac:dyDescent="0.25">
      <c r="A21" s="15">
        <v>7.1</v>
      </c>
      <c r="B21" s="16" t="s">
        <v>11</v>
      </c>
      <c r="C21" s="17">
        <v>268949</v>
      </c>
      <c r="D21" s="17">
        <v>333924</v>
      </c>
      <c r="E21" s="17">
        <v>349621</v>
      </c>
      <c r="F21" s="17">
        <v>429758</v>
      </c>
      <c r="G21" s="17">
        <v>439666</v>
      </c>
      <c r="H21" s="17">
        <v>421821</v>
      </c>
      <c r="I21" s="17">
        <v>409102</v>
      </c>
      <c r="J21" s="14">
        <v>382044</v>
      </c>
      <c r="K21" s="14">
        <v>423262</v>
      </c>
      <c r="L21" s="14">
        <v>386136</v>
      </c>
      <c r="M21" s="14">
        <v>678035</v>
      </c>
      <c r="N21" s="14">
        <v>778241.45273878635</v>
      </c>
      <c r="O21" s="14">
        <v>884082.29031126085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1"/>
      <c r="FU21" s="1"/>
      <c r="FV21" s="1"/>
    </row>
    <row r="22" spans="1:179" ht="15.75" x14ac:dyDescent="0.25">
      <c r="A22" s="15">
        <v>7.2</v>
      </c>
      <c r="B22" s="16" t="s">
        <v>12</v>
      </c>
      <c r="C22" s="17">
        <v>1004451.858848094</v>
      </c>
      <c r="D22" s="17">
        <v>1137034.608339143</v>
      </c>
      <c r="E22" s="17">
        <v>1283656.9868760195</v>
      </c>
      <c r="F22" s="17">
        <v>1448870.3854549185</v>
      </c>
      <c r="G22" s="17">
        <v>1523039.5377186006</v>
      </c>
      <c r="H22" s="17">
        <v>1653134.518791792</v>
      </c>
      <c r="I22" s="17">
        <v>1746610.3487478646</v>
      </c>
      <c r="J22" s="14">
        <v>1925203.6382632433</v>
      </c>
      <c r="K22" s="14">
        <v>2070077.7020049307</v>
      </c>
      <c r="L22" s="14">
        <v>1927286.3421816258</v>
      </c>
      <c r="M22" s="14">
        <v>2554334.5214903215</v>
      </c>
      <c r="N22" s="14">
        <v>2882375.7508843937</v>
      </c>
      <c r="O22" s="14">
        <v>3274378.8530046698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1"/>
      <c r="FU22" s="1"/>
      <c r="FV22" s="1"/>
    </row>
    <row r="23" spans="1:179" ht="15.75" x14ac:dyDescent="0.25">
      <c r="A23" s="15">
        <v>7.3</v>
      </c>
      <c r="B23" s="16" t="s">
        <v>13</v>
      </c>
      <c r="C23" s="17"/>
      <c r="D23" s="17"/>
      <c r="E23" s="17"/>
      <c r="F23" s="17"/>
      <c r="G23" s="17"/>
      <c r="H23" s="17"/>
      <c r="I23" s="17"/>
      <c r="J23" s="14"/>
      <c r="K23" s="14"/>
      <c r="L23" s="14"/>
      <c r="M23" s="14"/>
      <c r="N23" s="14"/>
      <c r="O23" s="1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1"/>
      <c r="FU23" s="1"/>
      <c r="FV23" s="1"/>
    </row>
    <row r="24" spans="1:179" ht="15.75" x14ac:dyDescent="0.25">
      <c r="A24" s="15">
        <v>7.4</v>
      </c>
      <c r="B24" s="16" t="s">
        <v>14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4">
        <v>0</v>
      </c>
      <c r="K24" s="14">
        <v>0</v>
      </c>
      <c r="L24" s="14">
        <v>1.9996030544177903</v>
      </c>
      <c r="M24" s="14">
        <v>2</v>
      </c>
      <c r="N24" s="14">
        <v>2</v>
      </c>
      <c r="O24" s="14">
        <v>2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1"/>
      <c r="FU24" s="1"/>
      <c r="FV24" s="1"/>
    </row>
    <row r="25" spans="1:179" ht="15.75" x14ac:dyDescent="0.25">
      <c r="A25" s="15">
        <v>7.5</v>
      </c>
      <c r="B25" s="16" t="s">
        <v>15</v>
      </c>
      <c r="C25" s="17">
        <v>139221.72746904197</v>
      </c>
      <c r="D25" s="17">
        <v>156962.31126947555</v>
      </c>
      <c r="E25" s="17">
        <v>163773.98872892748</v>
      </c>
      <c r="F25" s="17">
        <v>153026.79910020693</v>
      </c>
      <c r="G25" s="17">
        <v>151873.98212247601</v>
      </c>
      <c r="H25" s="17">
        <v>163735.70163609946</v>
      </c>
      <c r="I25" s="17">
        <v>167390.2654680406</v>
      </c>
      <c r="J25" s="14">
        <v>155617.36960000001</v>
      </c>
      <c r="K25" s="14">
        <v>153891.65465397929</v>
      </c>
      <c r="L25" s="14">
        <v>150950.38008603081</v>
      </c>
      <c r="M25" s="14">
        <v>179454.57098034245</v>
      </c>
      <c r="N25" s="14">
        <v>193902.18474570903</v>
      </c>
      <c r="O25" s="14">
        <v>219156.91007758313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1"/>
      <c r="FU25" s="1"/>
      <c r="FV25" s="1"/>
    </row>
    <row r="26" spans="1:179" ht="15.75" x14ac:dyDescent="0.25">
      <c r="A26" s="15">
        <v>7.6</v>
      </c>
      <c r="B26" s="16" t="s">
        <v>16</v>
      </c>
      <c r="C26" s="17">
        <v>11954.529576085211</v>
      </c>
      <c r="D26" s="17">
        <v>16530.175999999999</v>
      </c>
      <c r="E26" s="17">
        <v>14378.3616</v>
      </c>
      <c r="F26" s="17">
        <v>15165.770399999999</v>
      </c>
      <c r="G26" s="17">
        <v>10254.868</v>
      </c>
      <c r="H26" s="17">
        <v>12550.588299999999</v>
      </c>
      <c r="I26" s="17">
        <v>22601.047500000001</v>
      </c>
      <c r="J26" s="14">
        <v>26821.211999999996</v>
      </c>
      <c r="K26" s="14">
        <v>33856.451999999997</v>
      </c>
      <c r="L26" s="14">
        <v>34754.840100000001</v>
      </c>
      <c r="M26" s="14">
        <v>24183.364799999999</v>
      </c>
      <c r="N26" s="14">
        <v>27496.485777599999</v>
      </c>
      <c r="O26" s="14">
        <v>32583.335646456006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1"/>
      <c r="FU26" s="1"/>
      <c r="FV26" s="1"/>
    </row>
    <row r="27" spans="1:179" ht="30" x14ac:dyDescent="0.25">
      <c r="A27" s="15">
        <v>7.7</v>
      </c>
      <c r="B27" s="16" t="s">
        <v>17</v>
      </c>
      <c r="C27" s="17">
        <v>303112.2208538925</v>
      </c>
      <c r="D27" s="17">
        <v>321108.50042306463</v>
      </c>
      <c r="E27" s="17">
        <v>414741.43229999999</v>
      </c>
      <c r="F27" s="17">
        <v>466642.12650000001</v>
      </c>
      <c r="G27" s="17">
        <v>553292.34830749221</v>
      </c>
      <c r="H27" s="17">
        <v>539003.91171474056</v>
      </c>
      <c r="I27" s="17">
        <v>514150.64082657883</v>
      </c>
      <c r="J27" s="14">
        <v>602693.62781759049</v>
      </c>
      <c r="K27" s="14">
        <v>681616.72246931226</v>
      </c>
      <c r="L27" s="14">
        <v>737149.30651424802</v>
      </c>
      <c r="M27" s="14">
        <v>897612.79064508085</v>
      </c>
      <c r="N27" s="14">
        <v>945146.94018017943</v>
      </c>
      <c r="O27" s="14">
        <v>977486.4508063416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1"/>
      <c r="FU27" s="1"/>
      <c r="FV27" s="1"/>
    </row>
    <row r="28" spans="1:179" ht="15.75" x14ac:dyDescent="0.25">
      <c r="A28" s="18" t="s">
        <v>37</v>
      </c>
      <c r="B28" s="16" t="s">
        <v>18</v>
      </c>
      <c r="C28" s="17">
        <v>1165659</v>
      </c>
      <c r="D28" s="17">
        <v>1321389</v>
      </c>
      <c r="E28" s="17">
        <v>1483809</v>
      </c>
      <c r="F28" s="17">
        <v>1677707</v>
      </c>
      <c r="G28" s="17">
        <v>1976589.1114231832</v>
      </c>
      <c r="H28" s="17">
        <v>2166626.9108108953</v>
      </c>
      <c r="I28" s="17">
        <v>1969559.6896304172</v>
      </c>
      <c r="J28" s="14">
        <v>2738078</v>
      </c>
      <c r="K28" s="14">
        <v>2899566.8348089503</v>
      </c>
      <c r="L28" s="14">
        <v>3160818.6100562098</v>
      </c>
      <c r="M28" s="14">
        <v>3387251.4030293901</v>
      </c>
      <c r="N28" s="14">
        <v>3827594.0854232111</v>
      </c>
      <c r="O28" s="14">
        <v>4371112.4455533074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1"/>
      <c r="FU28" s="1"/>
      <c r="FV28" s="1"/>
    </row>
    <row r="29" spans="1:179" ht="30" x14ac:dyDescent="0.25">
      <c r="A29" s="18" t="s">
        <v>38</v>
      </c>
      <c r="B29" s="16" t="s">
        <v>19</v>
      </c>
      <c r="C29" s="17">
        <v>4092799.5589088933</v>
      </c>
      <c r="D29" s="17">
        <v>5007986.6600703504</v>
      </c>
      <c r="E29" s="17">
        <v>6262213.7650614912</v>
      </c>
      <c r="F29" s="17">
        <v>7007504.9565185849</v>
      </c>
      <c r="G29" s="17">
        <v>7988957.9175000004</v>
      </c>
      <c r="H29" s="17">
        <v>9125227.8728</v>
      </c>
      <c r="I29" s="17">
        <v>10067308.532993289</v>
      </c>
      <c r="J29" s="14">
        <v>11181873.372539969</v>
      </c>
      <c r="K29" s="14">
        <v>12088519.099025445</v>
      </c>
      <c r="L29" s="14">
        <v>12073514.553135579</v>
      </c>
      <c r="M29" s="14">
        <v>14618651.475285636</v>
      </c>
      <c r="N29" s="14">
        <v>17046924.52888922</v>
      </c>
      <c r="O29" s="14">
        <v>19642629.761792742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1"/>
      <c r="FU29" s="1"/>
      <c r="FV29" s="1"/>
    </row>
    <row r="30" spans="1:179" ht="15.75" x14ac:dyDescent="0.25">
      <c r="A30" s="18" t="s">
        <v>39</v>
      </c>
      <c r="B30" s="16" t="s">
        <v>54</v>
      </c>
      <c r="C30" s="17">
        <v>729813.97006066993</v>
      </c>
      <c r="D30" s="17">
        <v>822186</v>
      </c>
      <c r="E30" s="17">
        <v>885660</v>
      </c>
      <c r="F30" s="17">
        <v>1048596</v>
      </c>
      <c r="G30" s="17">
        <v>1114272</v>
      </c>
      <c r="H30" s="17">
        <v>1224076.0979381485</v>
      </c>
      <c r="I30" s="17">
        <v>1441301</v>
      </c>
      <c r="J30" s="14">
        <v>1541713.1694069433</v>
      </c>
      <c r="K30" s="14">
        <v>1706015.3429408253</v>
      </c>
      <c r="L30" s="14">
        <v>1765726.8921242433</v>
      </c>
      <c r="M30" s="14">
        <v>1990452.681111214</v>
      </c>
      <c r="N30" s="14">
        <v>2296888.0254297676</v>
      </c>
      <c r="O30" s="14">
        <v>2512641.0416611908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1"/>
      <c r="FU30" s="1"/>
      <c r="FV30" s="1"/>
    </row>
    <row r="31" spans="1:179" ht="15.75" x14ac:dyDescent="0.25">
      <c r="A31" s="18" t="s">
        <v>40</v>
      </c>
      <c r="B31" s="16" t="s">
        <v>20</v>
      </c>
      <c r="C31" s="17">
        <v>1265812.4366543719</v>
      </c>
      <c r="D31" s="17">
        <v>1476084.915159496</v>
      </c>
      <c r="E31" s="17">
        <v>1652825.1075127041</v>
      </c>
      <c r="F31" s="17">
        <v>2010214.3559919714</v>
      </c>
      <c r="G31" s="17">
        <v>2251961.9055466177</v>
      </c>
      <c r="H31" s="17">
        <v>2582500.5145233371</v>
      </c>
      <c r="I31" s="17">
        <v>3070028.9199409392</v>
      </c>
      <c r="J31" s="14">
        <v>3403596.4199376395</v>
      </c>
      <c r="K31" s="14">
        <v>3918913.3814366674</v>
      </c>
      <c r="L31" s="14">
        <v>3639346.2235926776</v>
      </c>
      <c r="M31" s="14">
        <v>4146062.7810422722</v>
      </c>
      <c r="N31" s="14">
        <v>4763144.3877686821</v>
      </c>
      <c r="O31" s="14">
        <v>5400649.0147397062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1"/>
      <c r="FU31" s="1"/>
      <c r="FV31" s="1"/>
    </row>
    <row r="32" spans="1:179" s="29" customFormat="1" ht="15.75" x14ac:dyDescent="0.25">
      <c r="A32" s="30"/>
      <c r="B32" s="31" t="s">
        <v>30</v>
      </c>
      <c r="C32" s="23">
        <f>C17+C20+C28+C29+C30+C31</f>
        <v>12292515.920108421</v>
      </c>
      <c r="D32" s="23">
        <f t="shared" ref="D32:K32" si="16">D17+D20+D28+D29+D30+D31</f>
        <v>14475078.641474335</v>
      </c>
      <c r="E32" s="23">
        <f t="shared" si="16"/>
        <v>16847695.162779141</v>
      </c>
      <c r="F32" s="23">
        <f t="shared" si="16"/>
        <v>19179306.616465684</v>
      </c>
      <c r="G32" s="23">
        <f t="shared" si="16"/>
        <v>21537009.178218368</v>
      </c>
      <c r="H32" s="23">
        <f t="shared" si="16"/>
        <v>24145934.690715019</v>
      </c>
      <c r="I32" s="23">
        <f t="shared" si="16"/>
        <v>26609883.282407127</v>
      </c>
      <c r="J32" s="23">
        <f t="shared" si="16"/>
        <v>30253331.464665759</v>
      </c>
      <c r="K32" s="23">
        <f t="shared" si="16"/>
        <v>33022721.352484521</v>
      </c>
      <c r="L32" s="23">
        <f t="shared" ref="L32:M32" si="17">L17+L20+L28+L29+L30+L31</f>
        <v>31206375.056275193</v>
      </c>
      <c r="M32" s="23">
        <f t="shared" si="17"/>
        <v>37359040.276352495</v>
      </c>
      <c r="N32" s="23">
        <f t="shared" ref="N32" si="18">N17+N20+N28+N29+N30+N31</f>
        <v>43471934.054781303</v>
      </c>
      <c r="O32" s="23">
        <f t="shared" ref="O32" si="19">O17+O20+O28+O29+O30+O31</f>
        <v>49467878.781205267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32"/>
      <c r="FN32" s="32"/>
      <c r="FO32" s="32"/>
      <c r="FP32" s="32"/>
      <c r="FQ32" s="32"/>
      <c r="FR32" s="32"/>
      <c r="FS32" s="32"/>
      <c r="FT32" s="28"/>
      <c r="FU32" s="28"/>
      <c r="FV32" s="28"/>
    </row>
    <row r="33" spans="1:179" s="28" customFormat="1" ht="15.75" x14ac:dyDescent="0.25">
      <c r="A33" s="24" t="s">
        <v>27</v>
      </c>
      <c r="B33" s="35" t="s">
        <v>41</v>
      </c>
      <c r="C33" s="26">
        <f>C6+C11+C13+C14+C15+C17+C20+C28+C29+C30+C31</f>
        <v>27407462.928115435</v>
      </c>
      <c r="D33" s="26">
        <f t="shared" ref="D33:K33" si="20">D6+D11+D13+D14+D15+D17+D20+D28+D29+D30+D31</f>
        <v>31989447.967683773</v>
      </c>
      <c r="E33" s="26">
        <f t="shared" si="20"/>
        <v>36756676.618977696</v>
      </c>
      <c r="F33" s="26">
        <f t="shared" si="20"/>
        <v>39991427.134774186</v>
      </c>
      <c r="G33" s="26">
        <f t="shared" si="20"/>
        <v>43933490.861662969</v>
      </c>
      <c r="H33" s="26">
        <f t="shared" si="20"/>
        <v>49144788.115531705</v>
      </c>
      <c r="I33" s="26">
        <f t="shared" si="20"/>
        <v>54524019.542019375</v>
      </c>
      <c r="J33" s="26">
        <f t="shared" si="20"/>
        <v>62384825.926603727</v>
      </c>
      <c r="K33" s="26">
        <f t="shared" si="20"/>
        <v>65700977.816388242</v>
      </c>
      <c r="L33" s="26">
        <f t="shared" ref="L33:M33" si="21">L6+L11+L13+L14+L15+L17+L20+L28+L29+L30+L31</f>
        <v>63967875.781403504</v>
      </c>
      <c r="M33" s="26">
        <f t="shared" si="21"/>
        <v>75046120.701264709</v>
      </c>
      <c r="N33" s="26">
        <f t="shared" ref="N33" si="22">N6+N11+N13+N14+N15+N17+N20+N28+N29+N30+N31</f>
        <v>85092051.03647849</v>
      </c>
      <c r="O33" s="26">
        <f t="shared" ref="O33" si="23">O6+O11+O13+O14+O15+O17+O20+O28+O29+O30+O31</f>
        <v>94059916.111118808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W33" s="29"/>
    </row>
    <row r="34" spans="1:179" ht="15.75" x14ac:dyDescent="0.25">
      <c r="A34" s="19" t="s">
        <v>43</v>
      </c>
      <c r="B34" s="20" t="s">
        <v>25</v>
      </c>
      <c r="C34" s="17">
        <v>3321210.1401244281</v>
      </c>
      <c r="D34" s="17">
        <v>3894111.2992424876</v>
      </c>
      <c r="E34" s="17">
        <v>4233416</v>
      </c>
      <c r="F34" s="17">
        <v>4777563.9999999991</v>
      </c>
      <c r="G34" s="17">
        <v>6335000</v>
      </c>
      <c r="H34" s="17">
        <v>7690639</v>
      </c>
      <c r="I34" s="17">
        <v>9974203</v>
      </c>
      <c r="J34" s="14">
        <v>8135198.9999999991</v>
      </c>
      <c r="K34" s="14">
        <v>8775086</v>
      </c>
      <c r="L34" s="14">
        <v>9986400.2455331776</v>
      </c>
      <c r="M34" s="14">
        <v>13160122.065663658</v>
      </c>
      <c r="N34" s="14">
        <v>14689939.89848836</v>
      </c>
      <c r="O34" s="14">
        <v>16951411.72892765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</row>
    <row r="35" spans="1:179" ht="15.75" x14ac:dyDescent="0.25">
      <c r="A35" s="19" t="s">
        <v>44</v>
      </c>
      <c r="B35" s="20" t="s">
        <v>24</v>
      </c>
      <c r="C35" s="17">
        <v>974820.99999999988</v>
      </c>
      <c r="D35" s="17">
        <v>1180357.9999999998</v>
      </c>
      <c r="E35" s="17">
        <v>1063281</v>
      </c>
      <c r="F35" s="17">
        <v>1054520</v>
      </c>
      <c r="G35" s="17">
        <v>718080</v>
      </c>
      <c r="H35" s="17">
        <v>693010</v>
      </c>
      <c r="I35" s="17">
        <v>615015</v>
      </c>
      <c r="J35" s="14">
        <v>626049</v>
      </c>
      <c r="K35" s="14">
        <v>670826</v>
      </c>
      <c r="L35" s="14">
        <v>1046410.9999999999</v>
      </c>
      <c r="M35" s="14">
        <v>1315702</v>
      </c>
      <c r="N35" s="14">
        <v>1376447.3684883588</v>
      </c>
      <c r="O35" s="14">
        <v>1457821.4086877764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</row>
    <row r="36" spans="1:179" s="29" customFormat="1" ht="15.75" x14ac:dyDescent="0.25">
      <c r="A36" s="36" t="s">
        <v>45</v>
      </c>
      <c r="B36" s="37" t="s">
        <v>55</v>
      </c>
      <c r="C36" s="23">
        <f>C33+C34-C35</f>
        <v>29753852.068239864</v>
      </c>
      <c r="D36" s="23">
        <f t="shared" ref="D36:E36" si="24">D33+D34-D35</f>
        <v>34703201.266926259</v>
      </c>
      <c r="E36" s="23">
        <f t="shared" si="24"/>
        <v>39926811.618977696</v>
      </c>
      <c r="F36" s="23">
        <f t="shared" ref="F36:N36" si="25">F33+F34-F35</f>
        <v>43714471.134774186</v>
      </c>
      <c r="G36" s="23">
        <f t="shared" si="25"/>
        <v>49550410.861662969</v>
      </c>
      <c r="H36" s="23">
        <f t="shared" si="25"/>
        <v>56142417.115531705</v>
      </c>
      <c r="I36" s="23">
        <f t="shared" si="25"/>
        <v>63883207.542019375</v>
      </c>
      <c r="J36" s="23">
        <f t="shared" si="25"/>
        <v>69893975.92660372</v>
      </c>
      <c r="K36" s="23">
        <f t="shared" si="25"/>
        <v>73805237.816388249</v>
      </c>
      <c r="L36" s="23">
        <f t="shared" si="25"/>
        <v>72907865.02693668</v>
      </c>
      <c r="M36" s="23">
        <f t="shared" si="25"/>
        <v>86890540.766928375</v>
      </c>
      <c r="N36" s="23">
        <f t="shared" si="25"/>
        <v>98405543.566478491</v>
      </c>
      <c r="O36" s="23">
        <f t="shared" ref="O36" si="26">O33+O34-O35</f>
        <v>109553506.4313587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  <c r="FG36" s="32"/>
      <c r="FH36" s="32"/>
      <c r="FI36" s="32"/>
      <c r="FJ36" s="32"/>
      <c r="FK36" s="32"/>
      <c r="FL36" s="32"/>
      <c r="FM36" s="32"/>
      <c r="FN36" s="32"/>
      <c r="FO36" s="32"/>
      <c r="FP36" s="32"/>
      <c r="FQ36" s="32"/>
      <c r="FR36" s="32"/>
    </row>
    <row r="37" spans="1:179" ht="15.75" x14ac:dyDescent="0.25">
      <c r="A37" s="19" t="s">
        <v>46</v>
      </c>
      <c r="B37" s="20" t="s">
        <v>42</v>
      </c>
      <c r="C37" s="17">
        <v>255600</v>
      </c>
      <c r="D37" s="17">
        <v>259220</v>
      </c>
      <c r="E37" s="17">
        <v>262900</v>
      </c>
      <c r="F37" s="17">
        <v>266620</v>
      </c>
      <c r="G37" s="17">
        <v>270400</v>
      </c>
      <c r="H37" s="17">
        <v>274230</v>
      </c>
      <c r="I37" s="17">
        <v>278110</v>
      </c>
      <c r="J37" s="14">
        <v>282060</v>
      </c>
      <c r="K37" s="14">
        <v>286060</v>
      </c>
      <c r="L37" s="14">
        <v>290110</v>
      </c>
      <c r="M37" s="14">
        <v>294220</v>
      </c>
      <c r="N37" s="14">
        <v>298400</v>
      </c>
      <c r="O37" s="14">
        <v>302640</v>
      </c>
    </row>
    <row r="38" spans="1:179" s="29" customFormat="1" ht="15.75" x14ac:dyDescent="0.25">
      <c r="A38" s="36" t="s">
        <v>47</v>
      </c>
      <c r="B38" s="37" t="s">
        <v>58</v>
      </c>
      <c r="C38" s="23">
        <f>C36/C37*1000</f>
        <v>116407.87194147051</v>
      </c>
      <c r="D38" s="23">
        <f t="shared" ref="D38:E38" si="27">D36/D37*1000</f>
        <v>133875.47745901652</v>
      </c>
      <c r="E38" s="23">
        <f t="shared" si="27"/>
        <v>151870.71745522134</v>
      </c>
      <c r="F38" s="23">
        <f t="shared" ref="F38:N38" si="28">F36/F37*1000</f>
        <v>163957.95939829791</v>
      </c>
      <c r="G38" s="23">
        <f t="shared" si="28"/>
        <v>183248.56087893111</v>
      </c>
      <c r="H38" s="23">
        <f t="shared" si="28"/>
        <v>204727.48100328815</v>
      </c>
      <c r="I38" s="23">
        <f t="shared" si="28"/>
        <v>229704.82018632692</v>
      </c>
      <c r="J38" s="23">
        <f t="shared" si="28"/>
        <v>247798.25543006352</v>
      </c>
      <c r="K38" s="23">
        <f t="shared" si="28"/>
        <v>258006.14492200327</v>
      </c>
      <c r="L38" s="23">
        <f t="shared" si="28"/>
        <v>251311.10622500666</v>
      </c>
      <c r="M38" s="23">
        <f t="shared" si="28"/>
        <v>295325.06548476778</v>
      </c>
      <c r="N38" s="23">
        <f t="shared" si="28"/>
        <v>329777.29077238101</v>
      </c>
      <c r="O38" s="23">
        <f t="shared" ref="O38" si="29">O36/O37*1000</f>
        <v>361992.81797303294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O38" s="32"/>
      <c r="BP38" s="32"/>
      <c r="BQ38" s="32"/>
      <c r="BR38" s="32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</row>
    <row r="39" spans="1:179" x14ac:dyDescent="0.25">
      <c r="A39" s="2" t="s">
        <v>75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6" max="1048575" man="1"/>
    <brk id="42" max="1048575" man="1"/>
    <brk id="106" max="95" man="1"/>
    <brk id="142" max="1048575" man="1"/>
    <brk id="166" max="1048575" man="1"/>
    <brk id="174" max="9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S39"/>
  <sheetViews>
    <sheetView tabSelected="1" zoomScale="78" zoomScaleNormal="78" zoomScaleSheetLayoutView="100" workbookViewId="0">
      <pane xSplit="2" ySplit="5" topLeftCell="C6" activePane="bottomRight" state="frozen"/>
      <selection activeCell="K26" sqref="K26"/>
      <selection pane="topRight" activeCell="K26" sqref="K26"/>
      <selection pane="bottomLeft" activeCell="K26" sqref="K26"/>
      <selection pane="bottomRight" activeCell="K26" sqref="K26"/>
    </sheetView>
  </sheetViews>
  <sheetFormatPr defaultColWidth="8.85546875" defaultRowHeight="15" x14ac:dyDescent="0.25"/>
  <cols>
    <col min="1" max="1" width="11" style="2" customWidth="1"/>
    <col min="2" max="2" width="36.140625" style="2" customWidth="1"/>
    <col min="3" max="9" width="11.140625" style="2" customWidth="1"/>
    <col min="10" max="15" width="11.85546875" style="1" customWidth="1"/>
    <col min="16" max="38" width="9.140625" style="2" customWidth="1"/>
    <col min="39" max="39" width="12.42578125" style="2" customWidth="1"/>
    <col min="40" max="61" width="9.140625" style="2" customWidth="1"/>
    <col min="62" max="62" width="12.140625" style="2" customWidth="1"/>
    <col min="63" max="66" width="9.140625" style="2" customWidth="1"/>
    <col min="67" max="71" width="9.140625" style="2" hidden="1" customWidth="1"/>
    <col min="72" max="72" width="9.140625" style="2" customWidth="1"/>
    <col min="73" max="77" width="9.140625" style="2" hidden="1" customWidth="1"/>
    <col min="78" max="78" width="9.140625" style="2" customWidth="1"/>
    <col min="79" max="83" width="9.140625" style="2" hidden="1" customWidth="1"/>
    <col min="84" max="84" width="9.140625" style="2" customWidth="1"/>
    <col min="85" max="89" width="9.140625" style="2" hidden="1" customWidth="1"/>
    <col min="90" max="90" width="9.140625" style="2" customWidth="1"/>
    <col min="91" max="95" width="9.140625" style="2" hidden="1" customWidth="1"/>
    <col min="96" max="96" width="9.140625" style="1" customWidth="1"/>
    <col min="97" max="101" width="9.140625" style="1" hidden="1" customWidth="1"/>
    <col min="102" max="102" width="9.140625" style="1" customWidth="1"/>
    <col min="103" max="107" width="9.140625" style="1" hidden="1" customWidth="1"/>
    <col min="108" max="108" width="9.140625" style="1" customWidth="1"/>
    <col min="109" max="113" width="9.140625" style="1" hidden="1" customWidth="1"/>
    <col min="114" max="114" width="9.140625" style="1" customWidth="1"/>
    <col min="115" max="144" width="9.140625" style="2" customWidth="1"/>
    <col min="145" max="145" width="9.140625" style="2" hidden="1" customWidth="1"/>
    <col min="146" max="153" width="9.140625" style="2" customWidth="1"/>
    <col min="154" max="154" width="9.140625" style="2" hidden="1" customWidth="1"/>
    <col min="155" max="159" width="9.140625" style="2" customWidth="1"/>
    <col min="160" max="160" width="9.140625" style="2" hidden="1" customWidth="1"/>
    <col min="161" max="170" width="9.140625" style="2" customWidth="1"/>
    <col min="171" max="171" width="9.140625" style="2"/>
    <col min="172" max="174" width="8.85546875" style="2"/>
    <col min="175" max="175" width="12.7109375" style="2" bestFit="1" customWidth="1"/>
    <col min="176" max="16384" width="8.85546875" style="2"/>
  </cols>
  <sheetData>
    <row r="1" spans="1:175" ht="18.75" x14ac:dyDescent="0.3">
      <c r="A1" s="2" t="s">
        <v>53</v>
      </c>
      <c r="B1" s="5" t="s">
        <v>66</v>
      </c>
    </row>
    <row r="2" spans="1:175" ht="15.75" x14ac:dyDescent="0.25">
      <c r="A2" s="6" t="s">
        <v>49</v>
      </c>
      <c r="I2" s="2" t="str">
        <f>[1]GSVA_cur!$I$3</f>
        <v>As on 01.08.2024</v>
      </c>
    </row>
    <row r="3" spans="1:175" ht="15.75" x14ac:dyDescent="0.25">
      <c r="A3" s="6"/>
    </row>
    <row r="4" spans="1:175" ht="15.75" x14ac:dyDescent="0.25">
      <c r="A4" s="6"/>
      <c r="E4" s="7"/>
      <c r="F4" s="7" t="s">
        <v>57</v>
      </c>
      <c r="G4" s="7"/>
      <c r="H4" s="7"/>
      <c r="I4" s="7"/>
    </row>
    <row r="5" spans="1:175" ht="15.75" x14ac:dyDescent="0.25">
      <c r="A5" s="8" t="s">
        <v>0</v>
      </c>
      <c r="B5" s="9" t="s">
        <v>1</v>
      </c>
      <c r="C5" s="10" t="s">
        <v>21</v>
      </c>
      <c r="D5" s="10" t="s">
        <v>22</v>
      </c>
      <c r="E5" s="10" t="s">
        <v>23</v>
      </c>
      <c r="F5" s="10" t="s">
        <v>56</v>
      </c>
      <c r="G5" s="10" t="s">
        <v>65</v>
      </c>
      <c r="H5" s="10" t="s">
        <v>67</v>
      </c>
      <c r="I5" s="10" t="s">
        <v>68</v>
      </c>
      <c r="J5" s="11" t="s">
        <v>69</v>
      </c>
      <c r="K5" s="11" t="s">
        <v>70</v>
      </c>
      <c r="L5" s="11" t="s">
        <v>71</v>
      </c>
      <c r="M5" s="11" t="s">
        <v>72</v>
      </c>
      <c r="N5" s="11" t="s">
        <v>73</v>
      </c>
      <c r="O5" s="11" t="s">
        <v>74</v>
      </c>
    </row>
    <row r="6" spans="1:175" s="28" customFormat="1" ht="15.75" x14ac:dyDescent="0.25">
      <c r="A6" s="24" t="s">
        <v>26</v>
      </c>
      <c r="B6" s="25" t="s">
        <v>2</v>
      </c>
      <c r="C6" s="26">
        <f>SUM(C7:C10)</f>
        <v>6453885.9161639884</v>
      </c>
      <c r="D6" s="26">
        <f t="shared" ref="D6:N6" si="0">SUM(D7:D10)</f>
        <v>6326498.7175318152</v>
      </c>
      <c r="E6" s="26">
        <f t="shared" si="0"/>
        <v>6502513.6774224592</v>
      </c>
      <c r="F6" s="26">
        <f t="shared" si="0"/>
        <v>6357661.4306350537</v>
      </c>
      <c r="G6" s="26">
        <f t="shared" si="0"/>
        <v>6602220.6742429063</v>
      </c>
      <c r="H6" s="26">
        <f t="shared" si="0"/>
        <v>7126658.9345758157</v>
      </c>
      <c r="I6" s="26">
        <f t="shared" si="0"/>
        <v>7628998.1825588411</v>
      </c>
      <c r="J6" s="26">
        <f t="shared" si="0"/>
        <v>8300504.0804399978</v>
      </c>
      <c r="K6" s="26">
        <f t="shared" si="0"/>
        <v>8739219.8363046106</v>
      </c>
      <c r="L6" s="26">
        <f t="shared" si="0"/>
        <v>8604303.76355494</v>
      </c>
      <c r="M6" s="26">
        <f t="shared" si="0"/>
        <v>8523755.5024546795</v>
      </c>
      <c r="N6" s="26">
        <f t="shared" si="0"/>
        <v>8709785.755998034</v>
      </c>
      <c r="O6" s="26">
        <f t="shared" ref="O6" si="1">SUM(O7:O10)</f>
        <v>9095693.2363716122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S6" s="29"/>
    </row>
    <row r="7" spans="1:175" ht="15.75" x14ac:dyDescent="0.25">
      <c r="A7" s="15">
        <v>1.1000000000000001</v>
      </c>
      <c r="B7" s="16" t="s">
        <v>59</v>
      </c>
      <c r="C7" s="17">
        <v>4088736.7830160912</v>
      </c>
      <c r="D7" s="17">
        <v>3856332.4116156576</v>
      </c>
      <c r="E7" s="17">
        <v>3915654.3505520737</v>
      </c>
      <c r="F7" s="17">
        <v>3597424.9880235889</v>
      </c>
      <c r="G7" s="17">
        <v>3656572.6593437744</v>
      </c>
      <c r="H7" s="17">
        <v>4080548.1214186861</v>
      </c>
      <c r="I7" s="17">
        <v>4206039.6929763071</v>
      </c>
      <c r="J7" s="14">
        <v>4305592.9293613639</v>
      </c>
      <c r="K7" s="14">
        <v>4307085.135431407</v>
      </c>
      <c r="L7" s="14">
        <v>4306170.8384091118</v>
      </c>
      <c r="M7" s="14">
        <v>4066319.9623129903</v>
      </c>
      <c r="N7" s="14">
        <v>4112295.669195456</v>
      </c>
      <c r="O7" s="14">
        <v>4304340.0754138604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1"/>
      <c r="FQ7" s="1"/>
      <c r="FR7" s="1"/>
    </row>
    <row r="8" spans="1:175" ht="15.75" x14ac:dyDescent="0.25">
      <c r="A8" s="15">
        <v>1.2</v>
      </c>
      <c r="B8" s="16" t="s">
        <v>60</v>
      </c>
      <c r="C8" s="17">
        <v>1889816.5808010323</v>
      </c>
      <c r="D8" s="17">
        <v>2002661.3943916804</v>
      </c>
      <c r="E8" s="17">
        <v>2133604.3549278015</v>
      </c>
      <c r="F8" s="17">
        <v>2280448.860514272</v>
      </c>
      <c r="G8" s="17">
        <v>2446892.854283941</v>
      </c>
      <c r="H8" s="17">
        <v>2641091.7124916348</v>
      </c>
      <c r="I8" s="17">
        <v>2928935.5616548578</v>
      </c>
      <c r="J8" s="14">
        <v>3467601.7196029723</v>
      </c>
      <c r="K8" s="14">
        <v>3847627.9768788656</v>
      </c>
      <c r="L8" s="14">
        <v>3704145.3591891555</v>
      </c>
      <c r="M8" s="14">
        <v>3858502.0194864809</v>
      </c>
      <c r="N8" s="14">
        <v>3972566.1093482259</v>
      </c>
      <c r="O8" s="14">
        <v>4099799.4113839827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1"/>
      <c r="FQ8" s="1"/>
      <c r="FR8" s="1"/>
    </row>
    <row r="9" spans="1:175" ht="15.75" x14ac:dyDescent="0.25">
      <c r="A9" s="15">
        <v>1.3</v>
      </c>
      <c r="B9" s="16" t="s">
        <v>61</v>
      </c>
      <c r="C9" s="17">
        <v>389489.72434686485</v>
      </c>
      <c r="D9" s="17">
        <v>377216.10475156963</v>
      </c>
      <c r="E9" s="17">
        <v>367744.88639198139</v>
      </c>
      <c r="F9" s="17">
        <v>389723.56295548048</v>
      </c>
      <c r="G9" s="17">
        <v>398437.94078551471</v>
      </c>
      <c r="H9" s="17">
        <v>287182.1118001212</v>
      </c>
      <c r="I9" s="17">
        <v>337228.69141143764</v>
      </c>
      <c r="J9" s="14">
        <v>373575.09311135754</v>
      </c>
      <c r="K9" s="14">
        <v>428689.24664675142</v>
      </c>
      <c r="L9" s="14">
        <v>423390.18367051356</v>
      </c>
      <c r="M9" s="14">
        <v>426355.21274883556</v>
      </c>
      <c r="N9" s="14">
        <v>447460.83934234531</v>
      </c>
      <c r="O9" s="14">
        <v>465161.5536915405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1"/>
      <c r="FQ9" s="1"/>
      <c r="FR9" s="1"/>
    </row>
    <row r="10" spans="1:175" ht="15.75" x14ac:dyDescent="0.25">
      <c r="A10" s="15">
        <v>1.4</v>
      </c>
      <c r="B10" s="16" t="s">
        <v>62</v>
      </c>
      <c r="C10" s="17">
        <v>85842.827999999994</v>
      </c>
      <c r="D10" s="17">
        <v>90288.80677290837</v>
      </c>
      <c r="E10" s="17">
        <v>85510.085550602525</v>
      </c>
      <c r="F10" s="17">
        <v>90064.019141713521</v>
      </c>
      <c r="G10" s="17">
        <v>100317.21982967542</v>
      </c>
      <c r="H10" s="17">
        <v>117836.98886537377</v>
      </c>
      <c r="I10" s="17">
        <v>156794.23651623781</v>
      </c>
      <c r="J10" s="14">
        <v>153734.33836430445</v>
      </c>
      <c r="K10" s="14">
        <v>155817.47734758645</v>
      </c>
      <c r="L10" s="14">
        <v>170597.38228615842</v>
      </c>
      <c r="M10" s="14">
        <v>172578.30790637268</v>
      </c>
      <c r="N10" s="14">
        <v>177463.13811200694</v>
      </c>
      <c r="O10" s="14">
        <v>226392.19588223004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1"/>
      <c r="FQ10" s="1"/>
      <c r="FR10" s="1"/>
    </row>
    <row r="11" spans="1:175" ht="15.75" x14ac:dyDescent="0.25">
      <c r="A11" s="18" t="s">
        <v>31</v>
      </c>
      <c r="B11" s="16" t="s">
        <v>3</v>
      </c>
      <c r="C11" s="17">
        <v>11882.238518400001</v>
      </c>
      <c r="D11" s="17">
        <v>9193.8106887072554</v>
      </c>
      <c r="E11" s="17">
        <v>27239.627648021924</v>
      </c>
      <c r="F11" s="17">
        <v>33090.425419342355</v>
      </c>
      <c r="G11" s="17">
        <v>69522.860166480474</v>
      </c>
      <c r="H11" s="17">
        <v>119115.44708521591</v>
      </c>
      <c r="I11" s="17">
        <v>108902.9549210582</v>
      </c>
      <c r="J11" s="14">
        <v>77257.069179074853</v>
      </c>
      <c r="K11" s="14">
        <v>131460.60089667406</v>
      </c>
      <c r="L11" s="14">
        <v>104357.69481199092</v>
      </c>
      <c r="M11" s="14">
        <v>63441.919123532833</v>
      </c>
      <c r="N11" s="14">
        <v>49842.250837313586</v>
      </c>
      <c r="O11" s="14">
        <v>54037.311628962721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1"/>
      <c r="FQ11" s="1"/>
      <c r="FR11" s="1"/>
    </row>
    <row r="12" spans="1:175" s="29" customFormat="1" ht="15.75" x14ac:dyDescent="0.25">
      <c r="A12" s="30"/>
      <c r="B12" s="31" t="s">
        <v>28</v>
      </c>
      <c r="C12" s="23">
        <f>C6+C11</f>
        <v>6465768.1546823885</v>
      </c>
      <c r="D12" s="23">
        <f t="shared" ref="D12:N12" si="2">D6+D11</f>
        <v>6335692.5282205222</v>
      </c>
      <c r="E12" s="23">
        <f t="shared" si="2"/>
        <v>6529753.3050704813</v>
      </c>
      <c r="F12" s="23">
        <f t="shared" si="2"/>
        <v>6390751.8560543964</v>
      </c>
      <c r="G12" s="23">
        <f t="shared" si="2"/>
        <v>6671743.534409387</v>
      </c>
      <c r="H12" s="23">
        <f t="shared" si="2"/>
        <v>7245774.3816610314</v>
      </c>
      <c r="I12" s="23">
        <f t="shared" si="2"/>
        <v>7737901.1374798995</v>
      </c>
      <c r="J12" s="23">
        <f t="shared" si="2"/>
        <v>8377761.1496190727</v>
      </c>
      <c r="K12" s="23">
        <f t="shared" si="2"/>
        <v>8870680.4372012839</v>
      </c>
      <c r="L12" s="23">
        <f t="shared" si="2"/>
        <v>8708661.4583669305</v>
      </c>
      <c r="M12" s="23">
        <f t="shared" si="2"/>
        <v>8587197.4215782117</v>
      </c>
      <c r="N12" s="23">
        <f t="shared" si="2"/>
        <v>8759628.006835347</v>
      </c>
      <c r="O12" s="23">
        <f t="shared" ref="O12" si="3">O6+O11</f>
        <v>9149730.5480005741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28"/>
      <c r="FQ12" s="28"/>
      <c r="FR12" s="28"/>
    </row>
    <row r="13" spans="1:175" s="1" customFormat="1" ht="15.75" x14ac:dyDescent="0.25">
      <c r="A13" s="12" t="s">
        <v>32</v>
      </c>
      <c r="B13" s="13" t="s">
        <v>4</v>
      </c>
      <c r="C13" s="22">
        <v>5328609.1896071006</v>
      </c>
      <c r="D13" s="22">
        <v>6331166.1867405297</v>
      </c>
      <c r="E13" s="22">
        <v>6745900.7379387561</v>
      </c>
      <c r="F13" s="22">
        <v>7232084.0279938765</v>
      </c>
      <c r="G13" s="22">
        <v>8493637.7344098296</v>
      </c>
      <c r="H13" s="22">
        <v>9715751.7791364118</v>
      </c>
      <c r="I13" s="22">
        <v>9903140.8070876449</v>
      </c>
      <c r="J13" s="22">
        <v>11452397.59904629</v>
      </c>
      <c r="K13" s="22">
        <v>10923665.377686422</v>
      </c>
      <c r="L13" s="22">
        <v>10158993.9987719</v>
      </c>
      <c r="M13" s="22">
        <v>11514816.778336026</v>
      </c>
      <c r="N13" s="22">
        <v>12374396.595909601</v>
      </c>
      <c r="O13" s="22">
        <v>13187503.956672147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S13" s="2"/>
    </row>
    <row r="14" spans="1:175" ht="30" x14ac:dyDescent="0.25">
      <c r="A14" s="18" t="s">
        <v>33</v>
      </c>
      <c r="B14" s="16" t="s">
        <v>5</v>
      </c>
      <c r="C14" s="22">
        <v>344603.77023444977</v>
      </c>
      <c r="D14" s="22">
        <v>337506.84111893724</v>
      </c>
      <c r="E14" s="22">
        <v>291719.322302863</v>
      </c>
      <c r="F14" s="22">
        <v>326777.07213421038</v>
      </c>
      <c r="G14" s="22">
        <v>296061.39502146665</v>
      </c>
      <c r="H14" s="22">
        <v>356163.6182214616</v>
      </c>
      <c r="I14" s="22">
        <v>443978.52547932032</v>
      </c>
      <c r="J14" s="22">
        <v>423046.7849567245</v>
      </c>
      <c r="K14" s="22">
        <v>471593.48553200241</v>
      </c>
      <c r="L14" s="22">
        <v>415244.51861903269</v>
      </c>
      <c r="M14" s="22">
        <v>480764.01850103511</v>
      </c>
      <c r="N14" s="22">
        <v>556363.5093384122</v>
      </c>
      <c r="O14" s="22">
        <v>587363.65198737301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3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3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3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1"/>
      <c r="FQ14" s="1"/>
      <c r="FR14" s="1"/>
    </row>
    <row r="15" spans="1:175" ht="15.75" x14ac:dyDescent="0.25">
      <c r="A15" s="18" t="s">
        <v>34</v>
      </c>
      <c r="B15" s="16" t="s">
        <v>6</v>
      </c>
      <c r="C15" s="22">
        <v>2975965.8934830818</v>
      </c>
      <c r="D15" s="22">
        <v>2761497.6721345186</v>
      </c>
      <c r="E15" s="22">
        <v>3068675.8511196459</v>
      </c>
      <c r="F15" s="22">
        <v>3014678.1356513822</v>
      </c>
      <c r="G15" s="22">
        <v>2958178.896425765</v>
      </c>
      <c r="H15" s="22">
        <v>3152207.521530231</v>
      </c>
      <c r="I15" s="22">
        <v>3363062.5354390284</v>
      </c>
      <c r="J15" s="22">
        <v>3665232.2547757095</v>
      </c>
      <c r="K15" s="22">
        <v>3707993.7795024533</v>
      </c>
      <c r="L15" s="22">
        <v>3427836.1113861823</v>
      </c>
      <c r="M15" s="22">
        <v>4005436.7579128286</v>
      </c>
      <c r="N15" s="22">
        <v>4317253.1652108021</v>
      </c>
      <c r="O15" s="22">
        <v>4709078.0856825374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3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3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3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1"/>
      <c r="FQ15" s="1"/>
      <c r="FR15" s="1"/>
    </row>
    <row r="16" spans="1:175" s="29" customFormat="1" ht="15.75" x14ac:dyDescent="0.25">
      <c r="A16" s="30"/>
      <c r="B16" s="31" t="s">
        <v>29</v>
      </c>
      <c r="C16" s="23">
        <f>+C13+C14+C15</f>
        <v>8649178.8533246331</v>
      </c>
      <c r="D16" s="23">
        <f t="shared" ref="D16:K16" si="4">+D13+D14+D15</f>
        <v>9430170.6999939866</v>
      </c>
      <c r="E16" s="23">
        <f t="shared" si="4"/>
        <v>10106295.911361266</v>
      </c>
      <c r="F16" s="23">
        <f t="shared" si="4"/>
        <v>10573539.23577947</v>
      </c>
      <c r="G16" s="23">
        <f t="shared" si="4"/>
        <v>11747878.025857061</v>
      </c>
      <c r="H16" s="23">
        <f t="shared" si="4"/>
        <v>13224122.918888105</v>
      </c>
      <c r="I16" s="23">
        <f t="shared" si="4"/>
        <v>13710181.868005995</v>
      </c>
      <c r="J16" s="23">
        <f t="shared" si="4"/>
        <v>15540676.638778724</v>
      </c>
      <c r="K16" s="23">
        <f t="shared" si="4"/>
        <v>15103252.642720878</v>
      </c>
      <c r="L16" s="23">
        <f t="shared" ref="L16:N16" si="5">+L13+L14+L15</f>
        <v>14002074.628777115</v>
      </c>
      <c r="M16" s="23">
        <f t="shared" si="5"/>
        <v>16001017.554749891</v>
      </c>
      <c r="N16" s="23">
        <f t="shared" si="5"/>
        <v>17248013.270458817</v>
      </c>
      <c r="O16" s="23">
        <f t="shared" ref="O16" si="6">+O13+O14+O15</f>
        <v>18483945.694342058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27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27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27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28"/>
      <c r="FQ16" s="28"/>
      <c r="FR16" s="28"/>
    </row>
    <row r="17" spans="1:175" s="28" customFormat="1" ht="15.75" x14ac:dyDescent="0.25">
      <c r="A17" s="24" t="s">
        <v>35</v>
      </c>
      <c r="B17" s="25" t="s">
        <v>7</v>
      </c>
      <c r="C17" s="26">
        <f>C18+C19</f>
        <v>3310741.617737371</v>
      </c>
      <c r="D17" s="26">
        <f t="shared" ref="D17:K17" si="7">D18+D19</f>
        <v>3623928.6121909963</v>
      </c>
      <c r="E17" s="26">
        <f t="shared" si="7"/>
        <v>3843440.4661615668</v>
      </c>
      <c r="F17" s="26">
        <f t="shared" si="7"/>
        <v>4309744.1106291274</v>
      </c>
      <c r="G17" s="26">
        <f t="shared" si="7"/>
        <v>5032464.7987791523</v>
      </c>
      <c r="H17" s="26">
        <f t="shared" si="7"/>
        <v>5598673.4366213623</v>
      </c>
      <c r="I17" s="26">
        <f t="shared" si="7"/>
        <v>6264536.0859739911</v>
      </c>
      <c r="J17" s="26">
        <f t="shared" si="7"/>
        <v>6927780.0111257723</v>
      </c>
      <c r="K17" s="26">
        <f t="shared" si="7"/>
        <v>7440278.4579740576</v>
      </c>
      <c r="L17" s="26">
        <f t="shared" ref="L17:N17" si="8">L18+L19</f>
        <v>5954295.4500029748</v>
      </c>
      <c r="M17" s="26">
        <f t="shared" si="8"/>
        <v>6375866.8815155327</v>
      </c>
      <c r="N17" s="26">
        <f t="shared" si="8"/>
        <v>7014420.7498987271</v>
      </c>
      <c r="O17" s="26">
        <f t="shared" ref="O17" si="9">O18+O19</f>
        <v>8059360.4094829326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S17" s="29"/>
    </row>
    <row r="18" spans="1:175" ht="15.75" x14ac:dyDescent="0.25">
      <c r="A18" s="15">
        <v>6.1</v>
      </c>
      <c r="B18" s="16" t="s">
        <v>8</v>
      </c>
      <c r="C18" s="22">
        <v>3191526.0362834204</v>
      </c>
      <c r="D18" s="22">
        <v>3501657.2359339516</v>
      </c>
      <c r="E18" s="22">
        <v>3718167.5582116847</v>
      </c>
      <c r="F18" s="22">
        <v>4180797.4059348237</v>
      </c>
      <c r="G18" s="22">
        <v>4886457.8262662869</v>
      </c>
      <c r="H18" s="22">
        <v>5441446.8827354331</v>
      </c>
      <c r="I18" s="22">
        <v>6100681.1128430022</v>
      </c>
      <c r="J18" s="22">
        <v>6752506.3557334458</v>
      </c>
      <c r="K18" s="22">
        <v>7252005.9738651486</v>
      </c>
      <c r="L18" s="22">
        <v>5864749.4474783055</v>
      </c>
      <c r="M18" s="22">
        <v>6250672.2805272052</v>
      </c>
      <c r="N18" s="22">
        <v>6891985.1531610768</v>
      </c>
      <c r="O18" s="22">
        <v>7926758.2089090766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1"/>
      <c r="FQ18" s="1"/>
      <c r="FR18" s="1"/>
    </row>
    <row r="19" spans="1:175" ht="15.75" x14ac:dyDescent="0.25">
      <c r="A19" s="15">
        <v>6.2</v>
      </c>
      <c r="B19" s="16" t="s">
        <v>9</v>
      </c>
      <c r="C19" s="22">
        <v>119215.58145395068</v>
      </c>
      <c r="D19" s="22">
        <v>122271.37625704495</v>
      </c>
      <c r="E19" s="22">
        <v>125272.90794988188</v>
      </c>
      <c r="F19" s="22">
        <v>128946.70469430392</v>
      </c>
      <c r="G19" s="22">
        <v>146006.97251286506</v>
      </c>
      <c r="H19" s="22">
        <v>157226.55388592961</v>
      </c>
      <c r="I19" s="22">
        <v>163854.97313098924</v>
      </c>
      <c r="J19" s="22">
        <v>175273.65539232607</v>
      </c>
      <c r="K19" s="22">
        <v>188272.4841089088</v>
      </c>
      <c r="L19" s="22">
        <v>89546.002524669093</v>
      </c>
      <c r="M19" s="22">
        <v>125194.60098832795</v>
      </c>
      <c r="N19" s="22">
        <v>122435.5967376506</v>
      </c>
      <c r="O19" s="22">
        <v>132602.20057385642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1"/>
      <c r="FQ19" s="1"/>
      <c r="FR19" s="1"/>
    </row>
    <row r="20" spans="1:175" s="28" customFormat="1" ht="30" x14ac:dyDescent="0.25">
      <c r="A20" s="33" t="s">
        <v>36</v>
      </c>
      <c r="B20" s="34" t="s">
        <v>10</v>
      </c>
      <c r="C20" s="26">
        <f>SUM(C21:C27)</f>
        <v>1727689.3367471136</v>
      </c>
      <c r="D20" s="26">
        <f t="shared" ref="D20:N20" si="10">SUM(D21:D27)</f>
        <v>1874421.6247176079</v>
      </c>
      <c r="E20" s="26">
        <f t="shared" si="10"/>
        <v>2046979.1889459086</v>
      </c>
      <c r="F20" s="26">
        <f t="shared" si="10"/>
        <v>2293761.2253906899</v>
      </c>
      <c r="G20" s="26">
        <f t="shared" si="10"/>
        <v>2438193.7723567719</v>
      </c>
      <c r="H20" s="26">
        <f t="shared" si="10"/>
        <v>2463192.3207691447</v>
      </c>
      <c r="I20" s="26">
        <f t="shared" si="10"/>
        <v>2470784.882165404</v>
      </c>
      <c r="J20" s="26">
        <f t="shared" si="10"/>
        <v>2541216.2786674076</v>
      </c>
      <c r="K20" s="26">
        <f t="shared" si="10"/>
        <v>2648014.3442131267</v>
      </c>
      <c r="L20" s="26">
        <f t="shared" si="10"/>
        <v>2277400.8328903923</v>
      </c>
      <c r="M20" s="26">
        <f t="shared" si="10"/>
        <v>2805766.72454688</v>
      </c>
      <c r="N20" s="26">
        <f t="shared" si="10"/>
        <v>2920693.4892346533</v>
      </c>
      <c r="O20" s="26">
        <f t="shared" ref="O20" si="11">SUM(O21:O27)</f>
        <v>3208700.3673176994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S20" s="29"/>
    </row>
    <row r="21" spans="1:175" ht="15.75" x14ac:dyDescent="0.25">
      <c r="A21" s="15">
        <v>7.1</v>
      </c>
      <c r="B21" s="16" t="s">
        <v>11</v>
      </c>
      <c r="C21" s="22">
        <v>268949</v>
      </c>
      <c r="D21" s="22">
        <v>318532</v>
      </c>
      <c r="E21" s="22">
        <v>324588</v>
      </c>
      <c r="F21" s="22">
        <v>375196</v>
      </c>
      <c r="G21" s="22">
        <v>374015.23515460617</v>
      </c>
      <c r="H21" s="22">
        <v>324551</v>
      </c>
      <c r="I21" s="22">
        <v>308398.65791260969</v>
      </c>
      <c r="J21" s="22">
        <v>282367.17185045819</v>
      </c>
      <c r="K21" s="22">
        <v>257322.94423217699</v>
      </c>
      <c r="L21" s="22">
        <v>195737.06878021802</v>
      </c>
      <c r="M21" s="22">
        <v>384376.273385006</v>
      </c>
      <c r="N21" s="22">
        <v>406264.60521279799</v>
      </c>
      <c r="O21" s="22">
        <v>458783.88973151997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1"/>
      <c r="FQ21" s="1"/>
      <c r="FR21" s="1"/>
    </row>
    <row r="22" spans="1:175" ht="15.75" x14ac:dyDescent="0.25">
      <c r="A22" s="15">
        <v>7.2</v>
      </c>
      <c r="B22" s="16" t="s">
        <v>12</v>
      </c>
      <c r="C22" s="22">
        <v>1004451.858848094</v>
      </c>
      <c r="D22" s="22">
        <v>1087091.548484365</v>
      </c>
      <c r="E22" s="22">
        <v>1175327.8629562722</v>
      </c>
      <c r="F22" s="22">
        <v>1312160.0521860835</v>
      </c>
      <c r="G22" s="22">
        <v>1375217.9769758172</v>
      </c>
      <c r="H22" s="22">
        <v>1460437.2074507312</v>
      </c>
      <c r="I22" s="22">
        <v>1511249.9217641582</v>
      </c>
      <c r="J22" s="22">
        <v>1543311.5923475523</v>
      </c>
      <c r="K22" s="22">
        <v>1613474.4238490597</v>
      </c>
      <c r="L22" s="22">
        <v>1329294.9756501622</v>
      </c>
      <c r="M22" s="22">
        <v>1603161.4157390657</v>
      </c>
      <c r="N22" s="22">
        <v>1692769.1883866584</v>
      </c>
      <c r="O22" s="22">
        <v>1911599.540548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1"/>
      <c r="FQ22" s="1"/>
      <c r="FR22" s="1"/>
    </row>
    <row r="23" spans="1:175" ht="15.75" x14ac:dyDescent="0.25">
      <c r="A23" s="15">
        <v>7.3</v>
      </c>
      <c r="B23" s="16" t="s">
        <v>13</v>
      </c>
      <c r="C23" s="17"/>
      <c r="D23" s="17"/>
      <c r="E23" s="17"/>
      <c r="F23" s="17"/>
      <c r="G23" s="17"/>
      <c r="H23" s="17"/>
      <c r="I23" s="17"/>
      <c r="J23" s="14"/>
      <c r="K23" s="14"/>
      <c r="L23" s="14"/>
      <c r="M23" s="14"/>
      <c r="N23" s="14"/>
      <c r="O23" s="1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1"/>
      <c r="FQ23" s="1"/>
      <c r="FR23" s="1"/>
    </row>
    <row r="24" spans="1:175" ht="15.75" x14ac:dyDescent="0.25">
      <c r="A24" s="15">
        <v>7.4</v>
      </c>
      <c r="B24" s="16" t="s">
        <v>14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1.3844173818196541</v>
      </c>
      <c r="M24" s="22">
        <v>1.2712678824942667</v>
      </c>
      <c r="N24" s="22">
        <v>1.1918705846216853</v>
      </c>
      <c r="O24" s="22">
        <v>1.1676150847070386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1"/>
      <c r="FQ24" s="1"/>
      <c r="FR24" s="1"/>
    </row>
    <row r="25" spans="1:175" ht="15.75" x14ac:dyDescent="0.25">
      <c r="A25" s="15">
        <v>7.5</v>
      </c>
      <c r="B25" s="16" t="s">
        <v>15</v>
      </c>
      <c r="C25" s="22">
        <v>139221.72746904197</v>
      </c>
      <c r="D25" s="22">
        <v>150067.90537436708</v>
      </c>
      <c r="E25" s="22">
        <v>161376.78171281115</v>
      </c>
      <c r="F25" s="22">
        <v>180023.51927593516</v>
      </c>
      <c r="G25" s="22">
        <v>188228.26581653979</v>
      </c>
      <c r="H25" s="22">
        <v>201164.24687824928</v>
      </c>
      <c r="I25" s="22">
        <v>205194.74460095484</v>
      </c>
      <c r="J25" s="22">
        <v>211112.06217414679</v>
      </c>
      <c r="K25" s="22">
        <v>223456.90040729337</v>
      </c>
      <c r="L25" s="22">
        <v>227359.7081374258</v>
      </c>
      <c r="M25" s="22">
        <v>234903.17754417501</v>
      </c>
      <c r="N25" s="22">
        <v>246672.4605718769</v>
      </c>
      <c r="O25" s="22">
        <v>256465.07248570494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1"/>
      <c r="FQ25" s="1"/>
      <c r="FR25" s="1"/>
    </row>
    <row r="26" spans="1:175" ht="15.75" x14ac:dyDescent="0.25">
      <c r="A26" s="15">
        <v>7.6</v>
      </c>
      <c r="B26" s="16" t="s">
        <v>16</v>
      </c>
      <c r="C26" s="22">
        <v>11954.529576085211</v>
      </c>
      <c r="D26" s="22">
        <v>12872.217751484983</v>
      </c>
      <c r="E26" s="22">
        <v>12458.418168964065</v>
      </c>
      <c r="F26" s="22">
        <v>11861.013913812039</v>
      </c>
      <c r="G26" s="22">
        <v>11994.279535248163</v>
      </c>
      <c r="H26" s="22">
        <v>11873.968051804603</v>
      </c>
      <c r="I26" s="22">
        <v>11635.900045465176</v>
      </c>
      <c r="J26" s="22">
        <v>13108.066399632185</v>
      </c>
      <c r="K26" s="22">
        <v>14533.740219297089</v>
      </c>
      <c r="L26" s="22">
        <v>15947.702059783156</v>
      </c>
      <c r="M26" s="22">
        <v>14654.01945881207</v>
      </c>
      <c r="N26" s="22">
        <v>12886.540424663397</v>
      </c>
      <c r="O26" s="22">
        <v>13221.590475704645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1"/>
      <c r="FQ26" s="1"/>
      <c r="FR26" s="1"/>
    </row>
    <row r="27" spans="1:175" ht="30" x14ac:dyDescent="0.25">
      <c r="A27" s="15">
        <v>7.7</v>
      </c>
      <c r="B27" s="16" t="s">
        <v>17</v>
      </c>
      <c r="C27" s="22">
        <v>303112.2208538925</v>
      </c>
      <c r="D27" s="22">
        <v>305857.95310739079</v>
      </c>
      <c r="E27" s="22">
        <v>373228.12610786106</v>
      </c>
      <c r="F27" s="22">
        <v>414520.64001485915</v>
      </c>
      <c r="G27" s="22">
        <v>488738.01487456064</v>
      </c>
      <c r="H27" s="22">
        <v>465165.89838835946</v>
      </c>
      <c r="I27" s="22">
        <v>434305.6578422162</v>
      </c>
      <c r="J27" s="22">
        <v>491317.385895618</v>
      </c>
      <c r="K27" s="22">
        <v>539226.33550529974</v>
      </c>
      <c r="L27" s="22">
        <v>509059.99384542112</v>
      </c>
      <c r="M27" s="22">
        <v>568670.56715193845</v>
      </c>
      <c r="N27" s="22">
        <v>562099.50276807207</v>
      </c>
      <c r="O27" s="22">
        <v>568629.10646168503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1"/>
      <c r="FQ27" s="1"/>
      <c r="FR27" s="1"/>
    </row>
    <row r="28" spans="1:175" ht="15.75" x14ac:dyDescent="0.25">
      <c r="A28" s="18" t="s">
        <v>37</v>
      </c>
      <c r="B28" s="16" t="s">
        <v>18</v>
      </c>
      <c r="C28" s="22">
        <v>1165659</v>
      </c>
      <c r="D28" s="22">
        <v>1304010</v>
      </c>
      <c r="E28" s="22">
        <v>1432685</v>
      </c>
      <c r="F28" s="22">
        <v>1591068</v>
      </c>
      <c r="G28" s="22">
        <v>1830994.1746036417</v>
      </c>
      <c r="H28" s="22">
        <v>2010041.9999999998</v>
      </c>
      <c r="I28" s="22">
        <v>1696015.4119302323</v>
      </c>
      <c r="J28" s="22">
        <v>2204257</v>
      </c>
      <c r="K28" s="22">
        <v>2213637.7671370446</v>
      </c>
      <c r="L28" s="22">
        <v>2400052.5882451446</v>
      </c>
      <c r="M28" s="22">
        <v>2393311.5992374956</v>
      </c>
      <c r="N28" s="22">
        <v>2947247.4457758726</v>
      </c>
      <c r="O28" s="22">
        <v>3016067.5874317819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1"/>
      <c r="FQ28" s="1"/>
      <c r="FR28" s="1"/>
    </row>
    <row r="29" spans="1:175" ht="30" x14ac:dyDescent="0.25">
      <c r="A29" s="18" t="s">
        <v>38</v>
      </c>
      <c r="B29" s="16" t="s">
        <v>19</v>
      </c>
      <c r="C29" s="22">
        <v>4092799.5589088933</v>
      </c>
      <c r="D29" s="22">
        <v>4643551.574861832</v>
      </c>
      <c r="E29" s="22">
        <v>5433987.0646160273</v>
      </c>
      <c r="F29" s="22">
        <v>5811621.3589459304</v>
      </c>
      <c r="G29" s="22">
        <v>6360766.6981342407</v>
      </c>
      <c r="H29" s="22">
        <v>6947017.2862961609</v>
      </c>
      <c r="I29" s="22">
        <v>7323889.8195914375</v>
      </c>
      <c r="J29" s="22">
        <v>7743824.3627735982</v>
      </c>
      <c r="K29" s="22">
        <v>8007876.2794396887</v>
      </c>
      <c r="L29" s="22">
        <v>7502875.5429046853</v>
      </c>
      <c r="M29" s="22">
        <v>8645179.7877997179</v>
      </c>
      <c r="N29" s="22">
        <v>9371410.0551212765</v>
      </c>
      <c r="O29" s="22">
        <v>10158521.962049814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1"/>
      <c r="FQ29" s="1"/>
      <c r="FR29" s="1"/>
    </row>
    <row r="30" spans="1:175" ht="15.75" x14ac:dyDescent="0.25">
      <c r="A30" s="18" t="s">
        <v>39</v>
      </c>
      <c r="B30" s="16" t="s">
        <v>54</v>
      </c>
      <c r="C30" s="22">
        <v>729813.97006066993</v>
      </c>
      <c r="D30" s="22">
        <v>764028.179258305</v>
      </c>
      <c r="E30" s="22">
        <v>768053.44082187128</v>
      </c>
      <c r="F30" s="22">
        <v>865909.49794735573</v>
      </c>
      <c r="G30" s="22">
        <v>892491.42288942204</v>
      </c>
      <c r="H30" s="22">
        <v>946518.03853524965</v>
      </c>
      <c r="I30" s="22">
        <v>1070248.5908023065</v>
      </c>
      <c r="J30" s="22">
        <v>1109381.3164286923</v>
      </c>
      <c r="K30" s="22">
        <v>1181791.4377951389</v>
      </c>
      <c r="L30" s="22">
        <v>1164927.2900995738</v>
      </c>
      <c r="M30" s="22">
        <v>1238759.9774506865</v>
      </c>
      <c r="N30" s="22">
        <v>1329079.1494585066</v>
      </c>
      <c r="O30" s="22">
        <v>1342587.9959980033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1"/>
      <c r="FQ30" s="1"/>
      <c r="FR30" s="1"/>
    </row>
    <row r="31" spans="1:175" ht="15.75" x14ac:dyDescent="0.25">
      <c r="A31" s="18" t="s">
        <v>40</v>
      </c>
      <c r="B31" s="16" t="s">
        <v>20</v>
      </c>
      <c r="C31" s="22">
        <v>1265812.4366543719</v>
      </c>
      <c r="D31" s="22">
        <v>1384253.3225678336</v>
      </c>
      <c r="E31" s="22">
        <v>1444670.628153366</v>
      </c>
      <c r="F31" s="22">
        <v>1660516.0395427432</v>
      </c>
      <c r="G31" s="22">
        <v>1766267.3782873789</v>
      </c>
      <c r="H31" s="22">
        <v>1925754.0348521888</v>
      </c>
      <c r="I31" s="39">
        <v>2172270.502465989</v>
      </c>
      <c r="J31" s="22">
        <v>2247742.9073270825</v>
      </c>
      <c r="K31" s="22">
        <v>2422787.4174163016</v>
      </c>
      <c r="L31" s="22">
        <v>2095166.7305242948</v>
      </c>
      <c r="M31" s="22">
        <v>2354135.1040065149</v>
      </c>
      <c r="N31" s="22">
        <v>2500188.6348091066</v>
      </c>
      <c r="O31" s="22">
        <v>2632454.602766037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1"/>
      <c r="FQ31" s="1"/>
      <c r="FR31" s="1"/>
    </row>
    <row r="32" spans="1:175" s="29" customFormat="1" ht="15.75" x14ac:dyDescent="0.25">
      <c r="A32" s="30"/>
      <c r="B32" s="31" t="s">
        <v>30</v>
      </c>
      <c r="C32" s="23">
        <f>C17+C20+C28+C29+C30+C31</f>
        <v>12292515.920108421</v>
      </c>
      <c r="D32" s="23">
        <f t="shared" ref="D32:F32" si="12">D17+D20+D28+D29+D30+D31</f>
        <v>13594193.313596575</v>
      </c>
      <c r="E32" s="23">
        <f t="shared" si="12"/>
        <v>14969815.78869874</v>
      </c>
      <c r="F32" s="23">
        <f t="shared" si="12"/>
        <v>16532620.232455848</v>
      </c>
      <c r="G32" s="23">
        <f t="shared" ref="G32:K32" si="13">G17+G20+G28+G29+G30+G31</f>
        <v>18321178.245050609</v>
      </c>
      <c r="H32" s="23">
        <f t="shared" si="13"/>
        <v>19891197.117074102</v>
      </c>
      <c r="I32" s="23">
        <f t="shared" si="13"/>
        <v>20997745.292929363</v>
      </c>
      <c r="J32" s="23">
        <f t="shared" si="13"/>
        <v>22774201.876322553</v>
      </c>
      <c r="K32" s="23">
        <f t="shared" si="13"/>
        <v>23914385.703975357</v>
      </c>
      <c r="L32" s="23">
        <f t="shared" ref="L32:M32" si="14">L17+L20+L28+L29+L30+L31</f>
        <v>21394718.434667062</v>
      </c>
      <c r="M32" s="23">
        <f t="shared" si="14"/>
        <v>23813020.074556828</v>
      </c>
      <c r="N32" s="23">
        <f t="shared" ref="N32" si="15">N17+N20+N28+N29+N30+N31</f>
        <v>26083039.524298139</v>
      </c>
      <c r="O32" s="23">
        <f t="shared" ref="O32" si="16">O17+O20+O28+O29+O30+O31</f>
        <v>28417692.925046265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32"/>
      <c r="FN32" s="32"/>
      <c r="FO32" s="32"/>
      <c r="FP32" s="28"/>
      <c r="FQ32" s="28"/>
      <c r="FR32" s="28"/>
    </row>
    <row r="33" spans="1:175" s="28" customFormat="1" ht="15.75" x14ac:dyDescent="0.25">
      <c r="A33" s="24" t="s">
        <v>27</v>
      </c>
      <c r="B33" s="35" t="s">
        <v>41</v>
      </c>
      <c r="C33" s="26">
        <f>C6+C11+C13+C14+C15+C17+C20+C28+C29+C30+C31</f>
        <v>27407462.928115439</v>
      </c>
      <c r="D33" s="26">
        <f>D6+D11+D13+D14+D15+D17+D20+D28+D29+D30+D31</f>
        <v>29360056.541811086</v>
      </c>
      <c r="E33" s="26">
        <f>E6+E11+E13+E14+E15+E17+E20+E28+E29+E30+E31</f>
        <v>31605865.005130485</v>
      </c>
      <c r="F33" s="26">
        <f>F6+F11+F13+F14+F15+F17+F20+F28+F29+F30+F31</f>
        <v>33496911.324289709</v>
      </c>
      <c r="G33" s="26">
        <f t="shared" ref="G33:K33" si="17">G6+G11+G13+G14+G15+G17+G20+G28+G29+G30+G31</f>
        <v>36740799.805317059</v>
      </c>
      <c r="H33" s="26">
        <f t="shared" si="17"/>
        <v>40361094.417623244</v>
      </c>
      <c r="I33" s="26">
        <f t="shared" si="17"/>
        <v>42445828.298415251</v>
      </c>
      <c r="J33" s="26">
        <f t="shared" si="17"/>
        <v>46692639.664720356</v>
      </c>
      <c r="K33" s="26">
        <f t="shared" si="17"/>
        <v>47888318.783897519</v>
      </c>
      <c r="L33" s="26">
        <f t="shared" ref="L33:M33" si="18">L6+L11+L13+L14+L15+L17+L20+L28+L29+L30+L31</f>
        <v>44105454.521811113</v>
      </c>
      <c r="M33" s="26">
        <f t="shared" si="18"/>
        <v>48401235.050884925</v>
      </c>
      <c r="N33" s="26">
        <f t="shared" ref="N33" si="19">N6+N11+N13+N14+N15+N17+N20+N28+N29+N30+N31</f>
        <v>52090680.801592313</v>
      </c>
      <c r="O33" s="26">
        <f t="shared" ref="O33" si="20">O6+O11+O13+O14+O15+O17+O20+O28+O29+O30+O31</f>
        <v>56051369.167388894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S33" s="29"/>
    </row>
    <row r="34" spans="1:175" ht="15.75" x14ac:dyDescent="0.25">
      <c r="A34" s="19" t="s">
        <v>43</v>
      </c>
      <c r="B34" s="20" t="s">
        <v>25</v>
      </c>
      <c r="C34" s="39">
        <v>3321210.1401244281</v>
      </c>
      <c r="D34" s="39">
        <v>3814472.2858889909</v>
      </c>
      <c r="E34" s="39">
        <v>4059076.273805229</v>
      </c>
      <c r="F34" s="39">
        <v>4439807.7189423246</v>
      </c>
      <c r="G34" s="39">
        <v>5200196.6127654118</v>
      </c>
      <c r="H34" s="39">
        <v>5878963.8753235741</v>
      </c>
      <c r="I34" s="39">
        <v>6236563.4733767686</v>
      </c>
      <c r="J34" s="39">
        <v>7075538.3147022109</v>
      </c>
      <c r="K34" s="39">
        <v>7113030.8714634199</v>
      </c>
      <c r="L34" s="39">
        <v>6224773.2331877658</v>
      </c>
      <c r="M34" s="39">
        <v>6879003.4050733186</v>
      </c>
      <c r="N34" s="39">
        <v>7471705.7276850045</v>
      </c>
      <c r="O34" s="39">
        <v>8220019.2450997913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</row>
    <row r="35" spans="1:175" ht="15.75" x14ac:dyDescent="0.25">
      <c r="A35" s="19" t="s">
        <v>44</v>
      </c>
      <c r="B35" s="20" t="s">
        <v>24</v>
      </c>
      <c r="C35" s="39">
        <v>974820.99999999988</v>
      </c>
      <c r="D35" s="39">
        <v>1083337.782339615</v>
      </c>
      <c r="E35" s="39">
        <v>914280.5835489817</v>
      </c>
      <c r="F35" s="39">
        <v>883268.37676105462</v>
      </c>
      <c r="G35" s="39">
        <v>600517.57797430432</v>
      </c>
      <c r="H35" s="39">
        <v>569147.6780122132</v>
      </c>
      <c r="I35" s="39">
        <v>478776.53390597814</v>
      </c>
      <c r="J35" s="39">
        <v>468573.56633246137</v>
      </c>
      <c r="K35" s="39">
        <v>488953.59558124794</v>
      </c>
      <c r="L35" s="39">
        <v>721493.90937005496</v>
      </c>
      <c r="M35" s="39">
        <v>848566.20387369662</v>
      </c>
      <c r="N35" s="39">
        <v>842617.84313297807</v>
      </c>
      <c r="O35" s="39">
        <v>868732.28615204175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</row>
    <row r="36" spans="1:175" s="29" customFormat="1" ht="15.75" x14ac:dyDescent="0.25">
      <c r="A36" s="36" t="s">
        <v>45</v>
      </c>
      <c r="B36" s="37" t="s">
        <v>55</v>
      </c>
      <c r="C36" s="23">
        <f>C33+C34-C35</f>
        <v>29753852.068239868</v>
      </c>
      <c r="D36" s="23">
        <f t="shared" ref="D36:N36" si="21">D33+D34-D35</f>
        <v>32091191.045360465</v>
      </c>
      <c r="E36" s="23">
        <f t="shared" si="21"/>
        <v>34750660.695386738</v>
      </c>
      <c r="F36" s="23">
        <f t="shared" si="21"/>
        <v>37053450.666470975</v>
      </c>
      <c r="G36" s="23">
        <f t="shared" si="21"/>
        <v>41340478.840108164</v>
      </c>
      <c r="H36" s="23">
        <f t="shared" si="21"/>
        <v>45670910.614934601</v>
      </c>
      <c r="I36" s="23">
        <f t="shared" si="21"/>
        <v>48203615.237886041</v>
      </c>
      <c r="J36" s="23">
        <f t="shared" si="21"/>
        <v>53299604.41309011</v>
      </c>
      <c r="K36" s="23">
        <f t="shared" si="21"/>
        <v>54512396.059779689</v>
      </c>
      <c r="L36" s="23">
        <f t="shared" si="21"/>
        <v>49608733.84562882</v>
      </c>
      <c r="M36" s="23">
        <f t="shared" si="21"/>
        <v>54431672.252084553</v>
      </c>
      <c r="N36" s="23">
        <f t="shared" si="21"/>
        <v>58719768.686144337</v>
      </c>
      <c r="O36" s="23">
        <f t="shared" ref="O36" si="22">O33+O34-O35</f>
        <v>63402656.126336642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  <c r="FG36" s="32"/>
      <c r="FH36" s="32"/>
      <c r="FI36" s="32"/>
      <c r="FJ36" s="32"/>
      <c r="FK36" s="32"/>
      <c r="FL36" s="32"/>
      <c r="FM36" s="32"/>
      <c r="FN36" s="32"/>
    </row>
    <row r="37" spans="1:175" s="29" customFormat="1" ht="15.75" x14ac:dyDescent="0.25">
      <c r="A37" s="36" t="s">
        <v>46</v>
      </c>
      <c r="B37" s="37" t="s">
        <v>42</v>
      </c>
      <c r="C37" s="23">
        <f>GSVA_cur!C37</f>
        <v>255600</v>
      </c>
      <c r="D37" s="23">
        <f>GSVA_cur!D37</f>
        <v>259220</v>
      </c>
      <c r="E37" s="23">
        <f>GSVA_cur!E37</f>
        <v>262900</v>
      </c>
      <c r="F37" s="23">
        <f>GSVA_cur!F37</f>
        <v>266620</v>
      </c>
      <c r="G37" s="23">
        <f>GSVA_cur!G37</f>
        <v>270400</v>
      </c>
      <c r="H37" s="23">
        <f>GSVA_cur!H37</f>
        <v>274230</v>
      </c>
      <c r="I37" s="23">
        <f>GSVA_cur!I37</f>
        <v>278110</v>
      </c>
      <c r="J37" s="23">
        <f>GSVA_cur!J37</f>
        <v>282060</v>
      </c>
      <c r="K37" s="23">
        <f>GSVA_cur!K37</f>
        <v>286060</v>
      </c>
      <c r="L37" s="23">
        <f>GSVA_cur!L37</f>
        <v>290110</v>
      </c>
      <c r="M37" s="23">
        <f>GSVA_cur!M37</f>
        <v>294220</v>
      </c>
      <c r="N37" s="23">
        <f>GSVA_cur!N37</f>
        <v>298400</v>
      </c>
      <c r="O37" s="23">
        <f>GSVA_cur!O37</f>
        <v>302640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</row>
    <row r="38" spans="1:175" s="29" customFormat="1" ht="15.75" x14ac:dyDescent="0.25">
      <c r="A38" s="36" t="s">
        <v>47</v>
      </c>
      <c r="B38" s="37" t="s">
        <v>58</v>
      </c>
      <c r="C38" s="23">
        <f>C36/C37*1000</f>
        <v>116407.87194147053</v>
      </c>
      <c r="D38" s="23">
        <f t="shared" ref="D38:N38" si="23">D36/D37*1000</f>
        <v>123799.05503186662</v>
      </c>
      <c r="E38" s="23">
        <f t="shared" si="23"/>
        <v>132182.04905053912</v>
      </c>
      <c r="F38" s="23">
        <f t="shared" si="23"/>
        <v>138974.76058236806</v>
      </c>
      <c r="G38" s="23">
        <f t="shared" si="23"/>
        <v>152886.38624300357</v>
      </c>
      <c r="H38" s="23">
        <f t="shared" si="23"/>
        <v>166542.35719992197</v>
      </c>
      <c r="I38" s="23">
        <f t="shared" si="23"/>
        <v>173325.71729850073</v>
      </c>
      <c r="J38" s="23">
        <f t="shared" si="23"/>
        <v>188965.48398599628</v>
      </c>
      <c r="K38" s="23">
        <f t="shared" si="23"/>
        <v>190562.80521491886</v>
      </c>
      <c r="L38" s="23">
        <f t="shared" si="23"/>
        <v>170999.73749828967</v>
      </c>
      <c r="M38" s="23">
        <f t="shared" si="23"/>
        <v>185003.304507119</v>
      </c>
      <c r="N38" s="23">
        <f t="shared" si="23"/>
        <v>196782.06664257485</v>
      </c>
      <c r="O38" s="23">
        <f t="shared" ref="O38" si="24">O36/O37*1000</f>
        <v>209498.59941295479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K38" s="32"/>
      <c r="BL38" s="32"/>
      <c r="BM38" s="32"/>
      <c r="BN38" s="32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</row>
    <row r="39" spans="1:175" x14ac:dyDescent="0.25">
      <c r="A39" s="2" t="s">
        <v>75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2" max="1048575" man="1"/>
    <brk id="38" max="1048575" man="1"/>
    <brk id="102" max="95" man="1"/>
    <brk id="138" max="1048575" man="1"/>
    <brk id="162" max="1048575" man="1"/>
    <brk id="170" max="9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W39"/>
  <sheetViews>
    <sheetView zoomScale="78" zoomScaleNormal="78" zoomScaleSheetLayoutView="100" workbookViewId="0">
      <pane xSplit="2" ySplit="5" topLeftCell="C30" activePane="bottomRight" state="frozen"/>
      <selection activeCell="K26" sqref="K26"/>
      <selection pane="topRight" activeCell="K26" sqref="K26"/>
      <selection pane="bottomLeft" activeCell="K26" sqref="K26"/>
      <selection pane="bottomRight" activeCell="K26" sqref="K26"/>
    </sheetView>
  </sheetViews>
  <sheetFormatPr defaultColWidth="8.85546875" defaultRowHeight="15" x14ac:dyDescent="0.25"/>
  <cols>
    <col min="1" max="1" width="11" style="2" customWidth="1"/>
    <col min="2" max="2" width="37.28515625" style="2" customWidth="1"/>
    <col min="3" max="9" width="11.28515625" style="2" customWidth="1"/>
    <col min="10" max="15" width="11.85546875" style="1" customWidth="1"/>
    <col min="16" max="42" width="9.140625" style="2" customWidth="1"/>
    <col min="43" max="43" width="12.42578125" style="2" customWidth="1"/>
    <col min="44" max="65" width="9.140625" style="2" customWidth="1"/>
    <col min="66" max="66" width="12.140625" style="2" customWidth="1"/>
    <col min="67" max="70" width="9.140625" style="2" customWidth="1"/>
    <col min="71" max="75" width="9.140625" style="2" hidden="1" customWidth="1"/>
    <col min="76" max="76" width="9.140625" style="2" customWidth="1"/>
    <col min="77" max="81" width="9.140625" style="2" hidden="1" customWidth="1"/>
    <col min="82" max="82" width="9.140625" style="2" customWidth="1"/>
    <col min="83" max="87" width="9.140625" style="2" hidden="1" customWidth="1"/>
    <col min="88" max="88" width="9.140625" style="2" customWidth="1"/>
    <col min="89" max="93" width="9.140625" style="2" hidden="1" customWidth="1"/>
    <col min="94" max="94" width="9.140625" style="2" customWidth="1"/>
    <col min="95" max="99" width="9.140625" style="2" hidden="1" customWidth="1"/>
    <col min="100" max="100" width="9.140625" style="1" customWidth="1"/>
    <col min="101" max="105" width="9.140625" style="1" hidden="1" customWidth="1"/>
    <col min="106" max="106" width="9.140625" style="1" customWidth="1"/>
    <col min="107" max="111" width="9.140625" style="1" hidden="1" customWidth="1"/>
    <col min="112" max="112" width="9.140625" style="1" customWidth="1"/>
    <col min="113" max="117" width="9.140625" style="1" hidden="1" customWidth="1"/>
    <col min="118" max="118" width="9.140625" style="1" customWidth="1"/>
    <col min="119" max="148" width="9.140625" style="2" customWidth="1"/>
    <col min="149" max="149" width="9.140625" style="2" hidden="1" customWidth="1"/>
    <col min="150" max="157" width="9.140625" style="2" customWidth="1"/>
    <col min="158" max="158" width="9.140625" style="2" hidden="1" customWidth="1"/>
    <col min="159" max="163" width="9.140625" style="2" customWidth="1"/>
    <col min="164" max="164" width="9.140625" style="2" hidden="1" customWidth="1"/>
    <col min="165" max="174" width="9.140625" style="2" customWidth="1"/>
    <col min="175" max="178" width="8.85546875" style="2"/>
    <col min="179" max="179" width="12.7109375" style="2" bestFit="1" customWidth="1"/>
    <col min="180" max="16384" width="8.85546875" style="2"/>
  </cols>
  <sheetData>
    <row r="1" spans="1:179" ht="18.75" x14ac:dyDescent="0.3">
      <c r="A1" s="2" t="s">
        <v>53</v>
      </c>
      <c r="B1" s="5" t="s">
        <v>66</v>
      </c>
    </row>
    <row r="2" spans="1:179" ht="15.75" x14ac:dyDescent="0.25">
      <c r="A2" s="6" t="s">
        <v>50</v>
      </c>
      <c r="I2" s="2" t="str">
        <f>[1]GSVA_cur!$I$3</f>
        <v>As on 01.08.2024</v>
      </c>
    </row>
    <row r="3" spans="1:179" ht="15.75" x14ac:dyDescent="0.25">
      <c r="A3" s="6"/>
    </row>
    <row r="4" spans="1:179" ht="15.75" x14ac:dyDescent="0.25">
      <c r="A4" s="6"/>
      <c r="E4" s="7"/>
      <c r="F4" s="7" t="s">
        <v>57</v>
      </c>
      <c r="G4" s="7"/>
      <c r="H4" s="7"/>
      <c r="I4" s="7"/>
    </row>
    <row r="5" spans="1:179" ht="15.75" x14ac:dyDescent="0.25">
      <c r="A5" s="8" t="s">
        <v>0</v>
      </c>
      <c r="B5" s="9" t="s">
        <v>1</v>
      </c>
      <c r="C5" s="10" t="s">
        <v>21</v>
      </c>
      <c r="D5" s="10" t="s">
        <v>22</v>
      </c>
      <c r="E5" s="10" t="s">
        <v>23</v>
      </c>
      <c r="F5" s="10" t="s">
        <v>56</v>
      </c>
      <c r="G5" s="10" t="s">
        <v>65</v>
      </c>
      <c r="H5" s="10" t="s">
        <v>67</v>
      </c>
      <c r="I5" s="10" t="s">
        <v>68</v>
      </c>
      <c r="J5" s="11" t="s">
        <v>69</v>
      </c>
      <c r="K5" s="11" t="s">
        <v>70</v>
      </c>
      <c r="L5" s="11" t="s">
        <v>71</v>
      </c>
      <c r="M5" s="11" t="s">
        <v>72</v>
      </c>
      <c r="N5" s="11" t="s">
        <v>73</v>
      </c>
      <c r="O5" s="11" t="s">
        <v>74</v>
      </c>
    </row>
    <row r="6" spans="1:179" s="28" customFormat="1" ht="15.75" x14ac:dyDescent="0.25">
      <c r="A6" s="24" t="s">
        <v>26</v>
      </c>
      <c r="B6" s="25" t="s">
        <v>2</v>
      </c>
      <c r="C6" s="26">
        <f>SUM(C7:C10)</f>
        <v>6090864.9161639847</v>
      </c>
      <c r="D6" s="26">
        <f t="shared" ref="D6:J6" si="0">SUM(D7:D10)</f>
        <v>6729048.8050115863</v>
      </c>
      <c r="E6" s="26">
        <f t="shared" si="0"/>
        <v>7433188.1509307614</v>
      </c>
      <c r="F6" s="26">
        <f t="shared" si="0"/>
        <v>7459522.9324453343</v>
      </c>
      <c r="G6" s="26">
        <f t="shared" si="0"/>
        <v>7860449.4624519981</v>
      </c>
      <c r="H6" s="26">
        <f t="shared" si="0"/>
        <v>8785913.7620571777</v>
      </c>
      <c r="I6" s="26">
        <f t="shared" si="0"/>
        <v>10002337.667242046</v>
      </c>
      <c r="J6" s="26">
        <f t="shared" si="0"/>
        <v>11348387.146094661</v>
      </c>
      <c r="K6" s="26">
        <f>SUM(K7:K10)</f>
        <v>12190044.97105778</v>
      </c>
      <c r="L6" s="26">
        <f>SUM(L7:L10)</f>
        <v>12876986.786120651</v>
      </c>
      <c r="M6" s="26">
        <f>SUM(M7:M10)</f>
        <v>13554542.642577164</v>
      </c>
      <c r="N6" s="26">
        <f>SUM(N7:N10)</f>
        <v>14571879.663837876</v>
      </c>
      <c r="O6" s="26">
        <f>SUM(O7:O10)</f>
        <v>15821755.222691644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W6" s="29"/>
    </row>
    <row r="7" spans="1:179" ht="15.75" x14ac:dyDescent="0.25">
      <c r="A7" s="15">
        <v>1.1000000000000001</v>
      </c>
      <c r="B7" s="16" t="s">
        <v>59</v>
      </c>
      <c r="C7" s="22">
        <v>3765608.7830160875</v>
      </c>
      <c r="D7" s="22">
        <v>4083021.8233962506</v>
      </c>
      <c r="E7" s="22">
        <v>4505638.5282991584</v>
      </c>
      <c r="F7" s="22">
        <v>4108872.7679068563</v>
      </c>
      <c r="G7" s="22">
        <v>4135582.1623011152</v>
      </c>
      <c r="H7" s="22">
        <v>4843052.534065525</v>
      </c>
      <c r="I7" s="22">
        <v>5284342.4919765508</v>
      </c>
      <c r="J7" s="22">
        <v>5554449.2995530516</v>
      </c>
      <c r="K7" s="22">
        <v>5748549.9611396873</v>
      </c>
      <c r="L7" s="22">
        <v>6156582.3324943632</v>
      </c>
      <c r="M7" s="22">
        <v>6140407.4024780979</v>
      </c>
      <c r="N7" s="22">
        <v>6609662.8203335321</v>
      </c>
      <c r="O7" s="22">
        <v>7142892.2785451096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1"/>
      <c r="FU7" s="1"/>
      <c r="FV7" s="1"/>
    </row>
    <row r="8" spans="1:179" ht="15.75" x14ac:dyDescent="0.25">
      <c r="A8" s="15">
        <v>1.2</v>
      </c>
      <c r="B8" s="16" t="s">
        <v>60</v>
      </c>
      <c r="C8" s="22">
        <v>1864272.5808010325</v>
      </c>
      <c r="D8" s="22">
        <v>2129231.7181055048</v>
      </c>
      <c r="E8" s="22">
        <v>2446734.4188698614</v>
      </c>
      <c r="F8" s="22">
        <v>2875316.1353829587</v>
      </c>
      <c r="G8" s="22">
        <v>3245451.3014106746</v>
      </c>
      <c r="H8" s="22">
        <v>3548130.0226524444</v>
      </c>
      <c r="I8" s="22">
        <v>4179142.9990826449</v>
      </c>
      <c r="J8" s="22">
        <v>5176366.6850202372</v>
      </c>
      <c r="K8" s="22">
        <v>5829436.5437298203</v>
      </c>
      <c r="L8" s="22">
        <v>6038165.3813351225</v>
      </c>
      <c r="M8" s="22">
        <v>6636348.0107918121</v>
      </c>
      <c r="N8" s="22">
        <v>7163691.9730336666</v>
      </c>
      <c r="O8" s="22">
        <v>7753613.1892145919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1"/>
      <c r="FU8" s="1"/>
      <c r="FV8" s="1"/>
    </row>
    <row r="9" spans="1:179" ht="15.75" x14ac:dyDescent="0.25">
      <c r="A9" s="15">
        <v>1.3</v>
      </c>
      <c r="B9" s="16" t="s">
        <v>61</v>
      </c>
      <c r="C9" s="22">
        <v>385230.72434686485</v>
      </c>
      <c r="D9" s="22">
        <v>427732.29670983192</v>
      </c>
      <c r="E9" s="22">
        <v>395816.15591674129</v>
      </c>
      <c r="F9" s="22">
        <v>376987.9692624195</v>
      </c>
      <c r="G9" s="22">
        <v>403986.07651598565</v>
      </c>
      <c r="H9" s="22">
        <v>302708.66365940776</v>
      </c>
      <c r="I9" s="22">
        <v>413980.80781627423</v>
      </c>
      <c r="J9" s="22">
        <v>456743.78792925429</v>
      </c>
      <c r="K9" s="22">
        <v>450758.0382438972</v>
      </c>
      <c r="L9" s="22">
        <v>505477.02703022381</v>
      </c>
      <c r="M9" s="22">
        <v>598942.53645369713</v>
      </c>
      <c r="N9" s="22">
        <v>634020.23889351601</v>
      </c>
      <c r="O9" s="22">
        <v>689669.12257063214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1"/>
      <c r="FU9" s="1"/>
      <c r="FV9" s="1"/>
    </row>
    <row r="10" spans="1:179" ht="15.75" x14ac:dyDescent="0.25">
      <c r="A10" s="15">
        <v>1.4</v>
      </c>
      <c r="B10" s="16" t="s">
        <v>62</v>
      </c>
      <c r="C10" s="22">
        <v>75752.827999999994</v>
      </c>
      <c r="D10" s="22">
        <v>89062.966799999995</v>
      </c>
      <c r="E10" s="22">
        <v>84999.047845000008</v>
      </c>
      <c r="F10" s="22">
        <v>98346.059893099999</v>
      </c>
      <c r="G10" s="22">
        <v>75429.922224222406</v>
      </c>
      <c r="H10" s="22">
        <v>92022.541679799993</v>
      </c>
      <c r="I10" s="22">
        <v>124871.3683665768</v>
      </c>
      <c r="J10" s="22">
        <v>160827.37359211687</v>
      </c>
      <c r="K10" s="22">
        <v>161300.427944375</v>
      </c>
      <c r="L10" s="22">
        <v>176762.04526094178</v>
      </c>
      <c r="M10" s="22">
        <v>178844.69285355546</v>
      </c>
      <c r="N10" s="22">
        <v>164504.63157716047</v>
      </c>
      <c r="O10" s="22">
        <v>235580.63236130885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1"/>
      <c r="FU10" s="1"/>
      <c r="FV10" s="1"/>
    </row>
    <row r="11" spans="1:179" ht="15.75" x14ac:dyDescent="0.25">
      <c r="A11" s="18" t="s">
        <v>31</v>
      </c>
      <c r="B11" s="16" t="s">
        <v>3</v>
      </c>
      <c r="C11" s="22">
        <v>10415.238518400001</v>
      </c>
      <c r="D11" s="22">
        <v>8702.0619244800018</v>
      </c>
      <c r="E11" s="22">
        <v>26240.803642879997</v>
      </c>
      <c r="F11" s="22">
        <v>30040.526810589505</v>
      </c>
      <c r="G11" s="22">
        <v>53299.918790338168</v>
      </c>
      <c r="H11" s="22">
        <v>90696.13778464614</v>
      </c>
      <c r="I11" s="22">
        <v>93428.766743873348</v>
      </c>
      <c r="J11" s="22">
        <v>73448.978037350811</v>
      </c>
      <c r="K11" s="22">
        <v>120346.81872023229</v>
      </c>
      <c r="L11" s="22">
        <v>90494.325547198881</v>
      </c>
      <c r="M11" s="22">
        <v>72823.134253717522</v>
      </c>
      <c r="N11" s="22">
        <v>73676.344619661788</v>
      </c>
      <c r="O11" s="22">
        <v>80306.599014570602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1"/>
      <c r="FU11" s="1"/>
      <c r="FV11" s="1"/>
    </row>
    <row r="12" spans="1:179" s="29" customFormat="1" ht="15.75" x14ac:dyDescent="0.25">
      <c r="A12" s="30"/>
      <c r="B12" s="31" t="s">
        <v>28</v>
      </c>
      <c r="C12" s="23">
        <f>C6+C11</f>
        <v>6101280.1546823848</v>
      </c>
      <c r="D12" s="23">
        <f t="shared" ref="D12:N12" si="1">D6+D11</f>
        <v>6737750.8669360662</v>
      </c>
      <c r="E12" s="23">
        <f t="shared" si="1"/>
        <v>7459428.9545736415</v>
      </c>
      <c r="F12" s="23">
        <f t="shared" si="1"/>
        <v>7489563.4592559235</v>
      </c>
      <c r="G12" s="23">
        <f t="shared" si="1"/>
        <v>7913749.3812423367</v>
      </c>
      <c r="H12" s="23">
        <f t="shared" si="1"/>
        <v>8876609.8998418245</v>
      </c>
      <c r="I12" s="23">
        <f t="shared" si="1"/>
        <v>10095766.433985921</v>
      </c>
      <c r="J12" s="23">
        <f t="shared" si="1"/>
        <v>11421836.124132011</v>
      </c>
      <c r="K12" s="23">
        <f t="shared" si="1"/>
        <v>12310391.789778013</v>
      </c>
      <c r="L12" s="23">
        <f t="shared" si="1"/>
        <v>12967481.111667851</v>
      </c>
      <c r="M12" s="23">
        <f t="shared" si="1"/>
        <v>13627365.776830882</v>
      </c>
      <c r="N12" s="23">
        <f t="shared" si="1"/>
        <v>14645556.008457538</v>
      </c>
      <c r="O12" s="23">
        <f t="shared" ref="O12" si="2">O6+O11</f>
        <v>15902061.821706215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28"/>
      <c r="FU12" s="28"/>
      <c r="FV12" s="28"/>
    </row>
    <row r="13" spans="1:179" s="1" customFormat="1" ht="15.75" x14ac:dyDescent="0.25">
      <c r="A13" s="12" t="s">
        <v>32</v>
      </c>
      <c r="B13" s="13" t="s">
        <v>4</v>
      </c>
      <c r="C13" s="22">
        <v>4454729.1896071015</v>
      </c>
      <c r="D13" s="22">
        <v>5544670.0575827733</v>
      </c>
      <c r="E13" s="22">
        <v>6381730.6281899465</v>
      </c>
      <c r="F13" s="22">
        <v>6706794.2942825044</v>
      </c>
      <c r="G13" s="22">
        <v>7402604.1500081522</v>
      </c>
      <c r="H13" s="22">
        <v>8501088.8979510684</v>
      </c>
      <c r="I13" s="22">
        <v>9402045.0474208668</v>
      </c>
      <c r="J13" s="22">
        <v>11242460.828389151</v>
      </c>
      <c r="K13" s="22">
        <v>10869973.889230041</v>
      </c>
      <c r="L13" s="22">
        <v>10373558.960198577</v>
      </c>
      <c r="M13" s="22">
        <v>12635082.558110839</v>
      </c>
      <c r="N13" s="22">
        <v>14304706.664758828</v>
      </c>
      <c r="O13" s="22">
        <v>15041199.645719988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W13" s="2"/>
    </row>
    <row r="14" spans="1:179" ht="30" x14ac:dyDescent="0.25">
      <c r="A14" s="18" t="s">
        <v>33</v>
      </c>
      <c r="B14" s="16" t="s">
        <v>5</v>
      </c>
      <c r="C14" s="22">
        <v>229047.7702344498</v>
      </c>
      <c r="D14" s="22">
        <v>441582.9721471793</v>
      </c>
      <c r="E14" s="22">
        <v>650693.6804766506</v>
      </c>
      <c r="F14" s="22">
        <v>728449.12369999988</v>
      </c>
      <c r="G14" s="22">
        <v>956883.56810000003</v>
      </c>
      <c r="H14" s="22">
        <v>984835.56</v>
      </c>
      <c r="I14" s="22">
        <v>1267469.5006210296</v>
      </c>
      <c r="J14" s="22">
        <v>1242335.9417028455</v>
      </c>
      <c r="K14" s="22">
        <v>1154045.8218948436</v>
      </c>
      <c r="L14" s="22">
        <v>1077310.5732301532</v>
      </c>
      <c r="M14" s="22">
        <v>1203446.2144092319</v>
      </c>
      <c r="N14" s="22">
        <v>1314685.0534593277</v>
      </c>
      <c r="O14" s="22">
        <v>1426721.3350045099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3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3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3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1"/>
      <c r="FU14" s="1"/>
      <c r="FV14" s="1"/>
    </row>
    <row r="15" spans="1:179" ht="15.75" x14ac:dyDescent="0.25">
      <c r="A15" s="18" t="s">
        <v>34</v>
      </c>
      <c r="B15" s="16" t="s">
        <v>6</v>
      </c>
      <c r="C15" s="22">
        <v>2839050.8934830818</v>
      </c>
      <c r="D15" s="22">
        <v>2886392.4295434151</v>
      </c>
      <c r="E15" s="22">
        <v>3355026.9820748647</v>
      </c>
      <c r="F15" s="22">
        <v>3447061.6410700744</v>
      </c>
      <c r="G15" s="22">
        <v>3394041.5840940992</v>
      </c>
      <c r="H15" s="22">
        <v>3694109.8014299734</v>
      </c>
      <c r="I15" s="22">
        <v>4004834.2796780062</v>
      </c>
      <c r="J15" s="22">
        <v>4578641.4991200278</v>
      </c>
      <c r="K15" s="22">
        <v>4609018.2361034751</v>
      </c>
      <c r="L15" s="22">
        <v>4388037.7882514317</v>
      </c>
      <c r="M15" s="22">
        <v>5742575.1675378429</v>
      </c>
      <c r="N15" s="22">
        <v>6470882.6256464953</v>
      </c>
      <c r="O15" s="22">
        <v>7013121.2047499893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3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3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3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1"/>
      <c r="FU15" s="1"/>
      <c r="FV15" s="1"/>
    </row>
    <row r="16" spans="1:179" s="29" customFormat="1" ht="15.75" x14ac:dyDescent="0.25">
      <c r="A16" s="30"/>
      <c r="B16" s="31" t="s">
        <v>29</v>
      </c>
      <c r="C16" s="23">
        <f>+C13+C14+C15</f>
        <v>7522827.8533246331</v>
      </c>
      <c r="D16" s="23">
        <f t="shared" ref="D16:K16" si="3">+D13+D14+D15</f>
        <v>8872645.4592733681</v>
      </c>
      <c r="E16" s="23">
        <f t="shared" si="3"/>
        <v>10387451.290741462</v>
      </c>
      <c r="F16" s="23">
        <f t="shared" si="3"/>
        <v>10882305.059052579</v>
      </c>
      <c r="G16" s="23">
        <f t="shared" si="3"/>
        <v>11753529.302202251</v>
      </c>
      <c r="H16" s="23">
        <f t="shared" si="3"/>
        <v>13180034.259381043</v>
      </c>
      <c r="I16" s="23">
        <f t="shared" si="3"/>
        <v>14674348.827719903</v>
      </c>
      <c r="J16" s="23">
        <f t="shared" si="3"/>
        <v>17063438.269212022</v>
      </c>
      <c r="K16" s="23">
        <f t="shared" si="3"/>
        <v>16633037.947228359</v>
      </c>
      <c r="L16" s="23">
        <f t="shared" ref="L16:N16" si="4">+L13+L14+L15</f>
        <v>15838907.321680162</v>
      </c>
      <c r="M16" s="23">
        <f t="shared" si="4"/>
        <v>19581103.940057915</v>
      </c>
      <c r="N16" s="23">
        <f t="shared" si="4"/>
        <v>22090274.34386465</v>
      </c>
      <c r="O16" s="23">
        <f t="shared" ref="O16" si="5">+O13+O14+O15</f>
        <v>23481042.185474489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27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27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27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28"/>
      <c r="FU16" s="28"/>
      <c r="FV16" s="28"/>
    </row>
    <row r="17" spans="1:179" s="28" customFormat="1" ht="15.75" x14ac:dyDescent="0.25">
      <c r="A17" s="24" t="s">
        <v>35</v>
      </c>
      <c r="B17" s="25" t="s">
        <v>7</v>
      </c>
      <c r="C17" s="26">
        <f>C18+C19</f>
        <v>3162514.6177373705</v>
      </c>
      <c r="D17" s="26">
        <f t="shared" ref="D17:K17" si="6">D18+D19</f>
        <v>3698448.4702128051</v>
      </c>
      <c r="E17" s="26">
        <f t="shared" si="6"/>
        <v>4117059.5207000002</v>
      </c>
      <c r="F17" s="26">
        <f t="shared" si="6"/>
        <v>4669779.2225000001</v>
      </c>
      <c r="G17" s="26">
        <f t="shared" si="6"/>
        <v>5206157.5076000001</v>
      </c>
      <c r="H17" s="26">
        <f t="shared" si="6"/>
        <v>5890391.8085805038</v>
      </c>
      <c r="I17" s="26">
        <f t="shared" si="6"/>
        <v>6805838.5902618961</v>
      </c>
      <c r="J17" s="26">
        <f t="shared" si="6"/>
        <v>7771598.5863051564</v>
      </c>
      <c r="K17" s="26">
        <f t="shared" si="6"/>
        <v>8462085.2377217915</v>
      </c>
      <c r="L17" s="26">
        <f t="shared" ref="L17:N17" si="7">L18+L19</f>
        <v>6687588.3458402604</v>
      </c>
      <c r="M17" s="26">
        <f t="shared" si="7"/>
        <v>8115234.2791109933</v>
      </c>
      <c r="N17" s="26">
        <f t="shared" si="7"/>
        <v>9786922.5131462347</v>
      </c>
      <c r="O17" s="26">
        <f t="shared" ref="O17" si="8">O18+O19</f>
        <v>11106750.477609228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W17" s="29"/>
    </row>
    <row r="18" spans="1:179" ht="15.75" x14ac:dyDescent="0.25">
      <c r="A18" s="15">
        <v>6.1</v>
      </c>
      <c r="B18" s="16" t="s">
        <v>8</v>
      </c>
      <c r="C18" s="22">
        <v>3048636.501429447</v>
      </c>
      <c r="D18" s="22">
        <v>3573675.2559197848</v>
      </c>
      <c r="E18" s="22">
        <v>3984783.8464000002</v>
      </c>
      <c r="F18" s="22">
        <v>4532115.7039999999</v>
      </c>
      <c r="G18" s="22">
        <v>5060315.6667999998</v>
      </c>
      <c r="H18" s="22">
        <v>5730269.1014943635</v>
      </c>
      <c r="I18" s="22">
        <v>6629154.5698744766</v>
      </c>
      <c r="J18" s="22">
        <v>7581387.6322228955</v>
      </c>
      <c r="K18" s="22">
        <v>8255806.2007178785</v>
      </c>
      <c r="L18" s="22">
        <v>6603485.0745937275</v>
      </c>
      <c r="M18" s="22">
        <v>7973633.1188120591</v>
      </c>
      <c r="N18" s="22">
        <v>9635005.5684316996</v>
      </c>
      <c r="O18" s="22">
        <v>10944415.327973828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1"/>
      <c r="FU18" s="1"/>
      <c r="FV18" s="1"/>
    </row>
    <row r="19" spans="1:179" ht="15.75" x14ac:dyDescent="0.25">
      <c r="A19" s="15">
        <v>6.2</v>
      </c>
      <c r="B19" s="16" t="s">
        <v>9</v>
      </c>
      <c r="C19" s="22">
        <v>113878.11630792353</v>
      </c>
      <c r="D19" s="22">
        <v>124773.2142930204</v>
      </c>
      <c r="E19" s="22">
        <v>132275.67430000001</v>
      </c>
      <c r="F19" s="22">
        <v>137663.51850000001</v>
      </c>
      <c r="G19" s="22">
        <v>145841.84080000001</v>
      </c>
      <c r="H19" s="22">
        <v>160122.70708614</v>
      </c>
      <c r="I19" s="22">
        <v>176684.02038741927</v>
      </c>
      <c r="J19" s="22">
        <v>190210.95408226125</v>
      </c>
      <c r="K19" s="22">
        <v>206279.03700391293</v>
      </c>
      <c r="L19" s="22">
        <v>84103.271246533026</v>
      </c>
      <c r="M19" s="22">
        <v>141601.16029893424</v>
      </c>
      <c r="N19" s="22">
        <v>151916.94471453421</v>
      </c>
      <c r="O19" s="22">
        <v>162335.14963540071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1"/>
      <c r="FU19" s="1"/>
      <c r="FV19" s="1"/>
    </row>
    <row r="20" spans="1:179" s="28" customFormat="1" ht="30" x14ac:dyDescent="0.25">
      <c r="A20" s="33" t="s">
        <v>36</v>
      </c>
      <c r="B20" s="34" t="s">
        <v>10</v>
      </c>
      <c r="C20" s="26">
        <f>SUM(C21:C27)</f>
        <v>1497704.3367471136</v>
      </c>
      <c r="D20" s="26">
        <f t="shared" ref="D20:N20" si="9">SUM(D21:D27)</f>
        <v>1708674.596031683</v>
      </c>
      <c r="E20" s="26">
        <f t="shared" si="9"/>
        <v>1878061.275161328</v>
      </c>
      <c r="F20" s="26">
        <f t="shared" si="9"/>
        <v>2111297.0814551255</v>
      </c>
      <c r="G20" s="26">
        <f t="shared" si="9"/>
        <v>2264063.7361485688</v>
      </c>
      <c r="H20" s="26">
        <f t="shared" si="9"/>
        <v>2340397.7204426317</v>
      </c>
      <c r="I20" s="26">
        <f t="shared" si="9"/>
        <v>2313663.4701571418</v>
      </c>
      <c r="J20" s="26">
        <f t="shared" si="9"/>
        <v>2467544.1783457519</v>
      </c>
      <c r="K20" s="26">
        <f t="shared" si="9"/>
        <v>2623360.5826593721</v>
      </c>
      <c r="L20" s="26">
        <f t="shared" si="9"/>
        <v>2446737.4422351355</v>
      </c>
      <c r="M20" s="26">
        <f t="shared" si="9"/>
        <v>3278867.9480324788</v>
      </c>
      <c r="N20" s="26">
        <f t="shared" si="9"/>
        <v>3833972.931829799</v>
      </c>
      <c r="O20" s="26">
        <f t="shared" ref="O20" si="10">SUM(O21:O27)</f>
        <v>4286373.1326983944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W20" s="29"/>
    </row>
    <row r="21" spans="1:179" ht="15.75" x14ac:dyDescent="0.25">
      <c r="A21" s="15">
        <v>7.1</v>
      </c>
      <c r="B21" s="16" t="s">
        <v>11</v>
      </c>
      <c r="C21" s="22">
        <v>176469.99999999997</v>
      </c>
      <c r="D21" s="22">
        <v>223673.99999999997</v>
      </c>
      <c r="E21" s="22">
        <v>217019</v>
      </c>
      <c r="F21" s="22">
        <v>254067.99999999997</v>
      </c>
      <c r="G21" s="22">
        <v>261754</v>
      </c>
      <c r="H21" s="22">
        <v>237241</v>
      </c>
      <c r="I21" s="22">
        <v>187656.8868361999</v>
      </c>
      <c r="J21" s="22">
        <v>150852.27225893899</v>
      </c>
      <c r="K21" s="22">
        <v>152041</v>
      </c>
      <c r="L21" s="22">
        <v>107332.26425747343</v>
      </c>
      <c r="M21" s="22">
        <v>169348.07554922899</v>
      </c>
      <c r="N21" s="22">
        <v>381338.31184200529</v>
      </c>
      <c r="O21" s="22">
        <v>433200.3222525178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1"/>
      <c r="FU21" s="1"/>
      <c r="FV21" s="1"/>
    </row>
    <row r="22" spans="1:179" ht="15.75" x14ac:dyDescent="0.25">
      <c r="A22" s="15">
        <v>7.2</v>
      </c>
      <c r="B22" s="16" t="s">
        <v>12</v>
      </c>
      <c r="C22" s="22">
        <v>935221.50923363294</v>
      </c>
      <c r="D22" s="22">
        <v>1060962.0669824553</v>
      </c>
      <c r="E22" s="22">
        <v>1192868.9868760195</v>
      </c>
      <c r="F22" s="22">
        <v>1353076.3854549185</v>
      </c>
      <c r="G22" s="22">
        <v>1431984.5377186006</v>
      </c>
      <c r="H22" s="22">
        <v>1545342.5187917918</v>
      </c>
      <c r="I22" s="22">
        <v>1605279.5013875556</v>
      </c>
      <c r="J22" s="22">
        <v>1770155.5706161223</v>
      </c>
      <c r="K22" s="22">
        <v>1873662.6659588404</v>
      </c>
      <c r="L22" s="22">
        <v>1710257.9370181509</v>
      </c>
      <c r="M22" s="22">
        <v>2337894.7691423055</v>
      </c>
      <c r="N22" s="22">
        <v>2642234.7288486729</v>
      </c>
      <c r="O22" s="22">
        <v>2996084.4159948924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1"/>
      <c r="FU22" s="1"/>
      <c r="FV22" s="1"/>
    </row>
    <row r="23" spans="1:179" ht="15.75" x14ac:dyDescent="0.25">
      <c r="A23" s="15">
        <v>7.3</v>
      </c>
      <c r="B23" s="16" t="s">
        <v>13</v>
      </c>
      <c r="C23" s="17"/>
      <c r="D23" s="17"/>
      <c r="E23" s="17"/>
      <c r="F23" s="17"/>
      <c r="G23" s="17"/>
      <c r="H23" s="17"/>
      <c r="I23" s="17"/>
      <c r="J23" s="14"/>
      <c r="K23" s="14"/>
      <c r="L23" s="14"/>
      <c r="M23" s="14"/>
      <c r="N23" s="14"/>
      <c r="O23" s="1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1"/>
      <c r="FU23" s="1"/>
      <c r="FV23" s="1"/>
    </row>
    <row r="24" spans="1:179" ht="15.75" x14ac:dyDescent="0.25">
      <c r="A24" s="15">
        <v>7.4</v>
      </c>
      <c r="B24" s="16" t="s">
        <v>14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0.20048482642915252</v>
      </c>
      <c r="M24" s="22">
        <v>0.47822983449570566</v>
      </c>
      <c r="N24" s="22">
        <v>0.47822983449570566</v>
      </c>
      <c r="O24" s="22">
        <v>0.47822983449570566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1"/>
      <c r="FU24" s="1"/>
      <c r="FV24" s="1"/>
    </row>
    <row r="25" spans="1:179" ht="15.75" x14ac:dyDescent="0.25">
      <c r="A25" s="15">
        <v>7.5</v>
      </c>
      <c r="B25" s="16" t="s">
        <v>15</v>
      </c>
      <c r="C25" s="22">
        <v>129626.07708350306</v>
      </c>
      <c r="D25" s="22">
        <v>146460.85262616313</v>
      </c>
      <c r="E25" s="22">
        <v>142665.98872892748</v>
      </c>
      <c r="F25" s="22">
        <v>134907.79910020693</v>
      </c>
      <c r="G25" s="22">
        <v>132942.98212247601</v>
      </c>
      <c r="H25" s="22">
        <v>142334.70163609946</v>
      </c>
      <c r="I25" s="22">
        <v>144301.2654680406</v>
      </c>
      <c r="J25" s="22">
        <v>131398.82999970959</v>
      </c>
      <c r="K25" s="22">
        <v>123520.25941959705</v>
      </c>
      <c r="L25" s="22">
        <v>117818.57587511631</v>
      </c>
      <c r="M25" s="22">
        <v>147163.65386034246</v>
      </c>
      <c r="N25" s="22">
        <v>159011.57514570904</v>
      </c>
      <c r="O25" s="22">
        <v>179721.98467595756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1"/>
      <c r="FU25" s="1"/>
      <c r="FV25" s="1"/>
    </row>
    <row r="26" spans="1:179" ht="15.75" x14ac:dyDescent="0.25">
      <c r="A26" s="15">
        <v>7.6</v>
      </c>
      <c r="B26" s="16" t="s">
        <v>16</v>
      </c>
      <c r="C26" s="22">
        <v>10261.529576085211</v>
      </c>
      <c r="D26" s="22">
        <v>14303.175999999999</v>
      </c>
      <c r="E26" s="22">
        <v>12164.867256381061</v>
      </c>
      <c r="F26" s="22">
        <v>12825.770399999999</v>
      </c>
      <c r="G26" s="22">
        <v>8724.8680000000004</v>
      </c>
      <c r="H26" s="22">
        <v>10652.588299999999</v>
      </c>
      <c r="I26" s="22">
        <v>19119.024327020961</v>
      </c>
      <c r="J26" s="22">
        <v>24518.212</v>
      </c>
      <c r="K26" s="22">
        <v>30751.451999999994</v>
      </c>
      <c r="L26" s="22">
        <v>31261.420779004071</v>
      </c>
      <c r="M26" s="22">
        <v>21458.16321472761</v>
      </c>
      <c r="N26" s="22">
        <v>24471.872342063998</v>
      </c>
      <c r="O26" s="22">
        <v>28999.16872534584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1"/>
      <c r="FU26" s="1"/>
      <c r="FV26" s="1"/>
    </row>
    <row r="27" spans="1:179" ht="30" x14ac:dyDescent="0.25">
      <c r="A27" s="15">
        <v>7.7</v>
      </c>
      <c r="B27" s="16" t="s">
        <v>17</v>
      </c>
      <c r="C27" s="22">
        <v>246125.2208538925</v>
      </c>
      <c r="D27" s="22">
        <v>263274.50042306463</v>
      </c>
      <c r="E27" s="22">
        <v>313342.43229999999</v>
      </c>
      <c r="F27" s="22">
        <v>356419.12650000001</v>
      </c>
      <c r="G27" s="22">
        <v>428657.34830749227</v>
      </c>
      <c r="H27" s="22">
        <v>404826.91171474056</v>
      </c>
      <c r="I27" s="22">
        <v>357306.79213832482</v>
      </c>
      <c r="J27" s="22">
        <v>390619.29347098107</v>
      </c>
      <c r="K27" s="22">
        <v>443385.20528093423</v>
      </c>
      <c r="L27" s="22">
        <v>480067.0438205644</v>
      </c>
      <c r="M27" s="22">
        <v>603002.80803603888</v>
      </c>
      <c r="N27" s="22">
        <v>626915.96542151296</v>
      </c>
      <c r="O27" s="22">
        <v>648366.76281984639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1"/>
      <c r="FU27" s="1"/>
      <c r="FV27" s="1"/>
    </row>
    <row r="28" spans="1:179" ht="15.75" x14ac:dyDescent="0.25">
      <c r="A28" s="18" t="s">
        <v>37</v>
      </c>
      <c r="B28" s="16" t="s">
        <v>18</v>
      </c>
      <c r="C28" s="22">
        <v>1147252</v>
      </c>
      <c r="D28" s="22">
        <v>1297982</v>
      </c>
      <c r="E28" s="22">
        <v>1459173</v>
      </c>
      <c r="F28" s="22">
        <v>1646873.9999999998</v>
      </c>
      <c r="G28" s="22">
        <v>1936611.1114231832</v>
      </c>
      <c r="H28" s="22">
        <v>2118334.9108108957</v>
      </c>
      <c r="I28" s="22">
        <v>1925660.1257244034</v>
      </c>
      <c r="J28" s="22">
        <v>2559737.9040360493</v>
      </c>
      <c r="K28" s="22">
        <v>2834086.0426857928</v>
      </c>
      <c r="L28" s="22">
        <v>3078690.3794959029</v>
      </c>
      <c r="M28" s="22">
        <v>3296905.802942696</v>
      </c>
      <c r="N28" s="22">
        <v>3731904.2332876306</v>
      </c>
      <c r="O28" s="22">
        <v>4261834.6344144754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1"/>
      <c r="FU28" s="1"/>
      <c r="FV28" s="1"/>
    </row>
    <row r="29" spans="1:179" ht="30" x14ac:dyDescent="0.25">
      <c r="A29" s="18" t="s">
        <v>38</v>
      </c>
      <c r="B29" s="16" t="s">
        <v>19</v>
      </c>
      <c r="C29" s="22">
        <v>3577654.5589088937</v>
      </c>
      <c r="D29" s="22">
        <v>4371606.6600703504</v>
      </c>
      <c r="E29" s="22">
        <v>5492108.7650614912</v>
      </c>
      <c r="F29" s="22">
        <v>6039797.9565185858</v>
      </c>
      <c r="G29" s="22">
        <v>6917452.9175000004</v>
      </c>
      <c r="H29" s="22">
        <v>7918237.8728</v>
      </c>
      <c r="I29" s="22">
        <v>8705246.9117814749</v>
      </c>
      <c r="J29" s="22">
        <v>9668584.9533919487</v>
      </c>
      <c r="K29" s="22">
        <v>10481015.574611802</v>
      </c>
      <c r="L29" s="22">
        <v>10386037.290111773</v>
      </c>
      <c r="M29" s="22">
        <v>12708902.656530915</v>
      </c>
      <c r="N29" s="22">
        <v>14745589.717489175</v>
      </c>
      <c r="O29" s="22">
        <v>16990874.743950721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1"/>
      <c r="FU29" s="1"/>
      <c r="FV29" s="1"/>
    </row>
    <row r="30" spans="1:179" ht="15.75" x14ac:dyDescent="0.25">
      <c r="A30" s="18" t="s">
        <v>39</v>
      </c>
      <c r="B30" s="16" t="s">
        <v>54</v>
      </c>
      <c r="C30" s="22">
        <v>563445.97006066993</v>
      </c>
      <c r="D30" s="22">
        <v>639584</v>
      </c>
      <c r="E30" s="22">
        <v>693296</v>
      </c>
      <c r="F30" s="22">
        <v>829134</v>
      </c>
      <c r="G30" s="22">
        <v>893037.99999999988</v>
      </c>
      <c r="H30" s="22">
        <v>990669</v>
      </c>
      <c r="I30" s="22">
        <v>1182032</v>
      </c>
      <c r="J30" s="22">
        <v>1273180</v>
      </c>
      <c r="K30" s="22">
        <v>1418946.5309760114</v>
      </c>
      <c r="L30" s="22">
        <v>1463982.2858859412</v>
      </c>
      <c r="M30" s="22">
        <v>1638046.1927054105</v>
      </c>
      <c r="N30" s="22">
        <v>1906447.5642677352</v>
      </c>
      <c r="O30" s="22">
        <v>2026323.4206945091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1"/>
      <c r="FU30" s="1"/>
      <c r="FV30" s="1"/>
    </row>
    <row r="31" spans="1:179" ht="15.75" x14ac:dyDescent="0.25">
      <c r="A31" s="18" t="s">
        <v>40</v>
      </c>
      <c r="B31" s="16" t="s">
        <v>20</v>
      </c>
      <c r="C31" s="22">
        <v>1196179.4366543719</v>
      </c>
      <c r="D31" s="22">
        <v>1394856.915159496</v>
      </c>
      <c r="E31" s="22">
        <v>1562927.1075127043</v>
      </c>
      <c r="F31" s="22">
        <v>1903224.3559919717</v>
      </c>
      <c r="G31" s="22">
        <v>2104379.9055466177</v>
      </c>
      <c r="H31" s="22">
        <v>2415310.3937772159</v>
      </c>
      <c r="I31" s="39">
        <v>2906745.9199409392</v>
      </c>
      <c r="J31" s="22">
        <v>3170388.9746367317</v>
      </c>
      <c r="K31" s="22">
        <v>3650488.3807892203</v>
      </c>
      <c r="L31" s="22">
        <v>3345453.0018733223</v>
      </c>
      <c r="M31" s="22">
        <v>3797615.0552007398</v>
      </c>
      <c r="N31" s="22">
        <v>4448776.8581759492</v>
      </c>
      <c r="O31" s="22">
        <v>5038805.5307521457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1"/>
      <c r="FU31" s="1"/>
      <c r="FV31" s="1"/>
    </row>
    <row r="32" spans="1:179" s="29" customFormat="1" ht="15.75" x14ac:dyDescent="0.25">
      <c r="A32" s="30"/>
      <c r="B32" s="31" t="s">
        <v>30</v>
      </c>
      <c r="C32" s="23">
        <f>C17+C20+C28+C29+C30+C31</f>
        <v>11144750.920108421</v>
      </c>
      <c r="D32" s="23">
        <f t="shared" ref="D32:K32" si="11">D17+D20+D28+D29+D30+D31</f>
        <v>13111152.641474335</v>
      </c>
      <c r="E32" s="23">
        <f t="shared" si="11"/>
        <v>15202625.668435525</v>
      </c>
      <c r="F32" s="23">
        <f t="shared" si="11"/>
        <v>17200106.61646568</v>
      </c>
      <c r="G32" s="23">
        <f t="shared" si="11"/>
        <v>19321703.178218368</v>
      </c>
      <c r="H32" s="23">
        <f t="shared" si="11"/>
        <v>21673341.706411242</v>
      </c>
      <c r="I32" s="23">
        <f t="shared" si="11"/>
        <v>23839187.017865859</v>
      </c>
      <c r="J32" s="23">
        <f t="shared" si="11"/>
        <v>26911034.596715637</v>
      </c>
      <c r="K32" s="23">
        <f t="shared" si="11"/>
        <v>29469982.349443991</v>
      </c>
      <c r="L32" s="23">
        <f t="shared" ref="L32:M32" si="12">L17+L20+L28+L29+L30+L31</f>
        <v>27408488.745442335</v>
      </c>
      <c r="M32" s="23">
        <f t="shared" si="12"/>
        <v>32835571.934523236</v>
      </c>
      <c r="N32" s="23">
        <f t="shared" ref="N32" si="13">N17+N20+N28+N29+N30+N31</f>
        <v>38453613.81819652</v>
      </c>
      <c r="O32" s="23">
        <f t="shared" ref="O32" si="14">O17+O20+O28+O29+O30+O31</f>
        <v>43710961.940119475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32"/>
      <c r="FN32" s="32"/>
      <c r="FO32" s="32"/>
      <c r="FP32" s="32"/>
      <c r="FQ32" s="32"/>
      <c r="FR32" s="32"/>
      <c r="FS32" s="32"/>
      <c r="FT32" s="28"/>
      <c r="FU32" s="28"/>
      <c r="FV32" s="28"/>
    </row>
    <row r="33" spans="1:179" s="28" customFormat="1" ht="15.75" x14ac:dyDescent="0.25">
      <c r="A33" s="24" t="s">
        <v>27</v>
      </c>
      <c r="B33" s="35" t="s">
        <v>51</v>
      </c>
      <c r="C33" s="26">
        <f>C6+C11+C13+C14+C15+C17+C20+C28+C29+C30+C31</f>
        <v>24768858.928115435</v>
      </c>
      <c r="D33" s="26">
        <f t="shared" ref="D33:K33" si="15">D6+D11+D13+D14+D15+D17+D20+D28+D29+D30+D31</f>
        <v>28721548.967683773</v>
      </c>
      <c r="E33" s="26">
        <f t="shared" si="15"/>
        <v>33049505.91375063</v>
      </c>
      <c r="F33" s="26">
        <f t="shared" si="15"/>
        <v>35571975.134774193</v>
      </c>
      <c r="G33" s="26">
        <f t="shared" si="15"/>
        <v>38988981.861662954</v>
      </c>
      <c r="H33" s="26">
        <f t="shared" si="15"/>
        <v>43729985.865634106</v>
      </c>
      <c r="I33" s="26">
        <f t="shared" si="15"/>
        <v>48609302.279571675</v>
      </c>
      <c r="J33" s="26">
        <f t="shared" si="15"/>
        <v>55396308.990059674</v>
      </c>
      <c r="K33" s="26">
        <f t="shared" si="15"/>
        <v>58413412.086450353</v>
      </c>
      <c r="L33" s="26">
        <f t="shared" ref="L33:M33" si="16">L6+L11+L13+L14+L15+L17+L20+L28+L29+L30+L31</f>
        <v>56214877.178790353</v>
      </c>
      <c r="M33" s="26">
        <f t="shared" si="16"/>
        <v>66044041.651412025</v>
      </c>
      <c r="N33" s="26">
        <f t="shared" ref="N33" si="17">N6+N11+N13+N14+N15+N17+N20+N28+N29+N30+N31</f>
        <v>75189444.170518726</v>
      </c>
      <c r="O33" s="26">
        <f t="shared" ref="O33" si="18">O6+O11+O13+O14+O15+O17+O20+O28+O29+O30+O31</f>
        <v>83094065.947300181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W33" s="29"/>
    </row>
    <row r="34" spans="1:179" s="29" customFormat="1" ht="15.75" x14ac:dyDescent="0.25">
      <c r="A34" s="36" t="s">
        <v>43</v>
      </c>
      <c r="B34" s="37" t="s">
        <v>25</v>
      </c>
      <c r="C34" s="23">
        <f>GSVA_cur!C34</f>
        <v>3321210.1401244281</v>
      </c>
      <c r="D34" s="23">
        <f>GSVA_cur!D34</f>
        <v>3894111.2992424876</v>
      </c>
      <c r="E34" s="23">
        <f>GSVA_cur!E34</f>
        <v>4233416</v>
      </c>
      <c r="F34" s="23">
        <f>GSVA_cur!F34</f>
        <v>4777563.9999999991</v>
      </c>
      <c r="G34" s="23">
        <f>GSVA_cur!G34</f>
        <v>6335000</v>
      </c>
      <c r="H34" s="23">
        <f>GSVA_cur!H34</f>
        <v>7690639</v>
      </c>
      <c r="I34" s="23">
        <f>GSVA_cur!I34</f>
        <v>9974203</v>
      </c>
      <c r="J34" s="23">
        <f>GSVA_cur!J34</f>
        <v>8135198.9999999991</v>
      </c>
      <c r="K34" s="23">
        <f>GSVA_cur!K34</f>
        <v>8775086</v>
      </c>
      <c r="L34" s="23">
        <f>GSVA_cur!L34</f>
        <v>9986400.2455331776</v>
      </c>
      <c r="M34" s="23">
        <f>GSVA_cur!M34</f>
        <v>13160122.065663658</v>
      </c>
      <c r="N34" s="23">
        <f>GSVA_cur!N34</f>
        <v>14689939.89848836</v>
      </c>
      <c r="O34" s="23">
        <f>GSVA_cur!O34</f>
        <v>16951411.72892765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2"/>
      <c r="FK34" s="32"/>
      <c r="FL34" s="32"/>
      <c r="FM34" s="32"/>
      <c r="FN34" s="32"/>
      <c r="FO34" s="32"/>
      <c r="FP34" s="32"/>
      <c r="FQ34" s="32"/>
      <c r="FR34" s="32"/>
    </row>
    <row r="35" spans="1:179" s="29" customFormat="1" ht="15.75" x14ac:dyDescent="0.25">
      <c r="A35" s="36" t="s">
        <v>44</v>
      </c>
      <c r="B35" s="37" t="s">
        <v>24</v>
      </c>
      <c r="C35" s="23">
        <f>GSVA_cur!C35</f>
        <v>974820.99999999988</v>
      </c>
      <c r="D35" s="23">
        <f>GSVA_cur!D35</f>
        <v>1180357.9999999998</v>
      </c>
      <c r="E35" s="23">
        <f>GSVA_cur!E35</f>
        <v>1063281</v>
      </c>
      <c r="F35" s="23">
        <f>GSVA_cur!F35</f>
        <v>1054520</v>
      </c>
      <c r="G35" s="23">
        <f>GSVA_cur!G35</f>
        <v>718080</v>
      </c>
      <c r="H35" s="23">
        <f>GSVA_cur!H35</f>
        <v>693010</v>
      </c>
      <c r="I35" s="23">
        <f>GSVA_cur!I35</f>
        <v>615015</v>
      </c>
      <c r="J35" s="23">
        <f>GSVA_cur!J35</f>
        <v>626049</v>
      </c>
      <c r="K35" s="23">
        <f>GSVA_cur!K35</f>
        <v>670826</v>
      </c>
      <c r="L35" s="23">
        <f>GSVA_cur!L35</f>
        <v>1046410.9999999999</v>
      </c>
      <c r="M35" s="23">
        <f>GSVA_cur!M35</f>
        <v>1315702</v>
      </c>
      <c r="N35" s="23">
        <f>GSVA_cur!N35</f>
        <v>1376447.3684883588</v>
      </c>
      <c r="O35" s="23">
        <f>GSVA_cur!O35</f>
        <v>1457821.4086877764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32"/>
      <c r="FC35" s="32"/>
      <c r="FD35" s="32"/>
      <c r="FE35" s="32"/>
      <c r="FF35" s="32"/>
      <c r="FG35" s="32"/>
      <c r="FH35" s="32"/>
      <c r="FI35" s="32"/>
      <c r="FJ35" s="32"/>
      <c r="FK35" s="32"/>
      <c r="FL35" s="32"/>
      <c r="FM35" s="32"/>
      <c r="FN35" s="32"/>
      <c r="FO35" s="32"/>
      <c r="FP35" s="32"/>
      <c r="FQ35" s="32"/>
      <c r="FR35" s="32"/>
    </row>
    <row r="36" spans="1:179" s="29" customFormat="1" ht="15.75" x14ac:dyDescent="0.25">
      <c r="A36" s="36" t="s">
        <v>45</v>
      </c>
      <c r="B36" s="37" t="s">
        <v>63</v>
      </c>
      <c r="C36" s="23">
        <f>C33+C34-C35</f>
        <v>27115248.068239864</v>
      </c>
      <c r="D36" s="23">
        <f t="shared" ref="D36:M36" si="19">D33+D34-D35</f>
        <v>31435302.266926263</v>
      </c>
      <c r="E36" s="23">
        <f t="shared" si="19"/>
        <v>36219640.913750634</v>
      </c>
      <c r="F36" s="23">
        <f t="shared" si="19"/>
        <v>39295019.134774193</v>
      </c>
      <c r="G36" s="23">
        <f t="shared" si="19"/>
        <v>44605901.861662954</v>
      </c>
      <c r="H36" s="23">
        <f t="shared" si="19"/>
        <v>50727614.865634106</v>
      </c>
      <c r="I36" s="23">
        <f t="shared" si="19"/>
        <v>57968490.279571675</v>
      </c>
      <c r="J36" s="23">
        <f t="shared" si="19"/>
        <v>62905458.990059674</v>
      </c>
      <c r="K36" s="23">
        <f t="shared" si="19"/>
        <v>66517672.086450353</v>
      </c>
      <c r="L36" s="23">
        <f t="shared" si="19"/>
        <v>65154866.424323529</v>
      </c>
      <c r="M36" s="23">
        <f t="shared" si="19"/>
        <v>77888461.717075676</v>
      </c>
      <c r="N36" s="23">
        <f t="shared" ref="N36" si="20">N33+N34-N35</f>
        <v>88502936.700518727</v>
      </c>
      <c r="O36" s="23">
        <f t="shared" ref="O36" si="21">O33+O34-O35</f>
        <v>98587656.267540067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  <c r="FG36" s="32"/>
      <c r="FH36" s="32"/>
      <c r="FI36" s="32"/>
      <c r="FJ36" s="32"/>
      <c r="FK36" s="32"/>
      <c r="FL36" s="32"/>
      <c r="FM36" s="32"/>
      <c r="FN36" s="32"/>
      <c r="FO36" s="32"/>
      <c r="FP36" s="32"/>
      <c r="FQ36" s="32"/>
      <c r="FR36" s="32"/>
    </row>
    <row r="37" spans="1:179" s="29" customFormat="1" ht="15.75" x14ac:dyDescent="0.25">
      <c r="A37" s="36" t="s">
        <v>46</v>
      </c>
      <c r="B37" s="37" t="s">
        <v>42</v>
      </c>
      <c r="C37" s="23">
        <f>GSVA_cur!C37</f>
        <v>255600</v>
      </c>
      <c r="D37" s="23">
        <f>GSVA_cur!D37</f>
        <v>259220</v>
      </c>
      <c r="E37" s="23">
        <f>GSVA_cur!E37</f>
        <v>262900</v>
      </c>
      <c r="F37" s="23">
        <f>GSVA_cur!F37</f>
        <v>266620</v>
      </c>
      <c r="G37" s="23">
        <f>GSVA_cur!G37</f>
        <v>270400</v>
      </c>
      <c r="H37" s="23">
        <f>GSVA_cur!H37</f>
        <v>274230</v>
      </c>
      <c r="I37" s="23">
        <f>GSVA_cur!I37</f>
        <v>278110</v>
      </c>
      <c r="J37" s="23">
        <f>GSVA_cur!J37</f>
        <v>282060</v>
      </c>
      <c r="K37" s="23">
        <f>GSVA_cur!K37</f>
        <v>286060</v>
      </c>
      <c r="L37" s="23">
        <f>GSVA_cur!L37</f>
        <v>290110</v>
      </c>
      <c r="M37" s="23">
        <f>GSVA_cur!M37</f>
        <v>294220</v>
      </c>
      <c r="N37" s="23">
        <f>GSVA_cur!N37</f>
        <v>298400</v>
      </c>
      <c r="O37" s="23">
        <f>GSVA_cur!O37</f>
        <v>302640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</row>
    <row r="38" spans="1:179" s="29" customFormat="1" ht="15.75" x14ac:dyDescent="0.25">
      <c r="A38" s="36" t="s">
        <v>47</v>
      </c>
      <c r="B38" s="37" t="s">
        <v>64</v>
      </c>
      <c r="C38" s="23">
        <f>C36/C37*1000</f>
        <v>106084.69510265988</v>
      </c>
      <c r="D38" s="23">
        <f t="shared" ref="D38:M38" si="22">D36/D37*1000</f>
        <v>121268.81516444049</v>
      </c>
      <c r="E38" s="23">
        <f t="shared" si="22"/>
        <v>137769.64972898681</v>
      </c>
      <c r="F38" s="23">
        <f t="shared" si="22"/>
        <v>147382.11362528763</v>
      </c>
      <c r="G38" s="23">
        <f t="shared" si="22"/>
        <v>164962.65481384227</v>
      </c>
      <c r="H38" s="23">
        <f t="shared" si="22"/>
        <v>184982.00366711922</v>
      </c>
      <c r="I38" s="23">
        <f t="shared" si="22"/>
        <v>208437.27402672207</v>
      </c>
      <c r="J38" s="23">
        <f t="shared" si="22"/>
        <v>223021.55211678252</v>
      </c>
      <c r="K38" s="23">
        <f t="shared" si="22"/>
        <v>232530.49040918113</v>
      </c>
      <c r="L38" s="23">
        <f t="shared" si="22"/>
        <v>224586.76510400721</v>
      </c>
      <c r="M38" s="23">
        <f t="shared" si="22"/>
        <v>264728.64426985139</v>
      </c>
      <c r="N38" s="23">
        <f t="shared" ref="N38" si="23">N36/N37*1000</f>
        <v>296591.61092667136</v>
      </c>
      <c r="O38" s="23">
        <f t="shared" ref="O38" si="24">O36/O37*1000</f>
        <v>325758.84307275992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O38" s="32"/>
      <c r="BP38" s="32"/>
      <c r="BQ38" s="32"/>
      <c r="BR38" s="32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</row>
    <row r="39" spans="1:179" x14ac:dyDescent="0.25">
      <c r="A39" s="2" t="s">
        <v>75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6" max="1048575" man="1"/>
    <brk id="42" max="1048575" man="1"/>
    <brk id="106" max="95" man="1"/>
    <brk id="142" max="1048575" man="1"/>
    <brk id="166" max="1048575" man="1"/>
    <brk id="174" max="9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S39"/>
  <sheetViews>
    <sheetView zoomScale="78" zoomScaleNormal="78" zoomScaleSheetLayoutView="100" workbookViewId="0">
      <pane xSplit="2" ySplit="5" topLeftCell="C30" activePane="bottomRight" state="frozen"/>
      <selection activeCell="K26" sqref="K26"/>
      <selection pane="topRight" activeCell="K26" sqref="K26"/>
      <selection pane="bottomLeft" activeCell="K26" sqref="K26"/>
      <selection pane="bottomRight" activeCell="K26" sqref="K26"/>
    </sheetView>
  </sheetViews>
  <sheetFormatPr defaultColWidth="8.85546875" defaultRowHeight="15" x14ac:dyDescent="0.25"/>
  <cols>
    <col min="1" max="1" width="8.42578125" style="2" customWidth="1"/>
    <col min="2" max="2" width="27.140625" style="2" customWidth="1"/>
    <col min="3" max="9" width="10.5703125" style="2" customWidth="1"/>
    <col min="10" max="15" width="10.5703125" style="1" customWidth="1"/>
    <col min="16" max="38" width="9.140625" style="2" customWidth="1"/>
    <col min="39" max="39" width="12.42578125" style="2" customWidth="1"/>
    <col min="40" max="61" width="9.140625" style="2" customWidth="1"/>
    <col min="62" max="62" width="12.140625" style="2" customWidth="1"/>
    <col min="63" max="66" width="9.140625" style="2" customWidth="1"/>
    <col min="67" max="71" width="9.140625" style="2" hidden="1" customWidth="1"/>
    <col min="72" max="72" width="9.140625" style="2" customWidth="1"/>
    <col min="73" max="77" width="9.140625" style="2" hidden="1" customWidth="1"/>
    <col min="78" max="78" width="9.140625" style="2" customWidth="1"/>
    <col min="79" max="83" width="9.140625" style="2" hidden="1" customWidth="1"/>
    <col min="84" max="84" width="9.140625" style="2" customWidth="1"/>
    <col min="85" max="89" width="9.140625" style="2" hidden="1" customWidth="1"/>
    <col min="90" max="90" width="9.140625" style="2" customWidth="1"/>
    <col min="91" max="95" width="9.140625" style="2" hidden="1" customWidth="1"/>
    <col min="96" max="96" width="9.140625" style="1" customWidth="1"/>
    <col min="97" max="101" width="9.140625" style="1" hidden="1" customWidth="1"/>
    <col min="102" max="102" width="9.140625" style="1" customWidth="1"/>
    <col min="103" max="107" width="9.140625" style="1" hidden="1" customWidth="1"/>
    <col min="108" max="108" width="9.140625" style="1" customWidth="1"/>
    <col min="109" max="113" width="9.140625" style="1" hidden="1" customWidth="1"/>
    <col min="114" max="114" width="9.140625" style="1" customWidth="1"/>
    <col min="115" max="144" width="9.140625" style="2" customWidth="1"/>
    <col min="145" max="145" width="9.140625" style="2" hidden="1" customWidth="1"/>
    <col min="146" max="153" width="9.140625" style="2" customWidth="1"/>
    <col min="154" max="154" width="9.140625" style="2" hidden="1" customWidth="1"/>
    <col min="155" max="159" width="9.140625" style="2" customWidth="1"/>
    <col min="160" max="160" width="9.140625" style="2" hidden="1" customWidth="1"/>
    <col min="161" max="170" width="9.140625" style="2" customWidth="1"/>
    <col min="171" max="174" width="8.85546875" style="2"/>
    <col min="175" max="175" width="12.7109375" style="2" bestFit="1" customWidth="1"/>
    <col min="176" max="16384" width="8.85546875" style="2"/>
  </cols>
  <sheetData>
    <row r="1" spans="1:175" ht="18.75" x14ac:dyDescent="0.3">
      <c r="A1" s="2" t="s">
        <v>53</v>
      </c>
      <c r="B1" s="5" t="s">
        <v>66</v>
      </c>
    </row>
    <row r="2" spans="1:175" ht="15.75" x14ac:dyDescent="0.25">
      <c r="A2" s="6" t="s">
        <v>52</v>
      </c>
      <c r="I2" s="2" t="str">
        <f>[1]GSVA_cur!$I$3</f>
        <v>As on 01.08.2024</v>
      </c>
    </row>
    <row r="3" spans="1:175" ht="15.75" x14ac:dyDescent="0.25">
      <c r="A3" s="6"/>
    </row>
    <row r="4" spans="1:175" ht="15.75" x14ac:dyDescent="0.25">
      <c r="A4" s="6"/>
      <c r="E4" s="7"/>
      <c r="F4" s="7" t="s">
        <v>57</v>
      </c>
      <c r="G4" s="7"/>
      <c r="H4" s="7"/>
      <c r="I4" s="7"/>
    </row>
    <row r="5" spans="1:175" ht="15.75" x14ac:dyDescent="0.25">
      <c r="A5" s="8" t="s">
        <v>0</v>
      </c>
      <c r="B5" s="9" t="s">
        <v>1</v>
      </c>
      <c r="C5" s="10" t="s">
        <v>21</v>
      </c>
      <c r="D5" s="10" t="s">
        <v>22</v>
      </c>
      <c r="E5" s="10" t="s">
        <v>23</v>
      </c>
      <c r="F5" s="10" t="s">
        <v>56</v>
      </c>
      <c r="G5" s="10" t="s">
        <v>65</v>
      </c>
      <c r="H5" s="10" t="s">
        <v>67</v>
      </c>
      <c r="I5" s="10" t="s">
        <v>68</v>
      </c>
      <c r="J5" s="11" t="s">
        <v>69</v>
      </c>
      <c r="K5" s="11" t="s">
        <v>70</v>
      </c>
      <c r="L5" s="11" t="s">
        <v>71</v>
      </c>
      <c r="M5" s="11" t="s">
        <v>72</v>
      </c>
      <c r="N5" s="11" t="s">
        <v>73</v>
      </c>
      <c r="O5" s="11" t="s">
        <v>74</v>
      </c>
    </row>
    <row r="6" spans="1:175" s="28" customFormat="1" ht="30" x14ac:dyDescent="0.25">
      <c r="A6" s="24" t="s">
        <v>26</v>
      </c>
      <c r="B6" s="25" t="s">
        <v>2</v>
      </c>
      <c r="C6" s="26">
        <f>SUM(C7:C10)</f>
        <v>6090864.9161639884</v>
      </c>
      <c r="D6" s="26">
        <f t="shared" ref="D6:N6" si="0">SUM(D7:D10)</f>
        <v>5935276.7175318152</v>
      </c>
      <c r="E6" s="26">
        <f t="shared" si="0"/>
        <v>6075360.8779922063</v>
      </c>
      <c r="F6" s="26">
        <f t="shared" si="0"/>
        <v>5896830.4306350537</v>
      </c>
      <c r="G6" s="26">
        <f t="shared" si="0"/>
        <v>6124376.6742429063</v>
      </c>
      <c r="H6" s="26">
        <f t="shared" si="0"/>
        <v>6627816.1868084753</v>
      </c>
      <c r="I6" s="26">
        <f t="shared" si="0"/>
        <v>7101971.0123078246</v>
      </c>
      <c r="J6" s="26">
        <f t="shared" si="0"/>
        <v>7748918.000418542</v>
      </c>
      <c r="K6" s="26">
        <f t="shared" si="0"/>
        <v>8156494.7766579473</v>
      </c>
      <c r="L6" s="26">
        <f t="shared" si="0"/>
        <v>7987119.8541332288</v>
      </c>
      <c r="M6" s="26">
        <f t="shared" si="0"/>
        <v>7871658.4871904403</v>
      </c>
      <c r="N6" s="26">
        <f t="shared" si="0"/>
        <v>8152413.6455801511</v>
      </c>
      <c r="O6" s="26">
        <f t="shared" ref="O6" si="1">SUM(O7:O10)</f>
        <v>8510173.5074672084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S6" s="29"/>
    </row>
    <row r="7" spans="1:175" ht="15.75" x14ac:dyDescent="0.25">
      <c r="A7" s="15">
        <v>1.1000000000000001</v>
      </c>
      <c r="B7" s="16" t="s">
        <v>59</v>
      </c>
      <c r="C7" s="21">
        <v>3765608.7830160912</v>
      </c>
      <c r="D7" s="21">
        <v>3508882.4116156576</v>
      </c>
      <c r="E7" s="21">
        <v>3533449.3505520732</v>
      </c>
      <c r="F7" s="21">
        <v>3185779.9880235889</v>
      </c>
      <c r="G7" s="21">
        <v>3229283.6593437744</v>
      </c>
      <c r="H7" s="21">
        <v>3632329.1214186857</v>
      </c>
      <c r="I7" s="21">
        <v>3735274.4374116715</v>
      </c>
      <c r="J7" s="21">
        <v>3809835.7365465201</v>
      </c>
      <c r="K7" s="21">
        <v>3782328.0757847433</v>
      </c>
      <c r="L7" s="21">
        <v>3748811.0566961346</v>
      </c>
      <c r="M7" s="21">
        <v>3476405.5415111231</v>
      </c>
      <c r="N7" s="21">
        <v>3618820.1888920013</v>
      </c>
      <c r="O7" s="21">
        <v>3787819.2663641972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1"/>
      <c r="FQ7" s="1"/>
      <c r="FR7" s="1"/>
    </row>
    <row r="8" spans="1:175" ht="15.75" x14ac:dyDescent="0.25">
      <c r="A8" s="15">
        <v>1.2</v>
      </c>
      <c r="B8" s="16" t="s">
        <v>60</v>
      </c>
      <c r="C8" s="21">
        <v>1864272.5808010325</v>
      </c>
      <c r="D8" s="21">
        <v>1973991.3943916804</v>
      </c>
      <c r="E8" s="21">
        <v>2101452.5554975485</v>
      </c>
      <c r="F8" s="21">
        <v>2244856.860514272</v>
      </c>
      <c r="G8" s="21">
        <v>2410504.854283941</v>
      </c>
      <c r="H8" s="21">
        <v>2604325.3810774982</v>
      </c>
      <c r="I8" s="21">
        <v>2890038.7861527693</v>
      </c>
      <c r="J8" s="21">
        <v>3425695.423410885</v>
      </c>
      <c r="K8" s="21">
        <v>3803220.9768788656</v>
      </c>
      <c r="L8" s="21">
        <v>3659869.2952784984</v>
      </c>
      <c r="M8" s="21">
        <v>3811845.5112116565</v>
      </c>
      <c r="N8" s="21">
        <v>3924895.3160360479</v>
      </c>
      <c r="O8" s="21">
        <v>4050601.8184473747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1"/>
      <c r="FQ8" s="1"/>
      <c r="FR8" s="1"/>
    </row>
    <row r="9" spans="1:175" ht="15.75" x14ac:dyDescent="0.25">
      <c r="A9" s="15">
        <v>1.3</v>
      </c>
      <c r="B9" s="16" t="s">
        <v>61</v>
      </c>
      <c r="C9" s="21">
        <v>385230.72434686485</v>
      </c>
      <c r="D9" s="21">
        <v>372735.10475156963</v>
      </c>
      <c r="E9" s="21">
        <v>363733.88639198139</v>
      </c>
      <c r="F9" s="21">
        <v>386497.56295548048</v>
      </c>
      <c r="G9" s="21">
        <v>395063.94078551471</v>
      </c>
      <c r="H9" s="21">
        <v>285120.69544691819</v>
      </c>
      <c r="I9" s="21">
        <v>334120.69141143764</v>
      </c>
      <c r="J9" s="21">
        <v>370329.09311135754</v>
      </c>
      <c r="K9" s="21">
        <v>425564.24664675142</v>
      </c>
      <c r="L9" s="21">
        <v>419832.25847782544</v>
      </c>
      <c r="M9" s="21">
        <v>422161.79615012277</v>
      </c>
      <c r="N9" s="21">
        <v>443657.42220793536</v>
      </c>
      <c r="O9" s="21">
        <v>461207.68048516236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1"/>
      <c r="FQ9" s="1"/>
      <c r="FR9" s="1"/>
    </row>
    <row r="10" spans="1:175" ht="15.75" x14ac:dyDescent="0.25">
      <c r="A10" s="15">
        <v>1.4</v>
      </c>
      <c r="B10" s="16" t="s">
        <v>62</v>
      </c>
      <c r="C10" s="21">
        <v>75752.827999999994</v>
      </c>
      <c r="D10" s="21">
        <v>79667.80677290837</v>
      </c>
      <c r="E10" s="21">
        <v>76725.085550602525</v>
      </c>
      <c r="F10" s="21">
        <v>79696.019141713521</v>
      </c>
      <c r="G10" s="21">
        <v>89524.219829675421</v>
      </c>
      <c r="H10" s="21">
        <v>106040.98886537377</v>
      </c>
      <c r="I10" s="21">
        <v>142537.09733194663</v>
      </c>
      <c r="J10" s="21">
        <v>143057.74734977959</v>
      </c>
      <c r="K10" s="21">
        <v>145381.47734758645</v>
      </c>
      <c r="L10" s="21">
        <v>158607.24368077042</v>
      </c>
      <c r="M10" s="21">
        <v>161245.63831753709</v>
      </c>
      <c r="N10" s="21">
        <v>165040.71844416644</v>
      </c>
      <c r="O10" s="21">
        <v>210544.74217047397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1"/>
      <c r="FQ10" s="1"/>
      <c r="FR10" s="1"/>
    </row>
    <row r="11" spans="1:175" ht="15.75" x14ac:dyDescent="0.25">
      <c r="A11" s="18" t="s">
        <v>31</v>
      </c>
      <c r="B11" s="16" t="s">
        <v>3</v>
      </c>
      <c r="C11" s="21">
        <v>10415.238518400001</v>
      </c>
      <c r="D11" s="21">
        <v>7944.8106887072554</v>
      </c>
      <c r="E11" s="21">
        <v>23207.62764802192</v>
      </c>
      <c r="F11" s="21">
        <v>28486.425419342355</v>
      </c>
      <c r="G11" s="21">
        <v>60815.860166480481</v>
      </c>
      <c r="H11" s="21">
        <v>105903.44708521591</v>
      </c>
      <c r="I11" s="21">
        <v>98689.954921058204</v>
      </c>
      <c r="J11" s="21">
        <v>66659.467432211444</v>
      </c>
      <c r="K11" s="21">
        <v>111950.12871740801</v>
      </c>
      <c r="L11" s="21">
        <v>86421.266231865971</v>
      </c>
      <c r="M11" s="21">
        <v>53103.668744162896</v>
      </c>
      <c r="N11" s="21">
        <v>41493.67382206356</v>
      </c>
      <c r="O11" s="21">
        <v>44986.061931111464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1"/>
      <c r="FQ11" s="1"/>
      <c r="FR11" s="1"/>
    </row>
    <row r="12" spans="1:175" s="29" customFormat="1" ht="15.75" x14ac:dyDescent="0.25">
      <c r="A12" s="30"/>
      <c r="B12" s="31" t="s">
        <v>28</v>
      </c>
      <c r="C12" s="23">
        <f>C6+C11</f>
        <v>6101280.1546823885</v>
      </c>
      <c r="D12" s="23">
        <f t="shared" ref="D12:N12" si="2">D6+D11</f>
        <v>5943221.5282205222</v>
      </c>
      <c r="E12" s="23">
        <f t="shared" si="2"/>
        <v>6098568.5056402283</v>
      </c>
      <c r="F12" s="23">
        <f t="shared" si="2"/>
        <v>5925316.8560543964</v>
      </c>
      <c r="G12" s="23">
        <f t="shared" si="2"/>
        <v>6185192.534409387</v>
      </c>
      <c r="H12" s="23">
        <f t="shared" si="2"/>
        <v>6733719.633893691</v>
      </c>
      <c r="I12" s="23">
        <f t="shared" si="2"/>
        <v>7200660.9672288829</v>
      </c>
      <c r="J12" s="23">
        <f t="shared" si="2"/>
        <v>7815577.4678507531</v>
      </c>
      <c r="K12" s="23">
        <f t="shared" si="2"/>
        <v>8268444.9053753549</v>
      </c>
      <c r="L12" s="23">
        <f t="shared" si="2"/>
        <v>8073541.1203650944</v>
      </c>
      <c r="M12" s="23">
        <f t="shared" si="2"/>
        <v>7924762.155934603</v>
      </c>
      <c r="N12" s="23">
        <f t="shared" si="2"/>
        <v>8193907.3194022151</v>
      </c>
      <c r="O12" s="23">
        <f t="shared" ref="O12" si="3">O6+O11</f>
        <v>8555159.5693983193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28"/>
      <c r="FQ12" s="28"/>
      <c r="FR12" s="28"/>
    </row>
    <row r="13" spans="1:175" s="1" customFormat="1" ht="15.75" x14ac:dyDescent="0.25">
      <c r="A13" s="12" t="s">
        <v>32</v>
      </c>
      <c r="B13" s="13" t="s">
        <v>4</v>
      </c>
      <c r="C13" s="14">
        <v>4454729.1896071006</v>
      </c>
      <c r="D13" s="14">
        <v>5253032.1867405297</v>
      </c>
      <c r="E13" s="14">
        <v>5804854.5287915058</v>
      </c>
      <c r="F13" s="14">
        <v>6095452.0279938774</v>
      </c>
      <c r="G13" s="14">
        <v>7207707.7344098305</v>
      </c>
      <c r="H13" s="14">
        <v>8335397.7791364118</v>
      </c>
      <c r="I13" s="14">
        <v>8502460.4612294845</v>
      </c>
      <c r="J13" s="14">
        <v>9786742.6925091036</v>
      </c>
      <c r="K13" s="14">
        <v>9262143.3838176616</v>
      </c>
      <c r="L13" s="14">
        <v>8458156.0222366191</v>
      </c>
      <c r="M13" s="14">
        <v>9747940.0904064551</v>
      </c>
      <c r="N13" s="14">
        <v>10481113.916735433</v>
      </c>
      <c r="O13" s="14">
        <v>11169815.851301309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S13" s="2"/>
    </row>
    <row r="14" spans="1:175" ht="30" x14ac:dyDescent="0.25">
      <c r="A14" s="18" t="s">
        <v>33</v>
      </c>
      <c r="B14" s="16" t="s">
        <v>5</v>
      </c>
      <c r="C14" s="21">
        <v>229047.77023444977</v>
      </c>
      <c r="D14" s="21">
        <v>138997.84111893724</v>
      </c>
      <c r="E14" s="21">
        <v>120188.36078877957</v>
      </c>
      <c r="F14" s="21">
        <v>134632.1537192947</v>
      </c>
      <c r="G14" s="21">
        <v>121977.29474884429</v>
      </c>
      <c r="H14" s="21">
        <v>146739.4107072422</v>
      </c>
      <c r="I14" s="21">
        <v>182919.15249747998</v>
      </c>
      <c r="J14" s="21">
        <v>174295.27540217049</v>
      </c>
      <c r="K14" s="21">
        <v>194296.51603918499</v>
      </c>
      <c r="L14" s="21">
        <v>171080.74167104147</v>
      </c>
      <c r="M14" s="21">
        <v>198074.77562242647</v>
      </c>
      <c r="N14" s="21">
        <v>229221.76584742582</v>
      </c>
      <c r="O14" s="21">
        <v>241993.82461879769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3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3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3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1"/>
      <c r="FQ14" s="1"/>
      <c r="FR14" s="1"/>
    </row>
    <row r="15" spans="1:175" ht="15.75" x14ac:dyDescent="0.25">
      <c r="A15" s="18" t="s">
        <v>34</v>
      </c>
      <c r="B15" s="16" t="s">
        <v>6</v>
      </c>
      <c r="C15" s="21">
        <v>2839050.8934830818</v>
      </c>
      <c r="D15" s="21">
        <v>2612668.6721345186</v>
      </c>
      <c r="E15" s="21">
        <v>2864570.0587741812</v>
      </c>
      <c r="F15" s="21">
        <v>2815256.1356513822</v>
      </c>
      <c r="G15" s="21">
        <v>2758253.896425765</v>
      </c>
      <c r="H15" s="21">
        <v>2921830.6239604759</v>
      </c>
      <c r="I15" s="21">
        <v>3103562.5354390289</v>
      </c>
      <c r="J15" s="21">
        <v>3365912.5295770098</v>
      </c>
      <c r="K15" s="21">
        <v>3360489.2227037521</v>
      </c>
      <c r="L15" s="21">
        <v>3039934.8379396582</v>
      </c>
      <c r="M15" s="21">
        <v>3572362.5662466059</v>
      </c>
      <c r="N15" s="21">
        <v>3863941.582863668</v>
      </c>
      <c r="O15" s="21">
        <v>4214624.8866858706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3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3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3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1"/>
      <c r="FQ15" s="1"/>
      <c r="FR15" s="1"/>
    </row>
    <row r="16" spans="1:175" s="29" customFormat="1" ht="15.75" x14ac:dyDescent="0.25">
      <c r="A16" s="30"/>
      <c r="B16" s="31" t="s">
        <v>29</v>
      </c>
      <c r="C16" s="23">
        <f>+C13+C14+C15</f>
        <v>7522827.8533246322</v>
      </c>
      <c r="D16" s="23">
        <f t="shared" ref="D16:K16" si="4">+D13+D14+D15</f>
        <v>8004698.6999939857</v>
      </c>
      <c r="E16" s="23">
        <f t="shared" si="4"/>
        <v>8789612.9483544659</v>
      </c>
      <c r="F16" s="23">
        <f t="shared" si="4"/>
        <v>9045340.3173645549</v>
      </c>
      <c r="G16" s="23">
        <f t="shared" si="4"/>
        <v>10087938.925584439</v>
      </c>
      <c r="H16" s="23">
        <f t="shared" si="4"/>
        <v>11403967.813804131</v>
      </c>
      <c r="I16" s="23">
        <f t="shared" si="4"/>
        <v>11788942.149165994</v>
      </c>
      <c r="J16" s="23">
        <f t="shared" si="4"/>
        <v>13326950.497488283</v>
      </c>
      <c r="K16" s="23">
        <f t="shared" si="4"/>
        <v>12816929.122560598</v>
      </c>
      <c r="L16" s="23">
        <f t="shared" ref="L16:N16" si="5">+L13+L14+L15</f>
        <v>11669171.601847317</v>
      </c>
      <c r="M16" s="23">
        <f t="shared" si="5"/>
        <v>13518377.432275487</v>
      </c>
      <c r="N16" s="23">
        <f t="shared" si="5"/>
        <v>14574277.265446527</v>
      </c>
      <c r="O16" s="23">
        <f t="shared" ref="O16" si="6">+O13+O14+O15</f>
        <v>15626434.562605977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27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27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27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28"/>
      <c r="FQ16" s="28"/>
      <c r="FR16" s="28"/>
    </row>
    <row r="17" spans="1:175" s="28" customFormat="1" ht="30" x14ac:dyDescent="0.25">
      <c r="A17" s="24" t="s">
        <v>35</v>
      </c>
      <c r="B17" s="25" t="s">
        <v>7</v>
      </c>
      <c r="C17" s="26">
        <f>C18+C19</f>
        <v>3162514.617737371</v>
      </c>
      <c r="D17" s="26">
        <f t="shared" ref="D17:K17" si="7">D18+D19</f>
        <v>3451158.6121909968</v>
      </c>
      <c r="E17" s="26">
        <f t="shared" si="7"/>
        <v>3643298.4661615668</v>
      </c>
      <c r="F17" s="26">
        <f t="shared" si="7"/>
        <v>4088483.1106291269</v>
      </c>
      <c r="G17" s="26">
        <f t="shared" si="7"/>
        <v>4745355.7987791523</v>
      </c>
      <c r="H17" s="26">
        <f t="shared" si="7"/>
        <v>5273610.4338371614</v>
      </c>
      <c r="I17" s="26">
        <f t="shared" si="7"/>
        <v>5928505.8554754313</v>
      </c>
      <c r="J17" s="26">
        <f t="shared" si="7"/>
        <v>6503096.6264928011</v>
      </c>
      <c r="K17" s="26">
        <f t="shared" si="7"/>
        <v>6971815.7648447994</v>
      </c>
      <c r="L17" s="26">
        <f t="shared" ref="L17:N17" si="8">L18+L19</f>
        <v>5451621.681121463</v>
      </c>
      <c r="M17" s="26">
        <f t="shared" si="8"/>
        <v>5828850.3747551981</v>
      </c>
      <c r="N17" s="26">
        <f t="shared" si="8"/>
        <v>6414173.3382379478</v>
      </c>
      <c r="O17" s="26">
        <f t="shared" ref="O17" si="9">O18+O19</f>
        <v>7370513.9403705606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S17" s="29"/>
    </row>
    <row r="18" spans="1:175" ht="15.75" x14ac:dyDescent="0.25">
      <c r="A18" s="15">
        <v>6.1</v>
      </c>
      <c r="B18" s="16" t="s">
        <v>8</v>
      </c>
      <c r="C18" s="21">
        <v>3048636.5014294474</v>
      </c>
      <c r="D18" s="21">
        <v>3334716.4969201824</v>
      </c>
      <c r="E18" s="21">
        <v>3526527.5582116847</v>
      </c>
      <c r="F18" s="21">
        <v>3968131.4059348232</v>
      </c>
      <c r="G18" s="21">
        <v>4612395.8262662869</v>
      </c>
      <c r="H18" s="21">
        <v>5130292.6881306954</v>
      </c>
      <c r="I18" s="21">
        <v>5774574.3622879842</v>
      </c>
      <c r="J18" s="21">
        <v>6343606.24300576</v>
      </c>
      <c r="K18" s="21">
        <v>6801429.2045100043</v>
      </c>
      <c r="L18" s="21">
        <v>5382280.459192453</v>
      </c>
      <c r="M18" s="21">
        <v>5726862.8502596393</v>
      </c>
      <c r="N18" s="21">
        <v>6314433.3868116587</v>
      </c>
      <c r="O18" s="21">
        <v>7262491.9484281763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1"/>
      <c r="FQ18" s="1"/>
      <c r="FR18" s="1"/>
    </row>
    <row r="19" spans="1:175" ht="15.75" x14ac:dyDescent="0.25">
      <c r="A19" s="15">
        <v>6.2</v>
      </c>
      <c r="B19" s="16" t="s">
        <v>9</v>
      </c>
      <c r="C19" s="21">
        <v>113878.11630792356</v>
      </c>
      <c r="D19" s="21">
        <v>116442.11527081438</v>
      </c>
      <c r="E19" s="21">
        <v>116770.90794988188</v>
      </c>
      <c r="F19" s="21">
        <v>120351.7046943039</v>
      </c>
      <c r="G19" s="21">
        <v>132959.97251286506</v>
      </c>
      <c r="H19" s="21">
        <v>143317.74570646576</v>
      </c>
      <c r="I19" s="21">
        <v>153931.49318744687</v>
      </c>
      <c r="J19" s="21">
        <v>159490.38348704154</v>
      </c>
      <c r="K19" s="21">
        <v>170386.56033479469</v>
      </c>
      <c r="L19" s="21">
        <v>69341.221929010426</v>
      </c>
      <c r="M19" s="21">
        <v>101987.52449555843</v>
      </c>
      <c r="N19" s="21">
        <v>99739.951426288957</v>
      </c>
      <c r="O19" s="21">
        <v>108021.99194238396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1"/>
      <c r="FQ19" s="1"/>
      <c r="FR19" s="1"/>
    </row>
    <row r="20" spans="1:175" s="28" customFormat="1" ht="45" x14ac:dyDescent="0.25">
      <c r="A20" s="33" t="s">
        <v>36</v>
      </c>
      <c r="B20" s="34" t="s">
        <v>10</v>
      </c>
      <c r="C20" s="26">
        <f>SUM(C21:C27)</f>
        <v>1497704.3367471136</v>
      </c>
      <c r="D20" s="26">
        <f t="shared" ref="D20:N20" si="10">SUM(D21:D27)</f>
        <v>1629542.6247176081</v>
      </c>
      <c r="E20" s="26">
        <f t="shared" si="10"/>
        <v>1720861.9384916686</v>
      </c>
      <c r="F20" s="26">
        <f t="shared" si="10"/>
        <v>1937766.2253906899</v>
      </c>
      <c r="G20" s="26">
        <f t="shared" si="10"/>
        <v>2074906.5372021659</v>
      </c>
      <c r="H20" s="26">
        <f t="shared" si="10"/>
        <v>2071034.3207691447</v>
      </c>
      <c r="I20" s="26">
        <f t="shared" si="10"/>
        <v>2005975.4053349653</v>
      </c>
      <c r="J20" s="26">
        <f t="shared" si="10"/>
        <v>2022700.2966456774</v>
      </c>
      <c r="K20" s="26">
        <f t="shared" si="10"/>
        <v>2072632.9257620713</v>
      </c>
      <c r="L20" s="26">
        <f t="shared" si="10"/>
        <v>1678715.0263769543</v>
      </c>
      <c r="M20" s="26">
        <f t="shared" si="10"/>
        <v>2026191.7455462827</v>
      </c>
      <c r="N20" s="26">
        <f t="shared" si="10"/>
        <v>2151931.0381946773</v>
      </c>
      <c r="O20" s="26">
        <f t="shared" ref="O20" si="11">SUM(O21:O27)</f>
        <v>2413228.9522380251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S20" s="29"/>
    </row>
    <row r="21" spans="1:175" ht="15.75" x14ac:dyDescent="0.25">
      <c r="A21" s="15">
        <v>7.1</v>
      </c>
      <c r="B21" s="16" t="s">
        <v>11</v>
      </c>
      <c r="C21" s="21">
        <v>176469.99999999997</v>
      </c>
      <c r="D21" s="21">
        <v>215140</v>
      </c>
      <c r="E21" s="21">
        <v>203421</v>
      </c>
      <c r="F21" s="21">
        <v>222386</v>
      </c>
      <c r="G21" s="21">
        <v>219265</v>
      </c>
      <c r="H21" s="21">
        <v>166126.00000000003</v>
      </c>
      <c r="I21" s="21">
        <v>125210.00872119972</v>
      </c>
      <c r="J21" s="21">
        <v>95966.899329591703</v>
      </c>
      <c r="K21" s="21">
        <v>46122.714409384163</v>
      </c>
      <c r="L21" s="21">
        <v>-16037.089174927063</v>
      </c>
      <c r="M21" s="21">
        <v>20387.454211293607</v>
      </c>
      <c r="N21" s="21">
        <v>40626.460521279798</v>
      </c>
      <c r="O21" s="21">
        <v>91756.777946303962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1"/>
      <c r="FQ21" s="1"/>
      <c r="FR21" s="1"/>
    </row>
    <row r="22" spans="1:175" ht="15.75" x14ac:dyDescent="0.25">
      <c r="A22" s="15">
        <v>7.2</v>
      </c>
      <c r="B22" s="16" t="s">
        <v>12</v>
      </c>
      <c r="C22" s="21">
        <v>935221.50923363294</v>
      </c>
      <c r="D22" s="21">
        <v>1014242.9560527322</v>
      </c>
      <c r="E22" s="21">
        <v>1091312.8629562722</v>
      </c>
      <c r="F22" s="21">
        <v>1222945.0521860835</v>
      </c>
      <c r="G22" s="21">
        <v>1290277.9769758172</v>
      </c>
      <c r="H22" s="21">
        <v>1361596.2074507312</v>
      </c>
      <c r="I22" s="21">
        <v>1384728.6494411081</v>
      </c>
      <c r="J22" s="21">
        <v>1406878.409329813</v>
      </c>
      <c r="K22" s="21">
        <v>1464579.8420587943</v>
      </c>
      <c r="L22" s="21">
        <v>1174653.6097634526</v>
      </c>
      <c r="M22" s="21">
        <v>1441637.4265220938</v>
      </c>
      <c r="N22" s="21">
        <v>1523492.2695479926</v>
      </c>
      <c r="O22" s="21">
        <v>1720439.5864931997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1"/>
      <c r="FQ22" s="1"/>
      <c r="FR22" s="1"/>
    </row>
    <row r="23" spans="1:175" ht="15.75" x14ac:dyDescent="0.25">
      <c r="A23" s="15">
        <v>7.3</v>
      </c>
      <c r="B23" s="16" t="s">
        <v>13</v>
      </c>
      <c r="C23" s="17"/>
      <c r="D23" s="17"/>
      <c r="E23" s="17"/>
      <c r="F23" s="17"/>
      <c r="G23" s="17"/>
      <c r="H23" s="17"/>
      <c r="I23" s="17"/>
      <c r="J23" s="14"/>
      <c r="K23" s="14"/>
      <c r="L23" s="14"/>
      <c r="M23" s="14"/>
      <c r="N23" s="14"/>
      <c r="O23" s="1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1"/>
      <c r="FQ23" s="1"/>
      <c r="FR23" s="1"/>
    </row>
    <row r="24" spans="1:175" ht="15.75" x14ac:dyDescent="0.25">
      <c r="A24" s="15">
        <v>7.4</v>
      </c>
      <c r="B24" s="16" t="s">
        <v>14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-3.0987495917194741E-2</v>
      </c>
      <c r="M24" s="21">
        <v>0.12602306405096142</v>
      </c>
      <c r="N24" s="21">
        <v>0.11815226758622432</v>
      </c>
      <c r="O24" s="21">
        <v>0.11574777639957201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1"/>
      <c r="FQ24" s="1"/>
      <c r="FR24" s="1"/>
    </row>
    <row r="25" spans="1:175" ht="30" x14ac:dyDescent="0.25">
      <c r="A25" s="15">
        <v>7.5</v>
      </c>
      <c r="B25" s="16" t="s">
        <v>15</v>
      </c>
      <c r="C25" s="21">
        <v>129626.07708350306</v>
      </c>
      <c r="D25" s="21">
        <v>140011.49780599994</v>
      </c>
      <c r="E25" s="21">
        <v>141502.78171281115</v>
      </c>
      <c r="F25" s="21">
        <v>164010.51927593516</v>
      </c>
      <c r="G25" s="21">
        <v>171594.26581653979</v>
      </c>
      <c r="H25" s="21">
        <v>182508.24687824928</v>
      </c>
      <c r="I25" s="21">
        <v>185574.74460095484</v>
      </c>
      <c r="J25" s="21">
        <v>191294.9168759608</v>
      </c>
      <c r="K25" s="21">
        <v>202550.31521737971</v>
      </c>
      <c r="L25" s="21">
        <v>203433.50486095506</v>
      </c>
      <c r="M25" s="21">
        <v>210301.10635235268</v>
      </c>
      <c r="N25" s="21">
        <v>222005.21451468923</v>
      </c>
      <c r="O25" s="21">
        <v>230818.5652371344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1"/>
      <c r="FQ25" s="1"/>
      <c r="FR25" s="1"/>
    </row>
    <row r="26" spans="1:175" ht="15.75" x14ac:dyDescent="0.25">
      <c r="A26" s="15">
        <v>7.6</v>
      </c>
      <c r="B26" s="16" t="s">
        <v>16</v>
      </c>
      <c r="C26" s="21">
        <v>10261.529576085211</v>
      </c>
      <c r="D26" s="21">
        <v>10773.217751484981</v>
      </c>
      <c r="E26" s="21">
        <v>10447.167714724055</v>
      </c>
      <c r="F26" s="21">
        <v>9820.0139138120394</v>
      </c>
      <c r="G26" s="21">
        <v>10630.279535248163</v>
      </c>
      <c r="H26" s="21">
        <v>10196.968051804603</v>
      </c>
      <c r="I26" s="21">
        <v>8717.0303957655578</v>
      </c>
      <c r="J26" s="21">
        <v>11278.066399632184</v>
      </c>
      <c r="K26" s="21">
        <v>12083.740219297089</v>
      </c>
      <c r="L26" s="21">
        <v>13254.70205978316</v>
      </c>
      <c r="M26" s="21">
        <v>12767.01945881207</v>
      </c>
      <c r="N26" s="21">
        <v>10953.559360963887</v>
      </c>
      <c r="O26" s="21">
        <v>11238.351904348947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1"/>
      <c r="FQ26" s="1"/>
      <c r="FR26" s="1"/>
    </row>
    <row r="27" spans="1:175" ht="30" x14ac:dyDescent="0.25">
      <c r="A27" s="15">
        <v>7.7</v>
      </c>
      <c r="B27" s="16" t="s">
        <v>17</v>
      </c>
      <c r="C27" s="21">
        <v>246125.2208538925</v>
      </c>
      <c r="D27" s="21">
        <v>249374.95310739079</v>
      </c>
      <c r="E27" s="21">
        <v>274178.12610786106</v>
      </c>
      <c r="F27" s="21">
        <v>318604.64001485915</v>
      </c>
      <c r="G27" s="21">
        <v>383139.01487456064</v>
      </c>
      <c r="H27" s="21">
        <v>350606.89838835946</v>
      </c>
      <c r="I27" s="21">
        <v>301744.97217593691</v>
      </c>
      <c r="J27" s="21">
        <v>317282.00471067964</v>
      </c>
      <c r="K27" s="21">
        <v>347296.31385721581</v>
      </c>
      <c r="L27" s="21">
        <v>303410.3298551864</v>
      </c>
      <c r="M27" s="21">
        <v>341098.61297866632</v>
      </c>
      <c r="N27" s="21">
        <v>354853.41609748395</v>
      </c>
      <c r="O27" s="21">
        <v>358975.55490926176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1"/>
      <c r="FQ27" s="1"/>
      <c r="FR27" s="1"/>
    </row>
    <row r="28" spans="1:175" ht="15.75" x14ac:dyDescent="0.25">
      <c r="A28" s="18" t="s">
        <v>37</v>
      </c>
      <c r="B28" s="16" t="s">
        <v>18</v>
      </c>
      <c r="C28" s="21">
        <v>1147252</v>
      </c>
      <c r="D28" s="21">
        <v>1272448</v>
      </c>
      <c r="E28" s="21">
        <v>1409245</v>
      </c>
      <c r="F28" s="21">
        <v>1563737</v>
      </c>
      <c r="G28" s="21">
        <v>1796281.1746036415</v>
      </c>
      <c r="H28" s="21">
        <v>1967791</v>
      </c>
      <c r="I28" s="21">
        <v>1660365.2378694594</v>
      </c>
      <c r="J28" s="21">
        <v>2043503.7420389846</v>
      </c>
      <c r="K28" s="21">
        <v>2160857.8701629778</v>
      </c>
      <c r="L28" s="21">
        <v>2334425.5272365059</v>
      </c>
      <c r="M28" s="21">
        <v>2324701.4997777087</v>
      </c>
      <c r="N28" s="21">
        <v>2829357.5479448377</v>
      </c>
      <c r="O28" s="21">
        <v>2913521.2894591014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1"/>
      <c r="FQ28" s="1"/>
      <c r="FR28" s="1"/>
    </row>
    <row r="29" spans="1:175" ht="45" x14ac:dyDescent="0.25">
      <c r="A29" s="18" t="s">
        <v>38</v>
      </c>
      <c r="B29" s="16" t="s">
        <v>19</v>
      </c>
      <c r="C29" s="21">
        <v>3577654.5589088937</v>
      </c>
      <c r="D29" s="21">
        <v>4048175.574861832</v>
      </c>
      <c r="E29" s="21">
        <v>4736923.0646160273</v>
      </c>
      <c r="F29" s="21">
        <v>4985167.3589459304</v>
      </c>
      <c r="G29" s="21">
        <v>5453910.6981342407</v>
      </c>
      <c r="H29" s="21">
        <v>5932663.2862961609</v>
      </c>
      <c r="I29" s="21">
        <v>6223700.0505553475</v>
      </c>
      <c r="J29" s="21">
        <v>6579634.3127429103</v>
      </c>
      <c r="K29" s="21">
        <v>6784216.2141507547</v>
      </c>
      <c r="L29" s="21">
        <v>6241799.6791539779</v>
      </c>
      <c r="M29" s="21">
        <v>7312036.7456122478</v>
      </c>
      <c r="N29" s="21">
        <v>7778270.3457506588</v>
      </c>
      <c r="O29" s="21">
        <v>8450874.4202292413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1"/>
      <c r="FQ29" s="1"/>
      <c r="FR29" s="1"/>
    </row>
    <row r="30" spans="1:175" ht="15.75" x14ac:dyDescent="0.25">
      <c r="A30" s="18" t="s">
        <v>39</v>
      </c>
      <c r="B30" s="16" t="s">
        <v>54</v>
      </c>
      <c r="C30" s="21">
        <v>563445.97006066993</v>
      </c>
      <c r="D30" s="21">
        <v>588556.179258305</v>
      </c>
      <c r="E30" s="21">
        <v>588636.44082187128</v>
      </c>
      <c r="F30" s="21">
        <v>667418.49794735573</v>
      </c>
      <c r="G30" s="21">
        <v>691045.42288942204</v>
      </c>
      <c r="H30" s="21">
        <v>734481.76156583638</v>
      </c>
      <c r="I30" s="21">
        <v>841483.59080230654</v>
      </c>
      <c r="J30" s="21">
        <v>880971.49183504004</v>
      </c>
      <c r="K30" s="21">
        <v>941791.9635729983</v>
      </c>
      <c r="L30" s="21">
        <v>917855.70287029399</v>
      </c>
      <c r="M30" s="21">
        <v>972897.02825351327</v>
      </c>
      <c r="N30" s="21">
        <v>1053319.9789653723</v>
      </c>
      <c r="O30" s="21">
        <v>1048896.87187344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1"/>
      <c r="FQ30" s="1"/>
      <c r="FR30" s="1"/>
    </row>
    <row r="31" spans="1:175" ht="15.75" x14ac:dyDescent="0.25">
      <c r="A31" s="18" t="s">
        <v>40</v>
      </c>
      <c r="B31" s="16" t="s">
        <v>20</v>
      </c>
      <c r="C31" s="21">
        <v>1196179.4366543719</v>
      </c>
      <c r="D31" s="21">
        <v>1306686.3225678336</v>
      </c>
      <c r="E31" s="21">
        <v>1361177.628153366</v>
      </c>
      <c r="F31" s="21">
        <v>1566156.0395427432</v>
      </c>
      <c r="G31" s="21">
        <v>1635714.3782873789</v>
      </c>
      <c r="H31" s="21">
        <v>1778377.0617873645</v>
      </c>
      <c r="I31" s="38">
        <v>2033307.502465989</v>
      </c>
      <c r="J31" s="21">
        <v>2058974.7472340164</v>
      </c>
      <c r="K31" s="21">
        <v>2208196.6296525723</v>
      </c>
      <c r="L31" s="21">
        <v>1864716.80997269</v>
      </c>
      <c r="M31" s="21">
        <v>2103460.0460257572</v>
      </c>
      <c r="N31" s="21">
        <v>2289172.7140312181</v>
      </c>
      <c r="O31" s="21">
        <v>2406853.2433089875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1"/>
      <c r="FQ31" s="1"/>
      <c r="FR31" s="1"/>
    </row>
    <row r="32" spans="1:175" s="29" customFormat="1" ht="15.75" x14ac:dyDescent="0.25">
      <c r="A32" s="30"/>
      <c r="B32" s="31" t="s">
        <v>30</v>
      </c>
      <c r="C32" s="23">
        <f>C17+C20+C28+C29+C30+C31</f>
        <v>11144750.920108423</v>
      </c>
      <c r="D32" s="23">
        <f t="shared" ref="D32:M32" si="12">D17+D20+D28+D29+D30+D31</f>
        <v>12296567.313596576</v>
      </c>
      <c r="E32" s="23">
        <f t="shared" si="12"/>
        <v>13460142.538244501</v>
      </c>
      <c r="F32" s="23">
        <f t="shared" si="12"/>
        <v>14808728.232455846</v>
      </c>
      <c r="G32" s="23">
        <f t="shared" si="12"/>
        <v>16397214.009896003</v>
      </c>
      <c r="H32" s="23">
        <f t="shared" si="12"/>
        <v>17757957.864255667</v>
      </c>
      <c r="I32" s="23">
        <f t="shared" si="12"/>
        <v>18693337.642503496</v>
      </c>
      <c r="J32" s="23">
        <f t="shared" si="12"/>
        <v>20088881.216989428</v>
      </c>
      <c r="K32" s="23">
        <f t="shared" si="12"/>
        <v>21139511.368146174</v>
      </c>
      <c r="L32" s="23">
        <f t="shared" si="12"/>
        <v>18489134.426731884</v>
      </c>
      <c r="M32" s="23">
        <f t="shared" si="12"/>
        <v>20568137.439970709</v>
      </c>
      <c r="N32" s="23">
        <f t="shared" ref="N32" si="13">N17+N20+N28+N29+N30+N31</f>
        <v>22516224.963124715</v>
      </c>
      <c r="O32" s="23">
        <f t="shared" ref="O32" si="14">O17+O20+O28+O29+O30+O31</f>
        <v>24603888.717479356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32"/>
      <c r="FN32" s="32"/>
      <c r="FO32" s="32"/>
      <c r="FP32" s="28"/>
      <c r="FQ32" s="28"/>
      <c r="FR32" s="28"/>
    </row>
    <row r="33" spans="1:175" s="28" customFormat="1" ht="15.75" x14ac:dyDescent="0.25">
      <c r="A33" s="24" t="s">
        <v>27</v>
      </c>
      <c r="B33" s="35" t="s">
        <v>51</v>
      </c>
      <c r="C33" s="26">
        <f>C6+C11+C13+C14+C15+C17+C20+C28+C29+C30+C31</f>
        <v>24768858.928115439</v>
      </c>
      <c r="D33" s="26">
        <f t="shared" ref="D33:M33" si="15">D6+D11+D13+D14+D15+D17+D20+D28+D29+D30+D31</f>
        <v>26244487.541811086</v>
      </c>
      <c r="E33" s="26">
        <f t="shared" si="15"/>
        <v>28348323.992239192</v>
      </c>
      <c r="F33" s="26">
        <f t="shared" si="15"/>
        <v>29779385.405874796</v>
      </c>
      <c r="G33" s="26">
        <f t="shared" si="15"/>
        <v>32670345.469889823</v>
      </c>
      <c r="H33" s="26">
        <f t="shared" si="15"/>
        <v>35895645.311953492</v>
      </c>
      <c r="I33" s="26">
        <f t="shared" si="15"/>
        <v>37682940.758898363</v>
      </c>
      <c r="J33" s="26">
        <f t="shared" si="15"/>
        <v>41231409.18232847</v>
      </c>
      <c r="K33" s="26">
        <f t="shared" si="15"/>
        <v>42224885.396082133</v>
      </c>
      <c r="L33" s="26">
        <f t="shared" si="15"/>
        <v>38231847.148944296</v>
      </c>
      <c r="M33" s="26">
        <f t="shared" si="15"/>
        <v>42011277.028180793</v>
      </c>
      <c r="N33" s="26">
        <f t="shared" ref="N33" si="16">N6+N11+N13+N14+N15+N17+N20+N28+N29+N30+N31</f>
        <v>45284409.547973454</v>
      </c>
      <c r="O33" s="26">
        <f t="shared" ref="O33" si="17">O6+O11+O13+O14+O15+O17+O20+O28+O29+O30+O31</f>
        <v>48785482.849483654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S33" s="29"/>
    </row>
    <row r="34" spans="1:175" s="29" customFormat="1" ht="15.75" x14ac:dyDescent="0.25">
      <c r="A34" s="36" t="s">
        <v>43</v>
      </c>
      <c r="B34" s="37" t="s">
        <v>25</v>
      </c>
      <c r="C34" s="23">
        <f>GSVA_const!C34</f>
        <v>3321210.1401244281</v>
      </c>
      <c r="D34" s="23">
        <f>GSVA_const!D34</f>
        <v>3814472.2858889909</v>
      </c>
      <c r="E34" s="23">
        <f>GSVA_const!E34</f>
        <v>4059076.273805229</v>
      </c>
      <c r="F34" s="23">
        <f>GSVA_const!F34</f>
        <v>4439807.7189423246</v>
      </c>
      <c r="G34" s="23">
        <f>GSVA_const!G34</f>
        <v>5200196.6127654118</v>
      </c>
      <c r="H34" s="23">
        <f>GSVA_const!H34</f>
        <v>5878963.8753235741</v>
      </c>
      <c r="I34" s="23">
        <f>GSVA_const!I34</f>
        <v>6236563.4733767686</v>
      </c>
      <c r="J34" s="23">
        <f>GSVA_const!J34</f>
        <v>7075538.3147022109</v>
      </c>
      <c r="K34" s="23">
        <f>GSVA_const!K34</f>
        <v>7113030.8714634199</v>
      </c>
      <c r="L34" s="23">
        <f>GSVA_const!L34</f>
        <v>6224773.2331877658</v>
      </c>
      <c r="M34" s="23">
        <f>GSVA_const!M34</f>
        <v>6879003.4050733186</v>
      </c>
      <c r="N34" s="23">
        <f>GSVA_const!N34</f>
        <v>7471705.7276850045</v>
      </c>
      <c r="O34" s="23">
        <f>GSVA_const!O34</f>
        <v>8220019.2450997913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2"/>
      <c r="FK34" s="32"/>
      <c r="FL34" s="32"/>
      <c r="FM34" s="32"/>
      <c r="FN34" s="32"/>
    </row>
    <row r="35" spans="1:175" s="29" customFormat="1" ht="15.75" x14ac:dyDescent="0.25">
      <c r="A35" s="36" t="s">
        <v>44</v>
      </c>
      <c r="B35" s="37" t="s">
        <v>24</v>
      </c>
      <c r="C35" s="23">
        <f>GSVA_const!C35</f>
        <v>974820.99999999988</v>
      </c>
      <c r="D35" s="23">
        <f>GSVA_const!D35</f>
        <v>1083337.782339615</v>
      </c>
      <c r="E35" s="23">
        <f>GSVA_const!E35</f>
        <v>914280.5835489817</v>
      </c>
      <c r="F35" s="23">
        <f>GSVA_const!F35</f>
        <v>883268.37676105462</v>
      </c>
      <c r="G35" s="23">
        <f>GSVA_const!G35</f>
        <v>600517.57797430432</v>
      </c>
      <c r="H35" s="23">
        <f>GSVA_const!H35</f>
        <v>569147.6780122132</v>
      </c>
      <c r="I35" s="23">
        <f>GSVA_const!I35</f>
        <v>478776.53390597814</v>
      </c>
      <c r="J35" s="23">
        <f>GSVA_const!J35</f>
        <v>468573.56633246137</v>
      </c>
      <c r="K35" s="23">
        <f>GSVA_const!K35</f>
        <v>488953.59558124794</v>
      </c>
      <c r="L35" s="23">
        <f>GSVA_const!L35</f>
        <v>721493.90937005496</v>
      </c>
      <c r="M35" s="23">
        <f>GSVA_const!M35</f>
        <v>848566.20387369662</v>
      </c>
      <c r="N35" s="23">
        <f>GSVA_const!N35</f>
        <v>842617.84313297807</v>
      </c>
      <c r="O35" s="23">
        <f>GSVA_const!O35</f>
        <v>868732.28615204175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32"/>
      <c r="FC35" s="32"/>
      <c r="FD35" s="32"/>
      <c r="FE35" s="32"/>
      <c r="FF35" s="32"/>
      <c r="FG35" s="32"/>
      <c r="FH35" s="32"/>
      <c r="FI35" s="32"/>
      <c r="FJ35" s="32"/>
      <c r="FK35" s="32"/>
      <c r="FL35" s="32"/>
      <c r="FM35" s="32"/>
      <c r="FN35" s="32"/>
    </row>
    <row r="36" spans="1:175" s="29" customFormat="1" ht="15.75" x14ac:dyDescent="0.25">
      <c r="A36" s="36" t="s">
        <v>45</v>
      </c>
      <c r="B36" s="37" t="s">
        <v>63</v>
      </c>
      <c r="C36" s="23">
        <f>C33+C34-C35</f>
        <v>27115248.068239868</v>
      </c>
      <c r="D36" s="23">
        <f t="shared" ref="D36:O36" si="18">D33+D34-D35</f>
        <v>28975622.045360465</v>
      </c>
      <c r="E36" s="23">
        <f t="shared" si="18"/>
        <v>31493119.682495441</v>
      </c>
      <c r="F36" s="23">
        <f t="shared" si="18"/>
        <v>33335924.748056062</v>
      </c>
      <c r="G36" s="23">
        <f t="shared" si="18"/>
        <v>37270024.504680932</v>
      </c>
      <c r="H36" s="23">
        <f t="shared" si="18"/>
        <v>41205461.509264849</v>
      </c>
      <c r="I36" s="23">
        <f t="shared" si="18"/>
        <v>43440727.698369153</v>
      </c>
      <c r="J36" s="23">
        <f t="shared" si="18"/>
        <v>47838373.930698223</v>
      </c>
      <c r="K36" s="23">
        <f t="shared" si="18"/>
        <v>48848962.671964303</v>
      </c>
      <c r="L36" s="23">
        <f t="shared" si="18"/>
        <v>43735126.472762004</v>
      </c>
      <c r="M36" s="23">
        <f t="shared" si="18"/>
        <v>48041714.229380414</v>
      </c>
      <c r="N36" s="23">
        <f t="shared" si="18"/>
        <v>51913497.432525478</v>
      </c>
      <c r="O36" s="23">
        <f t="shared" si="18"/>
        <v>56136769.808431402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  <c r="FG36" s="32"/>
      <c r="FH36" s="32"/>
      <c r="FI36" s="32"/>
      <c r="FJ36" s="32"/>
      <c r="FK36" s="32"/>
      <c r="FL36" s="32"/>
      <c r="FM36" s="32"/>
      <c r="FN36" s="32"/>
    </row>
    <row r="37" spans="1:175" s="29" customFormat="1" ht="15.75" x14ac:dyDescent="0.25">
      <c r="A37" s="36" t="s">
        <v>46</v>
      </c>
      <c r="B37" s="37" t="s">
        <v>42</v>
      </c>
      <c r="C37" s="23">
        <f>GSVA_cur!C37</f>
        <v>255600</v>
      </c>
      <c r="D37" s="23">
        <f>GSVA_cur!D37</f>
        <v>259220</v>
      </c>
      <c r="E37" s="23">
        <f>GSVA_cur!E37</f>
        <v>262900</v>
      </c>
      <c r="F37" s="23">
        <f>GSVA_cur!F37</f>
        <v>266620</v>
      </c>
      <c r="G37" s="23">
        <f>GSVA_cur!G37</f>
        <v>270400</v>
      </c>
      <c r="H37" s="23">
        <f>GSVA_cur!H37</f>
        <v>274230</v>
      </c>
      <c r="I37" s="23">
        <f>GSVA_cur!I37</f>
        <v>278110</v>
      </c>
      <c r="J37" s="23">
        <f>GSVA_cur!J37</f>
        <v>282060</v>
      </c>
      <c r="K37" s="23">
        <f>GSVA_cur!K37</f>
        <v>286060</v>
      </c>
      <c r="L37" s="23">
        <f>GSVA_cur!L37</f>
        <v>290110</v>
      </c>
      <c r="M37" s="23">
        <f>GSVA_cur!M37</f>
        <v>294220</v>
      </c>
      <c r="N37" s="23">
        <f>GSVA_cur!N37</f>
        <v>298400</v>
      </c>
      <c r="O37" s="23">
        <f>GSVA_cur!O37</f>
        <v>302640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</row>
    <row r="38" spans="1:175" s="29" customFormat="1" ht="15.75" x14ac:dyDescent="0.25">
      <c r="A38" s="36" t="s">
        <v>47</v>
      </c>
      <c r="B38" s="37" t="s">
        <v>64</v>
      </c>
      <c r="C38" s="23">
        <f>C36/C37*1000</f>
        <v>106084.6951026599</v>
      </c>
      <c r="D38" s="23">
        <f t="shared" ref="D38:M38" si="19">D36/D37*1000</f>
        <v>111780.04029534938</v>
      </c>
      <c r="E38" s="23">
        <f t="shared" si="19"/>
        <v>119791.25021869701</v>
      </c>
      <c r="F38" s="23">
        <f t="shared" si="19"/>
        <v>125031.59833491885</v>
      </c>
      <c r="G38" s="23">
        <f t="shared" si="19"/>
        <v>137832.9308605064</v>
      </c>
      <c r="H38" s="23">
        <f t="shared" si="19"/>
        <v>150258.76639778598</v>
      </c>
      <c r="I38" s="23">
        <f t="shared" si="19"/>
        <v>156199.80474765078</v>
      </c>
      <c r="J38" s="23">
        <f t="shared" si="19"/>
        <v>169603.53800857344</v>
      </c>
      <c r="K38" s="23">
        <f t="shared" si="19"/>
        <v>170764.74401162099</v>
      </c>
      <c r="L38" s="23">
        <f t="shared" si="19"/>
        <v>150753.59854111201</v>
      </c>
      <c r="M38" s="23">
        <f t="shared" si="19"/>
        <v>163285.00519808446</v>
      </c>
      <c r="N38" s="23">
        <f t="shared" ref="N38" si="20">N36/N37*1000</f>
        <v>173972.8466237449</v>
      </c>
      <c r="O38" s="23">
        <f t="shared" ref="O38" si="21">O36/O37*1000</f>
        <v>185490.25181215769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K38" s="32"/>
      <c r="BL38" s="32"/>
      <c r="BM38" s="32"/>
      <c r="BN38" s="32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</row>
    <row r="39" spans="1:175" x14ac:dyDescent="0.25">
      <c r="A39" s="2" t="s">
        <v>75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2" max="1048575" man="1"/>
    <brk id="38" max="1048575" man="1"/>
    <brk id="102" max="95" man="1"/>
    <brk id="138" max="1048575" man="1"/>
    <brk id="162" max="1048575" man="1"/>
    <brk id="170" max="9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GSVA_cur</vt:lpstr>
      <vt:lpstr>GSVA_const</vt:lpstr>
      <vt:lpstr>NSVA_cur</vt:lpstr>
      <vt:lpstr>NSVA_const</vt:lpstr>
      <vt:lpstr>GSVA_const!Print_Titles</vt:lpstr>
      <vt:lpstr>GSVA_cur!Print_Titles</vt:lpstr>
      <vt:lpstr>NSVA_const!Print_Titles</vt:lpstr>
      <vt:lpstr>NSVA_cur!Print_Titles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2024-08-16T06:26:47Z</dcterms:modified>
</cp:coreProperties>
</file>