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DE190CB5-7D29-4B84-94EF-B9CFF924650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6" i="1"/>
  <c r="O17" i="1"/>
  <c r="O20" i="1"/>
  <c r="O37" i="1"/>
  <c r="O6" i="11"/>
  <c r="O16" i="11"/>
  <c r="O17" i="11"/>
  <c r="O20" i="11"/>
  <c r="O34" i="11"/>
  <c r="O35" i="11"/>
  <c r="O37" i="11"/>
  <c r="O6" i="12"/>
  <c r="O12" i="12"/>
  <c r="O16" i="12"/>
  <c r="O17" i="12"/>
  <c r="O20" i="12"/>
  <c r="O34" i="12"/>
  <c r="O35" i="12"/>
  <c r="O37" i="12"/>
  <c r="O6" i="10"/>
  <c r="O16" i="10"/>
  <c r="O17" i="10"/>
  <c r="O20" i="10"/>
  <c r="O33" i="1" l="1"/>
  <c r="O36" i="1" s="1"/>
  <c r="O32" i="1"/>
  <c r="O32" i="12"/>
  <c r="O33" i="12"/>
  <c r="O32" i="11"/>
  <c r="O12" i="1"/>
  <c r="O32" i="10"/>
  <c r="O33" i="10"/>
  <c r="O36" i="10" s="1"/>
  <c r="O12" i="10"/>
  <c r="O12" i="11"/>
  <c r="O33" i="11"/>
  <c r="O36" i="12" l="1"/>
  <c r="O38" i="1"/>
  <c r="O38" i="10"/>
  <c r="O36" i="11"/>
  <c r="I2" i="1"/>
  <c r="I2" i="11"/>
  <c r="I2" i="12"/>
  <c r="I2" i="10"/>
  <c r="O38" i="12" l="1"/>
  <c r="O38" i="11"/>
  <c r="N34" i="12" l="1"/>
  <c r="N35" i="12"/>
  <c r="N37" i="12"/>
  <c r="N20" i="12"/>
  <c r="N34" i="11"/>
  <c r="N35" i="11"/>
  <c r="N37" i="11"/>
  <c r="N20" i="11"/>
  <c r="N20" i="1"/>
  <c r="N37" i="1"/>
  <c r="N20" i="10" l="1"/>
  <c r="N16" i="1"/>
  <c r="N17" i="1"/>
  <c r="N16" i="11"/>
  <c r="N17" i="11"/>
  <c r="N16" i="12"/>
  <c r="N17" i="12"/>
  <c r="N16" i="10"/>
  <c r="N17" i="10"/>
  <c r="N6" i="1"/>
  <c r="N6" i="11"/>
  <c r="N6" i="12"/>
  <c r="N6" i="10"/>
  <c r="N12" i="10" s="1"/>
  <c r="N32" i="12" l="1"/>
  <c r="N32" i="11"/>
  <c r="N32" i="1"/>
  <c r="N33" i="10"/>
  <c r="N33" i="12"/>
  <c r="N12" i="12"/>
  <c r="N33" i="11"/>
  <c r="N12" i="11"/>
  <c r="N33" i="1"/>
  <c r="N12" i="1"/>
  <c r="N3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M20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20" i="11"/>
  <c r="D37" i="1"/>
  <c r="E37" i="1"/>
  <c r="F37" i="1"/>
  <c r="G37" i="1"/>
  <c r="H37" i="1"/>
  <c r="I37" i="1"/>
  <c r="J37" i="1"/>
  <c r="K37" i="1"/>
  <c r="L37" i="1"/>
  <c r="M37" i="1"/>
  <c r="M20" i="1"/>
  <c r="M20" i="10"/>
  <c r="N36" i="12" l="1"/>
  <c r="N36" i="11"/>
  <c r="N36" i="10"/>
  <c r="N36" i="1"/>
  <c r="M17" i="1"/>
  <c r="M17" i="11"/>
  <c r="M17" i="12"/>
  <c r="M17" i="10"/>
  <c r="M16" i="1"/>
  <c r="M16" i="11"/>
  <c r="M16" i="12"/>
  <c r="M16" i="10"/>
  <c r="M6" i="1"/>
  <c r="M6" i="11"/>
  <c r="M6" i="12"/>
  <c r="M6" i="10"/>
  <c r="M32" i="12" l="1"/>
  <c r="N38" i="12"/>
  <c r="M32" i="11"/>
  <c r="M12" i="11"/>
  <c r="N38" i="11"/>
  <c r="M32" i="1"/>
  <c r="N38" i="10"/>
  <c r="M33" i="10"/>
  <c r="M12" i="10"/>
  <c r="M33" i="12"/>
  <c r="N38" i="1"/>
  <c r="M12" i="12"/>
  <c r="M33" i="11"/>
  <c r="M33" i="1"/>
  <c r="M12" i="1"/>
  <c r="M32" i="10"/>
  <c r="L17" i="12"/>
  <c r="L17" i="11"/>
  <c r="L17" i="1"/>
  <c r="L17" i="10"/>
  <c r="M36" i="12" l="1"/>
  <c r="M36" i="11"/>
  <c r="M36" i="10"/>
  <c r="M36" i="1"/>
  <c r="L20" i="1"/>
  <c r="L20" i="11"/>
  <c r="L20" i="12"/>
  <c r="L20" i="10"/>
  <c r="L16" i="1"/>
  <c r="L16" i="11"/>
  <c r="L16" i="12"/>
  <c r="L16" i="10"/>
  <c r="L6" i="1"/>
  <c r="L6" i="11"/>
  <c r="L6" i="12"/>
  <c r="L6" i="10"/>
  <c r="C35" i="11"/>
  <c r="C34" i="11"/>
  <c r="C37" i="11"/>
  <c r="K20" i="11"/>
  <c r="J20" i="11"/>
  <c r="I20" i="11"/>
  <c r="H20" i="11"/>
  <c r="G20" i="11"/>
  <c r="F20" i="11"/>
  <c r="E20" i="11"/>
  <c r="D20" i="11"/>
  <c r="C20" i="11"/>
  <c r="K17" i="11"/>
  <c r="J17" i="11"/>
  <c r="I17" i="11"/>
  <c r="H17" i="11"/>
  <c r="G17" i="11"/>
  <c r="F17" i="11"/>
  <c r="E17" i="11"/>
  <c r="D17" i="11"/>
  <c r="C17" i="11"/>
  <c r="K16" i="11"/>
  <c r="J16" i="11"/>
  <c r="I16" i="11"/>
  <c r="H16" i="11"/>
  <c r="G16" i="11"/>
  <c r="F16" i="11"/>
  <c r="E16" i="11"/>
  <c r="D16" i="11"/>
  <c r="C16" i="11"/>
  <c r="K6" i="11"/>
  <c r="J6" i="11"/>
  <c r="I6" i="11"/>
  <c r="I12" i="11" s="1"/>
  <c r="H6" i="11"/>
  <c r="G6" i="11"/>
  <c r="F6" i="11"/>
  <c r="E6" i="11"/>
  <c r="E12" i="11" s="1"/>
  <c r="D6" i="11"/>
  <c r="C6" i="11"/>
  <c r="C12" i="11" s="1"/>
  <c r="K20" i="12"/>
  <c r="D20" i="12"/>
  <c r="E20" i="12"/>
  <c r="F20" i="12"/>
  <c r="G20" i="12"/>
  <c r="H20" i="12"/>
  <c r="I20" i="12"/>
  <c r="J20" i="12"/>
  <c r="L32" i="12" l="1"/>
  <c r="M38" i="12"/>
  <c r="L33" i="12"/>
  <c r="M38" i="11"/>
  <c r="L32" i="11"/>
  <c r="L32" i="1"/>
  <c r="L32" i="10"/>
  <c r="M38" i="10"/>
  <c r="L12" i="10"/>
  <c r="H32" i="11"/>
  <c r="I32" i="11"/>
  <c r="K32" i="11"/>
  <c r="G32" i="11"/>
  <c r="M38" i="1"/>
  <c r="H12" i="11"/>
  <c r="H33" i="11"/>
  <c r="H36" i="11" s="1"/>
  <c r="H38" i="11" s="1"/>
  <c r="K12" i="11"/>
  <c r="K33" i="11"/>
  <c r="D32" i="11"/>
  <c r="E32" i="11"/>
  <c r="F32" i="11"/>
  <c r="G12" i="11"/>
  <c r="G33" i="11"/>
  <c r="G36" i="11" s="1"/>
  <c r="G38" i="11" s="1"/>
  <c r="L33" i="11"/>
  <c r="J12" i="11"/>
  <c r="J33" i="11"/>
  <c r="J36" i="11" s="1"/>
  <c r="J38" i="11" s="1"/>
  <c r="D12" i="11"/>
  <c r="D33" i="11"/>
  <c r="D36" i="11" s="1"/>
  <c r="D38" i="11" s="1"/>
  <c r="I33" i="11"/>
  <c r="I36" i="11" s="1"/>
  <c r="I38" i="11" s="1"/>
  <c r="E33" i="11"/>
  <c r="E36" i="11" s="1"/>
  <c r="E38" i="11" s="1"/>
  <c r="F12" i="11"/>
  <c r="F33" i="11"/>
  <c r="F36" i="11" s="1"/>
  <c r="F38" i="11" s="1"/>
  <c r="J32" i="11"/>
  <c r="L12" i="12"/>
  <c r="C32" i="11"/>
  <c r="L12" i="11"/>
  <c r="L33" i="1"/>
  <c r="L12" i="1"/>
  <c r="L33" i="10"/>
  <c r="C33" i="11"/>
  <c r="C36" i="11" s="1"/>
  <c r="C38" i="11" s="1"/>
  <c r="L36" i="12" l="1"/>
  <c r="K36" i="11"/>
  <c r="L36" i="11"/>
  <c r="K38" i="11"/>
  <c r="L36" i="1"/>
  <c r="L36" i="10"/>
  <c r="K20" i="1"/>
  <c r="K20" i="10"/>
  <c r="K17" i="1"/>
  <c r="K17" i="12"/>
  <c r="K17" i="10"/>
  <c r="K16" i="1"/>
  <c r="K16" i="12"/>
  <c r="K16" i="10"/>
  <c r="K6" i="1"/>
  <c r="K6" i="12"/>
  <c r="K6" i="10"/>
  <c r="K32" i="12" l="1"/>
  <c r="L38" i="12"/>
  <c r="K33" i="12"/>
  <c r="L38" i="11"/>
  <c r="L38" i="1"/>
  <c r="L38" i="10"/>
  <c r="K12" i="12"/>
  <c r="K12" i="1"/>
  <c r="K32" i="1"/>
  <c r="K33" i="1"/>
  <c r="K32" i="10"/>
  <c r="K12" i="10"/>
  <c r="K33" i="10"/>
  <c r="K36" i="12" l="1"/>
  <c r="K36" i="1"/>
  <c r="K36" i="10"/>
  <c r="J17" i="12"/>
  <c r="J32" i="12" s="1"/>
  <c r="J17" i="1"/>
  <c r="J17" i="10"/>
  <c r="J20" i="1"/>
  <c r="J20" i="10"/>
  <c r="J16" i="1"/>
  <c r="J16" i="12"/>
  <c r="J16" i="10"/>
  <c r="J6" i="1"/>
  <c r="J6" i="12"/>
  <c r="J6" i="10"/>
  <c r="J33" i="12" l="1"/>
  <c r="J36" i="12" s="1"/>
  <c r="J38" i="12" s="1"/>
  <c r="K38" i="12"/>
  <c r="K38" i="1"/>
  <c r="K38" i="10"/>
  <c r="J12" i="1"/>
  <c r="J12" i="10"/>
  <c r="J12" i="12"/>
  <c r="J32" i="1"/>
  <c r="J33" i="1"/>
  <c r="J32" i="10"/>
  <c r="J33" i="10"/>
  <c r="I20" i="1"/>
  <c r="I20" i="10"/>
  <c r="I16" i="1"/>
  <c r="I17" i="1"/>
  <c r="I16" i="12"/>
  <c r="I17" i="12"/>
  <c r="I32" i="12" s="1"/>
  <c r="I16" i="10"/>
  <c r="I17" i="10"/>
  <c r="I6" i="1"/>
  <c r="I6" i="12"/>
  <c r="I6" i="10"/>
  <c r="I33" i="12" l="1"/>
  <c r="I36" i="12" s="1"/>
  <c r="I38" i="12" s="1"/>
  <c r="I12" i="12"/>
  <c r="I12" i="1"/>
  <c r="J36" i="1"/>
  <c r="J36" i="10"/>
  <c r="I32" i="1"/>
  <c r="I12" i="10"/>
  <c r="I33" i="1"/>
  <c r="I33" i="10"/>
  <c r="I32" i="10"/>
  <c r="D20" i="1"/>
  <c r="E20" i="1"/>
  <c r="F20" i="1"/>
  <c r="G20" i="1"/>
  <c r="H20" i="1"/>
  <c r="D20" i="10"/>
  <c r="E20" i="10"/>
  <c r="F20" i="10"/>
  <c r="G20" i="10"/>
  <c r="H20" i="10"/>
  <c r="J38" i="1" l="1"/>
  <c r="J38" i="10"/>
  <c r="I36" i="1"/>
  <c r="I36" i="10"/>
  <c r="G17" i="1"/>
  <c r="H17" i="1"/>
  <c r="G17" i="12"/>
  <c r="G32" i="12" s="1"/>
  <c r="H17" i="12"/>
  <c r="H32" i="12" s="1"/>
  <c r="G17" i="10"/>
  <c r="H17" i="10"/>
  <c r="G16" i="1"/>
  <c r="H16" i="1"/>
  <c r="G16" i="12"/>
  <c r="H16" i="12"/>
  <c r="G16" i="10"/>
  <c r="H16" i="10"/>
  <c r="G6" i="1"/>
  <c r="H6" i="1"/>
  <c r="G6" i="12"/>
  <c r="H6" i="12"/>
  <c r="G6" i="10"/>
  <c r="H6" i="10"/>
  <c r="G33" i="12" l="1"/>
  <c r="G36" i="12" s="1"/>
  <c r="G38" i="12" s="1"/>
  <c r="H33" i="12"/>
  <c r="H36" i="12" s="1"/>
  <c r="H38" i="12" s="1"/>
  <c r="I38" i="1"/>
  <c r="I38" i="10"/>
  <c r="G12" i="12"/>
  <c r="G32" i="1"/>
  <c r="H32" i="1"/>
  <c r="H12" i="1"/>
  <c r="H32" i="10"/>
  <c r="G32" i="10"/>
  <c r="G33" i="10"/>
  <c r="H33" i="10"/>
  <c r="H12" i="12"/>
  <c r="G33" i="1"/>
  <c r="H33" i="1"/>
  <c r="G12" i="1"/>
  <c r="H12" i="10"/>
  <c r="G12" i="10"/>
  <c r="H36" i="1" l="1"/>
  <c r="G36" i="1"/>
  <c r="G36" i="10"/>
  <c r="H36" i="10"/>
  <c r="H38" i="1" l="1"/>
  <c r="G38" i="1"/>
  <c r="H38" i="10"/>
  <c r="G38" i="10"/>
  <c r="C35" i="12" l="1"/>
  <c r="C34" i="12"/>
  <c r="C37" i="12"/>
  <c r="C37" i="1"/>
  <c r="C20" i="12" l="1"/>
  <c r="F17" i="12"/>
  <c r="F32" i="12" s="1"/>
  <c r="E17" i="12"/>
  <c r="E32" i="12" s="1"/>
  <c r="D17" i="12"/>
  <c r="D32" i="12" s="1"/>
  <c r="C17" i="12"/>
  <c r="F16" i="12"/>
  <c r="E16" i="12"/>
  <c r="D16" i="12"/>
  <c r="C16" i="12"/>
  <c r="F6" i="12"/>
  <c r="E6" i="12"/>
  <c r="D6" i="12"/>
  <c r="C6" i="12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C20" i="10"/>
  <c r="E17" i="10"/>
  <c r="D17" i="10"/>
  <c r="C17" i="10"/>
  <c r="E16" i="10"/>
  <c r="D16" i="10"/>
  <c r="C16" i="10"/>
  <c r="E6" i="10"/>
  <c r="D6" i="10"/>
  <c r="C6" i="10"/>
  <c r="E33" i="12" l="1"/>
  <c r="E36" i="12" s="1"/>
  <c r="E38" i="12" s="1"/>
  <c r="F33" i="12"/>
  <c r="F36" i="12" s="1"/>
  <c r="F38" i="12" s="1"/>
  <c r="D33" i="12"/>
  <c r="D36" i="12" s="1"/>
  <c r="D38" i="12" s="1"/>
  <c r="C32" i="1"/>
  <c r="C33" i="12"/>
  <c r="C32" i="12"/>
  <c r="E12" i="12"/>
  <c r="D32" i="1"/>
  <c r="F32" i="1"/>
  <c r="E32" i="1"/>
  <c r="C33" i="1"/>
  <c r="D33" i="1"/>
  <c r="E33" i="1"/>
  <c r="F33" i="1"/>
  <c r="C12" i="10"/>
  <c r="F33" i="10"/>
  <c r="F32" i="10"/>
  <c r="D33" i="10"/>
  <c r="F12" i="10"/>
  <c r="C12" i="12"/>
  <c r="D12" i="12"/>
  <c r="F12" i="12"/>
  <c r="D12" i="1"/>
  <c r="C12" i="1"/>
  <c r="E12" i="1"/>
  <c r="F12" i="1"/>
  <c r="D12" i="10"/>
  <c r="C33" i="10"/>
  <c r="D32" i="10"/>
  <c r="E32" i="10"/>
  <c r="E33" i="10"/>
  <c r="C32" i="10"/>
  <c r="E12" i="10"/>
  <c r="C36" i="12" l="1"/>
  <c r="C36" i="1"/>
  <c r="C38" i="1" s="1"/>
  <c r="E36" i="1"/>
  <c r="D36" i="1"/>
  <c r="F36" i="1"/>
  <c r="D36" i="10"/>
  <c r="F36" i="10"/>
  <c r="C36" i="10"/>
  <c r="E36" i="10"/>
  <c r="E38" i="1" l="1"/>
  <c r="F38" i="1"/>
  <c r="D38" i="1"/>
  <c r="C38" i="12"/>
  <c r="D38" i="10"/>
  <c r="E38" i="10"/>
  <c r="F38" i="10"/>
  <c r="C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<sst xmlns="http://schemas.openxmlformats.org/spreadsheetml/2006/main" count="280" uniqueCount="76">
  <si>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</si>
  <si>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</si>
  <si>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</si>
  <si>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</si>
  <si>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</si>
  <si>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</si>
  <si>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</si>
  <si>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</si>
  <si>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</si>
  <si>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</si>
  <si>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</si>
  <si>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</si>
  <si>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</si>
  <si>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</si>
  <si>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</si>
  <si>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</si>
  <si>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</si>
  <si>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</si>
  <si>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</si>
  <si>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</si>
  <si>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</si>
  <si>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</si>
  <si>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</si>
  <si>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</si>
  <si>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</si>
  <si>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</si>
  <si>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</si>
  <si>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</si>
  <si>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</si>
  <si>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</si>
  <si>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</si>
  <si>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</si>
  <si>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</si>
  <si>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</si>
  <si>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</si>
  <si>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</si>
  <si>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</si>
  <si>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</si>
  <si>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</si>
  <si>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</si>
  <si>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</si>
  <si>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</si>
  <si>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</si>
  <si>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</si>
  <si>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</si>
  <si>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</si>
  <si>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</si>
  <si>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</si>
  <si>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</si>
  <si>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</si>
  <si>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</si>
  <si>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</si>
  <si>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</si>
  <si>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</si>
  <si>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</si>
  <si>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</si>
  <si>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</si>
  <si>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</si>
  <si>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</si>
  <si>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</si>
  <si>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</si>
  <si>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</si>
  <si>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</si>
  <si>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</si>
  <si>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</si>
  <si>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</si>
  <si>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Himachal Pradesh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</si>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</sst>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4" fillId="2" borderId="2" applyNumberFormat="0" applyFont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2" borderId="2" applyNumberFormat="0" applyFont="0" applyAlignment="0" applyProtection="0"/>
    <xf numFmtId="0" fontId="8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6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/>
    <xf numFmtId="1" fontId="6" fillId="0" borderId="0" xfId="0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Protection="1">
      <protection locked="0"/>
    </xf>
    <xf numFmtId="1" fontId="16" fillId="0" borderId="1" xfId="0" applyNumberFormat="1" applyFont="1" applyBorder="1"/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Protection="1"/>
    <xf numFmtId="1" fontId="6" fillId="0" borderId="1" xfId="0" applyNumberFormat="1" applyFont="1" applyFill="1" applyBorder="1" applyProtection="1"/>
    <xf numFmtId="49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49" fontId="11" fillId="0" borderId="1" xfId="0" quotePrefix="1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1" fontId="16" fillId="3" borderId="1" xfId="0" applyNumberFormat="1" applyFont="1" applyFill="1" applyBorder="1"/>
    <xf numFmtId="49" fontId="11" fillId="3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1" fontId="6" fillId="3" borderId="1" xfId="0" applyNumberFormat="1" applyFont="1" applyFill="1" applyBorder="1" applyProtection="1"/>
    <xf numFmtId="1" fontId="6" fillId="3" borderId="0" xfId="0" applyNumberFormat="1" applyFont="1" applyFill="1" applyBorder="1" applyProtection="1"/>
    <xf numFmtId="0" fontId="6" fillId="3" borderId="0" xfId="0" applyFont="1" applyFill="1" applyBorder="1" applyProtection="1"/>
    <xf numFmtId="0" fontId="6" fillId="3" borderId="0" xfId="0" applyFont="1" applyFill="1" applyBorder="1" applyProtection="1">
      <protection locked="0"/>
    </xf>
    <xf numFmtId="49" fontId="11" fillId="3" borderId="1" xfId="0" applyNumberFormat="1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Protection="1">
      <protection locked="0"/>
    </xf>
    <xf numFmtId="1" fontId="6" fillId="3" borderId="0" xfId="0" applyNumberFormat="1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left" vertical="center" wrapText="1"/>
    </xf>
    <xf numFmtId="49" fontId="11" fillId="3" borderId="1" xfId="0" quotePrefix="1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Protection="1">
      <protection locked="0"/>
    </xf>
    <xf numFmtId="1" fontId="16" fillId="0" borderId="1" xfId="0" applyNumberFormat="1" applyFont="1" applyFill="1" applyBorder="1"/>
    <xf numFmtId="1" fontId="17" fillId="0" borderId="1" xfId="0" applyNumberFormat="1" applyFont="1" applyFill="1" applyBorder="1"/>
    <xf numFmtId="49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39"/>
  <sheetViews>
    <sheetView tabSelected="1" zoomScale="68" zoomScaleNormal="68" zoomScaleSheetLayoutView="100" workbookViewId="0">
      <pane xSplit="2" ySplit="5" topLeftCell="C21" activePane="bottomRight" state="frozen"/>
      <selection activeCell="C50" sqref="C50:O83"/>
      <selection pane="topRight" activeCell="C50" sqref="C50:O83"/>
      <selection pane="bottomLeft" activeCell="C50" sqref="C50:O83"/>
      <selection pane="bottomRight" activeCell="G42" sqref="G42"/>
    </sheetView>
  </sheetViews>
  <sheetFormatPr defaultColWidth="8.85546875" defaultRowHeight="15" x14ac:dyDescent="0.25"/>
  <cols>
    <col min="1" max="1" width="11" style="2" customWidth="1"/>
    <col min="2" max="2" width="34.140625" style="2" customWidth="1"/>
    <col min="3" max="6" width="12.85546875" style="2" customWidth="1"/>
    <col min="7" max="15" width="12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48</v>
      </c>
      <c r="I2" s="1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</row>
    <row r="5" spans="1:179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9" s="26" customFormat="1" ht="15.75" x14ac:dyDescent="0.25">
      <c r="A6" s="22" t="s">
        <v>26</v>
      </c>
      <c r="B6" s="23" t="s">
        <v>2</v>
      </c>
      <c r="C6" s="24">
        <f>SUM(C7:C10)</f>
        <v>1162626.0815015535</v>
      </c>
      <c r="D6" s="24">
        <f t="shared" ref="D6:E6" si="0">SUM(D7:D10)</f>
        <v>1313711.9139405536</v>
      </c>
      <c r="E6" s="24">
        <f t="shared" si="0"/>
        <v>1497801.2142775124</v>
      </c>
      <c r="F6" s="24">
        <f t="shared" ref="F6:N6" si="1">SUM(F7:F10)</f>
        <v>1494802.7913076777</v>
      </c>
      <c r="G6" s="24">
        <f t="shared" si="1"/>
        <v>1704691.0675391594</v>
      </c>
      <c r="H6" s="24">
        <f t="shared" si="1"/>
        <v>1800693.4015509686</v>
      </c>
      <c r="I6" s="24">
        <f t="shared" si="1"/>
        <v>1610541.8659849109</v>
      </c>
      <c r="J6" s="24">
        <f t="shared" si="1"/>
        <v>1776663.6679099563</v>
      </c>
      <c r="K6" s="24">
        <f t="shared" si="1"/>
        <v>2287758.1829354102</v>
      </c>
      <c r="L6" s="24">
        <f t="shared" si="1"/>
        <v>2061144.8141202678</v>
      </c>
      <c r="M6" s="24">
        <f t="shared" si="1"/>
        <v>2234996.971940543</v>
      </c>
      <c r="N6" s="24">
        <f t="shared" si="1"/>
        <v>2431017.4136624308</v>
      </c>
      <c r="O6" s="24">
        <f t="shared" ref="O6" si="2">SUM(O7:O10)</f>
        <v>2645769.4565299726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W6" s="27"/>
    </row>
    <row r="7" spans="1:179" ht="15.75" x14ac:dyDescent="0.25">
      <c r="A7" s="14">
        <v>1.1000000000000001</v>
      </c>
      <c r="B7" s="15" t="s">
        <v>59</v>
      </c>
      <c r="C7" s="8">
        <v>673401.52077943971</v>
      </c>
      <c r="D7" s="8">
        <v>814909.49963819061</v>
      </c>
      <c r="E7" s="8">
        <v>938018.73816574528</v>
      </c>
      <c r="F7" s="8">
        <v>817058.02050313016</v>
      </c>
      <c r="G7" s="8">
        <v>964071.21254272154</v>
      </c>
      <c r="H7" s="8">
        <v>967465.86617772013</v>
      </c>
      <c r="I7" s="8">
        <v>965836.5095464827</v>
      </c>
      <c r="J7" s="8">
        <v>1028641.8156465481</v>
      </c>
      <c r="K7" s="8">
        <v>1360565.0933995652</v>
      </c>
      <c r="L7" s="8">
        <v>1211408.5098406672</v>
      </c>
      <c r="M7" s="8">
        <v>1350532.7306922458</v>
      </c>
      <c r="N7" s="8">
        <v>1467129.5391650405</v>
      </c>
      <c r="O7" s="8">
        <v>1641025.292180323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4">
        <v>1.2</v>
      </c>
      <c r="B8" s="15" t="s">
        <v>60</v>
      </c>
      <c r="C8" s="8">
        <v>115315.05736971243</v>
      </c>
      <c r="D8" s="8">
        <v>109696.60203282474</v>
      </c>
      <c r="E8" s="8">
        <v>108442.12381823502</v>
      </c>
      <c r="F8" s="8">
        <v>110868.03019820113</v>
      </c>
      <c r="G8" s="8">
        <v>140565.95143462843</v>
      </c>
      <c r="H8" s="8">
        <v>147717.36982764883</v>
      </c>
      <c r="I8" s="8">
        <v>165889.58582845377</v>
      </c>
      <c r="J8" s="8">
        <v>246454.62171157452</v>
      </c>
      <c r="K8" s="8">
        <v>258116.54860876198</v>
      </c>
      <c r="L8" s="8">
        <v>261862.97954334164</v>
      </c>
      <c r="M8" s="8">
        <v>250082.47880313217</v>
      </c>
      <c r="N8" s="8">
        <v>225323.9652412158</v>
      </c>
      <c r="O8" s="8">
        <v>253266.88009155859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4">
        <v>1.3</v>
      </c>
      <c r="B9" s="15" t="s">
        <v>61</v>
      </c>
      <c r="C9" s="8">
        <v>368734.88310827641</v>
      </c>
      <c r="D9" s="8">
        <v>383149.55734084453</v>
      </c>
      <c r="E9" s="8">
        <v>443091.29604791012</v>
      </c>
      <c r="F9" s="8">
        <v>556908.43199269625</v>
      </c>
      <c r="G9" s="8">
        <v>588812.70520593144</v>
      </c>
      <c r="H9" s="8">
        <v>673101.29697238258</v>
      </c>
      <c r="I9" s="8">
        <v>462618.33249815373</v>
      </c>
      <c r="J9" s="8">
        <v>484004.33384156926</v>
      </c>
      <c r="K9" s="8">
        <v>650195.47998196655</v>
      </c>
      <c r="L9" s="8">
        <v>567235.33868938196</v>
      </c>
      <c r="M9" s="8">
        <v>611722.72554760892</v>
      </c>
      <c r="N9" s="8">
        <v>711788.17448320391</v>
      </c>
      <c r="O9" s="8">
        <v>722827.12829256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4">
        <v>1.4</v>
      </c>
      <c r="B10" s="15" t="s">
        <v>62</v>
      </c>
      <c r="C10" s="8">
        <v>5174.6202441251453</v>
      </c>
      <c r="D10" s="8">
        <v>5956.2549286936101</v>
      </c>
      <c r="E10" s="8">
        <v>8249.0562456221069</v>
      </c>
      <c r="F10" s="8">
        <v>9968.3086136501533</v>
      </c>
      <c r="G10" s="8">
        <v>11241.198355877923</v>
      </c>
      <c r="H10" s="8">
        <v>12408.868573217243</v>
      </c>
      <c r="I10" s="8">
        <v>16197.438111820777</v>
      </c>
      <c r="J10" s="8">
        <v>17562.896710264606</v>
      </c>
      <c r="K10" s="8">
        <v>18881.060945116555</v>
      </c>
      <c r="L10" s="8">
        <v>20637.986046877002</v>
      </c>
      <c r="M10" s="8">
        <v>22659.036897556347</v>
      </c>
      <c r="N10" s="8">
        <v>26775.734772970391</v>
      </c>
      <c r="O10" s="8">
        <v>28650.155965530816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6" t="s">
        <v>31</v>
      </c>
      <c r="B11" s="15" t="s">
        <v>3</v>
      </c>
      <c r="C11" s="8">
        <v>28639.691893177765</v>
      </c>
      <c r="D11" s="8">
        <v>30543.897727296873</v>
      </c>
      <c r="E11" s="8">
        <v>28476.253413552829</v>
      </c>
      <c r="F11" s="8">
        <v>31699.708740602575</v>
      </c>
      <c r="G11" s="8">
        <v>34621.16411772625</v>
      </c>
      <c r="H11" s="8">
        <v>75496.891457862468</v>
      </c>
      <c r="I11" s="8">
        <v>36746.381598591121</v>
      </c>
      <c r="J11" s="8">
        <v>44001.28486926663</v>
      </c>
      <c r="K11" s="8">
        <v>46209.929715629747</v>
      </c>
      <c r="L11" s="8">
        <v>42247.133511092841</v>
      </c>
      <c r="M11" s="8">
        <v>61376.34669941567</v>
      </c>
      <c r="N11" s="8">
        <v>66542.244176060572</v>
      </c>
      <c r="O11" s="8">
        <v>68919.266946080665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7" customFormat="1" ht="15.75" x14ac:dyDescent="0.25">
      <c r="A12" s="28"/>
      <c r="B12" s="29" t="s">
        <v>28</v>
      </c>
      <c r="C12" s="30">
        <f>C6+C11</f>
        <v>1191265.7733947313</v>
      </c>
      <c r="D12" s="30">
        <f t="shared" ref="D12:E12" si="3">D6+D11</f>
        <v>1344255.8116678505</v>
      </c>
      <c r="E12" s="30">
        <f t="shared" si="3"/>
        <v>1526277.4676910653</v>
      </c>
      <c r="F12" s="30">
        <f t="shared" ref="F12:N12" si="4">F6+F11</f>
        <v>1526502.5000482802</v>
      </c>
      <c r="G12" s="30">
        <f t="shared" si="4"/>
        <v>1739312.2316568857</v>
      </c>
      <c r="H12" s="30">
        <f t="shared" si="4"/>
        <v>1876190.2930088311</v>
      </c>
      <c r="I12" s="30">
        <f t="shared" si="4"/>
        <v>1647288.247583502</v>
      </c>
      <c r="J12" s="30">
        <f t="shared" si="4"/>
        <v>1820664.952779223</v>
      </c>
      <c r="K12" s="30">
        <f t="shared" si="4"/>
        <v>2333968.1126510398</v>
      </c>
      <c r="L12" s="30">
        <f t="shared" si="4"/>
        <v>2103391.9476313605</v>
      </c>
      <c r="M12" s="30">
        <f t="shared" si="4"/>
        <v>2296373.3186399587</v>
      </c>
      <c r="N12" s="30">
        <f t="shared" si="4"/>
        <v>2497559.6578384913</v>
      </c>
      <c r="O12" s="30">
        <f t="shared" ref="O12" si="5">O6+O11</f>
        <v>2714688.7234760532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26"/>
      <c r="FU12" s="26"/>
      <c r="FV12" s="26"/>
    </row>
    <row r="13" spans="1:179" s="26" customFormat="1" ht="15.75" x14ac:dyDescent="0.25">
      <c r="A13" s="22" t="s">
        <v>32</v>
      </c>
      <c r="B13" s="23" t="s">
        <v>4</v>
      </c>
      <c r="C13" s="21">
        <v>1799826.1814169879</v>
      </c>
      <c r="D13" s="21">
        <v>2063113.0067930212</v>
      </c>
      <c r="E13" s="21">
        <v>2355433.1909117582</v>
      </c>
      <c r="F13" s="21">
        <v>2598199.3811383462</v>
      </c>
      <c r="G13" s="21">
        <v>2919650.4427197105</v>
      </c>
      <c r="H13" s="21">
        <v>3399754.4480883796</v>
      </c>
      <c r="I13" s="21">
        <v>3896547.425947268</v>
      </c>
      <c r="J13" s="21">
        <v>4368017.1913579619</v>
      </c>
      <c r="K13" s="21">
        <v>4341954.2444461621</v>
      </c>
      <c r="L13" s="21">
        <v>4240135.8585000001</v>
      </c>
      <c r="M13" s="21">
        <v>4890930.3216000004</v>
      </c>
      <c r="N13" s="21">
        <v>5179614.5298985029</v>
      </c>
      <c r="O13" s="21">
        <v>5648610.7591952682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W13" s="27"/>
    </row>
    <row r="14" spans="1:179" ht="30" x14ac:dyDescent="0.25">
      <c r="A14" s="16" t="s">
        <v>33</v>
      </c>
      <c r="B14" s="15" t="s">
        <v>5</v>
      </c>
      <c r="C14" s="8">
        <v>602407.89523970895</v>
      </c>
      <c r="D14" s="8">
        <v>619269.72924054496</v>
      </c>
      <c r="E14" s="8">
        <v>713480.03813751275</v>
      </c>
      <c r="F14" s="8">
        <v>756421.19990737177</v>
      </c>
      <c r="G14" s="8">
        <v>844349.01754716423</v>
      </c>
      <c r="H14" s="8">
        <v>757146.91776214773</v>
      </c>
      <c r="I14" s="8">
        <v>822846.56684937188</v>
      </c>
      <c r="J14" s="8">
        <v>855203.07569370873</v>
      </c>
      <c r="K14" s="8">
        <v>890301.63368454028</v>
      </c>
      <c r="L14" s="8">
        <v>863225.71808327071</v>
      </c>
      <c r="M14" s="8">
        <v>941998.46309278638</v>
      </c>
      <c r="N14" s="8">
        <v>1043569.2007675183</v>
      </c>
      <c r="O14" s="8">
        <v>1111533.1840297841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6" t="s">
        <v>34</v>
      </c>
      <c r="B15" s="15" t="s">
        <v>6</v>
      </c>
      <c r="C15" s="8">
        <v>638216.17045650107</v>
      </c>
      <c r="D15" s="8">
        <v>711074.5111044395</v>
      </c>
      <c r="E15" s="8">
        <v>775083.61436557572</v>
      </c>
      <c r="F15" s="8">
        <v>807044.48542269319</v>
      </c>
      <c r="G15" s="8">
        <v>801175.24663065793</v>
      </c>
      <c r="H15" s="8">
        <v>866813.33811869321</v>
      </c>
      <c r="I15" s="8">
        <v>949890.42676842515</v>
      </c>
      <c r="J15" s="8">
        <v>1014879.1565012716</v>
      </c>
      <c r="K15" s="8">
        <v>1069057.9185769195</v>
      </c>
      <c r="L15" s="8">
        <v>1064775.1955279554</v>
      </c>
      <c r="M15" s="8">
        <v>1182187.7580507291</v>
      </c>
      <c r="N15" s="8">
        <v>1294885.6270710344</v>
      </c>
      <c r="O15" s="8">
        <v>1436696.8712376815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7" customFormat="1" ht="15.75" x14ac:dyDescent="0.25">
      <c r="A16" s="28"/>
      <c r="B16" s="29" t="s">
        <v>29</v>
      </c>
      <c r="C16" s="30">
        <f>+C13+C14+C15</f>
        <v>3040450.247113198</v>
      </c>
      <c r="D16" s="30">
        <f t="shared" ref="D16:E16" si="6">+D13+D14+D15</f>
        <v>3393457.2471380057</v>
      </c>
      <c r="E16" s="30">
        <f t="shared" si="6"/>
        <v>3843996.8434148468</v>
      </c>
      <c r="F16" s="30">
        <f t="shared" ref="F16:H16" si="7">+F13+F14+F15</f>
        <v>4161665.0664684111</v>
      </c>
      <c r="G16" s="30">
        <f t="shared" si="7"/>
        <v>4565174.7068975326</v>
      </c>
      <c r="H16" s="30">
        <f t="shared" si="7"/>
        <v>5023714.7039692206</v>
      </c>
      <c r="I16" s="30">
        <f t="shared" ref="I16:M16" si="8">+I13+I14+I15</f>
        <v>5669284.4195650648</v>
      </c>
      <c r="J16" s="30">
        <f t="shared" si="8"/>
        <v>6238099.4235529425</v>
      </c>
      <c r="K16" s="30">
        <f t="shared" si="8"/>
        <v>6301313.7967076218</v>
      </c>
      <c r="L16" s="30">
        <f t="shared" si="8"/>
        <v>6168136.7721112259</v>
      </c>
      <c r="M16" s="30">
        <f t="shared" si="8"/>
        <v>7015116.5427435152</v>
      </c>
      <c r="N16" s="30">
        <f t="shared" ref="N16" si="9">+N13+N14+N15</f>
        <v>7518069.357737055</v>
      </c>
      <c r="O16" s="30">
        <f t="shared" ref="O16" si="10">+O13+O14+O15</f>
        <v>8196840.8144627335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25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25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2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26"/>
      <c r="FU16" s="26"/>
      <c r="FV16" s="26"/>
    </row>
    <row r="17" spans="1:179" s="26" customFormat="1" ht="15.75" x14ac:dyDescent="0.25">
      <c r="A17" s="22" t="s">
        <v>35</v>
      </c>
      <c r="B17" s="23" t="s">
        <v>7</v>
      </c>
      <c r="C17" s="24">
        <f>C18+C19</f>
        <v>456828.62660000002</v>
      </c>
      <c r="D17" s="24">
        <f t="shared" ref="D17:E17" si="11">D18+D19</f>
        <v>513987.56628742797</v>
      </c>
      <c r="E17" s="24">
        <f t="shared" si="11"/>
        <v>583015.79344533104</v>
      </c>
      <c r="F17" s="24">
        <f t="shared" ref="F17:H17" si="12">F18+F19</f>
        <v>667246.67818449531</v>
      </c>
      <c r="G17" s="24">
        <f t="shared" si="12"/>
        <v>735939.27950114023</v>
      </c>
      <c r="H17" s="24">
        <f t="shared" si="12"/>
        <v>820390.99813728745</v>
      </c>
      <c r="I17" s="24">
        <f t="shared" ref="I17:M17" si="13">I18+I19</f>
        <v>937350.05461953604</v>
      </c>
      <c r="J17" s="24">
        <f t="shared" si="13"/>
        <v>1069367.7107920456</v>
      </c>
      <c r="K17" s="24">
        <f t="shared" si="13"/>
        <v>1163149.8501918998</v>
      </c>
      <c r="L17" s="24">
        <f t="shared" si="13"/>
        <v>891433.40462690848</v>
      </c>
      <c r="M17" s="24">
        <f t="shared" si="13"/>
        <v>1138411.189806022</v>
      </c>
      <c r="N17" s="24">
        <f t="shared" ref="N17" si="14">N18+N19</f>
        <v>1228858.930372963</v>
      </c>
      <c r="O17" s="24">
        <f t="shared" ref="O17" si="15">O18+O19</f>
        <v>1349918.1594148474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W17" s="27"/>
    </row>
    <row r="18" spans="1:179" ht="15.75" x14ac:dyDescent="0.25">
      <c r="A18" s="14">
        <v>6.1</v>
      </c>
      <c r="B18" s="15" t="s">
        <v>8</v>
      </c>
      <c r="C18" s="8">
        <v>357260.09480000002</v>
      </c>
      <c r="D18" s="8">
        <v>407784.44128742797</v>
      </c>
      <c r="E18" s="8">
        <v>473097.78484533104</v>
      </c>
      <c r="F18" s="8">
        <v>552064.53937206883</v>
      </c>
      <c r="G18" s="36">
        <v>609915.00693307247</v>
      </c>
      <c r="H18" s="8">
        <v>683481.48439999996</v>
      </c>
      <c r="I18" s="8">
        <v>787167.9941764666</v>
      </c>
      <c r="J18" s="8">
        <v>907976.01994621265</v>
      </c>
      <c r="K18" s="8">
        <v>992709.44797500107</v>
      </c>
      <c r="L18" s="8">
        <v>816203.49122304388</v>
      </c>
      <c r="M18" s="8">
        <v>1004480.3133667563</v>
      </c>
      <c r="N18" s="8">
        <v>1081102.8859722649</v>
      </c>
      <c r="O18" s="8">
        <v>1185669.7149670115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4">
        <v>6.2</v>
      </c>
      <c r="B19" s="15" t="s">
        <v>9</v>
      </c>
      <c r="C19" s="8">
        <v>99568.531799999997</v>
      </c>
      <c r="D19" s="8">
        <v>106203.125</v>
      </c>
      <c r="E19" s="8">
        <v>109918.0086</v>
      </c>
      <c r="F19" s="8">
        <v>115182.13881242643</v>
      </c>
      <c r="G19" s="8">
        <v>126024.27256806772</v>
      </c>
      <c r="H19" s="8">
        <v>136909.51373728746</v>
      </c>
      <c r="I19" s="8">
        <v>150182.06044306938</v>
      </c>
      <c r="J19" s="8">
        <v>161391.69084583284</v>
      </c>
      <c r="K19" s="8">
        <v>170440.40221689883</v>
      </c>
      <c r="L19" s="8">
        <v>75229.913403864615</v>
      </c>
      <c r="M19" s="8">
        <v>133930.87643926573</v>
      </c>
      <c r="N19" s="8">
        <v>147756.04440069813</v>
      </c>
      <c r="O19" s="8">
        <v>164248.44444783599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1" customFormat="1" ht="30" x14ac:dyDescent="0.25">
      <c r="A20" s="17" t="s">
        <v>36</v>
      </c>
      <c r="B20" s="18" t="s">
        <v>10</v>
      </c>
      <c r="C20" s="13">
        <f>SUM(C21:C27)</f>
        <v>300835.870796</v>
      </c>
      <c r="D20" s="13">
        <f t="shared" ref="D20:N20" si="16">SUM(D21:D27)</f>
        <v>351967.55537084176</v>
      </c>
      <c r="E20" s="13">
        <f t="shared" si="16"/>
        <v>445447.44939499034</v>
      </c>
      <c r="F20" s="13">
        <f t="shared" si="16"/>
        <v>509170.49298156193</v>
      </c>
      <c r="G20" s="13">
        <f t="shared" si="16"/>
        <v>578163.26833007089</v>
      </c>
      <c r="H20" s="13">
        <f t="shared" si="16"/>
        <v>599638.83965897455</v>
      </c>
      <c r="I20" s="13">
        <f t="shared" si="16"/>
        <v>648863.65960264357</v>
      </c>
      <c r="J20" s="13">
        <f t="shared" si="16"/>
        <v>681920.7100018023</v>
      </c>
      <c r="K20" s="13">
        <f t="shared" si="16"/>
        <v>729556.72206855239</v>
      </c>
      <c r="L20" s="13">
        <f t="shared" si="16"/>
        <v>672637.96403261763</v>
      </c>
      <c r="M20" s="13">
        <f t="shared" si="16"/>
        <v>866923.99965087906</v>
      </c>
      <c r="N20" s="13">
        <f t="shared" si="16"/>
        <v>979433.30861673248</v>
      </c>
      <c r="O20" s="13">
        <f t="shared" ref="O20" si="17">SUM(O21:O27)</f>
        <v>1095991.0127102991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W20" s="2"/>
    </row>
    <row r="21" spans="1:179" ht="15.75" x14ac:dyDescent="0.25">
      <c r="A21" s="14">
        <v>7.1</v>
      </c>
      <c r="B21" s="15" t="s">
        <v>11</v>
      </c>
      <c r="C21" s="8">
        <v>1720</v>
      </c>
      <c r="D21" s="8">
        <v>1919</v>
      </c>
      <c r="E21" s="8">
        <v>2309</v>
      </c>
      <c r="F21" s="8">
        <v>3002</v>
      </c>
      <c r="G21" s="8">
        <v>2936</v>
      </c>
      <c r="H21" s="8">
        <v>2640</v>
      </c>
      <c r="I21" s="8">
        <v>1788</v>
      </c>
      <c r="J21" s="8">
        <v>2058</v>
      </c>
      <c r="K21" s="8">
        <v>2268</v>
      </c>
      <c r="L21" s="8">
        <v>1385</v>
      </c>
      <c r="M21" s="8">
        <v>2815</v>
      </c>
      <c r="N21" s="8">
        <v>3462.45</v>
      </c>
      <c r="O21" s="8">
        <v>4258.8134999999993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4">
        <v>7.2</v>
      </c>
      <c r="B22" s="15" t="s">
        <v>12</v>
      </c>
      <c r="C22" s="8">
        <v>169770.73120000001</v>
      </c>
      <c r="D22" s="8">
        <v>212616.78023028758</v>
      </c>
      <c r="E22" s="8">
        <v>273314.16020917322</v>
      </c>
      <c r="F22" s="8">
        <v>308974.29532824561</v>
      </c>
      <c r="G22" s="8">
        <v>341151.974066686</v>
      </c>
      <c r="H22" s="8">
        <v>348388.55300944328</v>
      </c>
      <c r="I22" s="8">
        <v>377569.27762762189</v>
      </c>
      <c r="J22" s="8">
        <v>407928.00327375776</v>
      </c>
      <c r="K22" s="8">
        <v>415769.08053292707</v>
      </c>
      <c r="L22" s="8">
        <v>328747.82566974056</v>
      </c>
      <c r="M22" s="8">
        <v>467139.37846311484</v>
      </c>
      <c r="N22" s="8">
        <v>501758.84758349042</v>
      </c>
      <c r="O22" s="8">
        <v>543741.34566355858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4">
        <v>7.3</v>
      </c>
      <c r="B23" s="15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4">
        <v>7.4</v>
      </c>
      <c r="B24" s="15" t="s">
        <v>14</v>
      </c>
      <c r="C24" s="8">
        <v>897.60829999999999</v>
      </c>
      <c r="D24" s="8">
        <v>1670.0835</v>
      </c>
      <c r="E24" s="8">
        <v>1451.7888</v>
      </c>
      <c r="F24" s="8">
        <v>2318.8463140896238</v>
      </c>
      <c r="G24" s="8">
        <v>921.90995825075299</v>
      </c>
      <c r="H24" s="8">
        <v>1123.9652000000001</v>
      </c>
      <c r="I24" s="8">
        <v>1316.1765</v>
      </c>
      <c r="J24" s="8">
        <v>603.87261689265767</v>
      </c>
      <c r="K24" s="8">
        <v>1240.4929788372301</v>
      </c>
      <c r="L24" s="8">
        <v>1091.9428</v>
      </c>
      <c r="M24" s="8">
        <v>973.08330000000001</v>
      </c>
      <c r="N24" s="8">
        <v>1101.9281835448735</v>
      </c>
      <c r="O24" s="8">
        <v>1213.3838185230027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4">
        <v>7.5</v>
      </c>
      <c r="B25" s="15" t="s">
        <v>15</v>
      </c>
      <c r="C25" s="8">
        <v>813.8578</v>
      </c>
      <c r="D25" s="8">
        <v>1023.9473870033383</v>
      </c>
      <c r="E25" s="8">
        <v>1333.5168000000001</v>
      </c>
      <c r="F25" s="8">
        <v>1504.7832463773091</v>
      </c>
      <c r="G25" s="8">
        <v>1575.6279286467416</v>
      </c>
      <c r="H25" s="8">
        <v>5533.9744000000001</v>
      </c>
      <c r="I25" s="8">
        <v>6021.8771999999999</v>
      </c>
      <c r="J25" s="8">
        <v>6497.0399139949459</v>
      </c>
      <c r="K25" s="8">
        <v>6909.7721517467908</v>
      </c>
      <c r="L25" s="8">
        <v>2930.7979999999998</v>
      </c>
      <c r="M25" s="8">
        <v>4490.7744999999995</v>
      </c>
      <c r="N25" s="8">
        <v>5081.1883219677056</v>
      </c>
      <c r="O25" s="8">
        <v>5677.4915781133632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4">
        <v>7.6</v>
      </c>
      <c r="B26" s="15" t="s">
        <v>16</v>
      </c>
      <c r="C26" s="8">
        <v>163.11439999999999</v>
      </c>
      <c r="D26" s="8">
        <v>180.86614915254233</v>
      </c>
      <c r="E26" s="8">
        <v>120.12833220338983</v>
      </c>
      <c r="F26" s="8">
        <v>142.30912726228095</v>
      </c>
      <c r="G26" s="8">
        <v>142.55394158766637</v>
      </c>
      <c r="H26" s="8">
        <v>581.74556102014117</v>
      </c>
      <c r="I26" s="8">
        <v>135.59200000000001</v>
      </c>
      <c r="J26" s="8">
        <v>290.78879302336384</v>
      </c>
      <c r="K26" s="8">
        <v>189.91412667434255</v>
      </c>
      <c r="L26" s="8">
        <v>93.821399999999997</v>
      </c>
      <c r="M26" s="8">
        <v>282.09440000000001</v>
      </c>
      <c r="N26" s="8">
        <v>294.28457660623917</v>
      </c>
      <c r="O26" s="8">
        <v>305.28014650986421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s="27" customFormat="1" ht="30" x14ac:dyDescent="0.25">
      <c r="A27" s="38">
        <v>7.7</v>
      </c>
      <c r="B27" s="39" t="s">
        <v>17</v>
      </c>
      <c r="C27" s="21">
        <v>127470.55909600001</v>
      </c>
      <c r="D27" s="21">
        <v>134556.87810439832</v>
      </c>
      <c r="E27" s="21">
        <v>166918.85525361379</v>
      </c>
      <c r="F27" s="21">
        <v>193228.25896558713</v>
      </c>
      <c r="G27" s="21">
        <v>231435.20243489969</v>
      </c>
      <c r="H27" s="21">
        <v>241370.60148851111</v>
      </c>
      <c r="I27" s="21">
        <v>262032.73627502169</v>
      </c>
      <c r="J27" s="21">
        <v>264543.00540413358</v>
      </c>
      <c r="K27" s="21">
        <v>303179.46227836702</v>
      </c>
      <c r="L27" s="21">
        <v>338388.57616287709</v>
      </c>
      <c r="M27" s="21">
        <v>391223.66898776428</v>
      </c>
      <c r="N27" s="21">
        <v>467734.60995112313</v>
      </c>
      <c r="O27" s="21">
        <v>540794.69800359418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26"/>
      <c r="FU27" s="26"/>
      <c r="FV27" s="26"/>
    </row>
    <row r="28" spans="1:179" ht="15.75" x14ac:dyDescent="0.25">
      <c r="A28" s="16" t="s">
        <v>37</v>
      </c>
      <c r="B28" s="15" t="s">
        <v>18</v>
      </c>
      <c r="C28" s="8">
        <v>287346</v>
      </c>
      <c r="D28" s="8">
        <v>318473</v>
      </c>
      <c r="E28" s="8">
        <v>332560</v>
      </c>
      <c r="F28" s="8">
        <v>376774</v>
      </c>
      <c r="G28" s="8">
        <v>426087</v>
      </c>
      <c r="H28" s="8">
        <v>414225</v>
      </c>
      <c r="I28" s="8">
        <v>377042</v>
      </c>
      <c r="J28" s="8">
        <v>408032</v>
      </c>
      <c r="K28" s="8">
        <v>427268</v>
      </c>
      <c r="L28" s="8">
        <v>455871</v>
      </c>
      <c r="M28" s="8">
        <v>485821</v>
      </c>
      <c r="N28" s="8">
        <v>505253.84</v>
      </c>
      <c r="O28" s="8">
        <v>534811.18964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6" t="s">
        <v>38</v>
      </c>
      <c r="B29" s="15" t="s">
        <v>19</v>
      </c>
      <c r="C29" s="8">
        <v>674893.50534000003</v>
      </c>
      <c r="D29" s="8">
        <v>816169.76530083315</v>
      </c>
      <c r="E29" s="8">
        <v>967575.89409083338</v>
      </c>
      <c r="F29" s="8">
        <v>1095658.7986363091</v>
      </c>
      <c r="G29" s="8">
        <v>1167523.7768102095</v>
      </c>
      <c r="H29" s="8">
        <v>1275421.5201000001</v>
      </c>
      <c r="I29" s="8">
        <v>1423779.8449675469</v>
      </c>
      <c r="J29" s="8">
        <v>1560672.3245244045</v>
      </c>
      <c r="K29" s="8">
        <v>1601550.8901090894</v>
      </c>
      <c r="L29" s="8">
        <v>1647619.0368541188</v>
      </c>
      <c r="M29" s="8">
        <v>1850237.122110401</v>
      </c>
      <c r="N29" s="8">
        <v>1964629.4991688924</v>
      </c>
      <c r="O29" s="8">
        <v>2141399.6875348226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6" t="s">
        <v>39</v>
      </c>
      <c r="B30" s="15" t="s">
        <v>54</v>
      </c>
      <c r="C30" s="8">
        <v>375875</v>
      </c>
      <c r="D30" s="8">
        <v>437936</v>
      </c>
      <c r="E30" s="8">
        <v>468316</v>
      </c>
      <c r="F30" s="8">
        <v>522436.2</v>
      </c>
      <c r="G30" s="8">
        <v>543563.67999999993</v>
      </c>
      <c r="H30" s="8">
        <v>616428</v>
      </c>
      <c r="I30" s="8">
        <v>683289</v>
      </c>
      <c r="J30" s="8">
        <v>713756</v>
      </c>
      <c r="K30" s="8">
        <v>775892</v>
      </c>
      <c r="L30" s="8">
        <v>798047</v>
      </c>
      <c r="M30" s="8">
        <v>848940</v>
      </c>
      <c r="N30" s="8">
        <v>1063281.92</v>
      </c>
      <c r="O30" s="8">
        <v>1052427.0416925519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6" t="s">
        <v>40</v>
      </c>
      <c r="B31" s="15" t="s">
        <v>20</v>
      </c>
      <c r="C31" s="8">
        <v>612782.90888360061</v>
      </c>
      <c r="D31" s="8">
        <v>714592.67031176749</v>
      </c>
      <c r="E31" s="8">
        <v>768580.93651047559</v>
      </c>
      <c r="F31" s="8">
        <v>873699.29289455677</v>
      </c>
      <c r="G31" s="8">
        <v>969910.76572550216</v>
      </c>
      <c r="H31" s="8">
        <v>1123455.3969146621</v>
      </c>
      <c r="I31" s="8">
        <v>1273013.811353174</v>
      </c>
      <c r="J31" s="8">
        <v>1405888.7035208999</v>
      </c>
      <c r="K31" s="8">
        <v>1571467.5143243871</v>
      </c>
      <c r="L31" s="8">
        <v>1540901.6573693091</v>
      </c>
      <c r="M31" s="8">
        <v>1664608.3815329608</v>
      </c>
      <c r="N31" s="8">
        <v>2154925.4585967669</v>
      </c>
      <c r="O31" s="8">
        <v>2226006.458970346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7" customFormat="1" ht="15.75" x14ac:dyDescent="0.25">
      <c r="A32" s="28"/>
      <c r="B32" s="29" t="s">
        <v>30</v>
      </c>
      <c r="C32" s="30">
        <f>C17+C20+C28+C29+C30+C31</f>
        <v>2708561.9116196004</v>
      </c>
      <c r="D32" s="30">
        <f t="shared" ref="D32:E32" si="18">D17+D20+D28+D29+D30+D31</f>
        <v>3153126.5572708705</v>
      </c>
      <c r="E32" s="30">
        <f t="shared" si="18"/>
        <v>3565496.0734416302</v>
      </c>
      <c r="F32" s="30">
        <f t="shared" ref="F32:H32" si="19">F17+F20+F28+F29+F30+F31</f>
        <v>4044985.4626969234</v>
      </c>
      <c r="G32" s="30">
        <f t="shared" si="19"/>
        <v>4421187.770366922</v>
      </c>
      <c r="H32" s="30">
        <f t="shared" si="19"/>
        <v>4849559.7548109237</v>
      </c>
      <c r="I32" s="30">
        <f t="shared" ref="I32:K32" si="20">I17+I20+I28+I29+I30+I31</f>
        <v>5343338.3705429006</v>
      </c>
      <c r="J32" s="30">
        <f t="shared" si="20"/>
        <v>5839637.4488391522</v>
      </c>
      <c r="K32" s="30">
        <f t="shared" si="20"/>
        <v>6268884.9766939282</v>
      </c>
      <c r="L32" s="30">
        <f t="shared" ref="L32:M32" si="21">L17+L20+L28+L29+L30+L31</f>
        <v>6006510.0628829543</v>
      </c>
      <c r="M32" s="30">
        <f t="shared" si="21"/>
        <v>6854941.6931002624</v>
      </c>
      <c r="N32" s="30">
        <f t="shared" ref="N32" si="22">N17+N20+N28+N29+N30+N31</f>
        <v>7896382.9567553541</v>
      </c>
      <c r="O32" s="30">
        <f t="shared" ref="O32" si="23">O17+O20+O28+O29+O30+O31</f>
        <v>8400553.5499628671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26"/>
      <c r="FU32" s="26"/>
      <c r="FV32" s="26"/>
    </row>
    <row r="33" spans="1:179" s="26" customFormat="1" ht="15.75" x14ac:dyDescent="0.25">
      <c r="A33" s="22" t="s">
        <v>27</v>
      </c>
      <c r="B33" s="32" t="s">
        <v>41</v>
      </c>
      <c r="C33" s="24">
        <f>C6+C11+C13+C14+C15+C17+C20+C28+C29+C30+C31</f>
        <v>6940277.9321275288</v>
      </c>
      <c r="D33" s="24">
        <f>D6+D11+D13+D14+D15+D17+D20+D28+D29+D30+D31</f>
        <v>7890839.6160767265</v>
      </c>
      <c r="E33" s="24">
        <f>E6+E11+E13+E14+E15+E17+E20+E28+E29+E30+E31</f>
        <v>8935770.3845475428</v>
      </c>
      <c r="F33" s="24">
        <f>F6+F11+F13+F14+F15+F17+F20+F28+F29+F30+F31</f>
        <v>9733153.0292136148</v>
      </c>
      <c r="G33" s="24">
        <f t="shared" ref="G33:H33" si="24">G6+G11+G13+G14+G15+G17+G20+G28+G29+G30+G31</f>
        <v>10725674.708921341</v>
      </c>
      <c r="H33" s="24">
        <f t="shared" si="24"/>
        <v>11749464.751788978</v>
      </c>
      <c r="I33" s="24">
        <f t="shared" ref="I33:K33" si="25">I6+I11+I13+I14+I15+I17+I20+I28+I29+I30+I31</f>
        <v>12659911.037691467</v>
      </c>
      <c r="J33" s="24">
        <f t="shared" si="25"/>
        <v>13898401.825171318</v>
      </c>
      <c r="K33" s="24">
        <f t="shared" si="25"/>
        <v>14904166.886052592</v>
      </c>
      <c r="L33" s="24">
        <f t="shared" ref="L33:M33" si="26">L6+L11+L13+L14+L15+L17+L20+L28+L29+L30+L31</f>
        <v>14278038.782625541</v>
      </c>
      <c r="M33" s="24">
        <f t="shared" si="26"/>
        <v>16166431.554483738</v>
      </c>
      <c r="N33" s="24">
        <f t="shared" ref="N33" si="27">N6+N11+N13+N14+N15+N17+N20+N28+N29+N30+N31</f>
        <v>17912011.972330902</v>
      </c>
      <c r="O33" s="24">
        <f t="shared" ref="O33" si="28">O6+O11+O13+O14+O15+O17+O20+O28+O29+O30+O31</f>
        <v>19312083.087901656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W33" s="27"/>
    </row>
    <row r="34" spans="1:179" ht="15.75" x14ac:dyDescent="0.25">
      <c r="A34" s="19" t="s">
        <v>43</v>
      </c>
      <c r="B34" s="20" t="s">
        <v>25</v>
      </c>
      <c r="C34" s="36">
        <v>551418</v>
      </c>
      <c r="D34" s="36">
        <v>637988</v>
      </c>
      <c r="E34" s="36">
        <v>759234</v>
      </c>
      <c r="F34" s="36">
        <v>898696</v>
      </c>
      <c r="G34" s="36">
        <v>986997</v>
      </c>
      <c r="H34" s="36">
        <v>1007814</v>
      </c>
      <c r="I34" s="36">
        <v>1371671</v>
      </c>
      <c r="J34" s="36">
        <v>1152159</v>
      </c>
      <c r="K34" s="36">
        <v>1205311</v>
      </c>
      <c r="L34" s="36">
        <v>1179794</v>
      </c>
      <c r="M34" s="36">
        <v>1446904</v>
      </c>
      <c r="N34" s="36">
        <v>1737731.7039999999</v>
      </c>
      <c r="O34" s="36">
        <v>1972325.48404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9" ht="15.75" x14ac:dyDescent="0.25">
      <c r="A35" s="19" t="s">
        <v>44</v>
      </c>
      <c r="B35" s="20" t="s">
        <v>24</v>
      </c>
      <c r="C35" s="36">
        <v>219713</v>
      </c>
      <c r="D35" s="36">
        <v>246849</v>
      </c>
      <c r="E35" s="36">
        <v>218589</v>
      </c>
      <c r="F35" s="36">
        <v>254617</v>
      </c>
      <c r="G35" s="36">
        <v>288731</v>
      </c>
      <c r="H35" s="36">
        <v>193915</v>
      </c>
      <c r="I35" s="36">
        <v>176473</v>
      </c>
      <c r="J35" s="36">
        <v>212232</v>
      </c>
      <c r="K35" s="36">
        <v>193076</v>
      </c>
      <c r="L35" s="36">
        <v>297705</v>
      </c>
      <c r="M35" s="36">
        <v>397156</v>
      </c>
      <c r="N35" s="36">
        <v>476984.35599999991</v>
      </c>
      <c r="O35" s="36">
        <v>541377.24405999994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9" s="27" customFormat="1" ht="15.75" x14ac:dyDescent="0.25">
      <c r="A36" s="33" t="s">
        <v>45</v>
      </c>
      <c r="B36" s="34" t="s">
        <v>55</v>
      </c>
      <c r="C36" s="30">
        <f>C33+C34-C35</f>
        <v>7271982.9321275288</v>
      </c>
      <c r="D36" s="30">
        <f t="shared" ref="D36:E36" si="29">D33+D34-D35</f>
        <v>8281978.6160767265</v>
      </c>
      <c r="E36" s="30">
        <f t="shared" si="29"/>
        <v>9476415.3845475428</v>
      </c>
      <c r="F36" s="30">
        <f t="shared" ref="F36:N36" si="30">F33+F34-F35</f>
        <v>10377232.029213615</v>
      </c>
      <c r="G36" s="30">
        <f t="shared" si="30"/>
        <v>11423940.708921341</v>
      </c>
      <c r="H36" s="30">
        <f t="shared" si="30"/>
        <v>12563363.751788978</v>
      </c>
      <c r="I36" s="30">
        <f t="shared" si="30"/>
        <v>13855109.037691467</v>
      </c>
      <c r="J36" s="30">
        <f t="shared" si="30"/>
        <v>14838328.825171318</v>
      </c>
      <c r="K36" s="30">
        <f t="shared" si="30"/>
        <v>15916401.886052592</v>
      </c>
      <c r="L36" s="30">
        <f t="shared" si="30"/>
        <v>15160127.782625541</v>
      </c>
      <c r="M36" s="30">
        <f t="shared" si="30"/>
        <v>17216179.554483738</v>
      </c>
      <c r="N36" s="30">
        <f t="shared" si="30"/>
        <v>19172759.320330903</v>
      </c>
      <c r="O36" s="30">
        <f t="shared" ref="O36" si="31">O33+O34-O35</f>
        <v>20743031.327881657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</row>
    <row r="37" spans="1:179" ht="15.75" x14ac:dyDescent="0.25">
      <c r="A37" s="19" t="s">
        <v>46</v>
      </c>
      <c r="B37" s="20" t="s">
        <v>42</v>
      </c>
      <c r="C37" s="37">
        <v>69010</v>
      </c>
      <c r="D37" s="37">
        <v>69620</v>
      </c>
      <c r="E37" s="37">
        <v>70230</v>
      </c>
      <c r="F37" s="37">
        <v>70840</v>
      </c>
      <c r="G37" s="37">
        <v>71470</v>
      </c>
      <c r="H37" s="37">
        <v>72100</v>
      </c>
      <c r="I37" s="37">
        <v>72330</v>
      </c>
      <c r="J37" s="37">
        <v>72800</v>
      </c>
      <c r="K37" s="37">
        <v>73270</v>
      </c>
      <c r="L37" s="37">
        <v>73740</v>
      </c>
      <c r="M37" s="37">
        <v>74150</v>
      </c>
      <c r="N37" s="37">
        <v>74530</v>
      </c>
      <c r="O37" s="37">
        <v>74900</v>
      </c>
    </row>
    <row r="38" spans="1:179" s="27" customFormat="1" ht="15.75" x14ac:dyDescent="0.25">
      <c r="A38" s="33" t="s">
        <v>47</v>
      </c>
      <c r="B38" s="34" t="s">
        <v>58</v>
      </c>
      <c r="C38" s="30">
        <f>C36/C37*1000</f>
        <v>105375.78513443745</v>
      </c>
      <c r="D38" s="30">
        <f t="shared" ref="D38:E38" si="32">D36/D37*1000</f>
        <v>118959.76179369041</v>
      </c>
      <c r="E38" s="30">
        <f t="shared" si="32"/>
        <v>134934.00803855251</v>
      </c>
      <c r="F38" s="30">
        <f t="shared" ref="F38:N38" si="33">F36/F37*1000</f>
        <v>146488.31210070036</v>
      </c>
      <c r="G38" s="30">
        <f t="shared" si="33"/>
        <v>159842.46129734631</v>
      </c>
      <c r="H38" s="30">
        <f t="shared" si="33"/>
        <v>174249.15051024934</v>
      </c>
      <c r="I38" s="30">
        <f t="shared" si="33"/>
        <v>191554.11361387346</v>
      </c>
      <c r="J38" s="30">
        <f t="shared" si="33"/>
        <v>203823.19814795768</v>
      </c>
      <c r="K38" s="30">
        <f t="shared" si="33"/>
        <v>217229.45115398651</v>
      </c>
      <c r="L38" s="30">
        <f t="shared" si="33"/>
        <v>205588.93114490833</v>
      </c>
      <c r="M38" s="30">
        <f t="shared" si="33"/>
        <v>232180.43903551906</v>
      </c>
      <c r="N38" s="30">
        <f t="shared" si="33"/>
        <v>257248.88394379316</v>
      </c>
      <c r="O38" s="30">
        <f t="shared" ref="O38" si="34">O36/O37*1000</f>
        <v>276943.00838293263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BO38" s="31"/>
      <c r="BP38" s="31"/>
      <c r="BQ38" s="31"/>
      <c r="BR38" s="31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zoomScale="68" zoomScaleNormal="68" zoomScaleSheetLayoutView="100" workbookViewId="0">
      <pane xSplit="2" ySplit="5" topLeftCell="C24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2.85546875" style="2" customWidth="1"/>
    <col min="7" max="15" width="12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1" width="9.140625" style="2"/>
    <col min="172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49</v>
      </c>
      <c r="I2" s="1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</row>
    <row r="5" spans="1:175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5" s="26" customFormat="1" ht="15.75" x14ac:dyDescent="0.25">
      <c r="A6" s="22" t="s">
        <v>26</v>
      </c>
      <c r="B6" s="23" t="s">
        <v>2</v>
      </c>
      <c r="C6" s="24">
        <f>SUM(C7:C10)</f>
        <v>1162625.8809306775</v>
      </c>
      <c r="D6" s="24">
        <f t="shared" ref="D6:N6" si="0">SUM(D7:D10)</f>
        <v>1244328.638739445</v>
      </c>
      <c r="E6" s="24">
        <f t="shared" si="0"/>
        <v>1371208.6103328478</v>
      </c>
      <c r="F6" s="24">
        <f t="shared" si="0"/>
        <v>1327286.3483269121</v>
      </c>
      <c r="G6" s="24">
        <f t="shared" si="0"/>
        <v>1440748.7594669464</v>
      </c>
      <c r="H6" s="24">
        <f t="shared" si="0"/>
        <v>1384301.9783560743</v>
      </c>
      <c r="I6" s="24">
        <f t="shared" si="0"/>
        <v>1351207.6920206998</v>
      </c>
      <c r="J6" s="24">
        <f t="shared" si="0"/>
        <v>1390891.3524001089</v>
      </c>
      <c r="K6" s="24">
        <f t="shared" si="0"/>
        <v>1650007.8842063094</v>
      </c>
      <c r="L6" s="24">
        <f t="shared" si="0"/>
        <v>1548127.4969795384</v>
      </c>
      <c r="M6" s="24">
        <f t="shared" si="0"/>
        <v>1612207.469973109</v>
      </c>
      <c r="N6" s="24">
        <f t="shared" si="0"/>
        <v>1703773.3189046143</v>
      </c>
      <c r="O6" s="24">
        <f t="shared" ref="O6" si="1">SUM(O7:O10)</f>
        <v>1663497.7463376988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S6" s="27"/>
    </row>
    <row r="7" spans="1:175" ht="15.75" x14ac:dyDescent="0.25">
      <c r="A7" s="14">
        <v>1.1000000000000001</v>
      </c>
      <c r="B7" s="15" t="s">
        <v>59</v>
      </c>
      <c r="C7" s="8">
        <v>673401.32032995741</v>
      </c>
      <c r="D7" s="8">
        <v>742067.05889990402</v>
      </c>
      <c r="E7" s="8">
        <v>870435.30298086884</v>
      </c>
      <c r="F7" s="8">
        <v>790044.90354195959</v>
      </c>
      <c r="G7" s="8">
        <v>881118.28139325907</v>
      </c>
      <c r="H7" s="8">
        <v>775547.84288453916</v>
      </c>
      <c r="I7" s="8">
        <v>714020.73271241446</v>
      </c>
      <c r="J7" s="8">
        <v>705188.16171853011</v>
      </c>
      <c r="K7" s="8">
        <v>877719.26080231427</v>
      </c>
      <c r="L7" s="8">
        <v>790245.82792314608</v>
      </c>
      <c r="M7" s="8">
        <v>842460.9275470943</v>
      </c>
      <c r="N7" s="8">
        <v>913788.64040387992</v>
      </c>
      <c r="O7" s="8">
        <v>854019.74650019209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4">
        <v>1.2</v>
      </c>
      <c r="B8" s="15" t="s">
        <v>60</v>
      </c>
      <c r="C8" s="8">
        <v>115315.05736971243</v>
      </c>
      <c r="D8" s="8">
        <v>119462.45669272711</v>
      </c>
      <c r="E8" s="8">
        <v>111431.98793879789</v>
      </c>
      <c r="F8" s="8">
        <v>122380.39137705344</v>
      </c>
      <c r="G8" s="8">
        <v>150714.02886293203</v>
      </c>
      <c r="H8" s="8">
        <v>161900.36196932141</v>
      </c>
      <c r="I8" s="8">
        <v>175887.27101041452</v>
      </c>
      <c r="J8" s="8">
        <v>204489.4651375247</v>
      </c>
      <c r="K8" s="8">
        <v>224833.83007946936</v>
      </c>
      <c r="L8" s="8">
        <v>237548.96821724318</v>
      </c>
      <c r="M8" s="8">
        <v>247329.36769640155</v>
      </c>
      <c r="N8" s="8">
        <v>247832.2807550916</v>
      </c>
      <c r="O8" s="8">
        <v>258046.51549571831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4">
        <v>1.3</v>
      </c>
      <c r="B9" s="15" t="s">
        <v>61</v>
      </c>
      <c r="C9" s="8">
        <v>368734.88298690226</v>
      </c>
      <c r="D9" s="8">
        <v>377092.25833514158</v>
      </c>
      <c r="E9" s="8">
        <v>382789.74602475855</v>
      </c>
      <c r="F9" s="8">
        <v>407552.11819864355</v>
      </c>
      <c r="G9" s="8">
        <v>400833.76392262615</v>
      </c>
      <c r="H9" s="8">
        <v>438303.66382493085</v>
      </c>
      <c r="I9" s="8">
        <v>452546.43968483713</v>
      </c>
      <c r="J9" s="8">
        <v>471880.23671230534</v>
      </c>
      <c r="K9" s="8">
        <v>537681.04807877284</v>
      </c>
      <c r="L9" s="8">
        <v>509620.0133606536</v>
      </c>
      <c r="M9" s="8">
        <v>510865.52498341433</v>
      </c>
      <c r="N9" s="8">
        <v>529553.56598127354</v>
      </c>
      <c r="O9" s="8">
        <v>537950.8065875707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4">
        <v>1.4</v>
      </c>
      <c r="B10" s="15" t="s">
        <v>62</v>
      </c>
      <c r="C10" s="8">
        <v>5174.6202441053601</v>
      </c>
      <c r="D10" s="8">
        <v>5706.8648116720969</v>
      </c>
      <c r="E10" s="8">
        <v>6551.5733884225874</v>
      </c>
      <c r="F10" s="8">
        <v>7308.9352092555855</v>
      </c>
      <c r="G10" s="8">
        <v>8082.6852881291388</v>
      </c>
      <c r="H10" s="8">
        <v>8550.1096772827495</v>
      </c>
      <c r="I10" s="8">
        <v>8753.2486130336638</v>
      </c>
      <c r="J10" s="8">
        <v>9333.488831748793</v>
      </c>
      <c r="K10" s="8">
        <v>9773.7452457531417</v>
      </c>
      <c r="L10" s="8">
        <v>10712.687478495631</v>
      </c>
      <c r="M10" s="8">
        <v>11551.649746198862</v>
      </c>
      <c r="N10" s="8">
        <v>12598.83176436935</v>
      </c>
      <c r="O10" s="8">
        <v>13480.677754217841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6" t="s">
        <v>31</v>
      </c>
      <c r="B11" s="15" t="s">
        <v>3</v>
      </c>
      <c r="C11" s="8">
        <v>28639.691858640737</v>
      </c>
      <c r="D11" s="8">
        <v>28186.526634792284</v>
      </c>
      <c r="E11" s="8">
        <v>24214.955873195358</v>
      </c>
      <c r="F11" s="8">
        <v>25227.809703349558</v>
      </c>
      <c r="G11" s="8">
        <v>26695.028990271789</v>
      </c>
      <c r="H11" s="8">
        <v>63460.334472962888</v>
      </c>
      <c r="I11" s="8">
        <v>23565.802838685264</v>
      </c>
      <c r="J11" s="8">
        <v>27668.732922509927</v>
      </c>
      <c r="K11" s="8">
        <v>26437.411519449983</v>
      </c>
      <c r="L11" s="8">
        <v>27631.666122851409</v>
      </c>
      <c r="M11" s="8">
        <v>35515.975140897164</v>
      </c>
      <c r="N11" s="8">
        <v>37931.315454781936</v>
      </c>
      <c r="O11" s="8">
        <v>40121.490035527095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7" customFormat="1" ht="15.75" x14ac:dyDescent="0.25">
      <c r="A12" s="28"/>
      <c r="B12" s="29" t="s">
        <v>28</v>
      </c>
      <c r="C12" s="30">
        <f>C6+C11</f>
        <v>1191265.5727893182</v>
      </c>
      <c r="D12" s="30">
        <f t="shared" ref="D12:N12" si="2">D6+D11</f>
        <v>1272515.1653742373</v>
      </c>
      <c r="E12" s="30">
        <f t="shared" si="2"/>
        <v>1395423.5662060431</v>
      </c>
      <c r="F12" s="30">
        <f t="shared" si="2"/>
        <v>1352514.1580302618</v>
      </c>
      <c r="G12" s="30">
        <f t="shared" si="2"/>
        <v>1467443.7884572181</v>
      </c>
      <c r="H12" s="30">
        <f t="shared" si="2"/>
        <v>1447762.3128290372</v>
      </c>
      <c r="I12" s="30">
        <f t="shared" si="2"/>
        <v>1374773.4948593851</v>
      </c>
      <c r="J12" s="30">
        <f t="shared" si="2"/>
        <v>1418560.085322619</v>
      </c>
      <c r="K12" s="30">
        <f t="shared" si="2"/>
        <v>1676445.2957257594</v>
      </c>
      <c r="L12" s="30">
        <f t="shared" si="2"/>
        <v>1575759.1631023898</v>
      </c>
      <c r="M12" s="30">
        <f t="shared" si="2"/>
        <v>1647723.4451140061</v>
      </c>
      <c r="N12" s="30">
        <f t="shared" si="2"/>
        <v>1741704.6343593963</v>
      </c>
      <c r="O12" s="30">
        <f t="shared" ref="O12" si="3">O6+O11</f>
        <v>1703619.2363732259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26"/>
      <c r="FQ12" s="26"/>
      <c r="FR12" s="26"/>
    </row>
    <row r="13" spans="1:175" s="26" customFormat="1" ht="15.75" x14ac:dyDescent="0.25">
      <c r="A13" s="22" t="s">
        <v>32</v>
      </c>
      <c r="B13" s="23" t="s">
        <v>4</v>
      </c>
      <c r="C13" s="21">
        <v>1799826.165519014</v>
      </c>
      <c r="D13" s="21">
        <v>1924071.3494936584</v>
      </c>
      <c r="E13" s="21">
        <v>2052196.2490471192</v>
      </c>
      <c r="F13" s="21">
        <v>2262154.4692559699</v>
      </c>
      <c r="G13" s="21">
        <v>2565355.7116622245</v>
      </c>
      <c r="H13" s="21">
        <v>2984949.1804514611</v>
      </c>
      <c r="I13" s="21">
        <v>3364873.0946701015</v>
      </c>
      <c r="J13" s="21">
        <v>3705268.7712491183</v>
      </c>
      <c r="K13" s="21">
        <v>3709382.4067771151</v>
      </c>
      <c r="L13" s="21">
        <v>3543729.260061163</v>
      </c>
      <c r="M13" s="21">
        <v>3872076.3580703428</v>
      </c>
      <c r="N13" s="21">
        <v>4026149.596858962</v>
      </c>
      <c r="O13" s="21">
        <v>4382931.3072655238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S13" s="27"/>
    </row>
    <row r="14" spans="1:175" ht="30" x14ac:dyDescent="0.25">
      <c r="A14" s="16" t="s">
        <v>33</v>
      </c>
      <c r="B14" s="15" t="s">
        <v>5</v>
      </c>
      <c r="C14" s="8">
        <v>602407.89523970895</v>
      </c>
      <c r="D14" s="8">
        <v>605272.80282205774</v>
      </c>
      <c r="E14" s="8">
        <v>646998.39660047984</v>
      </c>
      <c r="F14" s="8">
        <v>725438.65947887336</v>
      </c>
      <c r="G14" s="8">
        <v>749877.67542960495</v>
      </c>
      <c r="H14" s="8">
        <v>688524.83614225825</v>
      </c>
      <c r="I14" s="8">
        <v>725459.49670448783</v>
      </c>
      <c r="J14" s="8">
        <v>719590.52202923561</v>
      </c>
      <c r="K14" s="8">
        <v>691647.43068576104</v>
      </c>
      <c r="L14" s="8">
        <v>659057.28190292767</v>
      </c>
      <c r="M14" s="8">
        <v>719234.52537942934</v>
      </c>
      <c r="N14" s="8">
        <v>778573.33037229627</v>
      </c>
      <c r="O14" s="8">
        <v>831101.9686350855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6" t="s">
        <v>34</v>
      </c>
      <c r="B15" s="15" t="s">
        <v>6</v>
      </c>
      <c r="C15" s="8">
        <v>638216.17045650107</v>
      </c>
      <c r="D15" s="8">
        <v>675541.17628886597</v>
      </c>
      <c r="E15" s="8">
        <v>723124.50805049797</v>
      </c>
      <c r="F15" s="8">
        <v>767528.0883578076</v>
      </c>
      <c r="G15" s="8">
        <v>757162.03562007844</v>
      </c>
      <c r="H15" s="8">
        <v>819903.36227246234</v>
      </c>
      <c r="I15" s="8">
        <v>858069.4245695537</v>
      </c>
      <c r="J15" s="8">
        <v>884270.92095380765</v>
      </c>
      <c r="K15" s="8">
        <v>887466.16418613412</v>
      </c>
      <c r="L15" s="8">
        <v>859485.72763360478</v>
      </c>
      <c r="M15" s="8">
        <v>933221.44116932596</v>
      </c>
      <c r="N15" s="8">
        <v>999204.13987959677</v>
      </c>
      <c r="O15" s="8">
        <v>1128411.7350069606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7" customFormat="1" ht="15.75" x14ac:dyDescent="0.25">
      <c r="A16" s="28"/>
      <c r="B16" s="29" t="s">
        <v>29</v>
      </c>
      <c r="C16" s="30">
        <f>+C13+C14+C15</f>
        <v>3040450.2312152241</v>
      </c>
      <c r="D16" s="30">
        <f t="shared" ref="D16:H16" si="4">+D13+D14+D15</f>
        <v>3204885.3286045822</v>
      </c>
      <c r="E16" s="30">
        <f t="shared" si="4"/>
        <v>3422319.153698097</v>
      </c>
      <c r="F16" s="30">
        <f t="shared" si="4"/>
        <v>3755121.2170926509</v>
      </c>
      <c r="G16" s="30">
        <f t="shared" si="4"/>
        <v>4072395.4227119079</v>
      </c>
      <c r="H16" s="30">
        <f t="shared" si="4"/>
        <v>4493377.3788661817</v>
      </c>
      <c r="I16" s="30">
        <f t="shared" ref="I16:M16" si="5">+I13+I14+I15</f>
        <v>4948402.0159441428</v>
      </c>
      <c r="J16" s="30">
        <f t="shared" si="5"/>
        <v>5309130.2142321616</v>
      </c>
      <c r="K16" s="30">
        <f t="shared" si="5"/>
        <v>5288496.00164901</v>
      </c>
      <c r="L16" s="30">
        <f t="shared" si="5"/>
        <v>5062272.2695976952</v>
      </c>
      <c r="M16" s="30">
        <f t="shared" si="5"/>
        <v>5524532.3246190986</v>
      </c>
      <c r="N16" s="30">
        <f t="shared" ref="N16" si="6">+N13+N14+N15</f>
        <v>5803927.0671108542</v>
      </c>
      <c r="O16" s="30">
        <f t="shared" ref="O16" si="7">+O13+O14+O15</f>
        <v>6342445.0109075699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25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25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25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26"/>
      <c r="FQ16" s="26"/>
      <c r="FR16" s="26"/>
    </row>
    <row r="17" spans="1:175" s="26" customFormat="1" ht="15.75" x14ac:dyDescent="0.25">
      <c r="A17" s="22" t="s">
        <v>35</v>
      </c>
      <c r="B17" s="23" t="s">
        <v>7</v>
      </c>
      <c r="C17" s="24">
        <f>C18+C19</f>
        <v>456828.6238031211</v>
      </c>
      <c r="D17" s="24">
        <f t="shared" ref="D17:H17" si="8">D18+D19</f>
        <v>475494.52990059392</v>
      </c>
      <c r="E17" s="24">
        <f t="shared" si="8"/>
        <v>507916.08685638389</v>
      </c>
      <c r="F17" s="24">
        <f t="shared" si="8"/>
        <v>566701.56947093853</v>
      </c>
      <c r="G17" s="24">
        <f t="shared" si="8"/>
        <v>647428.16820385505</v>
      </c>
      <c r="H17" s="24">
        <f t="shared" si="8"/>
        <v>683934.72370552528</v>
      </c>
      <c r="I17" s="24">
        <f t="shared" ref="I17:M17" si="9">I18+I19</f>
        <v>740544.64159479341</v>
      </c>
      <c r="J17" s="24">
        <f t="shared" si="9"/>
        <v>790768.11140086898</v>
      </c>
      <c r="K17" s="24">
        <f t="shared" si="9"/>
        <v>863668.08200968755</v>
      </c>
      <c r="L17" s="24">
        <f t="shared" si="9"/>
        <v>872056.20154958719</v>
      </c>
      <c r="M17" s="24">
        <f t="shared" si="9"/>
        <v>900937.61673401261</v>
      </c>
      <c r="N17" s="24">
        <f t="shared" ref="N17" si="10">N18+N19</f>
        <v>944610.96835215832</v>
      </c>
      <c r="O17" s="24">
        <f t="shared" ref="O17" si="11">O18+O19</f>
        <v>1023779.4893823327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S17" s="27"/>
    </row>
    <row r="18" spans="1:175" ht="15.75" x14ac:dyDescent="0.25">
      <c r="A18" s="14">
        <v>6.1</v>
      </c>
      <c r="B18" s="15" t="s">
        <v>8</v>
      </c>
      <c r="C18" s="8">
        <v>357260.09253922274</v>
      </c>
      <c r="D18" s="8">
        <v>376792.85876779439</v>
      </c>
      <c r="E18" s="8">
        <v>411495.1630469833</v>
      </c>
      <c r="F18" s="8">
        <v>467954.53150847531</v>
      </c>
      <c r="G18" s="36">
        <v>534985.66348974931</v>
      </c>
      <c r="H18" s="8">
        <v>561464.97351257398</v>
      </c>
      <c r="I18" s="8">
        <v>609966.83119107166</v>
      </c>
      <c r="J18" s="8">
        <v>655920.24845094897</v>
      </c>
      <c r="K18" s="8">
        <v>726726.6929345855</v>
      </c>
      <c r="L18" s="8">
        <v>808921.2282602255</v>
      </c>
      <c r="M18" s="8">
        <v>804524.7786765449</v>
      </c>
      <c r="N18" s="8">
        <v>841836.93733055226</v>
      </c>
      <c r="O18" s="8">
        <v>911741.0479633091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4">
        <v>6.2</v>
      </c>
      <c r="B19" s="15" t="s">
        <v>9</v>
      </c>
      <c r="C19" s="8">
        <v>99568.53126389836</v>
      </c>
      <c r="D19" s="8">
        <v>98701.671132799558</v>
      </c>
      <c r="E19" s="8">
        <v>96420.92380940057</v>
      </c>
      <c r="F19" s="8">
        <v>98747.037962463248</v>
      </c>
      <c r="G19" s="8">
        <v>112442.50471410577</v>
      </c>
      <c r="H19" s="8">
        <v>122469.75019295135</v>
      </c>
      <c r="I19" s="8">
        <v>130577.8104037218</v>
      </c>
      <c r="J19" s="8">
        <v>134847.86294991997</v>
      </c>
      <c r="K19" s="8">
        <v>136941.38907510205</v>
      </c>
      <c r="L19" s="8">
        <v>63134.97328936174</v>
      </c>
      <c r="M19" s="8">
        <v>96412.838057467714</v>
      </c>
      <c r="N19" s="8">
        <v>102774.03102160612</v>
      </c>
      <c r="O19" s="8">
        <v>112038.44141902355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1" customFormat="1" ht="30" x14ac:dyDescent="0.25">
      <c r="A20" s="17" t="s">
        <v>36</v>
      </c>
      <c r="B20" s="18" t="s">
        <v>10</v>
      </c>
      <c r="C20" s="13">
        <f>SUM(C21:C27)</f>
        <v>300836.11292592052</v>
      </c>
      <c r="D20" s="13">
        <f t="shared" ref="D20:N20" si="12">SUM(D21:D27)</f>
        <v>328512.89114905556</v>
      </c>
      <c r="E20" s="13">
        <f t="shared" si="12"/>
        <v>405449.13466732285</v>
      </c>
      <c r="F20" s="13">
        <f t="shared" si="12"/>
        <v>443165.00121344591</v>
      </c>
      <c r="G20" s="13">
        <f t="shared" si="12"/>
        <v>498517.33116270439</v>
      </c>
      <c r="H20" s="13">
        <f t="shared" si="12"/>
        <v>523675.65329770249</v>
      </c>
      <c r="I20" s="13">
        <f t="shared" si="12"/>
        <v>527905.91674579238</v>
      </c>
      <c r="J20" s="13">
        <f t="shared" si="12"/>
        <v>514586.28206052829</v>
      </c>
      <c r="K20" s="13">
        <f t="shared" si="12"/>
        <v>526481.94631263043</v>
      </c>
      <c r="L20" s="13">
        <f t="shared" si="12"/>
        <v>446204.23421216727</v>
      </c>
      <c r="M20" s="13">
        <f t="shared" si="12"/>
        <v>559917.06038514664</v>
      </c>
      <c r="N20" s="13">
        <f t="shared" si="12"/>
        <v>615553.1256762885</v>
      </c>
      <c r="O20" s="13">
        <f t="shared" ref="O20" si="13">SUM(O21:O27)</f>
        <v>685912.26689599548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S20" s="2"/>
    </row>
    <row r="21" spans="1:175" ht="15.75" x14ac:dyDescent="0.25">
      <c r="A21" s="14">
        <v>7.1</v>
      </c>
      <c r="B21" s="15" t="s">
        <v>11</v>
      </c>
      <c r="C21" s="8">
        <v>1720</v>
      </c>
      <c r="D21" s="8">
        <v>1830</v>
      </c>
      <c r="E21" s="8">
        <v>2142</v>
      </c>
      <c r="F21" s="8">
        <v>2621</v>
      </c>
      <c r="G21" s="8">
        <v>2498</v>
      </c>
      <c r="H21" s="8">
        <v>2707.6571400000003</v>
      </c>
      <c r="I21" s="8">
        <v>1348</v>
      </c>
      <c r="J21" s="8">
        <v>1522</v>
      </c>
      <c r="K21" s="8">
        <v>1637.781629116118</v>
      </c>
      <c r="L21" s="8">
        <v>919.53259859248442</v>
      </c>
      <c r="M21" s="8">
        <v>1818.7691810692941</v>
      </c>
      <c r="N21" s="8">
        <v>2211.663755458515</v>
      </c>
      <c r="O21" s="8">
        <v>2674.6052321470656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4">
        <v>7.2</v>
      </c>
      <c r="B22" s="15" t="s">
        <v>12</v>
      </c>
      <c r="C22" s="8">
        <v>169770.5733299205</v>
      </c>
      <c r="D22" s="8">
        <v>195693.92106570254</v>
      </c>
      <c r="E22" s="8">
        <v>245464.46259307026</v>
      </c>
      <c r="F22" s="8">
        <v>267869.85992570751</v>
      </c>
      <c r="G22" s="8">
        <v>282915.82206498191</v>
      </c>
      <c r="H22" s="8">
        <v>295020.57665018959</v>
      </c>
      <c r="I22" s="8">
        <v>301785.23760117701</v>
      </c>
      <c r="J22" s="8">
        <v>304793.53406612662</v>
      </c>
      <c r="K22" s="8">
        <v>299849.34141832497</v>
      </c>
      <c r="L22" s="8">
        <v>217853.52266495299</v>
      </c>
      <c r="M22" s="8">
        <v>301586.96271418867</v>
      </c>
      <c r="N22" s="8">
        <v>320643.90638082393</v>
      </c>
      <c r="O22" s="8">
        <v>341996.11850228929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4">
        <v>7.3</v>
      </c>
      <c r="B23" s="15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4">
        <v>7.4</v>
      </c>
      <c r="B24" s="15" t="s">
        <v>14</v>
      </c>
      <c r="C24" s="8">
        <v>897.60829999999999</v>
      </c>
      <c r="D24" s="8">
        <v>1519.798813868613</v>
      </c>
      <c r="E24" s="8">
        <v>1277.0468085106384</v>
      </c>
      <c r="F24" s="8">
        <v>2050.2619930058568</v>
      </c>
      <c r="G24" s="8">
        <v>832.02362367006981</v>
      </c>
      <c r="H24" s="8">
        <v>1009.0441720540609</v>
      </c>
      <c r="I24" s="8">
        <v>1115.9258924899441</v>
      </c>
      <c r="J24" s="8">
        <v>459.5808383233533</v>
      </c>
      <c r="K24" s="8">
        <v>910.60080878105157</v>
      </c>
      <c r="L24" s="8">
        <v>739.6096135971319</v>
      </c>
      <c r="M24" s="8">
        <v>637.69988693264418</v>
      </c>
      <c r="N24" s="8">
        <v>716.15720524017468</v>
      </c>
      <c r="O24" s="8">
        <v>775.68348729359866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4">
        <v>7.5</v>
      </c>
      <c r="B25" s="15" t="s">
        <v>15</v>
      </c>
      <c r="C25" s="8">
        <v>813.8578</v>
      </c>
      <c r="D25" s="8">
        <v>1023</v>
      </c>
      <c r="E25" s="8">
        <v>1072.2166258336861</v>
      </c>
      <c r="F25" s="8">
        <v>1275.6354568809354</v>
      </c>
      <c r="G25" s="8">
        <v>1538.9420885730569</v>
      </c>
      <c r="H25" s="8">
        <v>5482.0577084734896</v>
      </c>
      <c r="I25" s="8">
        <v>5911.5598050838807</v>
      </c>
      <c r="J25" s="8">
        <v>4887.029546591697</v>
      </c>
      <c r="K25" s="8">
        <v>5013.3302935839201</v>
      </c>
      <c r="L25" s="8">
        <v>1965.5148054707211</v>
      </c>
      <c r="M25" s="8">
        <v>2922.10163140042</v>
      </c>
      <c r="N25" s="8">
        <v>3274.5672835713412</v>
      </c>
      <c r="O25" s="8">
        <v>3598.2343187997549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4">
        <v>7.6</v>
      </c>
      <c r="B26" s="15" t="s">
        <v>16</v>
      </c>
      <c r="C26" s="8">
        <v>163.11439999999999</v>
      </c>
      <c r="D26" s="8">
        <v>164.85972419849065</v>
      </c>
      <c r="E26" s="8">
        <v>106.28856839334857</v>
      </c>
      <c r="F26" s="8">
        <v>125.54529647516857</v>
      </c>
      <c r="G26" s="8">
        <v>126.61278971915836</v>
      </c>
      <c r="H26" s="8">
        <v>515.05095984714615</v>
      </c>
      <c r="I26" s="8">
        <v>113.22423571133513</v>
      </c>
      <c r="J26" s="8">
        <v>217.64254651241816</v>
      </c>
      <c r="K26" s="8">
        <v>137.13835117865599</v>
      </c>
      <c r="L26" s="8">
        <v>62.280686188464315</v>
      </c>
      <c r="M26" s="8">
        <v>182.23671940625849</v>
      </c>
      <c r="N26" s="8">
        <v>188.0653506238302</v>
      </c>
      <c r="O26" s="8">
        <v>191.88958571689022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s="27" customFormat="1" ht="30" x14ac:dyDescent="0.25">
      <c r="A27" s="38">
        <v>7.7</v>
      </c>
      <c r="B27" s="39" t="s">
        <v>17</v>
      </c>
      <c r="C27" s="21">
        <v>127470.95909600001</v>
      </c>
      <c r="D27" s="21">
        <v>128281.31154528592</v>
      </c>
      <c r="E27" s="21">
        <v>155387.12007151489</v>
      </c>
      <c r="F27" s="21">
        <v>169222.69854137642</v>
      </c>
      <c r="G27" s="21">
        <v>210605.93059576026</v>
      </c>
      <c r="H27" s="21">
        <v>218941.2666671382</v>
      </c>
      <c r="I27" s="21">
        <v>217631.96921133017</v>
      </c>
      <c r="J27" s="21">
        <v>202706.49506297425</v>
      </c>
      <c r="K27" s="21">
        <v>218933.75381164573</v>
      </c>
      <c r="L27" s="21">
        <v>224663.77384336549</v>
      </c>
      <c r="M27" s="21">
        <v>252769.2902521494</v>
      </c>
      <c r="N27" s="21">
        <v>288518.76570057072</v>
      </c>
      <c r="O27" s="21">
        <v>336675.73576974886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26"/>
      <c r="FQ27" s="26"/>
      <c r="FR27" s="26"/>
    </row>
    <row r="28" spans="1:175" ht="15.75" x14ac:dyDescent="0.25">
      <c r="A28" s="16" t="s">
        <v>37</v>
      </c>
      <c r="B28" s="15" t="s">
        <v>18</v>
      </c>
      <c r="C28" s="8">
        <v>287346</v>
      </c>
      <c r="D28" s="8">
        <v>312147</v>
      </c>
      <c r="E28" s="8">
        <v>304420</v>
      </c>
      <c r="F28" s="8">
        <v>368110</v>
      </c>
      <c r="G28" s="8">
        <v>394899</v>
      </c>
      <c r="H28" s="8">
        <v>400697</v>
      </c>
      <c r="I28" s="8">
        <v>324676</v>
      </c>
      <c r="J28" s="8">
        <v>325947</v>
      </c>
      <c r="K28" s="8">
        <v>339652</v>
      </c>
      <c r="L28" s="8">
        <v>346149.30875653564</v>
      </c>
      <c r="M28" s="8">
        <v>343263.72195013362</v>
      </c>
      <c r="N28" s="8">
        <v>347726.15033548535</v>
      </c>
      <c r="O28" s="8">
        <v>365460.18400259508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6" t="s">
        <v>38</v>
      </c>
      <c r="B29" s="15" t="s">
        <v>19</v>
      </c>
      <c r="C29" s="8">
        <v>674893.50534000003</v>
      </c>
      <c r="D29" s="8">
        <v>747652.99210814247</v>
      </c>
      <c r="E29" s="8">
        <v>815871.2430270107</v>
      </c>
      <c r="F29" s="8">
        <v>867315.0689106459</v>
      </c>
      <c r="G29" s="8">
        <v>884412.67818794365</v>
      </c>
      <c r="H29" s="8">
        <v>934352.70327588788</v>
      </c>
      <c r="I29" s="8">
        <v>1044145.7511378134</v>
      </c>
      <c r="J29" s="8">
        <v>1137251.9589971013</v>
      </c>
      <c r="K29" s="8">
        <v>1123812.4743256387</v>
      </c>
      <c r="L29" s="8">
        <v>1101519.5167013379</v>
      </c>
      <c r="M29" s="8">
        <v>1191397.9978683076</v>
      </c>
      <c r="N29" s="8">
        <v>1285667.0579589903</v>
      </c>
      <c r="O29" s="8">
        <v>1385947.22551338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6" t="s">
        <v>39</v>
      </c>
      <c r="B30" s="15" t="s">
        <v>54</v>
      </c>
      <c r="C30" s="8">
        <v>375875</v>
      </c>
      <c r="D30" s="8">
        <v>404422.56250000006</v>
      </c>
      <c r="E30" s="8">
        <v>400849.34527439025</v>
      </c>
      <c r="F30" s="8">
        <v>422785.72060206957</v>
      </c>
      <c r="G30" s="8">
        <v>424547.02994958241</v>
      </c>
      <c r="H30" s="8">
        <v>464357.95467874792</v>
      </c>
      <c r="I30" s="8">
        <v>516941.30805831758</v>
      </c>
      <c r="J30" s="8">
        <v>535083.55335680465</v>
      </c>
      <c r="K30" s="8">
        <v>563300.57259483426</v>
      </c>
      <c r="L30" s="8">
        <v>562471.34778246027</v>
      </c>
      <c r="M30" s="8">
        <v>544134.17369939107</v>
      </c>
      <c r="N30" s="8">
        <v>677746.53909459931</v>
      </c>
      <c r="O30" s="8">
        <v>667935.0074204962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6" t="s">
        <v>40</v>
      </c>
      <c r="B31" s="15" t="s">
        <v>20</v>
      </c>
      <c r="C31" s="8">
        <v>612782.90651559143</v>
      </c>
      <c r="D31" s="8">
        <v>666938.34592199337</v>
      </c>
      <c r="E31" s="8">
        <v>676687.42497888487</v>
      </c>
      <c r="F31" s="8">
        <v>734476.26115297806</v>
      </c>
      <c r="G31" s="8">
        <v>802922.1365403668</v>
      </c>
      <c r="H31" s="8">
        <v>883574.85989833693</v>
      </c>
      <c r="I31" s="8">
        <v>935585.670688182</v>
      </c>
      <c r="J31" s="8">
        <v>969858.29030066542</v>
      </c>
      <c r="K31" s="8">
        <v>1028737.5666758569</v>
      </c>
      <c r="L31" s="8">
        <v>969884.59408897359</v>
      </c>
      <c r="M31" s="8">
        <v>1036664.7549572191</v>
      </c>
      <c r="N31" s="8">
        <v>1180660.547244784</v>
      </c>
      <c r="O31" s="8">
        <v>1296255.6159839917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7" customFormat="1" ht="15.75" x14ac:dyDescent="0.25">
      <c r="A32" s="28"/>
      <c r="B32" s="29" t="s">
        <v>30</v>
      </c>
      <c r="C32" s="30">
        <f>C17+C20+C28+C29+C30+C31</f>
        <v>2708562.1485846331</v>
      </c>
      <c r="D32" s="30">
        <f t="shared" ref="D32:F32" si="14">D17+D20+D28+D29+D30+D31</f>
        <v>2935168.3215797851</v>
      </c>
      <c r="E32" s="30">
        <f t="shared" si="14"/>
        <v>3111193.2348039928</v>
      </c>
      <c r="F32" s="30">
        <f t="shared" si="14"/>
        <v>3402553.6213500779</v>
      </c>
      <c r="G32" s="30">
        <f t="shared" ref="G32:H32" si="15">G17+G20+G28+G29+G30+G31</f>
        <v>3652726.3440444521</v>
      </c>
      <c r="H32" s="30">
        <f t="shared" si="15"/>
        <v>3890592.8948562006</v>
      </c>
      <c r="I32" s="30">
        <f t="shared" ref="I32:K32" si="16">I17+I20+I28+I29+I30+I31</f>
        <v>4089799.2882248992</v>
      </c>
      <c r="J32" s="30">
        <f t="shared" si="16"/>
        <v>4273495.1961159687</v>
      </c>
      <c r="K32" s="30">
        <f t="shared" si="16"/>
        <v>4445652.641918648</v>
      </c>
      <c r="L32" s="30">
        <f t="shared" ref="L32:M32" si="17">L17+L20+L28+L29+L30+L31</f>
        <v>4298285.2030910617</v>
      </c>
      <c r="M32" s="30">
        <f t="shared" si="17"/>
        <v>4576315.325594211</v>
      </c>
      <c r="N32" s="30">
        <f t="shared" ref="N32" si="18">N17+N20+N28+N29+N30+N31</f>
        <v>5051964.3886623057</v>
      </c>
      <c r="O32" s="30">
        <f t="shared" ref="O32" si="19">O17+O20+O28+O29+O30+O31</f>
        <v>5425289.7891987907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26"/>
      <c r="FQ32" s="26"/>
      <c r="FR32" s="26"/>
    </row>
    <row r="33" spans="1:175" s="26" customFormat="1" ht="15.75" x14ac:dyDescent="0.25">
      <c r="A33" s="22" t="s">
        <v>27</v>
      </c>
      <c r="B33" s="32" t="s">
        <v>41</v>
      </c>
      <c r="C33" s="24">
        <f>C6+C11+C13+C14+C15+C17+C20+C28+C29+C30+C31</f>
        <v>6940277.9525891747</v>
      </c>
      <c r="D33" s="24">
        <f>D6+D11+D13+D14+D15+D17+D20+D28+D29+D30+D31</f>
        <v>7412568.815558603</v>
      </c>
      <c r="E33" s="24">
        <f>E6+E11+E13+E14+E15+E17+E20+E28+E29+E30+E31</f>
        <v>7928935.9547081329</v>
      </c>
      <c r="F33" s="24">
        <f>F6+F11+F13+F14+F15+F17+F20+F28+F29+F30+F31</f>
        <v>8510188.996472992</v>
      </c>
      <c r="G33" s="24">
        <f t="shared" ref="G33:H33" si="20">G6+G11+G13+G14+G15+G17+G20+G28+G29+G30+G31</f>
        <v>9192565.555213578</v>
      </c>
      <c r="H33" s="24">
        <f t="shared" si="20"/>
        <v>9831732.5865514185</v>
      </c>
      <c r="I33" s="24">
        <f t="shared" ref="I33:K33" si="21">I6+I11+I13+I14+I15+I17+I20+I28+I29+I30+I31</f>
        <v>10412974.799028426</v>
      </c>
      <c r="J33" s="24">
        <f t="shared" si="21"/>
        <v>11001185.495670749</v>
      </c>
      <c r="K33" s="24">
        <f t="shared" si="21"/>
        <v>11410593.939293418</v>
      </c>
      <c r="L33" s="24">
        <f t="shared" ref="L33:M33" si="22">L6+L11+L13+L14+L15+L17+L20+L28+L29+L30+L31</f>
        <v>10936316.635791149</v>
      </c>
      <c r="M33" s="24">
        <f t="shared" si="22"/>
        <v>11748571.095327316</v>
      </c>
      <c r="N33" s="24">
        <f t="shared" ref="N33" si="23">N6+N11+N13+N14+N15+N17+N20+N28+N29+N30+N31</f>
        <v>12597596.090132557</v>
      </c>
      <c r="O33" s="24">
        <f t="shared" ref="O33" si="24">O6+O11+O13+O14+O15+O17+O20+O28+O29+O30+O31</f>
        <v>13471354.036479587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S33" s="27"/>
    </row>
    <row r="34" spans="1:175" ht="15.75" x14ac:dyDescent="0.25">
      <c r="A34" s="19" t="s">
        <v>43</v>
      </c>
      <c r="B34" s="20" t="s">
        <v>25</v>
      </c>
      <c r="C34" s="36">
        <v>551418</v>
      </c>
      <c r="D34" s="36">
        <v>573527.82497359731</v>
      </c>
      <c r="E34" s="36">
        <v>583922.37646954646</v>
      </c>
      <c r="F34" s="36">
        <v>633383.16876686446</v>
      </c>
      <c r="G34" s="36">
        <v>684976</v>
      </c>
      <c r="H34" s="36">
        <v>737379.9944467661</v>
      </c>
      <c r="I34" s="36">
        <v>767612.55945205886</v>
      </c>
      <c r="J34" s="36">
        <v>880345.99497264274</v>
      </c>
      <c r="K34" s="36">
        <v>956249</v>
      </c>
      <c r="L34" s="36">
        <v>906800.46560621122</v>
      </c>
      <c r="M34" s="36">
        <v>974149.71550700604</v>
      </c>
      <c r="N34" s="36">
        <v>986193.08178757946</v>
      </c>
      <c r="O34" s="36">
        <v>1054594.5478831078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9" t="s">
        <v>44</v>
      </c>
      <c r="B35" s="20" t="s">
        <v>24</v>
      </c>
      <c r="C35" s="36">
        <v>219713</v>
      </c>
      <c r="D35" s="36">
        <v>247668.82573069356</v>
      </c>
      <c r="E35" s="36">
        <v>228189.59609785286</v>
      </c>
      <c r="F35" s="36">
        <v>237553.51554605889</v>
      </c>
      <c r="G35" s="36">
        <v>250135.49616790123</v>
      </c>
      <c r="H35" s="36">
        <v>263613.34801471885</v>
      </c>
      <c r="I35" s="36">
        <v>239960.66752444403</v>
      </c>
      <c r="J35" s="36">
        <v>240133.02885715055</v>
      </c>
      <c r="K35" s="36">
        <v>244141.927502512</v>
      </c>
      <c r="L35" s="36">
        <v>247349.04641880118</v>
      </c>
      <c r="M35" s="36">
        <v>245745.48696065659</v>
      </c>
      <c r="N35" s="36">
        <v>246547.26668972889</v>
      </c>
      <c r="O35" s="36">
        <v>245945.93189292465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7" customFormat="1" ht="15.75" x14ac:dyDescent="0.25">
      <c r="A36" s="33" t="s">
        <v>45</v>
      </c>
      <c r="B36" s="34" t="s">
        <v>55</v>
      </c>
      <c r="C36" s="30">
        <f>C33+C34-C35</f>
        <v>7271982.9525891747</v>
      </c>
      <c r="D36" s="30">
        <f t="shared" ref="D36:N36" si="25">D33+D34-D35</f>
        <v>7738427.8148015067</v>
      </c>
      <c r="E36" s="30">
        <f t="shared" si="25"/>
        <v>8284668.7350798268</v>
      </c>
      <c r="F36" s="30">
        <f t="shared" si="25"/>
        <v>8906018.6496937964</v>
      </c>
      <c r="G36" s="30">
        <f t="shared" si="25"/>
        <v>9627406.0590456761</v>
      </c>
      <c r="H36" s="30">
        <f t="shared" si="25"/>
        <v>10305499.232983466</v>
      </c>
      <c r="I36" s="30">
        <f t="shared" si="25"/>
        <v>10940626.690956041</v>
      </c>
      <c r="J36" s="30">
        <f t="shared" si="25"/>
        <v>11641398.46178624</v>
      </c>
      <c r="K36" s="30">
        <f t="shared" si="25"/>
        <v>12122701.011790905</v>
      </c>
      <c r="L36" s="30">
        <f t="shared" si="25"/>
        <v>11595768.054978559</v>
      </c>
      <c r="M36" s="30">
        <f t="shared" si="25"/>
        <v>12476975.323873665</v>
      </c>
      <c r="N36" s="30">
        <f t="shared" si="25"/>
        <v>13337241.905230407</v>
      </c>
      <c r="O36" s="30">
        <f t="shared" ref="O36" si="26">O33+O34-O35</f>
        <v>14280002.652469771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</row>
    <row r="37" spans="1:175" s="27" customFormat="1" ht="15.75" x14ac:dyDescent="0.25">
      <c r="A37" s="33" t="s">
        <v>46</v>
      </c>
      <c r="B37" s="34" t="s">
        <v>42</v>
      </c>
      <c r="C37" s="35">
        <f>GSVA_cur!C37</f>
        <v>69010</v>
      </c>
      <c r="D37" s="35">
        <f>GSVA_cur!D37</f>
        <v>69620</v>
      </c>
      <c r="E37" s="35">
        <f>GSVA_cur!E37</f>
        <v>70230</v>
      </c>
      <c r="F37" s="35">
        <f>GSVA_cur!F37</f>
        <v>70840</v>
      </c>
      <c r="G37" s="35">
        <f>GSVA_cur!G37</f>
        <v>71470</v>
      </c>
      <c r="H37" s="35">
        <f>GSVA_cur!H37</f>
        <v>72100</v>
      </c>
      <c r="I37" s="35">
        <f>GSVA_cur!I37</f>
        <v>72330</v>
      </c>
      <c r="J37" s="35">
        <f>GSVA_cur!J37</f>
        <v>72800</v>
      </c>
      <c r="K37" s="35">
        <f>GSVA_cur!K37</f>
        <v>73270</v>
      </c>
      <c r="L37" s="35">
        <f>GSVA_cur!L37</f>
        <v>73740</v>
      </c>
      <c r="M37" s="35">
        <f>GSVA_cur!M37</f>
        <v>74150</v>
      </c>
      <c r="N37" s="35">
        <f>GSVA_cur!N37</f>
        <v>74530</v>
      </c>
      <c r="O37" s="35">
        <f>GSVA_cur!O37</f>
        <v>74900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</row>
    <row r="38" spans="1:175" s="27" customFormat="1" ht="15.75" x14ac:dyDescent="0.25">
      <c r="A38" s="33" t="s">
        <v>47</v>
      </c>
      <c r="B38" s="34" t="s">
        <v>58</v>
      </c>
      <c r="C38" s="30">
        <f>C36/C37*1000</f>
        <v>105375.78543094009</v>
      </c>
      <c r="D38" s="30">
        <f t="shared" ref="D38:N38" si="27">D36/D37*1000</f>
        <v>111152.36734848472</v>
      </c>
      <c r="E38" s="30">
        <f t="shared" si="27"/>
        <v>117964.81183368684</v>
      </c>
      <c r="F38" s="30">
        <f t="shared" si="27"/>
        <v>125720.19550668825</v>
      </c>
      <c r="G38" s="30">
        <f t="shared" si="27"/>
        <v>134705.55560438894</v>
      </c>
      <c r="H38" s="30">
        <f t="shared" si="27"/>
        <v>142933.41515927136</v>
      </c>
      <c r="I38" s="30">
        <f t="shared" si="27"/>
        <v>151259.87406271312</v>
      </c>
      <c r="J38" s="30">
        <f t="shared" si="27"/>
        <v>159909.3195300308</v>
      </c>
      <c r="K38" s="30">
        <f t="shared" si="27"/>
        <v>165452.45000397033</v>
      </c>
      <c r="L38" s="30">
        <f t="shared" si="27"/>
        <v>157252.07560318089</v>
      </c>
      <c r="M38" s="30">
        <f t="shared" si="27"/>
        <v>168266.69351144525</v>
      </c>
      <c r="N38" s="30">
        <f t="shared" si="27"/>
        <v>178951.32034389384</v>
      </c>
      <c r="O38" s="30">
        <f t="shared" ref="O38" si="28">O36/O37*1000</f>
        <v>190654.2410209582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BK38" s="31"/>
      <c r="BL38" s="31"/>
      <c r="BM38" s="31"/>
      <c r="BN38" s="31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zoomScale="68" zoomScaleNormal="68" zoomScaleSheetLayoutView="100" workbookViewId="0">
      <pane xSplit="2" ySplit="5" topLeftCell="C9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2.85546875" style="2" customWidth="1"/>
    <col min="7" max="15" width="12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50</v>
      </c>
      <c r="I2" s="1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</row>
    <row r="5" spans="1:179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9" s="26" customFormat="1" ht="15.75" x14ac:dyDescent="0.25">
      <c r="A6" s="22" t="s">
        <v>26</v>
      </c>
      <c r="B6" s="23" t="s">
        <v>2</v>
      </c>
      <c r="C6" s="24">
        <f>SUM(C7:C10)</f>
        <v>987742.08150155365</v>
      </c>
      <c r="D6" s="24">
        <f t="shared" ref="D6:N6" si="0">SUM(D7:D10)</f>
        <v>1111534.9139405536</v>
      </c>
      <c r="E6" s="24">
        <f t="shared" si="0"/>
        <v>1258121.2142775124</v>
      </c>
      <c r="F6" s="24">
        <f t="shared" si="0"/>
        <v>1224398.7913076777</v>
      </c>
      <c r="G6" s="24">
        <f t="shared" si="0"/>
        <v>1412755.0675391594</v>
      </c>
      <c r="H6" s="24">
        <f t="shared" si="0"/>
        <v>1482729.4015509686</v>
      </c>
      <c r="I6" s="24">
        <f t="shared" si="0"/>
        <v>1269811.8659849109</v>
      </c>
      <c r="J6" s="24">
        <f t="shared" si="0"/>
        <v>1409831.6679099563</v>
      </c>
      <c r="K6" s="24">
        <f t="shared" si="0"/>
        <v>1886204.1829354102</v>
      </c>
      <c r="L6" s="24">
        <f t="shared" si="0"/>
        <v>1605341.8141202678</v>
      </c>
      <c r="M6" s="24">
        <f t="shared" si="0"/>
        <v>1740167.9719405433</v>
      </c>
      <c r="N6" s="24">
        <f t="shared" si="0"/>
        <v>1891304.6929639389</v>
      </c>
      <c r="O6" s="24">
        <f t="shared" ref="O6" si="1">SUM(O7:O10)</f>
        <v>2041606.1240837208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W6" s="27"/>
    </row>
    <row r="7" spans="1:179" ht="15.75" x14ac:dyDescent="0.25">
      <c r="A7" s="14">
        <v>1.1000000000000001</v>
      </c>
      <c r="B7" s="15" t="s">
        <v>59</v>
      </c>
      <c r="C7" s="8">
        <v>506994.52077943971</v>
      </c>
      <c r="D7" s="8">
        <v>621968.49963819061</v>
      </c>
      <c r="E7" s="8">
        <v>708226.73816574528</v>
      </c>
      <c r="F7" s="8">
        <v>557205.02050313016</v>
      </c>
      <c r="G7" s="8">
        <v>682637.21254272154</v>
      </c>
      <c r="H7" s="8">
        <v>661456.86617772013</v>
      </c>
      <c r="I7" s="8">
        <v>636867.5095464827</v>
      </c>
      <c r="J7" s="8">
        <v>672241.81564654806</v>
      </c>
      <c r="K7" s="8">
        <v>970907.0933995652</v>
      </c>
      <c r="L7" s="8">
        <v>767263.50984066725</v>
      </c>
      <c r="M7" s="8">
        <v>868957.73069224576</v>
      </c>
      <c r="N7" s="8">
        <v>942649.11572921695</v>
      </c>
      <c r="O7" s="8">
        <v>1053147.1857255013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4">
        <v>1.2</v>
      </c>
      <c r="B8" s="15" t="s">
        <v>60</v>
      </c>
      <c r="C8" s="8">
        <v>111923.05736971243</v>
      </c>
      <c r="D8" s="8">
        <v>105962.60203282474</v>
      </c>
      <c r="E8" s="8">
        <v>104423.12381823502</v>
      </c>
      <c r="F8" s="8">
        <v>106744.03019820113</v>
      </c>
      <c r="G8" s="8">
        <v>136502.95143462843</v>
      </c>
      <c r="H8" s="8">
        <v>143615.36982764883</v>
      </c>
      <c r="I8" s="8">
        <v>161450.58582845377</v>
      </c>
      <c r="J8" s="8">
        <v>241608.62171157452</v>
      </c>
      <c r="K8" s="8">
        <v>253199.54860876198</v>
      </c>
      <c r="L8" s="8">
        <v>256784.97954334164</v>
      </c>
      <c r="M8" s="8">
        <v>244371.47880313217</v>
      </c>
      <c r="N8" s="8">
        <v>218901.05838812405</v>
      </c>
      <c r="O8" s="8">
        <v>246043.32336883171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4">
        <v>1.3</v>
      </c>
      <c r="B9" s="15" t="s">
        <v>61</v>
      </c>
      <c r="C9" s="8">
        <v>364257.88310827641</v>
      </c>
      <c r="D9" s="8">
        <v>378315.55734084453</v>
      </c>
      <c r="E9" s="8">
        <v>438091.29604791012</v>
      </c>
      <c r="F9" s="8">
        <v>551419.43199269625</v>
      </c>
      <c r="G9" s="8">
        <v>583379.70520593144</v>
      </c>
      <c r="H9" s="8">
        <v>666259.29697238258</v>
      </c>
      <c r="I9" s="8">
        <v>456475.33249815373</v>
      </c>
      <c r="J9" s="8">
        <v>479663.33384156926</v>
      </c>
      <c r="K9" s="8">
        <v>644562.47998196655</v>
      </c>
      <c r="L9" s="8">
        <v>562223.33868938196</v>
      </c>
      <c r="M9" s="8">
        <v>605975.72554760892</v>
      </c>
      <c r="N9" s="8">
        <v>705101.0816747864</v>
      </c>
      <c r="O9" s="8">
        <v>716036.32694938837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4">
        <v>1.4</v>
      </c>
      <c r="B10" s="15" t="s">
        <v>62</v>
      </c>
      <c r="C10" s="8">
        <v>4566.6202441251453</v>
      </c>
      <c r="D10" s="8">
        <v>5288.2549286936101</v>
      </c>
      <c r="E10" s="8">
        <v>7380.0562456221069</v>
      </c>
      <c r="F10" s="8">
        <v>9030.3086136501533</v>
      </c>
      <c r="G10" s="8">
        <v>10235.198355877923</v>
      </c>
      <c r="H10" s="8">
        <v>11397.868573217243</v>
      </c>
      <c r="I10" s="8">
        <v>15018.438111820777</v>
      </c>
      <c r="J10" s="8">
        <v>16317.896710264606</v>
      </c>
      <c r="K10" s="8">
        <v>17535.060945116555</v>
      </c>
      <c r="L10" s="8">
        <v>19069.986046877002</v>
      </c>
      <c r="M10" s="8">
        <v>20863.036897556347</v>
      </c>
      <c r="N10" s="8">
        <v>24653.437171811493</v>
      </c>
      <c r="O10" s="8">
        <v>26379.28803999941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6" t="s">
        <v>31</v>
      </c>
      <c r="B11" s="15" t="s">
        <v>3</v>
      </c>
      <c r="C11" s="8">
        <v>25143.691893177765</v>
      </c>
      <c r="D11" s="8">
        <v>26696.897727296873</v>
      </c>
      <c r="E11" s="8">
        <v>24385.253413552829</v>
      </c>
      <c r="F11" s="8">
        <v>26909.708740602575</v>
      </c>
      <c r="G11" s="8">
        <v>26410.16411772625</v>
      </c>
      <c r="H11" s="8">
        <v>63394.891457862468</v>
      </c>
      <c r="I11" s="8">
        <v>29598.381598591121</v>
      </c>
      <c r="J11" s="8">
        <v>36254.28486926663</v>
      </c>
      <c r="K11" s="8">
        <v>38081.929715629747</v>
      </c>
      <c r="L11" s="8">
        <v>30282.133511092841</v>
      </c>
      <c r="M11" s="8">
        <v>50211.34669941567</v>
      </c>
      <c r="N11" s="8">
        <v>54437.513344422638</v>
      </c>
      <c r="O11" s="8">
        <v>55571.276274277785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7" customFormat="1" ht="15.75" x14ac:dyDescent="0.25">
      <c r="A12" s="28"/>
      <c r="B12" s="29" t="s">
        <v>28</v>
      </c>
      <c r="C12" s="30">
        <f>C6+C11</f>
        <v>1012885.7733947315</v>
      </c>
      <c r="D12" s="30">
        <f t="shared" ref="D12:N12" si="2">D6+D11</f>
        <v>1138231.8116678505</v>
      </c>
      <c r="E12" s="30">
        <f t="shared" si="2"/>
        <v>1282506.4676910653</v>
      </c>
      <c r="F12" s="30">
        <f t="shared" si="2"/>
        <v>1251308.5000482802</v>
      </c>
      <c r="G12" s="30">
        <f t="shared" si="2"/>
        <v>1439165.2316568857</v>
      </c>
      <c r="H12" s="30">
        <f t="shared" si="2"/>
        <v>1546124.2930088311</v>
      </c>
      <c r="I12" s="30">
        <f t="shared" si="2"/>
        <v>1299410.247583502</v>
      </c>
      <c r="J12" s="30">
        <f t="shared" si="2"/>
        <v>1446085.952779223</v>
      </c>
      <c r="K12" s="30">
        <f t="shared" si="2"/>
        <v>1924286.1126510398</v>
      </c>
      <c r="L12" s="30">
        <f t="shared" si="2"/>
        <v>1635623.9476313605</v>
      </c>
      <c r="M12" s="30">
        <f t="shared" si="2"/>
        <v>1790379.318639959</v>
      </c>
      <c r="N12" s="30">
        <f t="shared" si="2"/>
        <v>1945742.2063083616</v>
      </c>
      <c r="O12" s="30">
        <f t="shared" ref="O12" si="3">O6+O11</f>
        <v>2097177.4003579984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26"/>
      <c r="FU12" s="26"/>
      <c r="FV12" s="26"/>
    </row>
    <row r="13" spans="1:179" s="26" customFormat="1" ht="15.75" x14ac:dyDescent="0.25">
      <c r="A13" s="22" t="s">
        <v>32</v>
      </c>
      <c r="B13" s="23" t="s">
        <v>4</v>
      </c>
      <c r="C13" s="21">
        <v>1393182.1814169879</v>
      </c>
      <c r="D13" s="21">
        <v>1643049.0067930212</v>
      </c>
      <c r="E13" s="21">
        <v>1961829.1909117582</v>
      </c>
      <c r="F13" s="21">
        <v>2140258.3811383462</v>
      </c>
      <c r="G13" s="21">
        <v>2448359.037146525</v>
      </c>
      <c r="H13" s="21">
        <v>3031141.4480883796</v>
      </c>
      <c r="I13" s="21">
        <v>3478425.425947268</v>
      </c>
      <c r="J13" s="21">
        <v>3915064.1913579619</v>
      </c>
      <c r="K13" s="21">
        <v>3919881.2444461621</v>
      </c>
      <c r="L13" s="21">
        <v>3822815.8585000001</v>
      </c>
      <c r="M13" s="21">
        <v>4414156.3216000004</v>
      </c>
      <c r="N13" s="21">
        <v>4674600.9989323961</v>
      </c>
      <c r="O13" s="21">
        <v>5097178.6117795259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W13" s="27"/>
    </row>
    <row r="14" spans="1:179" ht="30" x14ac:dyDescent="0.25">
      <c r="A14" s="16" t="s">
        <v>33</v>
      </c>
      <c r="B14" s="15" t="s">
        <v>5</v>
      </c>
      <c r="C14" s="8">
        <v>400222.895239709</v>
      </c>
      <c r="D14" s="8">
        <v>404768.7292405449</v>
      </c>
      <c r="E14" s="8">
        <v>472128.03813751281</v>
      </c>
      <c r="F14" s="8">
        <v>490303.19990737183</v>
      </c>
      <c r="G14" s="8">
        <v>568558.01754716423</v>
      </c>
      <c r="H14" s="8">
        <v>504350.91776214767</v>
      </c>
      <c r="I14" s="8">
        <v>571647.56684937188</v>
      </c>
      <c r="J14" s="8">
        <v>581543.07569370873</v>
      </c>
      <c r="K14" s="8">
        <v>618147.63368454028</v>
      </c>
      <c r="L14" s="8">
        <v>588167.71808327071</v>
      </c>
      <c r="M14" s="8">
        <v>656481.46309278638</v>
      </c>
      <c r="N14" s="8">
        <v>727266.40498876246</v>
      </c>
      <c r="O14" s="8">
        <v>774630.70219062653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6" t="s">
        <v>34</v>
      </c>
      <c r="B15" s="15" t="s">
        <v>6</v>
      </c>
      <c r="C15" s="8">
        <v>608088.36721095419</v>
      </c>
      <c r="D15" s="8">
        <v>673529.77691812511</v>
      </c>
      <c r="E15" s="8">
        <v>728015.53395672329</v>
      </c>
      <c r="F15" s="8">
        <v>759450.48542269319</v>
      </c>
      <c r="G15" s="8">
        <v>753582.24663065793</v>
      </c>
      <c r="H15" s="8">
        <v>813652.33811869321</v>
      </c>
      <c r="I15" s="8">
        <v>888890.42676842515</v>
      </c>
      <c r="J15" s="8">
        <v>947800.15650127165</v>
      </c>
      <c r="K15" s="8">
        <v>988353.91857691947</v>
      </c>
      <c r="L15" s="8">
        <v>971576.19552795542</v>
      </c>
      <c r="M15" s="8">
        <v>1085045.7580507291</v>
      </c>
      <c r="N15" s="8">
        <v>1213525.404480167</v>
      </c>
      <c r="O15" s="8">
        <v>1346129.7970407256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7" customFormat="1" ht="15.75" x14ac:dyDescent="0.25">
      <c r="A16" s="28"/>
      <c r="B16" s="29" t="s">
        <v>29</v>
      </c>
      <c r="C16" s="30">
        <f>+C13+C14+C15</f>
        <v>2401493.4438676508</v>
      </c>
      <c r="D16" s="30">
        <f t="shared" ref="D16:M16" si="4">+D13+D14+D15</f>
        <v>2721347.5129516912</v>
      </c>
      <c r="E16" s="30">
        <f t="shared" si="4"/>
        <v>3161972.7630059943</v>
      </c>
      <c r="F16" s="30">
        <f t="shared" si="4"/>
        <v>3390012.0664684111</v>
      </c>
      <c r="G16" s="30">
        <f t="shared" si="4"/>
        <v>3770499.301324347</v>
      </c>
      <c r="H16" s="30">
        <f t="shared" si="4"/>
        <v>4349144.7039692206</v>
      </c>
      <c r="I16" s="30">
        <f t="shared" si="4"/>
        <v>4938963.4195650648</v>
      </c>
      <c r="J16" s="30">
        <f t="shared" si="4"/>
        <v>5444407.4235529425</v>
      </c>
      <c r="K16" s="30">
        <f t="shared" si="4"/>
        <v>5526382.7967076218</v>
      </c>
      <c r="L16" s="30">
        <f t="shared" si="4"/>
        <v>5382559.7721112259</v>
      </c>
      <c r="M16" s="30">
        <f t="shared" si="4"/>
        <v>6155683.5427435152</v>
      </c>
      <c r="N16" s="30">
        <f t="shared" ref="N16" si="5">+N13+N14+N15</f>
        <v>6615392.8084013257</v>
      </c>
      <c r="O16" s="30">
        <f t="shared" ref="O16" si="6">+O13+O14+O15</f>
        <v>7217939.1110108774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25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25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2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26"/>
      <c r="FU16" s="26"/>
      <c r="FV16" s="26"/>
    </row>
    <row r="17" spans="1:179" s="26" customFormat="1" ht="15.75" x14ac:dyDescent="0.25">
      <c r="A17" s="22" t="s">
        <v>35</v>
      </c>
      <c r="B17" s="23" t="s">
        <v>7</v>
      </c>
      <c r="C17" s="24">
        <f>C18+C19</f>
        <v>383229.62660000002</v>
      </c>
      <c r="D17" s="24">
        <f t="shared" ref="D17:M17" si="7">D18+D19</f>
        <v>430076.56628742797</v>
      </c>
      <c r="E17" s="24">
        <f t="shared" si="7"/>
        <v>489822.79344533104</v>
      </c>
      <c r="F17" s="24">
        <f t="shared" si="7"/>
        <v>565493.67818449531</v>
      </c>
      <c r="G17" s="24">
        <f t="shared" si="7"/>
        <v>621025.27950114023</v>
      </c>
      <c r="H17" s="24">
        <f t="shared" si="7"/>
        <v>691782.99813728745</v>
      </c>
      <c r="I17" s="24">
        <f t="shared" si="7"/>
        <v>790511.05461953604</v>
      </c>
      <c r="J17" s="24">
        <f t="shared" si="7"/>
        <v>902173.71079204546</v>
      </c>
      <c r="K17" s="24">
        <f t="shared" si="7"/>
        <v>966305.85019189992</v>
      </c>
      <c r="L17" s="24">
        <f t="shared" si="7"/>
        <v>675172.40462690848</v>
      </c>
      <c r="M17" s="24">
        <f t="shared" si="7"/>
        <v>862904.18980602198</v>
      </c>
      <c r="N17" s="24">
        <f t="shared" ref="N17" si="8">N18+N19</f>
        <v>960993.60756204708</v>
      </c>
      <c r="O17" s="24">
        <f t="shared" ref="O17" si="9">O18+O19</f>
        <v>1058431.0785373547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W17" s="27"/>
    </row>
    <row r="18" spans="1:179" ht="15.75" x14ac:dyDescent="0.25">
      <c r="A18" s="14">
        <v>6.1</v>
      </c>
      <c r="B18" s="15" t="s">
        <v>8</v>
      </c>
      <c r="C18" s="8">
        <v>299702.4371004788</v>
      </c>
      <c r="D18" s="8">
        <v>341211.62416652805</v>
      </c>
      <c r="E18" s="8">
        <v>397474.7873917892</v>
      </c>
      <c r="F18" s="8">
        <v>504383.53937206883</v>
      </c>
      <c r="G18" s="36">
        <v>552068.00693307247</v>
      </c>
      <c r="H18" s="8">
        <v>617340.48439999996</v>
      </c>
      <c r="I18" s="8">
        <v>712137.9941764666</v>
      </c>
      <c r="J18" s="8">
        <v>819624.01994621265</v>
      </c>
      <c r="K18" s="8">
        <v>886372.44797500107</v>
      </c>
      <c r="L18" s="8">
        <v>699721.49122304388</v>
      </c>
      <c r="M18" s="8">
        <v>865273.31336675631</v>
      </c>
      <c r="N18" s="8">
        <v>931277.06316134892</v>
      </c>
      <c r="O18" s="8">
        <v>1021352.3840895188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4">
        <v>6.2</v>
      </c>
      <c r="B19" s="15" t="s">
        <v>9</v>
      </c>
      <c r="C19" s="8">
        <v>83527.189499521235</v>
      </c>
      <c r="D19" s="8">
        <v>88864.942120899927</v>
      </c>
      <c r="E19" s="8">
        <v>92348.006053541816</v>
      </c>
      <c r="F19" s="8">
        <v>61110.138812426434</v>
      </c>
      <c r="G19" s="8">
        <v>68957.272568067725</v>
      </c>
      <c r="H19" s="8">
        <v>74442.51373728746</v>
      </c>
      <c r="I19" s="8">
        <v>78373.060443069378</v>
      </c>
      <c r="J19" s="8">
        <v>82549.69084583284</v>
      </c>
      <c r="K19" s="8">
        <v>79933.40221689883</v>
      </c>
      <c r="L19" s="8">
        <v>-24549.086596135385</v>
      </c>
      <c r="M19" s="8">
        <v>-2369.1235607342678</v>
      </c>
      <c r="N19" s="8">
        <v>29716.544400698127</v>
      </c>
      <c r="O19" s="8">
        <v>37078.694447835995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1" customFormat="1" ht="30" x14ac:dyDescent="0.25">
      <c r="A20" s="17" t="s">
        <v>36</v>
      </c>
      <c r="B20" s="18" t="s">
        <v>10</v>
      </c>
      <c r="C20" s="13">
        <f>SUM(C21:C27)</f>
        <v>201376.07079600001</v>
      </c>
      <c r="D20" s="13">
        <f t="shared" ref="D20:J20" si="10">SUM(D21:D27)</f>
        <v>242052.55537084176</v>
      </c>
      <c r="E20" s="13">
        <f t="shared" si="10"/>
        <v>300433.74939499039</v>
      </c>
      <c r="F20" s="13">
        <f t="shared" si="10"/>
        <v>350656.49298156193</v>
      </c>
      <c r="G20" s="13">
        <f t="shared" si="10"/>
        <v>411878.26833007089</v>
      </c>
      <c r="H20" s="13">
        <f t="shared" si="10"/>
        <v>403971.83965897455</v>
      </c>
      <c r="I20" s="13">
        <f t="shared" si="10"/>
        <v>409326.65960264357</v>
      </c>
      <c r="J20" s="13">
        <f t="shared" si="10"/>
        <v>392066.7100018023</v>
      </c>
      <c r="K20" s="13">
        <f>SUM(K21:K27)</f>
        <v>394596.72206855245</v>
      </c>
      <c r="L20" s="13">
        <f>SUM(L21:L27)</f>
        <v>323998.07167042443</v>
      </c>
      <c r="M20" s="13">
        <f>SUM(M21:M27)</f>
        <v>483869.26283414557</v>
      </c>
      <c r="N20" s="13">
        <f>SUM(N21:N27)</f>
        <v>552529.36654217471</v>
      </c>
      <c r="O20" s="13">
        <f>SUM(O21:O27)</f>
        <v>623891.63766081678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W20" s="2"/>
    </row>
    <row r="21" spans="1:179" ht="15.75" x14ac:dyDescent="0.25">
      <c r="A21" s="14">
        <v>7.1</v>
      </c>
      <c r="B21" s="15" t="s">
        <v>11</v>
      </c>
      <c r="C21" s="8">
        <v>1087</v>
      </c>
      <c r="D21" s="8">
        <v>1234</v>
      </c>
      <c r="E21" s="8">
        <v>1349</v>
      </c>
      <c r="F21" s="8">
        <v>1648</v>
      </c>
      <c r="G21" s="8">
        <v>1642</v>
      </c>
      <c r="H21" s="8">
        <v>1182</v>
      </c>
      <c r="I21" s="8">
        <v>686</v>
      </c>
      <c r="J21" s="8">
        <v>544</v>
      </c>
      <c r="K21" s="8">
        <v>513</v>
      </c>
      <c r="L21" s="8">
        <v>279</v>
      </c>
      <c r="M21" s="8">
        <v>588</v>
      </c>
      <c r="N21" s="8">
        <v>723.23999999999978</v>
      </c>
      <c r="O21" s="8">
        <v>889.58519999999999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4">
        <v>7.2</v>
      </c>
      <c r="B22" s="15" t="s">
        <v>12</v>
      </c>
      <c r="C22" s="8">
        <v>95694.731200000009</v>
      </c>
      <c r="D22" s="8">
        <v>128715.78023028756</v>
      </c>
      <c r="E22" s="8">
        <v>171182.46020917321</v>
      </c>
      <c r="F22" s="8">
        <v>204065.29532824561</v>
      </c>
      <c r="G22" s="8">
        <v>229192.974066686</v>
      </c>
      <c r="H22" s="8">
        <v>215328.55300944328</v>
      </c>
      <c r="I22" s="8">
        <v>220481.27762762189</v>
      </c>
      <c r="J22" s="8">
        <v>214127.00327375776</v>
      </c>
      <c r="K22" s="8">
        <v>190833.08053292707</v>
      </c>
      <c r="L22" s="8">
        <v>98813.82566974056</v>
      </c>
      <c r="M22" s="8">
        <v>211663.37846311484</v>
      </c>
      <c r="N22" s="8">
        <v>227349.6471282104</v>
      </c>
      <c r="O22" s="8">
        <v>246372.14403092035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4">
        <v>7.3</v>
      </c>
      <c r="B23" s="15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4">
        <v>7.4</v>
      </c>
      <c r="B24" s="15" t="s">
        <v>14</v>
      </c>
      <c r="C24" s="8">
        <v>506.00829999999996</v>
      </c>
      <c r="D24" s="8">
        <v>1011.0835</v>
      </c>
      <c r="E24" s="8">
        <v>709.78880000000004</v>
      </c>
      <c r="F24" s="8">
        <v>1548.8463140896238</v>
      </c>
      <c r="G24" s="8">
        <v>759.90995825075299</v>
      </c>
      <c r="H24" s="8">
        <v>946.9652000000001</v>
      </c>
      <c r="I24" s="8">
        <v>1105.1765</v>
      </c>
      <c r="J24" s="8">
        <v>426.87261689265767</v>
      </c>
      <c r="K24" s="8">
        <v>755.49297883723011</v>
      </c>
      <c r="L24" s="8">
        <v>141.94280000000003</v>
      </c>
      <c r="M24" s="8">
        <v>133.08330000000001</v>
      </c>
      <c r="N24" s="8">
        <v>150.70471256587939</v>
      </c>
      <c r="O24" s="8">
        <v>165.94789237020336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4">
        <v>7.5</v>
      </c>
      <c r="B25" s="15" t="s">
        <v>15</v>
      </c>
      <c r="C25" s="8">
        <v>459.25779999999997</v>
      </c>
      <c r="D25" s="8">
        <v>619.94738700333835</v>
      </c>
      <c r="E25" s="8">
        <v>1153.5168000000001</v>
      </c>
      <c r="F25" s="8">
        <v>1326.7832463773091</v>
      </c>
      <c r="G25" s="8">
        <v>1379.6279286467416</v>
      </c>
      <c r="H25" s="8">
        <v>4809.9744000000001</v>
      </c>
      <c r="I25" s="8">
        <v>5191.8771999999999</v>
      </c>
      <c r="J25" s="8">
        <v>5484.0399139949459</v>
      </c>
      <c r="K25" s="8">
        <v>5738.7721517467908</v>
      </c>
      <c r="L25" s="8">
        <v>2340.7979999999998</v>
      </c>
      <c r="M25" s="8">
        <v>3661.7744999999995</v>
      </c>
      <c r="N25" s="8">
        <v>4143.9638952057448</v>
      </c>
      <c r="O25" s="8">
        <v>4615.2550932880613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4">
        <v>7.6</v>
      </c>
      <c r="B26" s="15" t="s">
        <v>16</v>
      </c>
      <c r="C26" s="8">
        <v>140.11439999999999</v>
      </c>
      <c r="D26" s="8">
        <v>156.86614915254233</v>
      </c>
      <c r="E26" s="8">
        <v>102.12833220338983</v>
      </c>
      <c r="F26" s="8">
        <v>120.30912726228095</v>
      </c>
      <c r="G26" s="8">
        <v>119.55394158766637</v>
      </c>
      <c r="H26" s="8">
        <v>488.74556102014117</v>
      </c>
      <c r="I26" s="8">
        <v>113.59200000000001</v>
      </c>
      <c r="J26" s="8">
        <v>264.78879302336384</v>
      </c>
      <c r="K26" s="8">
        <v>171.91412667434255</v>
      </c>
      <c r="L26" s="8">
        <v>84.929037806765876</v>
      </c>
      <c r="M26" s="8">
        <v>255.35758326647158</v>
      </c>
      <c r="N26" s="8">
        <v>266.3923788446919</v>
      </c>
      <c r="O26" s="8">
        <v>276.34579216033103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s="27" customFormat="1" ht="30" x14ac:dyDescent="0.25">
      <c r="A27" s="38">
        <v>7.7</v>
      </c>
      <c r="B27" s="39" t="s">
        <v>17</v>
      </c>
      <c r="C27" s="21">
        <v>103488.95909600001</v>
      </c>
      <c r="D27" s="21">
        <v>110314.87810439832</v>
      </c>
      <c r="E27" s="21">
        <v>125936.85525361379</v>
      </c>
      <c r="F27" s="21">
        <v>141947.25896558713</v>
      </c>
      <c r="G27" s="21">
        <v>178784.20243489969</v>
      </c>
      <c r="H27" s="21">
        <v>181215.60148851111</v>
      </c>
      <c r="I27" s="21">
        <v>181748.73627502169</v>
      </c>
      <c r="J27" s="21">
        <v>171220.00540413358</v>
      </c>
      <c r="K27" s="21">
        <v>196584.46227836702</v>
      </c>
      <c r="L27" s="21">
        <v>222337.57616287709</v>
      </c>
      <c r="M27" s="21">
        <v>267567.66898776428</v>
      </c>
      <c r="N27" s="21">
        <v>319895.41842734802</v>
      </c>
      <c r="O27" s="21">
        <v>371572.35965207778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26"/>
      <c r="FU27" s="26"/>
      <c r="FV27" s="26"/>
    </row>
    <row r="28" spans="1:179" ht="15.75" x14ac:dyDescent="0.25">
      <c r="A28" s="16" t="s">
        <v>37</v>
      </c>
      <c r="B28" s="15" t="s">
        <v>18</v>
      </c>
      <c r="C28" s="8">
        <v>282809</v>
      </c>
      <c r="D28" s="8">
        <v>312832</v>
      </c>
      <c r="E28" s="8">
        <v>327005</v>
      </c>
      <c r="F28" s="8">
        <v>369861</v>
      </c>
      <c r="G28" s="8">
        <v>417376</v>
      </c>
      <c r="H28" s="8">
        <v>405085</v>
      </c>
      <c r="I28" s="8">
        <v>367112</v>
      </c>
      <c r="J28" s="8">
        <v>398745</v>
      </c>
      <c r="K28" s="8">
        <v>417536</v>
      </c>
      <c r="L28" s="8">
        <v>444655</v>
      </c>
      <c r="M28" s="8">
        <v>473868.12663012126</v>
      </c>
      <c r="N28" s="8">
        <v>492822.8516953261</v>
      </c>
      <c r="O28" s="8">
        <v>521652.98851950269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6" t="s">
        <v>38</v>
      </c>
      <c r="B29" s="15" t="s">
        <v>19</v>
      </c>
      <c r="C29" s="8">
        <v>562842.50534000003</v>
      </c>
      <c r="D29" s="8">
        <v>682424.76530083315</v>
      </c>
      <c r="E29" s="8">
        <v>808910.89409083338</v>
      </c>
      <c r="F29" s="8">
        <v>914975.7986363091</v>
      </c>
      <c r="G29" s="8">
        <v>972827.7768102095</v>
      </c>
      <c r="H29" s="8">
        <v>1059700.5201000001</v>
      </c>
      <c r="I29" s="8">
        <v>1192636.8449675469</v>
      </c>
      <c r="J29" s="8">
        <v>1282361.3245244045</v>
      </c>
      <c r="K29" s="8">
        <v>1296394.8901090894</v>
      </c>
      <c r="L29" s="8">
        <v>1314810.0368541188</v>
      </c>
      <c r="M29" s="8">
        <v>1464592.122110401</v>
      </c>
      <c r="N29" s="8">
        <v>1555141.6912803531</v>
      </c>
      <c r="O29" s="8">
        <v>1695067.6619631881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6" t="s">
        <v>39</v>
      </c>
      <c r="B30" s="15" t="s">
        <v>54</v>
      </c>
      <c r="C30" s="8">
        <v>290117</v>
      </c>
      <c r="D30" s="8">
        <v>340565</v>
      </c>
      <c r="E30" s="8">
        <v>366451</v>
      </c>
      <c r="F30" s="8">
        <v>412911.2</v>
      </c>
      <c r="G30" s="8">
        <v>434038.68</v>
      </c>
      <c r="H30" s="8">
        <v>499013</v>
      </c>
      <c r="I30" s="8">
        <v>560550</v>
      </c>
      <c r="J30" s="8">
        <v>589586</v>
      </c>
      <c r="K30" s="8">
        <v>645510</v>
      </c>
      <c r="L30" s="8">
        <v>661866</v>
      </c>
      <c r="M30" s="8">
        <v>684673</v>
      </c>
      <c r="N30" s="8">
        <v>913057.92</v>
      </c>
      <c r="O30" s="8">
        <v>895181.54169255192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6" t="s">
        <v>40</v>
      </c>
      <c r="B31" s="15" t="s">
        <v>20</v>
      </c>
      <c r="C31" s="8">
        <v>587166.90888360061</v>
      </c>
      <c r="D31" s="8">
        <v>684558.67031176749</v>
      </c>
      <c r="E31" s="8">
        <v>735125.93651047559</v>
      </c>
      <c r="F31" s="8">
        <v>835233.29289455677</v>
      </c>
      <c r="G31" s="8">
        <v>919974.76572550216</v>
      </c>
      <c r="H31" s="8">
        <v>1067183.3969146621</v>
      </c>
      <c r="I31" s="8">
        <v>1216681.811353174</v>
      </c>
      <c r="J31" s="8">
        <v>1330373.7035208999</v>
      </c>
      <c r="K31" s="8">
        <v>1485945.5143243871</v>
      </c>
      <c r="L31" s="8">
        <v>1447483.6573693091</v>
      </c>
      <c r="M31" s="8">
        <v>1552514.3815329608</v>
      </c>
      <c r="N31" s="8">
        <v>2009813.7211840937</v>
      </c>
      <c r="O31" s="8">
        <v>2076108.1580966993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7" customFormat="1" ht="15.75" x14ac:dyDescent="0.25">
      <c r="A32" s="28"/>
      <c r="B32" s="29" t="s">
        <v>30</v>
      </c>
      <c r="C32" s="30">
        <f>C17+C20+C28+C29+C30+C31</f>
        <v>2307541.1116196006</v>
      </c>
      <c r="D32" s="30">
        <f t="shared" ref="D32:L32" si="11">D17+D20+D28+D29+D30+D31</f>
        <v>2692509.5572708705</v>
      </c>
      <c r="E32" s="30">
        <f t="shared" si="11"/>
        <v>3027749.37344163</v>
      </c>
      <c r="F32" s="30">
        <f t="shared" si="11"/>
        <v>3449131.4626969234</v>
      </c>
      <c r="G32" s="30">
        <f t="shared" si="11"/>
        <v>3777120.770366923</v>
      </c>
      <c r="H32" s="30">
        <f t="shared" si="11"/>
        <v>4126736.7548109237</v>
      </c>
      <c r="I32" s="30">
        <f t="shared" si="11"/>
        <v>4536818.3705429006</v>
      </c>
      <c r="J32" s="30">
        <f t="shared" si="11"/>
        <v>4895306.4488391522</v>
      </c>
      <c r="K32" s="30">
        <f t="shared" si="11"/>
        <v>5206288.9766939282</v>
      </c>
      <c r="L32" s="30">
        <f t="shared" si="11"/>
        <v>4867985.1705207611</v>
      </c>
      <c r="M32" s="30">
        <f t="shared" ref="M32:N32" si="12">M17+M20+M28+M29+M30+M31</f>
        <v>5522421.0829136502</v>
      </c>
      <c r="N32" s="30">
        <f t="shared" si="12"/>
        <v>6484359.1582639944</v>
      </c>
      <c r="O32" s="30">
        <f t="shared" ref="O32" si="13">O17+O20+O28+O29+O30+O31</f>
        <v>6870333.0664701136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26"/>
      <c r="FU32" s="26"/>
      <c r="FV32" s="26"/>
    </row>
    <row r="33" spans="1:179" s="26" customFormat="1" ht="15.75" x14ac:dyDescent="0.25">
      <c r="A33" s="22" t="s">
        <v>27</v>
      </c>
      <c r="B33" s="32" t="s">
        <v>51</v>
      </c>
      <c r="C33" s="24">
        <f>C6+C11+C13+C14+C15+C17+C20+C28+C29+C30+C31</f>
        <v>5721920.3288819827</v>
      </c>
      <c r="D33" s="24">
        <f t="shared" ref="D33:L33" si="14">D6+D11+D13+D14+D15+D17+D20+D28+D29+D30+D31</f>
        <v>6552088.8818904124</v>
      </c>
      <c r="E33" s="24">
        <f t="shared" si="14"/>
        <v>7472228.60413869</v>
      </c>
      <c r="F33" s="24">
        <f t="shared" si="14"/>
        <v>8090452.0292136148</v>
      </c>
      <c r="G33" s="24">
        <f t="shared" si="14"/>
        <v>8986785.3033481557</v>
      </c>
      <c r="H33" s="24">
        <f t="shared" si="14"/>
        <v>10022005.751788976</v>
      </c>
      <c r="I33" s="24">
        <f t="shared" si="14"/>
        <v>10775192.037691467</v>
      </c>
      <c r="J33" s="24">
        <f t="shared" si="14"/>
        <v>11785799.825171318</v>
      </c>
      <c r="K33" s="24">
        <f t="shared" si="14"/>
        <v>12656957.886052592</v>
      </c>
      <c r="L33" s="24">
        <f t="shared" si="14"/>
        <v>11886168.890263345</v>
      </c>
      <c r="M33" s="24">
        <f t="shared" ref="M33:N33" si="15">M6+M11+M13+M14+M15+M17+M20+M28+M29+M30+M31</f>
        <v>13468483.944297126</v>
      </c>
      <c r="N33" s="24">
        <f t="shared" si="15"/>
        <v>15045494.172973681</v>
      </c>
      <c r="O33" s="24">
        <f t="shared" ref="O33" si="16">O6+O11+O13+O14+O15+O17+O20+O28+O29+O30+O31</f>
        <v>16185449.577838989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W33" s="27"/>
    </row>
    <row r="34" spans="1:179" s="27" customFormat="1" ht="15.75" x14ac:dyDescent="0.25">
      <c r="A34" s="33" t="s">
        <v>43</v>
      </c>
      <c r="B34" s="34" t="s">
        <v>25</v>
      </c>
      <c r="C34" s="35">
        <f>GSVA_cur!C34</f>
        <v>551418</v>
      </c>
      <c r="D34" s="35">
        <f>GSVA_cur!D34</f>
        <v>637988</v>
      </c>
      <c r="E34" s="35">
        <f>GSVA_cur!E34</f>
        <v>759234</v>
      </c>
      <c r="F34" s="35">
        <f>GSVA_cur!F34</f>
        <v>898696</v>
      </c>
      <c r="G34" s="35">
        <f>GSVA_cur!G34</f>
        <v>986997</v>
      </c>
      <c r="H34" s="35">
        <f>GSVA_cur!H34</f>
        <v>1007814</v>
      </c>
      <c r="I34" s="35">
        <f>GSVA_cur!I34</f>
        <v>1371671</v>
      </c>
      <c r="J34" s="35">
        <f>GSVA_cur!J34</f>
        <v>1152159</v>
      </c>
      <c r="K34" s="35">
        <f>GSVA_cur!K34</f>
        <v>1205311</v>
      </c>
      <c r="L34" s="35">
        <f>GSVA_cur!L34</f>
        <v>1179794</v>
      </c>
      <c r="M34" s="35">
        <f>GSVA_cur!M34</f>
        <v>1446904</v>
      </c>
      <c r="N34" s="35">
        <f>GSVA_cur!N34</f>
        <v>1737731.7039999999</v>
      </c>
      <c r="O34" s="35">
        <f>GSVA_cur!O34</f>
        <v>1972325.48404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</row>
    <row r="35" spans="1:179" s="27" customFormat="1" ht="15.75" x14ac:dyDescent="0.25">
      <c r="A35" s="33" t="s">
        <v>44</v>
      </c>
      <c r="B35" s="34" t="s">
        <v>24</v>
      </c>
      <c r="C35" s="35">
        <f>GSVA_cur!C35</f>
        <v>219713</v>
      </c>
      <c r="D35" s="35">
        <f>GSVA_cur!D35</f>
        <v>246849</v>
      </c>
      <c r="E35" s="35">
        <f>GSVA_cur!E35</f>
        <v>218589</v>
      </c>
      <c r="F35" s="35">
        <f>GSVA_cur!F35</f>
        <v>254617</v>
      </c>
      <c r="G35" s="35">
        <f>GSVA_cur!G35</f>
        <v>288731</v>
      </c>
      <c r="H35" s="35">
        <f>GSVA_cur!H35</f>
        <v>193915</v>
      </c>
      <c r="I35" s="35">
        <f>GSVA_cur!I35</f>
        <v>176473</v>
      </c>
      <c r="J35" s="35">
        <f>GSVA_cur!J35</f>
        <v>212232</v>
      </c>
      <c r="K35" s="35">
        <f>GSVA_cur!K35</f>
        <v>193076</v>
      </c>
      <c r="L35" s="35">
        <f>GSVA_cur!L35</f>
        <v>297705</v>
      </c>
      <c r="M35" s="35">
        <f>GSVA_cur!M35</f>
        <v>397156</v>
      </c>
      <c r="N35" s="35">
        <f>GSVA_cur!N35</f>
        <v>476984.35599999991</v>
      </c>
      <c r="O35" s="35">
        <f>GSVA_cur!O35</f>
        <v>541377.24405999994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</row>
    <row r="36" spans="1:179" s="27" customFormat="1" ht="15.75" x14ac:dyDescent="0.25">
      <c r="A36" s="33" t="s">
        <v>45</v>
      </c>
      <c r="B36" s="34" t="s">
        <v>63</v>
      </c>
      <c r="C36" s="30">
        <f>C33+C34-C35</f>
        <v>6053625.3288819827</v>
      </c>
      <c r="D36" s="30">
        <f t="shared" ref="D36:M36" si="17">D33+D34-D35</f>
        <v>6943227.8818904124</v>
      </c>
      <c r="E36" s="30">
        <f t="shared" si="17"/>
        <v>8012873.60413869</v>
      </c>
      <c r="F36" s="30">
        <f t="shared" si="17"/>
        <v>8734531.0292136148</v>
      </c>
      <c r="G36" s="30">
        <f t="shared" si="17"/>
        <v>9685051.3033481557</v>
      </c>
      <c r="H36" s="30">
        <f t="shared" si="17"/>
        <v>10835904.751788976</v>
      </c>
      <c r="I36" s="30">
        <f t="shared" si="17"/>
        <v>11970390.037691467</v>
      </c>
      <c r="J36" s="30">
        <f t="shared" si="17"/>
        <v>12725726.825171318</v>
      </c>
      <c r="K36" s="30">
        <f t="shared" si="17"/>
        <v>13669192.886052592</v>
      </c>
      <c r="L36" s="30">
        <f t="shared" si="17"/>
        <v>12768257.890263345</v>
      </c>
      <c r="M36" s="30">
        <f t="shared" si="17"/>
        <v>14518231.944297126</v>
      </c>
      <c r="N36" s="30">
        <f t="shared" ref="N36" si="18">N33+N34-N35</f>
        <v>16306241.520973681</v>
      </c>
      <c r="O36" s="30">
        <f t="shared" ref="O36" si="19">O33+O34-O35</f>
        <v>17616397.817818992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</row>
    <row r="37" spans="1:179" s="27" customFormat="1" ht="15.75" x14ac:dyDescent="0.25">
      <c r="A37" s="33" t="s">
        <v>46</v>
      </c>
      <c r="B37" s="34" t="s">
        <v>42</v>
      </c>
      <c r="C37" s="35">
        <f>GSVA_cur!C37</f>
        <v>69010</v>
      </c>
      <c r="D37" s="35">
        <f>GSVA_cur!D37</f>
        <v>69620</v>
      </c>
      <c r="E37" s="35">
        <f>GSVA_cur!E37</f>
        <v>70230</v>
      </c>
      <c r="F37" s="35">
        <f>GSVA_cur!F37</f>
        <v>70840</v>
      </c>
      <c r="G37" s="35">
        <f>GSVA_cur!G37</f>
        <v>71470</v>
      </c>
      <c r="H37" s="35">
        <f>GSVA_cur!H37</f>
        <v>72100</v>
      </c>
      <c r="I37" s="35">
        <f>GSVA_cur!I37</f>
        <v>72330</v>
      </c>
      <c r="J37" s="35">
        <f>GSVA_cur!J37</f>
        <v>72800</v>
      </c>
      <c r="K37" s="35">
        <f>GSVA_cur!K37</f>
        <v>73270</v>
      </c>
      <c r="L37" s="35">
        <f>GSVA_cur!L37</f>
        <v>73740</v>
      </c>
      <c r="M37" s="35">
        <f>GSVA_cur!M37</f>
        <v>74150</v>
      </c>
      <c r="N37" s="35">
        <f>GSVA_cur!N37</f>
        <v>74530</v>
      </c>
      <c r="O37" s="35">
        <f>GSVA_cur!O37</f>
        <v>74900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</row>
    <row r="38" spans="1:179" s="27" customFormat="1" ht="15.75" x14ac:dyDescent="0.25">
      <c r="A38" s="33" t="s">
        <v>47</v>
      </c>
      <c r="B38" s="34" t="s">
        <v>64</v>
      </c>
      <c r="C38" s="30">
        <f>C36/C37*1000</f>
        <v>87720.987232024097</v>
      </c>
      <c r="D38" s="30">
        <f t="shared" ref="D38:M38" si="20">D36/D37*1000</f>
        <v>99730.363141200985</v>
      </c>
      <c r="E38" s="30">
        <f t="shared" si="20"/>
        <v>114094.74019847202</v>
      </c>
      <c r="F38" s="30">
        <f t="shared" si="20"/>
        <v>123299.42164333166</v>
      </c>
      <c r="G38" s="30">
        <f t="shared" si="20"/>
        <v>135512.12121656857</v>
      </c>
      <c r="H38" s="30">
        <f t="shared" si="20"/>
        <v>150289.94107890394</v>
      </c>
      <c r="I38" s="30">
        <f t="shared" si="20"/>
        <v>165496.88977867368</v>
      </c>
      <c r="J38" s="30">
        <f t="shared" si="20"/>
        <v>174803.9399061994</v>
      </c>
      <c r="K38" s="30">
        <f t="shared" si="20"/>
        <v>186559.20412245928</v>
      </c>
      <c r="L38" s="30">
        <f t="shared" si="20"/>
        <v>173152.39883731143</v>
      </c>
      <c r="M38" s="30">
        <f t="shared" si="20"/>
        <v>195795.44092106709</v>
      </c>
      <c r="N38" s="30">
        <f t="shared" ref="N38" si="21">N36/N37*1000</f>
        <v>218787.62271533182</v>
      </c>
      <c r="O38" s="30">
        <f t="shared" ref="O38" si="22">O36/O37*1000</f>
        <v>235198.90277461938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BO38" s="31"/>
      <c r="BP38" s="31"/>
      <c r="BQ38" s="31"/>
      <c r="BR38" s="31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zoomScale="68" zoomScaleNormal="68" zoomScaleSheetLayoutView="100" workbookViewId="0">
      <pane xSplit="2" ySplit="5" topLeftCell="C6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2.85546875" style="2" customWidth="1"/>
    <col min="7" max="15" width="12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52</v>
      </c>
      <c r="I2" s="1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</row>
    <row r="5" spans="1:175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5" s="26" customFormat="1" ht="15.75" x14ac:dyDescent="0.25">
      <c r="A6" s="22" t="s">
        <v>26</v>
      </c>
      <c r="B6" s="23" t="s">
        <v>2</v>
      </c>
      <c r="C6" s="24">
        <f>SUM(C7:C10)</f>
        <v>987741.88093067741</v>
      </c>
      <c r="D6" s="24">
        <f t="shared" ref="D6:N6" si="0">SUM(D7:D10)</f>
        <v>1056761.638739445</v>
      </c>
      <c r="E6" s="24">
        <f t="shared" si="0"/>
        <v>1165433.6103328478</v>
      </c>
      <c r="F6" s="24">
        <f t="shared" si="0"/>
        <v>1105896.3483269121</v>
      </c>
      <c r="G6" s="24">
        <f t="shared" si="0"/>
        <v>1211079.7594669464</v>
      </c>
      <c r="H6" s="24">
        <f t="shared" si="0"/>
        <v>1142612.9783560743</v>
      </c>
      <c r="I6" s="24">
        <f t="shared" si="0"/>
        <v>1098425.6920206998</v>
      </c>
      <c r="J6" s="24">
        <f t="shared" si="0"/>
        <v>1126777.3524001089</v>
      </c>
      <c r="K6" s="24">
        <f t="shared" si="0"/>
        <v>1370668.8842063097</v>
      </c>
      <c r="L6" s="24">
        <f t="shared" si="0"/>
        <v>1251361.4969795384</v>
      </c>
      <c r="M6" s="24">
        <f t="shared" si="0"/>
        <v>1298693.469973109</v>
      </c>
      <c r="N6" s="24">
        <f t="shared" si="0"/>
        <v>1363422.4524716607</v>
      </c>
      <c r="O6" s="24">
        <f t="shared" ref="O6" si="1">SUM(O7:O10)</f>
        <v>1344774.4164602731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S6" s="27"/>
    </row>
    <row r="7" spans="1:175" ht="15.75" x14ac:dyDescent="0.25">
      <c r="A7" s="14">
        <v>1.1000000000000001</v>
      </c>
      <c r="B7" s="15" t="s">
        <v>59</v>
      </c>
      <c r="C7" s="8">
        <v>506994.32032995741</v>
      </c>
      <c r="D7" s="8">
        <v>563076.05889990402</v>
      </c>
      <c r="E7" s="8">
        <v>673414.30298086884</v>
      </c>
      <c r="F7" s="8">
        <v>577749.90354195959</v>
      </c>
      <c r="G7" s="8">
        <v>660768.28139325907</v>
      </c>
      <c r="H7" s="8">
        <v>544258.84288453916</v>
      </c>
      <c r="I7" s="8">
        <v>470963.73271241446</v>
      </c>
      <c r="J7" s="8">
        <v>449253.16171853011</v>
      </c>
      <c r="K7" s="8">
        <v>607604.26080231427</v>
      </c>
      <c r="L7" s="8">
        <v>502311.82792314608</v>
      </c>
      <c r="M7" s="8">
        <v>537932.9275470943</v>
      </c>
      <c r="N7" s="8">
        <v>582652.45711908955</v>
      </c>
      <c r="O7" s="8">
        <v>544643.39767859795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4">
        <v>1.2</v>
      </c>
      <c r="B8" s="15" t="s">
        <v>60</v>
      </c>
      <c r="C8" s="8">
        <v>111923.05736971243</v>
      </c>
      <c r="D8" s="8">
        <v>116003.45669272711</v>
      </c>
      <c r="E8" s="8">
        <v>107869.98793879789</v>
      </c>
      <c r="F8" s="8">
        <v>118829.39137705344</v>
      </c>
      <c r="G8" s="8">
        <v>147074.02886293203</v>
      </c>
      <c r="H8" s="8">
        <v>158304.36196932141</v>
      </c>
      <c r="I8" s="8">
        <v>172227.27101041452</v>
      </c>
      <c r="J8" s="8">
        <v>200737.4651375247</v>
      </c>
      <c r="K8" s="8">
        <v>221042.83007946936</v>
      </c>
      <c r="L8" s="8">
        <v>233733.96821724318</v>
      </c>
      <c r="M8" s="8">
        <v>243552.36769640155</v>
      </c>
      <c r="N8" s="8">
        <v>244092.90224919384</v>
      </c>
      <c r="O8" s="8">
        <v>254344.38374820171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4">
        <v>1.3</v>
      </c>
      <c r="B9" s="15" t="s">
        <v>61</v>
      </c>
      <c r="C9" s="8">
        <v>364257.88298690226</v>
      </c>
      <c r="D9" s="8">
        <v>372605.25833514158</v>
      </c>
      <c r="E9" s="8">
        <v>378360.74602475855</v>
      </c>
      <c r="F9" s="8">
        <v>402837.11819864355</v>
      </c>
      <c r="G9" s="8">
        <v>396033.76392262615</v>
      </c>
      <c r="H9" s="8">
        <v>432399.66382493085</v>
      </c>
      <c r="I9" s="8">
        <v>447533.43968483713</v>
      </c>
      <c r="J9" s="8">
        <v>468536.23671230534</v>
      </c>
      <c r="K9" s="8">
        <v>533382.04807877284</v>
      </c>
      <c r="L9" s="8">
        <v>505897.0133606536</v>
      </c>
      <c r="M9" s="8">
        <v>507057.52498341433</v>
      </c>
      <c r="N9" s="8">
        <v>525606.26501724357</v>
      </c>
      <c r="O9" s="8">
        <v>533940.91245437006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4">
        <v>1.4</v>
      </c>
      <c r="B10" s="15" t="s">
        <v>62</v>
      </c>
      <c r="C10" s="8">
        <v>4566.6202441053601</v>
      </c>
      <c r="D10" s="8">
        <v>5076.8648116720969</v>
      </c>
      <c r="E10" s="8">
        <v>5788.5733884225874</v>
      </c>
      <c r="F10" s="8">
        <v>6479.9352092555855</v>
      </c>
      <c r="G10" s="8">
        <v>7203.6852881291388</v>
      </c>
      <c r="H10" s="8">
        <v>7650.1096772827495</v>
      </c>
      <c r="I10" s="8">
        <v>7701.2486130336638</v>
      </c>
      <c r="J10" s="8">
        <v>8250.488831748793</v>
      </c>
      <c r="K10" s="8">
        <v>8639.7452457531417</v>
      </c>
      <c r="L10" s="8">
        <v>9418.6874784956308</v>
      </c>
      <c r="M10" s="8">
        <v>10150.649746198862</v>
      </c>
      <c r="N10" s="8">
        <v>11070.828086133726</v>
      </c>
      <c r="O10" s="8">
        <v>11845.722579103231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6" t="s">
        <v>31</v>
      </c>
      <c r="B11" s="15" t="s">
        <v>3</v>
      </c>
      <c r="C11" s="8">
        <v>25143.691858640737</v>
      </c>
      <c r="D11" s="8">
        <v>24523.526634792284</v>
      </c>
      <c r="E11" s="8">
        <v>20467.955873195358</v>
      </c>
      <c r="F11" s="8">
        <v>21102.809703349558</v>
      </c>
      <c r="G11" s="8">
        <v>19823.028990271789</v>
      </c>
      <c r="H11" s="8">
        <v>53496.334472962888</v>
      </c>
      <c r="I11" s="8">
        <v>17829.802838685264</v>
      </c>
      <c r="J11" s="8">
        <v>21650.732922509927</v>
      </c>
      <c r="K11" s="8">
        <v>20316.411519449983</v>
      </c>
      <c r="L11" s="8">
        <v>18905.666122851409</v>
      </c>
      <c r="M11" s="8">
        <v>27768.975140897164</v>
      </c>
      <c r="N11" s="8">
        <v>29657.464049535891</v>
      </c>
      <c r="O11" s="8">
        <v>31369.90199459187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7" customFormat="1" ht="15.75" x14ac:dyDescent="0.25">
      <c r="A12" s="28"/>
      <c r="B12" s="29" t="s">
        <v>28</v>
      </c>
      <c r="C12" s="30">
        <f>C6+C11</f>
        <v>1012885.5727893182</v>
      </c>
      <c r="D12" s="30">
        <f t="shared" ref="D12:N12" si="2">D6+D11</f>
        <v>1081285.1653742373</v>
      </c>
      <c r="E12" s="30">
        <f t="shared" si="2"/>
        <v>1185901.5662060431</v>
      </c>
      <c r="F12" s="30">
        <f t="shared" si="2"/>
        <v>1126999.1580302618</v>
      </c>
      <c r="G12" s="30">
        <f t="shared" si="2"/>
        <v>1230902.7884572181</v>
      </c>
      <c r="H12" s="30">
        <f t="shared" si="2"/>
        <v>1196109.3128290372</v>
      </c>
      <c r="I12" s="30">
        <f t="shared" si="2"/>
        <v>1116255.4948593851</v>
      </c>
      <c r="J12" s="30">
        <f t="shared" si="2"/>
        <v>1148428.085322619</v>
      </c>
      <c r="K12" s="30">
        <f t="shared" si="2"/>
        <v>1390985.2957257596</v>
      </c>
      <c r="L12" s="30">
        <f t="shared" si="2"/>
        <v>1270267.1631023898</v>
      </c>
      <c r="M12" s="30">
        <f t="shared" si="2"/>
        <v>1326462.4451140061</v>
      </c>
      <c r="N12" s="30">
        <f t="shared" si="2"/>
        <v>1393079.9165211965</v>
      </c>
      <c r="O12" s="30">
        <f t="shared" ref="O12" si="3">O6+O11</f>
        <v>1376144.3184548649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26"/>
      <c r="FQ12" s="26"/>
      <c r="FR12" s="26"/>
    </row>
    <row r="13" spans="1:175" s="26" customFormat="1" ht="15.75" x14ac:dyDescent="0.25">
      <c r="A13" s="22" t="s">
        <v>32</v>
      </c>
      <c r="B13" s="23" t="s">
        <v>4</v>
      </c>
      <c r="C13" s="21">
        <v>1393182.165519014</v>
      </c>
      <c r="D13" s="21">
        <v>1504007.3494936584</v>
      </c>
      <c r="E13" s="21">
        <v>1683199.2490471192</v>
      </c>
      <c r="F13" s="21">
        <v>1841069.4692559699</v>
      </c>
      <c r="G13" s="21">
        <v>2087831.8181676392</v>
      </c>
      <c r="H13" s="21">
        <v>2654515.1804514611</v>
      </c>
      <c r="I13" s="21">
        <v>2997939.0946701015</v>
      </c>
      <c r="J13" s="21">
        <v>3321034.7712491183</v>
      </c>
      <c r="K13" s="21">
        <v>3357644.4067771151</v>
      </c>
      <c r="L13" s="21">
        <v>3200972.260061163</v>
      </c>
      <c r="M13" s="21">
        <v>3515194.3580703428</v>
      </c>
      <c r="N13" s="21">
        <v>3654955.2647692724</v>
      </c>
      <c r="O13" s="21">
        <v>3978266.3205385134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S13" s="27"/>
    </row>
    <row r="14" spans="1:175" ht="30" x14ac:dyDescent="0.25">
      <c r="A14" s="16" t="s">
        <v>33</v>
      </c>
      <c r="B14" s="15" t="s">
        <v>5</v>
      </c>
      <c r="C14" s="8">
        <v>400223.32401821477</v>
      </c>
      <c r="D14" s="8">
        <v>398531.80282205774</v>
      </c>
      <c r="E14" s="8">
        <v>420616.39660047984</v>
      </c>
      <c r="F14" s="8">
        <v>487553.65947887331</v>
      </c>
      <c r="G14" s="8">
        <v>502828.67542960495</v>
      </c>
      <c r="H14" s="8">
        <v>462018.83614225825</v>
      </c>
      <c r="I14" s="8">
        <v>505807.49670448789</v>
      </c>
      <c r="J14" s="8">
        <v>487859.52202923561</v>
      </c>
      <c r="K14" s="8">
        <v>462564.43068576104</v>
      </c>
      <c r="L14" s="8">
        <v>432879.28190292773</v>
      </c>
      <c r="M14" s="8">
        <v>501521.52537942928</v>
      </c>
      <c r="N14" s="8">
        <v>542898.41559269535</v>
      </c>
      <c r="O14" s="8">
        <v>579526.58325992525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6" t="s">
        <v>34</v>
      </c>
      <c r="B15" s="15" t="s">
        <v>6</v>
      </c>
      <c r="C15" s="8">
        <v>608088.17045650107</v>
      </c>
      <c r="D15" s="8">
        <v>642777.42923885596</v>
      </c>
      <c r="E15" s="8">
        <v>678835.28815780743</v>
      </c>
      <c r="F15" s="8">
        <v>723387.0883578076</v>
      </c>
      <c r="G15" s="8">
        <v>712963.03562007844</v>
      </c>
      <c r="H15" s="8">
        <v>769183.36227246234</v>
      </c>
      <c r="I15" s="8">
        <v>800153.4245695537</v>
      </c>
      <c r="J15" s="8">
        <v>822373.92095380765</v>
      </c>
      <c r="K15" s="8">
        <v>813089.16418613412</v>
      </c>
      <c r="L15" s="8">
        <v>773603.72763360478</v>
      </c>
      <c r="M15" s="8">
        <v>848480.44116932596</v>
      </c>
      <c r="N15" s="8">
        <v>908471.59315259382</v>
      </c>
      <c r="O15" s="8">
        <v>1025946.5165520464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7" customFormat="1" ht="15.75" x14ac:dyDescent="0.25">
      <c r="A16" s="28"/>
      <c r="B16" s="29" t="s">
        <v>29</v>
      </c>
      <c r="C16" s="30">
        <f>+C13+C14+C15</f>
        <v>2401493.65999373</v>
      </c>
      <c r="D16" s="30">
        <f t="shared" ref="D16:H16" si="4">+D13+D14+D15</f>
        <v>2545316.5815545721</v>
      </c>
      <c r="E16" s="30">
        <f t="shared" si="4"/>
        <v>2782650.9338054061</v>
      </c>
      <c r="F16" s="30">
        <f t="shared" si="4"/>
        <v>3052010.2170926509</v>
      </c>
      <c r="G16" s="30">
        <f t="shared" si="4"/>
        <v>3303623.5292173224</v>
      </c>
      <c r="H16" s="30">
        <f t="shared" si="4"/>
        <v>3885717.3788661817</v>
      </c>
      <c r="I16" s="30">
        <f t="shared" ref="I16:M16" si="5">+I13+I14+I15</f>
        <v>4303900.0159441438</v>
      </c>
      <c r="J16" s="30">
        <f t="shared" si="5"/>
        <v>4631268.2142321616</v>
      </c>
      <c r="K16" s="30">
        <f t="shared" si="5"/>
        <v>4633298.00164901</v>
      </c>
      <c r="L16" s="30">
        <f t="shared" si="5"/>
        <v>4407455.2695976961</v>
      </c>
      <c r="M16" s="30">
        <f t="shared" si="5"/>
        <v>4865196.3246190976</v>
      </c>
      <c r="N16" s="30">
        <f t="shared" ref="N16" si="6">+N13+N14+N15</f>
        <v>5106325.2735145614</v>
      </c>
      <c r="O16" s="30">
        <f t="shared" ref="O16" si="7">+O13+O14+O15</f>
        <v>5583739.4203504845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25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25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25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26"/>
      <c r="FQ16" s="26"/>
      <c r="FR16" s="26"/>
    </row>
    <row r="17" spans="1:175" s="26" customFormat="1" ht="15.75" x14ac:dyDescent="0.25">
      <c r="A17" s="22" t="s">
        <v>35</v>
      </c>
      <c r="B17" s="23" t="s">
        <v>7</v>
      </c>
      <c r="C17" s="24">
        <f>C18+C19</f>
        <v>383229.6238031211</v>
      </c>
      <c r="D17" s="24">
        <f t="shared" ref="D17:H17" si="8">D18+D19</f>
        <v>396205.52990059392</v>
      </c>
      <c r="E17" s="24">
        <f t="shared" si="8"/>
        <v>422760.08685638389</v>
      </c>
      <c r="F17" s="24">
        <f t="shared" si="8"/>
        <v>477327.56947093853</v>
      </c>
      <c r="G17" s="24">
        <f t="shared" si="8"/>
        <v>547674.16820385505</v>
      </c>
      <c r="H17" s="24">
        <f t="shared" si="8"/>
        <v>570115.72370552528</v>
      </c>
      <c r="I17" s="24">
        <f t="shared" ref="I17:M17" si="9">I18+I19</f>
        <v>616157.64159479341</v>
      </c>
      <c r="J17" s="24">
        <f t="shared" si="9"/>
        <v>655860.11140086898</v>
      </c>
      <c r="K17" s="24">
        <f t="shared" si="9"/>
        <v>706405.08200968755</v>
      </c>
      <c r="L17" s="24">
        <f t="shared" si="9"/>
        <v>703259.20154958719</v>
      </c>
      <c r="M17" s="24">
        <f t="shared" si="9"/>
        <v>705191.61673401261</v>
      </c>
      <c r="N17" s="24">
        <f t="shared" ref="N17" si="10">N18+N19</f>
        <v>757934.8594426522</v>
      </c>
      <c r="O17" s="24">
        <f t="shared" ref="O17" si="11">O18+O19</f>
        <v>806110.10531778366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S17" s="27"/>
    </row>
    <row r="18" spans="1:175" ht="15.75" x14ac:dyDescent="0.25">
      <c r="A18" s="14">
        <v>6.1</v>
      </c>
      <c r="B18" s="15" t="s">
        <v>8</v>
      </c>
      <c r="C18" s="8">
        <v>299702.43485154217</v>
      </c>
      <c r="D18" s="8">
        <v>313962.42203262233</v>
      </c>
      <c r="E18" s="8">
        <v>342504.86521785188</v>
      </c>
      <c r="F18" s="8">
        <v>426098.53150847531</v>
      </c>
      <c r="G18" s="36">
        <v>488310.66348974931</v>
      </c>
      <c r="H18" s="8">
        <v>502853.97351257398</v>
      </c>
      <c r="I18" s="8">
        <v>546290.83119107166</v>
      </c>
      <c r="J18" s="8">
        <v>584385.24845094897</v>
      </c>
      <c r="K18" s="8">
        <v>641541.6929345855</v>
      </c>
      <c r="L18" s="8">
        <v>717862.2282602255</v>
      </c>
      <c r="M18" s="8">
        <v>705316.7786765449</v>
      </c>
      <c r="N18" s="8">
        <v>738027.87999352894</v>
      </c>
      <c r="O18" s="8">
        <v>799311.93666217697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4">
        <v>6.2</v>
      </c>
      <c r="B19" s="15" t="s">
        <v>9</v>
      </c>
      <c r="C19" s="8">
        <v>83527.188951578937</v>
      </c>
      <c r="D19" s="8">
        <v>82243.107867971616</v>
      </c>
      <c r="E19" s="8">
        <v>80255.221638532006</v>
      </c>
      <c r="F19" s="8">
        <v>51229.037962463248</v>
      </c>
      <c r="G19" s="8">
        <v>59363.504714105773</v>
      </c>
      <c r="H19" s="8">
        <v>67261.750192951353</v>
      </c>
      <c r="I19" s="8">
        <v>69866.8104037218</v>
      </c>
      <c r="J19" s="8">
        <v>71474.862949919974</v>
      </c>
      <c r="K19" s="8">
        <v>64863.389075102052</v>
      </c>
      <c r="L19" s="8">
        <v>-14603.02671063826</v>
      </c>
      <c r="M19" s="8">
        <v>-125.16194253228605</v>
      </c>
      <c r="N19" s="8">
        <v>19906.979449123246</v>
      </c>
      <c r="O19" s="8">
        <v>6798.1686556066707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1" customFormat="1" ht="30" x14ac:dyDescent="0.25">
      <c r="A20" s="17" t="s">
        <v>36</v>
      </c>
      <c r="B20" s="18" t="s">
        <v>10</v>
      </c>
      <c r="C20" s="13">
        <f>SUM(C21:C27)</f>
        <v>201375.71292592052</v>
      </c>
      <c r="D20" s="13">
        <f t="shared" ref="D20:J20" si="12">SUM(D21:D27)</f>
        <v>225316.89114905556</v>
      </c>
      <c r="E20" s="13">
        <f t="shared" si="12"/>
        <v>269150.13466732285</v>
      </c>
      <c r="F20" s="13">
        <f t="shared" si="12"/>
        <v>303719.60121344589</v>
      </c>
      <c r="G20" s="13">
        <f t="shared" si="12"/>
        <v>347997.73116270447</v>
      </c>
      <c r="H20" s="13">
        <f t="shared" si="12"/>
        <v>348179.65329770249</v>
      </c>
      <c r="I20" s="13">
        <f t="shared" si="12"/>
        <v>317599.91674579232</v>
      </c>
      <c r="J20" s="13">
        <f t="shared" si="12"/>
        <v>265552.28206052835</v>
      </c>
      <c r="K20" s="13">
        <f>SUM(K21:K27)</f>
        <v>249437.94631263043</v>
      </c>
      <c r="L20" s="13">
        <f>SUM(L21:L27)</f>
        <v>170282.2342121673</v>
      </c>
      <c r="M20" s="13">
        <f>SUM(M21:M27)</f>
        <v>271395.0603851467</v>
      </c>
      <c r="N20" s="13">
        <f>SUM(N21:N27)</f>
        <v>301011.65337117179</v>
      </c>
      <c r="O20" s="13">
        <f>SUM(O21:O27)</f>
        <v>339166.07504077442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S20" s="2"/>
    </row>
    <row r="21" spans="1:175" ht="15.75" x14ac:dyDescent="0.25">
      <c r="A21" s="14">
        <v>7.1</v>
      </c>
      <c r="B21" s="15" t="s">
        <v>11</v>
      </c>
      <c r="C21" s="8">
        <v>1087</v>
      </c>
      <c r="D21" s="8">
        <v>1157</v>
      </c>
      <c r="E21" s="8">
        <v>1265</v>
      </c>
      <c r="F21" s="8">
        <v>1443</v>
      </c>
      <c r="G21" s="8">
        <v>1372</v>
      </c>
      <c r="H21" s="8">
        <v>1456.6571400000003</v>
      </c>
      <c r="I21" s="8">
        <v>434</v>
      </c>
      <c r="J21" s="8">
        <v>608</v>
      </c>
      <c r="K21" s="8">
        <v>239.78162911611798</v>
      </c>
      <c r="L21" s="8">
        <v>79.532598592484419</v>
      </c>
      <c r="M21" s="8">
        <v>225.76918106929406</v>
      </c>
      <c r="N21" s="8">
        <v>274.54034303404228</v>
      </c>
      <c r="O21" s="8">
        <v>332.00663351381354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4">
        <v>7.2</v>
      </c>
      <c r="B22" s="15" t="s">
        <v>12</v>
      </c>
      <c r="C22" s="8">
        <v>95695.573329920502</v>
      </c>
      <c r="D22" s="8">
        <v>119166.92106570254</v>
      </c>
      <c r="E22" s="8">
        <v>150951.46259307026</v>
      </c>
      <c r="F22" s="8">
        <v>170166.85992570751</v>
      </c>
      <c r="G22" s="8">
        <v>178476.22206498191</v>
      </c>
      <c r="H22" s="8">
        <v>173009.57665018959</v>
      </c>
      <c r="I22" s="8">
        <v>161158.23760117701</v>
      </c>
      <c r="J22" s="8">
        <v>134260.53406612662</v>
      </c>
      <c r="K22" s="8">
        <v>111440.34141832497</v>
      </c>
      <c r="L22" s="8">
        <v>36822.522664952994</v>
      </c>
      <c r="M22" s="8">
        <v>111447.96271418867</v>
      </c>
      <c r="N22" s="8">
        <v>118490.23512573956</v>
      </c>
      <c r="O22" s="8">
        <v>126380.6973624434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4">
        <v>7.3</v>
      </c>
      <c r="B23" s="15" t="s">
        <v>13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-1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4">
        <v>7.4</v>
      </c>
      <c r="B24" s="15" t="s">
        <v>14</v>
      </c>
      <c r="C24" s="8">
        <v>505.60829999999999</v>
      </c>
      <c r="D24" s="8">
        <v>925.79881386861302</v>
      </c>
      <c r="E24" s="8">
        <v>587.04680851063836</v>
      </c>
      <c r="F24" s="8">
        <v>1330.2619930058568</v>
      </c>
      <c r="G24" s="8">
        <v>682.02362367006981</v>
      </c>
      <c r="H24" s="8">
        <v>848.04417205406094</v>
      </c>
      <c r="I24" s="8">
        <v>928.92589248994409</v>
      </c>
      <c r="J24" s="8">
        <v>305.5808383233533</v>
      </c>
      <c r="K24" s="8">
        <v>505.60080878105157</v>
      </c>
      <c r="L24" s="8">
        <v>-7.3903864028681028</v>
      </c>
      <c r="M24" s="8">
        <v>5.6998869326441763</v>
      </c>
      <c r="N24" s="8">
        <v>6.4011538648721853</v>
      </c>
      <c r="O24" s="8">
        <v>6.9332114740669795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4">
        <v>7.5</v>
      </c>
      <c r="B25" s="15" t="s">
        <v>15</v>
      </c>
      <c r="C25" s="8">
        <v>458.8578</v>
      </c>
      <c r="D25" s="8">
        <v>623</v>
      </c>
      <c r="E25" s="8">
        <v>903.21662583368607</v>
      </c>
      <c r="F25" s="8">
        <v>1118.6354568809354</v>
      </c>
      <c r="G25" s="8">
        <v>1365.9420885730569</v>
      </c>
      <c r="H25" s="8">
        <v>4851.0577084734896</v>
      </c>
      <c r="I25" s="8">
        <v>5205.5598050838807</v>
      </c>
      <c r="J25" s="8">
        <v>4058.029546591697</v>
      </c>
      <c r="K25" s="8">
        <v>4073.3302935839201</v>
      </c>
      <c r="L25" s="8">
        <v>1501.5148054707211</v>
      </c>
      <c r="M25" s="8">
        <v>2306.10163140042</v>
      </c>
      <c r="N25" s="8">
        <v>2585.7524284055139</v>
      </c>
      <c r="O25" s="8">
        <v>2830.4417420107898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4">
        <v>7.6</v>
      </c>
      <c r="B26" s="15" t="s">
        <v>16</v>
      </c>
      <c r="C26" s="8">
        <v>140.11439999999999</v>
      </c>
      <c r="D26" s="8">
        <v>142.85972419849065</v>
      </c>
      <c r="E26" s="8">
        <v>89.288568393348569</v>
      </c>
      <c r="F26" s="8">
        <v>105.54529647516857</v>
      </c>
      <c r="G26" s="8">
        <v>104.61278971915836</v>
      </c>
      <c r="H26" s="8">
        <v>433.05095984714615</v>
      </c>
      <c r="I26" s="8">
        <v>95.224235711335126</v>
      </c>
      <c r="J26" s="8">
        <v>197.64254651241816</v>
      </c>
      <c r="K26" s="8">
        <v>123.13835117865599</v>
      </c>
      <c r="L26" s="8">
        <v>55.280686188464315</v>
      </c>
      <c r="M26" s="8">
        <v>159.23671940625849</v>
      </c>
      <c r="N26" s="8">
        <v>164.3297221597044</v>
      </c>
      <c r="O26" s="8">
        <v>167.67130256370422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s="27" customFormat="1" ht="30" x14ac:dyDescent="0.25">
      <c r="A27" s="38">
        <v>7.7</v>
      </c>
      <c r="B27" s="39" t="s">
        <v>17</v>
      </c>
      <c r="C27" s="21">
        <v>103488.55909600001</v>
      </c>
      <c r="D27" s="21">
        <v>103301.31154528592</v>
      </c>
      <c r="E27" s="21">
        <v>115354.12007151489</v>
      </c>
      <c r="F27" s="21">
        <v>129555.29854137643</v>
      </c>
      <c r="G27" s="21">
        <v>165996.93059576026</v>
      </c>
      <c r="H27" s="21">
        <v>167581.2666671382</v>
      </c>
      <c r="I27" s="21">
        <v>149777.96921133017</v>
      </c>
      <c r="J27" s="21">
        <v>126122.49506297425</v>
      </c>
      <c r="K27" s="21">
        <v>133055.75381164573</v>
      </c>
      <c r="L27" s="21">
        <v>131830.77384336549</v>
      </c>
      <c r="M27" s="21">
        <v>157250.2902521494</v>
      </c>
      <c r="N27" s="21">
        <v>179490.39459796812</v>
      </c>
      <c r="O27" s="21">
        <v>209449.32478876863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26"/>
      <c r="FQ27" s="26"/>
      <c r="FR27" s="26"/>
    </row>
    <row r="28" spans="1:175" ht="15.75" x14ac:dyDescent="0.25">
      <c r="A28" s="16" t="s">
        <v>37</v>
      </c>
      <c r="B28" s="15" t="s">
        <v>18</v>
      </c>
      <c r="C28" s="8">
        <v>282809</v>
      </c>
      <c r="D28" s="8">
        <v>306678</v>
      </c>
      <c r="E28" s="8">
        <v>299134</v>
      </c>
      <c r="F28" s="8">
        <v>361982</v>
      </c>
      <c r="G28" s="8">
        <v>387335</v>
      </c>
      <c r="H28" s="8">
        <v>392701</v>
      </c>
      <c r="I28" s="8">
        <v>316212</v>
      </c>
      <c r="J28" s="8">
        <v>318329</v>
      </c>
      <c r="K28" s="8">
        <v>331808</v>
      </c>
      <c r="L28" s="8">
        <v>337213.30875653564</v>
      </c>
      <c r="M28" s="8">
        <v>334402.21467061498</v>
      </c>
      <c r="N28" s="8">
        <v>338749.44346133294</v>
      </c>
      <c r="O28" s="8">
        <v>356025.66507786087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6" t="s">
        <v>38</v>
      </c>
      <c r="B29" s="15" t="s">
        <v>19</v>
      </c>
      <c r="C29" s="8">
        <v>562842.50534000003</v>
      </c>
      <c r="D29" s="8">
        <v>622769.99210814247</v>
      </c>
      <c r="E29" s="8">
        <v>672971.2430270107</v>
      </c>
      <c r="F29" s="8">
        <v>713093.0689106459</v>
      </c>
      <c r="G29" s="8">
        <v>718667.67818794365</v>
      </c>
      <c r="H29" s="8">
        <v>752938.70327588788</v>
      </c>
      <c r="I29" s="8">
        <v>858337.75113781344</v>
      </c>
      <c r="J29" s="8">
        <v>924156.95899710129</v>
      </c>
      <c r="K29" s="8">
        <v>892211.47432563873</v>
      </c>
      <c r="L29" s="8">
        <v>853786.51670133788</v>
      </c>
      <c r="M29" s="8">
        <v>923974.99786830763</v>
      </c>
      <c r="N29" s="8">
        <v>997084.28187934542</v>
      </c>
      <c r="O29" s="8">
        <v>1074855.4110637866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6" t="s">
        <v>39</v>
      </c>
      <c r="B30" s="15" t="s">
        <v>54</v>
      </c>
      <c r="C30" s="8">
        <v>290117</v>
      </c>
      <c r="D30" s="8">
        <v>310765.56250000006</v>
      </c>
      <c r="E30" s="8">
        <v>305841.34527439025</v>
      </c>
      <c r="F30" s="8">
        <v>323726.72060206957</v>
      </c>
      <c r="G30" s="8">
        <v>326491.02994958241</v>
      </c>
      <c r="H30" s="8">
        <v>357693.95467874792</v>
      </c>
      <c r="I30" s="8">
        <v>408643.30805831758</v>
      </c>
      <c r="J30" s="8">
        <v>429466.55335680465</v>
      </c>
      <c r="K30" s="8">
        <v>454296.5725948342</v>
      </c>
      <c r="L30" s="8">
        <v>442749.34778246033</v>
      </c>
      <c r="M30" s="8">
        <v>438846.06345475907</v>
      </c>
      <c r="N30" s="8">
        <v>546604.89099526068</v>
      </c>
      <c r="O30" s="8">
        <v>530663.7722902603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6" t="s">
        <v>40</v>
      </c>
      <c r="B31" s="15" t="s">
        <v>20</v>
      </c>
      <c r="C31" s="8">
        <v>587166.90651559143</v>
      </c>
      <c r="D31" s="8">
        <v>637655.34592199337</v>
      </c>
      <c r="E31" s="8">
        <v>645673.42497888487</v>
      </c>
      <c r="F31" s="8">
        <v>700610.26115297806</v>
      </c>
      <c r="G31" s="8">
        <v>758759.1365403668</v>
      </c>
      <c r="H31" s="8">
        <v>833989.85989833693</v>
      </c>
      <c r="I31" s="8">
        <v>887739.670688182</v>
      </c>
      <c r="J31" s="8">
        <v>908818.29030066542</v>
      </c>
      <c r="K31" s="8">
        <v>960458.56667585694</v>
      </c>
      <c r="L31" s="8">
        <v>896731.59408897359</v>
      </c>
      <c r="M31" s="8">
        <v>956124.75495721912</v>
      </c>
      <c r="N31" s="8">
        <v>1082870.6504721495</v>
      </c>
      <c r="O31" s="8">
        <v>1197926.302053031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7" customFormat="1" ht="15.75" x14ac:dyDescent="0.25">
      <c r="A32" s="28"/>
      <c r="B32" s="29" t="s">
        <v>30</v>
      </c>
      <c r="C32" s="30">
        <f>C17+C20+C28+C29+C30+C31</f>
        <v>2307540.7485846332</v>
      </c>
      <c r="D32" s="30">
        <f t="shared" ref="D32:M32" si="13">D17+D20+D28+D29+D30+D31</f>
        <v>2499391.3215797851</v>
      </c>
      <c r="E32" s="30">
        <f t="shared" si="13"/>
        <v>2615530.2348039923</v>
      </c>
      <c r="F32" s="30">
        <f t="shared" si="13"/>
        <v>2880459.221350078</v>
      </c>
      <c r="G32" s="30">
        <f t="shared" si="13"/>
        <v>3086924.7440444524</v>
      </c>
      <c r="H32" s="30">
        <f t="shared" si="13"/>
        <v>3255618.8948562006</v>
      </c>
      <c r="I32" s="30">
        <f t="shared" si="13"/>
        <v>3404690.2882248992</v>
      </c>
      <c r="J32" s="30">
        <f t="shared" si="13"/>
        <v>3502183.1961159687</v>
      </c>
      <c r="K32" s="30">
        <f t="shared" si="13"/>
        <v>3594617.641918648</v>
      </c>
      <c r="L32" s="30">
        <f t="shared" si="13"/>
        <v>3404022.2030910621</v>
      </c>
      <c r="M32" s="30">
        <f t="shared" si="13"/>
        <v>3629934.7080700607</v>
      </c>
      <c r="N32" s="30">
        <f t="shared" ref="N32" si="14">N17+N20+N28+N29+N30+N31</f>
        <v>4024255.7796219131</v>
      </c>
      <c r="O32" s="30">
        <f t="shared" ref="O32" si="15">O17+O20+O28+O29+O30+O31</f>
        <v>4304747.3308434971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26"/>
      <c r="FQ32" s="26"/>
      <c r="FR32" s="26"/>
    </row>
    <row r="33" spans="1:175" s="26" customFormat="1" ht="15.75" x14ac:dyDescent="0.25">
      <c r="A33" s="22" t="s">
        <v>27</v>
      </c>
      <c r="B33" s="32" t="s">
        <v>51</v>
      </c>
      <c r="C33" s="24">
        <f>C6+C11+C13+C14+C15+C17+C20+C28+C29+C30+C31</f>
        <v>5721919.9813676812</v>
      </c>
      <c r="D33" s="24">
        <f t="shared" ref="D33:M33" si="16">D6+D11+D13+D14+D15+D17+D20+D28+D29+D30+D31</f>
        <v>6125993.0685085934</v>
      </c>
      <c r="E33" s="24">
        <f t="shared" si="16"/>
        <v>6584082.7348154429</v>
      </c>
      <c r="F33" s="24">
        <f t="shared" si="16"/>
        <v>7059468.5964729916</v>
      </c>
      <c r="G33" s="24">
        <f t="shared" si="16"/>
        <v>7621451.0617189929</v>
      </c>
      <c r="H33" s="24">
        <f t="shared" si="16"/>
        <v>8337445.5865514204</v>
      </c>
      <c r="I33" s="24">
        <f t="shared" si="16"/>
        <v>8824845.7990284264</v>
      </c>
      <c r="J33" s="24">
        <f t="shared" si="16"/>
        <v>9281879.4956707507</v>
      </c>
      <c r="K33" s="24">
        <f t="shared" si="16"/>
        <v>9618900.9392934181</v>
      </c>
      <c r="L33" s="24">
        <f t="shared" si="16"/>
        <v>9081744.6357911471</v>
      </c>
      <c r="M33" s="24">
        <f t="shared" si="16"/>
        <v>9821593.4778031651</v>
      </c>
      <c r="N33" s="24">
        <f t="shared" ref="N33" si="17">N6+N11+N13+N14+N15+N17+N20+N28+N29+N30+N31</f>
        <v>10523660.969657671</v>
      </c>
      <c r="O33" s="24">
        <f t="shared" ref="O33" si="18">O6+O11+O13+O14+O15+O17+O20+O28+O29+O30+O31</f>
        <v>11264631.069648845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S33" s="27"/>
    </row>
    <row r="34" spans="1:175" s="27" customFormat="1" ht="15.75" x14ac:dyDescent="0.25">
      <c r="A34" s="33" t="s">
        <v>43</v>
      </c>
      <c r="B34" s="34" t="s">
        <v>25</v>
      </c>
      <c r="C34" s="30">
        <f>GSVA_const!C34</f>
        <v>551418</v>
      </c>
      <c r="D34" s="30">
        <f>GSVA_const!D34</f>
        <v>573527.82497359731</v>
      </c>
      <c r="E34" s="30">
        <f>GSVA_const!E34</f>
        <v>583922.37646954646</v>
      </c>
      <c r="F34" s="30">
        <f>GSVA_const!F34</f>
        <v>633383.16876686446</v>
      </c>
      <c r="G34" s="30">
        <f>GSVA_const!G34</f>
        <v>684976</v>
      </c>
      <c r="H34" s="30">
        <f>GSVA_const!H34</f>
        <v>737379.9944467661</v>
      </c>
      <c r="I34" s="30">
        <f>GSVA_const!I34</f>
        <v>767612.55945205886</v>
      </c>
      <c r="J34" s="30">
        <f>GSVA_const!J34</f>
        <v>880345.99497264274</v>
      </c>
      <c r="K34" s="30">
        <f>GSVA_const!K34</f>
        <v>956249</v>
      </c>
      <c r="L34" s="30">
        <f>GSVA_const!L34</f>
        <v>906800.46560621122</v>
      </c>
      <c r="M34" s="30">
        <f>GSVA_const!M34</f>
        <v>974149.71550700604</v>
      </c>
      <c r="N34" s="30">
        <f>GSVA_const!N34</f>
        <v>986193.08178757946</v>
      </c>
      <c r="O34" s="30">
        <f>GSVA_const!O34</f>
        <v>1054594.5478831078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</row>
    <row r="35" spans="1:175" s="27" customFormat="1" ht="15.75" x14ac:dyDescent="0.25">
      <c r="A35" s="33" t="s">
        <v>44</v>
      </c>
      <c r="B35" s="34" t="s">
        <v>24</v>
      </c>
      <c r="C35" s="30">
        <f>GSVA_const!C35</f>
        <v>219713</v>
      </c>
      <c r="D35" s="30">
        <f>GSVA_const!D35</f>
        <v>247668.82573069356</v>
      </c>
      <c r="E35" s="30">
        <f>GSVA_const!E35</f>
        <v>228189.59609785286</v>
      </c>
      <c r="F35" s="30">
        <f>GSVA_const!F35</f>
        <v>237553.51554605889</v>
      </c>
      <c r="G35" s="30">
        <f>GSVA_const!G35</f>
        <v>250135.49616790123</v>
      </c>
      <c r="H35" s="30">
        <f>GSVA_const!H35</f>
        <v>263613.34801471885</v>
      </c>
      <c r="I35" s="30">
        <f>GSVA_const!I35</f>
        <v>239960.66752444403</v>
      </c>
      <c r="J35" s="30">
        <f>GSVA_const!J35</f>
        <v>240133.02885715055</v>
      </c>
      <c r="K35" s="30">
        <f>GSVA_const!K35</f>
        <v>244141.927502512</v>
      </c>
      <c r="L35" s="30">
        <f>GSVA_const!L35</f>
        <v>247349.04641880118</v>
      </c>
      <c r="M35" s="30">
        <f>GSVA_const!M35</f>
        <v>245745.48696065659</v>
      </c>
      <c r="N35" s="30">
        <f>GSVA_const!N35</f>
        <v>246547.26668972889</v>
      </c>
      <c r="O35" s="30">
        <f>GSVA_const!O35</f>
        <v>245945.93189292465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</row>
    <row r="36" spans="1:175" s="27" customFormat="1" ht="15.75" x14ac:dyDescent="0.25">
      <c r="A36" s="33" t="s">
        <v>45</v>
      </c>
      <c r="B36" s="34" t="s">
        <v>63</v>
      </c>
      <c r="C36" s="30">
        <f>C33+C34-C35</f>
        <v>6053624.9813676812</v>
      </c>
      <c r="D36" s="30">
        <f t="shared" ref="D36:M36" si="19">D33+D34-D35</f>
        <v>6451852.067751497</v>
      </c>
      <c r="E36" s="30">
        <f t="shared" si="19"/>
        <v>6939815.5151871368</v>
      </c>
      <c r="F36" s="30">
        <f t="shared" si="19"/>
        <v>7455298.249693797</v>
      </c>
      <c r="G36" s="30">
        <f t="shared" si="19"/>
        <v>8056291.5655510919</v>
      </c>
      <c r="H36" s="30">
        <f t="shared" si="19"/>
        <v>8811212.2329834662</v>
      </c>
      <c r="I36" s="30">
        <f t="shared" si="19"/>
        <v>9352497.6909560412</v>
      </c>
      <c r="J36" s="30">
        <f t="shared" si="19"/>
        <v>9922092.4617862422</v>
      </c>
      <c r="K36" s="30">
        <f t="shared" si="19"/>
        <v>10331008.011790905</v>
      </c>
      <c r="L36" s="30">
        <f t="shared" si="19"/>
        <v>9741196.0549785569</v>
      </c>
      <c r="M36" s="30">
        <f t="shared" si="19"/>
        <v>10549997.706349514</v>
      </c>
      <c r="N36" s="30">
        <f t="shared" ref="N36" si="20">N33+N34-N35</f>
        <v>11263306.784755521</v>
      </c>
      <c r="O36" s="30">
        <f t="shared" ref="O36" si="21">O33+O34-O35</f>
        <v>12073279.685639029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</row>
    <row r="37" spans="1:175" s="27" customFormat="1" ht="15.75" x14ac:dyDescent="0.25">
      <c r="A37" s="33" t="s">
        <v>46</v>
      </c>
      <c r="B37" s="34" t="s">
        <v>42</v>
      </c>
      <c r="C37" s="30">
        <f>GSVA_cur!C37</f>
        <v>69010</v>
      </c>
      <c r="D37" s="30">
        <f>GSVA_cur!D37</f>
        <v>69620</v>
      </c>
      <c r="E37" s="30">
        <f>GSVA_cur!E37</f>
        <v>70230</v>
      </c>
      <c r="F37" s="30">
        <f>GSVA_cur!F37</f>
        <v>70840</v>
      </c>
      <c r="G37" s="30">
        <f>GSVA_cur!G37</f>
        <v>71470</v>
      </c>
      <c r="H37" s="30">
        <f>GSVA_cur!H37</f>
        <v>72100</v>
      </c>
      <c r="I37" s="30">
        <f>GSVA_cur!I37</f>
        <v>72330</v>
      </c>
      <c r="J37" s="30">
        <f>GSVA_cur!J37</f>
        <v>72800</v>
      </c>
      <c r="K37" s="30">
        <f>GSVA_cur!K37</f>
        <v>73270</v>
      </c>
      <c r="L37" s="30">
        <f>GSVA_cur!L37</f>
        <v>73740</v>
      </c>
      <c r="M37" s="30">
        <f>GSVA_cur!M37</f>
        <v>74150</v>
      </c>
      <c r="N37" s="30">
        <f>GSVA_cur!N37</f>
        <v>74530</v>
      </c>
      <c r="O37" s="30">
        <f>GSVA_cur!O37</f>
        <v>74900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</row>
    <row r="38" spans="1:175" s="27" customFormat="1" ht="15.75" x14ac:dyDescent="0.25">
      <c r="A38" s="33" t="s">
        <v>47</v>
      </c>
      <c r="B38" s="34" t="s">
        <v>64</v>
      </c>
      <c r="C38" s="30">
        <f>C36/C37*1000</f>
        <v>87720.982196314755</v>
      </c>
      <c r="D38" s="30">
        <f t="shared" ref="D38:M38" si="22">D36/D37*1000</f>
        <v>92672.393963681374</v>
      </c>
      <c r="E38" s="30">
        <f t="shared" si="22"/>
        <v>98815.542007505865</v>
      </c>
      <c r="F38" s="30">
        <f t="shared" si="22"/>
        <v>105241.3643378571</v>
      </c>
      <c r="G38" s="30">
        <f t="shared" si="22"/>
        <v>112722.70275012022</v>
      </c>
      <c r="H38" s="30">
        <f t="shared" si="22"/>
        <v>122208.21404970135</v>
      </c>
      <c r="I38" s="30">
        <f t="shared" si="22"/>
        <v>129303.16177182416</v>
      </c>
      <c r="J38" s="30">
        <f t="shared" si="22"/>
        <v>136292.47887069013</v>
      </c>
      <c r="K38" s="30">
        <f t="shared" si="22"/>
        <v>140999.15397558219</v>
      </c>
      <c r="L38" s="30">
        <f t="shared" si="22"/>
        <v>132101.92643041167</v>
      </c>
      <c r="M38" s="30">
        <f t="shared" si="22"/>
        <v>142279.13292447088</v>
      </c>
      <c r="N38" s="30">
        <f t="shared" ref="N38" si="23">N36/N37*1000</f>
        <v>151124.47047840492</v>
      </c>
      <c r="O38" s="30">
        <f t="shared" ref="O38" si="24">O36/O37*1000</f>
        <v>161191.9851220164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BK38" s="31"/>
      <c r="BL38" s="31"/>
      <c r="BM38" s="31"/>
      <c r="BN38" s="31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2024-08-16T06:26:24Z</dcterms:modified>
</cp:coreProperties>
</file>