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7EB32882-BDF7-44D8-ADF3-5CA2946BF555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O16" i="1" l="1"/>
  <c r="O17" i="1"/>
  <c r="O20" i="1"/>
  <c r="O37" i="1"/>
  <c r="O16" i="11"/>
  <c r="O17" i="11"/>
  <c r="O20" i="11"/>
  <c r="O34" i="11"/>
  <c r="O37" i="11"/>
  <c r="O16" i="12"/>
  <c r="O17" i="12"/>
  <c r="O20" i="12"/>
  <c r="O34" i="12"/>
  <c r="O37" i="12"/>
  <c r="O16" i="10"/>
  <c r="O17" i="10"/>
  <c r="O20" i="10"/>
  <c r="O32" i="12" l="1"/>
  <c r="O32" i="11"/>
  <c r="O32" i="1"/>
  <c r="O32" i="10"/>
  <c r="I2" i="1" l="1"/>
  <c r="I2" i="11"/>
  <c r="I2" i="12"/>
  <c r="I2" i="10"/>
  <c r="O6" i="1" l="1"/>
  <c r="O6" i="11"/>
  <c r="O6" i="12"/>
  <c r="O6" i="10"/>
  <c r="O33" i="10" l="1"/>
  <c r="O12" i="10"/>
  <c r="O33" i="11"/>
  <c r="O12" i="11"/>
  <c r="O12" i="1"/>
  <c r="O33" i="1"/>
  <c r="O36" i="1" s="1"/>
  <c r="O12" i="12"/>
  <c r="O33" i="12"/>
  <c r="N34" i="12"/>
  <c r="N37" i="12"/>
  <c r="N34" i="11"/>
  <c r="N37" i="11"/>
  <c r="N37" i="1"/>
  <c r="N20" i="1"/>
  <c r="N20" i="11"/>
  <c r="N20" i="12"/>
  <c r="N20" i="10"/>
  <c r="N17" i="1"/>
  <c r="N17" i="11"/>
  <c r="N17" i="12"/>
  <c r="N17" i="10"/>
  <c r="N16" i="1"/>
  <c r="N16" i="11"/>
  <c r="N16" i="12"/>
  <c r="N16" i="10"/>
  <c r="N6" i="1"/>
  <c r="N6" i="11"/>
  <c r="N6" i="12"/>
  <c r="N6" i="10"/>
  <c r="N12" i="11" l="1"/>
  <c r="N12" i="10"/>
  <c r="O36" i="10"/>
  <c r="O36" i="12"/>
  <c r="O36" i="11"/>
  <c r="N32" i="12"/>
  <c r="N33" i="12"/>
  <c r="N12" i="12"/>
  <c r="N32" i="11"/>
  <c r="N33" i="11"/>
  <c r="N32" i="1"/>
  <c r="N12" i="1"/>
  <c r="N33" i="1"/>
  <c r="N36" i="1" s="1"/>
  <c r="N33" i="10"/>
  <c r="N32" i="10"/>
  <c r="D34" i="11"/>
  <c r="E34" i="11"/>
  <c r="F34" i="11"/>
  <c r="G34" i="11"/>
  <c r="H34" i="11"/>
  <c r="I34" i="11"/>
  <c r="J34" i="11"/>
  <c r="K34" i="11"/>
  <c r="L34" i="11"/>
  <c r="M34" i="11"/>
  <c r="D37" i="11"/>
  <c r="E37" i="11"/>
  <c r="F37" i="11"/>
  <c r="G37" i="11"/>
  <c r="H37" i="11"/>
  <c r="I37" i="11"/>
  <c r="J37" i="11"/>
  <c r="K37" i="11"/>
  <c r="L37" i="11"/>
  <c r="M37" i="11"/>
  <c r="D37" i="1"/>
  <c r="E37" i="1"/>
  <c r="F37" i="1"/>
  <c r="G37" i="1"/>
  <c r="H37" i="1"/>
  <c r="I37" i="1"/>
  <c r="J37" i="1"/>
  <c r="K37" i="1"/>
  <c r="L37" i="1"/>
  <c r="M37" i="1"/>
  <c r="N36" i="12" l="1"/>
  <c r="N38" i="12" s="1"/>
  <c r="N36" i="10"/>
  <c r="O38" i="11"/>
  <c r="O38" i="12"/>
  <c r="O38" i="10"/>
  <c r="O38" i="1"/>
  <c r="N36" i="11"/>
  <c r="D34" i="12"/>
  <c r="E34" i="12"/>
  <c r="F34" i="12"/>
  <c r="G34" i="12"/>
  <c r="H34" i="12"/>
  <c r="I34" i="12"/>
  <c r="J34" i="12"/>
  <c r="K34" i="12"/>
  <c r="L34" i="12"/>
  <c r="M34" i="12"/>
  <c r="D37" i="12"/>
  <c r="E37" i="12"/>
  <c r="F37" i="12"/>
  <c r="G37" i="12"/>
  <c r="H37" i="12"/>
  <c r="I37" i="12"/>
  <c r="J37" i="12"/>
  <c r="K37" i="12"/>
  <c r="L37" i="12"/>
  <c r="M37" i="12"/>
  <c r="N38" i="10" l="1"/>
  <c r="N38" i="11"/>
  <c r="N38" i="1"/>
  <c r="M20" i="1"/>
  <c r="M20" i="11"/>
  <c r="M20" i="12"/>
  <c r="M20" i="10"/>
  <c r="M16" i="1"/>
  <c r="M17" i="1"/>
  <c r="M16" i="11"/>
  <c r="M17" i="11"/>
  <c r="M16" i="12"/>
  <c r="M17" i="12"/>
  <c r="M16" i="10"/>
  <c r="M17" i="10"/>
  <c r="M6" i="1"/>
  <c r="M6" i="11"/>
  <c r="M6" i="12"/>
  <c r="M6" i="10"/>
  <c r="M32" i="12" l="1"/>
  <c r="M12" i="12"/>
  <c r="M33" i="12"/>
  <c r="M32" i="11"/>
  <c r="M12" i="11"/>
  <c r="M33" i="11"/>
  <c r="M33" i="1"/>
  <c r="M36" i="1" s="1"/>
  <c r="M32" i="1"/>
  <c r="M12" i="1"/>
  <c r="M33" i="10"/>
  <c r="M32" i="10"/>
  <c r="M12" i="10"/>
  <c r="L17" i="12"/>
  <c r="L17" i="11"/>
  <c r="L17" i="1"/>
  <c r="L17" i="10"/>
  <c r="M36" i="12" l="1"/>
  <c r="M38" i="12" s="1"/>
  <c r="M36" i="11"/>
  <c r="M38" i="11" s="1"/>
  <c r="M38" i="1"/>
  <c r="M36" i="10"/>
  <c r="K17" i="10"/>
  <c r="M38" i="10" l="1"/>
  <c r="L20" i="1"/>
  <c r="L20" i="11"/>
  <c r="L20" i="12"/>
  <c r="L20" i="10"/>
  <c r="L16" i="1"/>
  <c r="L16" i="11"/>
  <c r="L16" i="12"/>
  <c r="L16" i="10"/>
  <c r="L6" i="1"/>
  <c r="L6" i="11"/>
  <c r="L6" i="12"/>
  <c r="L6" i="10"/>
  <c r="L33" i="12" l="1"/>
  <c r="L32" i="12"/>
  <c r="L32" i="11"/>
  <c r="L33" i="11"/>
  <c r="L12" i="1"/>
  <c r="L12" i="10"/>
  <c r="L12" i="12"/>
  <c r="L12" i="11"/>
  <c r="L33" i="1"/>
  <c r="L33" i="10"/>
  <c r="L32" i="10"/>
  <c r="L32" i="1"/>
  <c r="L36" i="1" l="1"/>
  <c r="L36" i="12"/>
  <c r="L38" i="12" s="1"/>
  <c r="L36" i="11"/>
  <c r="L38" i="11" s="1"/>
  <c r="L36" i="10"/>
  <c r="L38" i="10" l="1"/>
  <c r="L38" i="1"/>
  <c r="I20" i="1" l="1"/>
  <c r="J20" i="1"/>
  <c r="K20" i="1"/>
  <c r="I20" i="11"/>
  <c r="J20" i="11"/>
  <c r="K20" i="11"/>
  <c r="I20" i="12"/>
  <c r="J20" i="12"/>
  <c r="K20" i="12"/>
  <c r="I20" i="10"/>
  <c r="J20" i="10"/>
  <c r="K20" i="10"/>
  <c r="I6" i="1"/>
  <c r="J6" i="1"/>
  <c r="K6" i="1"/>
  <c r="I6" i="11"/>
  <c r="J6" i="11"/>
  <c r="K6" i="11"/>
  <c r="I6" i="12"/>
  <c r="J6" i="12"/>
  <c r="K6" i="12"/>
  <c r="I6" i="10"/>
  <c r="J6" i="10"/>
  <c r="K6" i="10"/>
  <c r="K12" i="10" s="1"/>
  <c r="K16" i="1"/>
  <c r="K16" i="11"/>
  <c r="K16" i="12"/>
  <c r="K16" i="10"/>
  <c r="I17" i="1"/>
  <c r="J17" i="1"/>
  <c r="K17" i="1"/>
  <c r="I17" i="11"/>
  <c r="J17" i="11"/>
  <c r="K17" i="11"/>
  <c r="I17" i="12"/>
  <c r="J17" i="12"/>
  <c r="K17" i="12"/>
  <c r="I17" i="10"/>
  <c r="J17" i="10"/>
  <c r="I16" i="1"/>
  <c r="J16" i="1"/>
  <c r="I16" i="11"/>
  <c r="J16" i="11"/>
  <c r="I16" i="12"/>
  <c r="J16" i="12"/>
  <c r="I16" i="10"/>
  <c r="J16" i="10"/>
  <c r="K32" i="12" l="1"/>
  <c r="I33" i="12"/>
  <c r="I36" i="12" s="1"/>
  <c r="I38" i="12" s="1"/>
  <c r="J32" i="12"/>
  <c r="I32" i="12"/>
  <c r="J33" i="12"/>
  <c r="J36" i="12" s="1"/>
  <c r="J38" i="12" s="1"/>
  <c r="K12" i="12"/>
  <c r="K33" i="12"/>
  <c r="K36" i="12" s="1"/>
  <c r="K38" i="12" s="1"/>
  <c r="I32" i="11"/>
  <c r="K33" i="11"/>
  <c r="K36" i="11" s="1"/>
  <c r="K38" i="11" s="1"/>
  <c r="J33" i="11"/>
  <c r="J36" i="11" s="1"/>
  <c r="J38" i="11" s="1"/>
  <c r="I33" i="11"/>
  <c r="I36" i="11" s="1"/>
  <c r="I38" i="11" s="1"/>
  <c r="K32" i="11"/>
  <c r="J32" i="11"/>
  <c r="K32" i="1"/>
  <c r="K33" i="10"/>
  <c r="K12" i="11"/>
  <c r="K32" i="10"/>
  <c r="K12" i="1"/>
  <c r="K33" i="1"/>
  <c r="K36" i="1" s="1"/>
  <c r="I12" i="12"/>
  <c r="J12" i="11"/>
  <c r="I32" i="1"/>
  <c r="J12" i="1"/>
  <c r="I12" i="1"/>
  <c r="J32" i="10"/>
  <c r="I12" i="10"/>
  <c r="J12" i="10"/>
  <c r="J12" i="12"/>
  <c r="J32" i="1"/>
  <c r="J33" i="1"/>
  <c r="J36" i="1" s="1"/>
  <c r="J33" i="10"/>
  <c r="I12" i="11"/>
  <c r="I33" i="1"/>
  <c r="I36" i="1" s="1"/>
  <c r="I32" i="10"/>
  <c r="I33" i="10"/>
  <c r="K36" i="10" l="1"/>
  <c r="I36" i="10"/>
  <c r="J36" i="10"/>
  <c r="K38" i="10" l="1"/>
  <c r="K38" i="1"/>
  <c r="I38" i="1"/>
  <c r="J38" i="1"/>
  <c r="I38" i="10"/>
  <c r="J38" i="10"/>
  <c r="G20" i="1" l="1"/>
  <c r="H20" i="1"/>
  <c r="G20" i="11"/>
  <c r="H20" i="11"/>
  <c r="G20" i="12"/>
  <c r="H20" i="12"/>
  <c r="G20" i="10"/>
  <c r="H20" i="10"/>
  <c r="G17" i="1"/>
  <c r="H17" i="1"/>
  <c r="G17" i="11"/>
  <c r="G32" i="11" s="1"/>
  <c r="H17" i="11"/>
  <c r="H32" i="11" s="1"/>
  <c r="G17" i="12"/>
  <c r="H17" i="12"/>
  <c r="G17" i="10"/>
  <c r="H17" i="10"/>
  <c r="G16" i="1"/>
  <c r="H16" i="1"/>
  <c r="G16" i="11"/>
  <c r="H16" i="11"/>
  <c r="G16" i="12"/>
  <c r="H16" i="12"/>
  <c r="G16" i="10"/>
  <c r="H16" i="10"/>
  <c r="G6" i="1"/>
  <c r="H6" i="1"/>
  <c r="G6" i="11"/>
  <c r="H6" i="11"/>
  <c r="G6" i="12"/>
  <c r="G33" i="12" s="1"/>
  <c r="G36" i="12" s="1"/>
  <c r="G38" i="12" s="1"/>
  <c r="H6" i="12"/>
  <c r="G6" i="10"/>
  <c r="H6" i="10"/>
  <c r="H33" i="12" l="1"/>
  <c r="H36" i="12" s="1"/>
  <c r="H38" i="12" s="1"/>
  <c r="H32" i="12"/>
  <c r="G32" i="12"/>
  <c r="G33" i="11"/>
  <c r="G36" i="11" s="1"/>
  <c r="G38" i="11" s="1"/>
  <c r="H33" i="11"/>
  <c r="H36" i="11" s="1"/>
  <c r="H38" i="11" s="1"/>
  <c r="G12" i="12"/>
  <c r="H12" i="12"/>
  <c r="H12" i="11"/>
  <c r="H32" i="1"/>
  <c r="H12" i="10"/>
  <c r="H33" i="1"/>
  <c r="H36" i="1" s="1"/>
  <c r="H12" i="1"/>
  <c r="G33" i="1"/>
  <c r="G36" i="1" s="1"/>
  <c r="G12" i="1"/>
  <c r="H32" i="10"/>
  <c r="H33" i="10"/>
  <c r="G32" i="1"/>
  <c r="G12" i="11"/>
  <c r="G33" i="10"/>
  <c r="G32" i="10"/>
  <c r="G12" i="10"/>
  <c r="H36" i="10" l="1"/>
  <c r="G36" i="10"/>
  <c r="G38" i="1" l="1"/>
  <c r="H38" i="1"/>
  <c r="H38" i="10"/>
  <c r="G38" i="10"/>
  <c r="C37" i="12" l="1"/>
  <c r="C37" i="11"/>
  <c r="C37" i="1"/>
  <c r="C34" i="12"/>
  <c r="C34" i="11"/>
  <c r="F20" i="12" l="1"/>
  <c r="E20" i="12"/>
  <c r="D20" i="12"/>
  <c r="C20" i="12"/>
  <c r="F17" i="12"/>
  <c r="F32" i="12" s="1"/>
  <c r="E17" i="12"/>
  <c r="D17" i="12"/>
  <c r="C17" i="12"/>
  <c r="F16" i="12"/>
  <c r="E16" i="12"/>
  <c r="D16" i="12"/>
  <c r="C16" i="12"/>
  <c r="F6" i="12"/>
  <c r="E6" i="12"/>
  <c r="D6" i="12"/>
  <c r="C6" i="12"/>
  <c r="F20" i="11"/>
  <c r="E20" i="11"/>
  <c r="D20" i="11"/>
  <c r="C20" i="11"/>
  <c r="F17" i="11"/>
  <c r="E17" i="11"/>
  <c r="D17" i="11"/>
  <c r="D32" i="11" s="1"/>
  <c r="C17" i="11"/>
  <c r="F16" i="11"/>
  <c r="E16" i="11"/>
  <c r="D16" i="11"/>
  <c r="C16" i="11"/>
  <c r="F6" i="11"/>
  <c r="E6" i="11"/>
  <c r="D6" i="11"/>
  <c r="C6" i="11"/>
  <c r="F20" i="1"/>
  <c r="E20" i="1"/>
  <c r="D20" i="1"/>
  <c r="C20" i="1"/>
  <c r="F17" i="1"/>
  <c r="E17" i="1"/>
  <c r="D17" i="1"/>
  <c r="C17" i="1"/>
  <c r="F16" i="1"/>
  <c r="E16" i="1"/>
  <c r="D16" i="1"/>
  <c r="C16" i="1"/>
  <c r="F6" i="1"/>
  <c r="E6" i="1"/>
  <c r="D6" i="1"/>
  <c r="C6" i="1"/>
  <c r="F20" i="10"/>
  <c r="F17" i="10"/>
  <c r="F16" i="10"/>
  <c r="F6" i="10"/>
  <c r="E20" i="10"/>
  <c r="D20" i="10"/>
  <c r="C20" i="10"/>
  <c r="E17" i="10"/>
  <c r="D17" i="10"/>
  <c r="C17" i="10"/>
  <c r="E16" i="10"/>
  <c r="D16" i="10"/>
  <c r="C16" i="10"/>
  <c r="E6" i="10"/>
  <c r="D6" i="10"/>
  <c r="C6" i="10"/>
  <c r="E32" i="12" l="1"/>
  <c r="D32" i="12"/>
  <c r="E33" i="12"/>
  <c r="E36" i="12" s="1"/>
  <c r="E38" i="12" s="1"/>
  <c r="F33" i="12"/>
  <c r="F36" i="12" s="1"/>
  <c r="F38" i="12" s="1"/>
  <c r="D33" i="12"/>
  <c r="D36" i="12" s="1"/>
  <c r="D38" i="12" s="1"/>
  <c r="F33" i="11"/>
  <c r="F36" i="11" s="1"/>
  <c r="F38" i="11" s="1"/>
  <c r="E33" i="11"/>
  <c r="E36" i="11" s="1"/>
  <c r="E38" i="11" s="1"/>
  <c r="E32" i="11"/>
  <c r="F32" i="11"/>
  <c r="D33" i="11"/>
  <c r="D36" i="11" s="1"/>
  <c r="D38" i="11" s="1"/>
  <c r="C12" i="1"/>
  <c r="D12" i="1"/>
  <c r="E12" i="1"/>
  <c r="F12" i="1"/>
  <c r="C12" i="10"/>
  <c r="C33" i="1"/>
  <c r="C36" i="1" s="1"/>
  <c r="C33" i="12"/>
  <c r="C32" i="12"/>
  <c r="D33" i="10"/>
  <c r="F33" i="10"/>
  <c r="E12" i="12"/>
  <c r="E12" i="11"/>
  <c r="C33" i="11"/>
  <c r="C32" i="11"/>
  <c r="C32" i="1"/>
  <c r="D33" i="1"/>
  <c r="D36" i="1" s="1"/>
  <c r="D32" i="1"/>
  <c r="E33" i="1"/>
  <c r="E36" i="1" s="1"/>
  <c r="E32" i="1"/>
  <c r="F33" i="1"/>
  <c r="F36" i="1" s="1"/>
  <c r="F32" i="1"/>
  <c r="F32" i="10"/>
  <c r="F12" i="10"/>
  <c r="C12" i="12"/>
  <c r="D12" i="12"/>
  <c r="F12" i="12"/>
  <c r="C12" i="11"/>
  <c r="D12" i="11"/>
  <c r="F12" i="11"/>
  <c r="D12" i="10"/>
  <c r="C33" i="10"/>
  <c r="D32" i="10"/>
  <c r="E32" i="10"/>
  <c r="E33" i="10"/>
  <c r="C32" i="10"/>
  <c r="E12" i="10"/>
  <c r="C36" i="12" l="1"/>
  <c r="D36" i="10"/>
  <c r="E36" i="10"/>
  <c r="C36" i="10"/>
  <c r="F36" i="10"/>
  <c r="C36" i="11"/>
  <c r="C38" i="12" l="1"/>
  <c r="C38" i="1"/>
  <c r="E38" i="10"/>
  <c r="F38" i="10"/>
  <c r="F38" i="1"/>
  <c r="C38" i="10"/>
  <c r="D38" i="10"/>
  <c r="D38" i="1"/>
  <c r="E38" i="1"/>
  <c r="C38" i="11"/>
</calcChain>
</file>

<file path=xl/sharedStrings.xml><?xml version="1.0" encoding="utf-8"?>
<sst xmlns="http://schemas.openxmlformats.org/spreadsheetml/2006/main" count="284" uniqueCount="78">
  <si>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</si>
  <si>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</si>
  <si>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</si>
  <si>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</si>
  <si>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</si>
  <si>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</si>
  <si>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</si>
  <si>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</si>
  <si>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</si>
  <si>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</si>
  <si>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</si>
  <si>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</si>
  <si>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</si>
  <si>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</si>
  <si>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</si>
  <si>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</si>
  <si>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</si>
  <si>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</si>
  <si>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</si>
  <si>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</si>
  <si>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</si>
  <si>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</si>
  <si>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</si>
  <si>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</si>
  <si>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</si>
  <si>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</si>
  <si>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</si>
  <si>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</si>
  <si>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</si>
  <si>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</si>
  <si>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</si>
  <si>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</si>
  <si>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</si>
  <si>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</si>
  <si>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</si>
  <si>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</si>
  <si>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</si>
  <si>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</si>
  <si>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</si>
  <si>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</si>
  <si>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</si>
  <si>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</si>
  <si>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</si>
  <si>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</si>
  <si>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</si>
  <si>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</si>
  <si>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</si>
  <si>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</si>
  <si>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</si>
  <si>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</si>
  <si>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</si>
  <si>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</si>
  <si>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</si>
  <si>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</si>
  <si>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</si>
  <si>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</si>
  <si>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</si>
  <si>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</si>
  <si>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</si>
  <si>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</si>
  <si>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</si>
  <si>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</si>
  <si>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</si>
  <si>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</si>
  <si>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</si>
  <si>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</si>
  <si>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Jammu &amp; Kashmir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</si>
  <si>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</si>
  <si>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</si>
  <si>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</si>
  <si>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</si>
  <si>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</si>
  <si>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</si>
  <si>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</si>
  <si>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</si>
  <si>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Taxes on Products#</t>
  </si>
  <si>
    <t>Source:  Directorate of Economics &amp; Statistics of respective State Governments, from 2011-12 to 2018-19 includs Ladakh</t>
  </si>
  <si>
    <t xml:space="preserve"># Product Tax- Subsidies,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</si>
</sst>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1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1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Protection="1">
      <protection locked="0"/>
    </xf>
    <xf numFmtId="49" fontId="11" fillId="0" borderId="0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  <protection locked="0"/>
    </xf>
    <xf numFmtId="49" fontId="12" fillId="0" borderId="0" xfId="0" quotePrefix="1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Border="1" applyProtection="1">
      <protection locked="0"/>
    </xf>
    <xf numFmtId="0" fontId="7" fillId="3" borderId="0" xfId="0" applyFont="1" applyFill="1" applyBorder="1" applyProtection="1"/>
    <xf numFmtId="0" fontId="7" fillId="0" borderId="0" xfId="0" applyFont="1" applyFill="1" applyBorder="1" applyAlignment="1" applyProtection="1">
      <protection locked="0"/>
    </xf>
    <xf numFmtId="0" fontId="7" fillId="4" borderId="0" xfId="0" applyFont="1" applyFill="1" applyBorder="1" applyProtection="1">
      <protection locked="0"/>
    </xf>
    <xf numFmtId="0" fontId="7" fillId="4" borderId="0" xfId="0" applyFont="1" applyFill="1" applyBorder="1" applyProtection="1"/>
    <xf numFmtId="1" fontId="7" fillId="4" borderId="0" xfId="0" applyNumberFormat="1" applyFont="1" applyFill="1" applyBorder="1" applyProtection="1"/>
    <xf numFmtId="1" fontId="7" fillId="4" borderId="0" xfId="0" applyNumberFormat="1" applyFont="1" applyFill="1" applyBorder="1" applyProtection="1">
      <protection locked="0"/>
    </xf>
    <xf numFmtId="49" fontId="12" fillId="4" borderId="0" xfId="0" applyNumberFormat="1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49" fontId="12" fillId="4" borderId="0" xfId="0" applyNumberFormat="1" applyFont="1" applyFill="1" applyBorder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left" vertical="center" wrapText="1"/>
      <protection locked="0"/>
    </xf>
    <xf numFmtId="49" fontId="14" fillId="4" borderId="0" xfId="0" applyNumberFormat="1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left" vertical="center" wrapText="1"/>
    </xf>
    <xf numFmtId="49" fontId="12" fillId="4" borderId="0" xfId="0" quotePrefix="1" applyNumberFormat="1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vertical="center" wrapText="1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W40"/>
  <sheetViews>
    <sheetView tabSelected="1" zoomScale="71" zoomScaleNormal="71" zoomScaleSheetLayoutView="100" workbookViewId="0">
      <pane xSplit="2" ySplit="5" topLeftCell="AG6" activePane="bottomRight" state="frozen"/>
      <selection activeCell="A40" sqref="A40"/>
      <selection pane="topRight" activeCell="A40" sqref="A40"/>
      <selection pane="bottomLeft" activeCell="A40" sqref="A40"/>
      <selection pane="bottomRight" activeCell="P1" sqref="P1:BC1048576"/>
    </sheetView>
  </sheetViews>
  <sheetFormatPr defaultColWidth="8.85546875" defaultRowHeight="15" x14ac:dyDescent="0.25"/>
  <cols>
    <col min="1" max="1" width="11" style="2" customWidth="1"/>
    <col min="2" max="2" width="26.85546875" style="2" customWidth="1"/>
    <col min="3" max="9" width="13.85546875" style="2" customWidth="1"/>
    <col min="10" max="15" width="13.85546875" style="1" customWidth="1"/>
    <col min="16" max="42" width="9.140625" style="2" customWidth="1"/>
    <col min="43" max="43" width="12.42578125" style="2" customWidth="1"/>
    <col min="44" max="65" width="9.140625" style="2" customWidth="1"/>
    <col min="66" max="66" width="12.140625" style="2" customWidth="1"/>
    <col min="67" max="70" width="9.140625" style="2" customWidth="1"/>
    <col min="71" max="75" width="9.140625" style="2" hidden="1" customWidth="1"/>
    <col min="76" max="76" width="9.140625" style="2" customWidth="1"/>
    <col min="77" max="81" width="9.140625" style="2" hidden="1" customWidth="1"/>
    <col min="82" max="82" width="9.140625" style="2" customWidth="1"/>
    <col min="83" max="87" width="9.140625" style="2" hidden="1" customWidth="1"/>
    <col min="88" max="88" width="9.140625" style="2" customWidth="1"/>
    <col min="89" max="93" width="9.140625" style="2" hidden="1" customWidth="1"/>
    <col min="94" max="94" width="9.140625" style="2" customWidth="1"/>
    <col min="95" max="99" width="9.140625" style="2" hidden="1" customWidth="1"/>
    <col min="100" max="100" width="9.140625" style="1" customWidth="1"/>
    <col min="101" max="105" width="9.140625" style="1" hidden="1" customWidth="1"/>
    <col min="106" max="106" width="9.140625" style="1" customWidth="1"/>
    <col min="107" max="111" width="9.140625" style="1" hidden="1" customWidth="1"/>
    <col min="112" max="112" width="9.140625" style="1" customWidth="1"/>
    <col min="113" max="117" width="9.140625" style="1" hidden="1" customWidth="1"/>
    <col min="118" max="118" width="9.140625" style="1" customWidth="1"/>
    <col min="119" max="148" width="9.140625" style="2" customWidth="1"/>
    <col min="149" max="149" width="9.140625" style="2" hidden="1" customWidth="1"/>
    <col min="150" max="157" width="9.140625" style="2" customWidth="1"/>
    <col min="158" max="158" width="9.140625" style="2" hidden="1" customWidth="1"/>
    <col min="159" max="163" width="9.140625" style="2" customWidth="1"/>
    <col min="164" max="164" width="9.140625" style="2" hidden="1" customWidth="1"/>
    <col min="165" max="174" width="9.140625" style="2" customWidth="1"/>
    <col min="175" max="178" width="8.85546875" style="2"/>
    <col min="179" max="179" width="12.7109375" style="2" bestFit="1" customWidth="1"/>
    <col min="180" max="16384" width="8.85546875" style="2"/>
  </cols>
  <sheetData>
    <row r="1" spans="1:179" ht="18.75" x14ac:dyDescent="0.3">
      <c r="A1" s="2" t="s">
        <v>53</v>
      </c>
      <c r="B1" s="5" t="s">
        <v>66</v>
      </c>
    </row>
    <row r="2" spans="1:179" ht="15.75" x14ac:dyDescent="0.25">
      <c r="A2" s="6" t="s">
        <v>48</v>
      </c>
      <c r="I2" s="2" t="str">
        <f>[1]GSVA_cur!$I$3</f>
        <v>As on 01.08.2024</v>
      </c>
    </row>
    <row r="3" spans="1:179" ht="15.75" x14ac:dyDescent="0.25">
      <c r="A3" s="6"/>
    </row>
    <row r="4" spans="1:179" ht="15.75" x14ac:dyDescent="0.25">
      <c r="A4" s="6"/>
      <c r="E4" s="7"/>
      <c r="F4" s="7" t="s">
        <v>57</v>
      </c>
      <c r="G4" s="7"/>
      <c r="H4" s="7"/>
      <c r="I4" s="7"/>
    </row>
    <row r="5" spans="1:179" ht="15.75" x14ac:dyDescent="0.25">
      <c r="A5" s="8" t="s">
        <v>0</v>
      </c>
      <c r="B5" s="9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2" t="s">
        <v>65</v>
      </c>
      <c r="H5" s="2" t="s">
        <v>67</v>
      </c>
      <c r="I5" s="2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79" s="21" customFormat="1" ht="30" x14ac:dyDescent="0.25">
      <c r="A6" s="24" t="s">
        <v>26</v>
      </c>
      <c r="B6" s="25" t="s">
        <v>2</v>
      </c>
      <c r="C6" s="22">
        <f>SUM(C7:C10)</f>
        <v>1306347.2539721353</v>
      </c>
      <c r="D6" s="22">
        <f t="shared" ref="D6:E6" si="0">SUM(D7:D10)</f>
        <v>1567928.6538917683</v>
      </c>
      <c r="E6" s="22">
        <f t="shared" si="0"/>
        <v>1705640.4451634572</v>
      </c>
      <c r="F6" s="22">
        <f t="shared" ref="F6:O6" si="1">SUM(F7:F10)</f>
        <v>1509046.7915145112</v>
      </c>
      <c r="G6" s="22">
        <f t="shared" si="1"/>
        <v>2121395.7434536545</v>
      </c>
      <c r="H6" s="22">
        <f t="shared" si="1"/>
        <v>2363969.9371726997</v>
      </c>
      <c r="I6" s="22">
        <f t="shared" si="1"/>
        <v>2486687.6969436011</v>
      </c>
      <c r="J6" s="22">
        <f t="shared" si="1"/>
        <v>2671530.5217246213</v>
      </c>
      <c r="K6" s="22">
        <f t="shared" si="1"/>
        <v>2809539.529944818</v>
      </c>
      <c r="L6" s="22">
        <f t="shared" si="1"/>
        <v>2814399.6527864737</v>
      </c>
      <c r="M6" s="22">
        <f t="shared" si="1"/>
        <v>3361448.6723040785</v>
      </c>
      <c r="N6" s="22">
        <f t="shared" si="1"/>
        <v>3683691.4882245092</v>
      </c>
      <c r="O6" s="22">
        <f t="shared" si="1"/>
        <v>3987772.4631019859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W6" s="20"/>
    </row>
    <row r="7" spans="1:179" ht="15.75" x14ac:dyDescent="0.25">
      <c r="A7" s="12">
        <v>1.1000000000000001</v>
      </c>
      <c r="B7" s="13" t="s">
        <v>59</v>
      </c>
      <c r="C7" s="4">
        <v>795338.608600365</v>
      </c>
      <c r="D7" s="4">
        <v>1033495.6428052651</v>
      </c>
      <c r="E7" s="4">
        <v>1181249.0483795214</v>
      </c>
      <c r="F7" s="4">
        <v>885819.44784542953</v>
      </c>
      <c r="G7" s="4">
        <v>1339993.5659851311</v>
      </c>
      <c r="H7" s="4">
        <v>1451193.7921861277</v>
      </c>
      <c r="I7" s="4">
        <v>1494767.3271114968</v>
      </c>
      <c r="J7" s="3">
        <v>1590323.3221580675</v>
      </c>
      <c r="K7" s="3">
        <v>1671782.9258423673</v>
      </c>
      <c r="L7" s="3">
        <v>1645407.0631197309</v>
      </c>
      <c r="M7" s="3">
        <v>2030778.8628040957</v>
      </c>
      <c r="N7" s="3">
        <v>2061288.1626043338</v>
      </c>
      <c r="O7" s="3">
        <v>2188862.0114232083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1"/>
      <c r="FU7" s="1"/>
      <c r="FV7" s="1"/>
    </row>
    <row r="8" spans="1:179" ht="15.75" x14ac:dyDescent="0.25">
      <c r="A8" s="12">
        <v>1.2</v>
      </c>
      <c r="B8" s="13" t="s">
        <v>60</v>
      </c>
      <c r="C8" s="4">
        <v>344125.10016853822</v>
      </c>
      <c r="D8" s="4">
        <v>345821.60643596342</v>
      </c>
      <c r="E8" s="4">
        <v>345447.94586524129</v>
      </c>
      <c r="F8" s="4">
        <v>431106.38124629174</v>
      </c>
      <c r="G8" s="4">
        <v>579713.58733165183</v>
      </c>
      <c r="H8" s="4">
        <v>659706.86849720008</v>
      </c>
      <c r="I8" s="4">
        <v>733909.24025987613</v>
      </c>
      <c r="J8" s="3">
        <v>807676.13903247495</v>
      </c>
      <c r="K8" s="3">
        <v>841122.91476946254</v>
      </c>
      <c r="L8" s="3">
        <v>879146.01460904931</v>
      </c>
      <c r="M8" s="3">
        <v>961963.72585747414</v>
      </c>
      <c r="N8" s="3">
        <v>1127747.7665506566</v>
      </c>
      <c r="O8" s="3">
        <v>1274007.544748354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1"/>
      <c r="FU8" s="1"/>
      <c r="FV8" s="1"/>
    </row>
    <row r="9" spans="1:179" ht="15.75" x14ac:dyDescent="0.25">
      <c r="A9" s="12">
        <v>1.3</v>
      </c>
      <c r="B9" s="13" t="s">
        <v>61</v>
      </c>
      <c r="C9" s="4">
        <v>134535.62583128194</v>
      </c>
      <c r="D9" s="4">
        <v>154145.34266393329</v>
      </c>
      <c r="E9" s="4">
        <v>144558.44559138073</v>
      </c>
      <c r="F9" s="4">
        <v>156066.03369477225</v>
      </c>
      <c r="G9" s="4">
        <v>162323.58227218894</v>
      </c>
      <c r="H9" s="4">
        <v>213088.68353820979</v>
      </c>
      <c r="I9" s="4">
        <v>217402.74691261593</v>
      </c>
      <c r="J9" s="3">
        <v>231122.73982906129</v>
      </c>
      <c r="K9" s="3">
        <v>251447.23779861143</v>
      </c>
      <c r="L9" s="3">
        <v>243661.1811779807</v>
      </c>
      <c r="M9" s="3">
        <v>300484.87671662646</v>
      </c>
      <c r="N9" s="3">
        <v>420992.3816053145</v>
      </c>
      <c r="O9" s="3">
        <v>443903.03488096612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1"/>
      <c r="FU9" s="1"/>
      <c r="FV9" s="1"/>
    </row>
    <row r="10" spans="1:179" ht="15.75" x14ac:dyDescent="0.25">
      <c r="A10" s="12">
        <v>1.4</v>
      </c>
      <c r="B10" s="13" t="s">
        <v>62</v>
      </c>
      <c r="C10" s="4">
        <v>32347.91937195</v>
      </c>
      <c r="D10" s="4">
        <v>34466.061986606248</v>
      </c>
      <c r="E10" s="4">
        <v>34385.005327313724</v>
      </c>
      <c r="F10" s="4">
        <v>36054.928728017789</v>
      </c>
      <c r="G10" s="4">
        <v>39365.007864682499</v>
      </c>
      <c r="H10" s="4">
        <v>39980.592951162231</v>
      </c>
      <c r="I10" s="4">
        <v>40608.382659611998</v>
      </c>
      <c r="J10" s="3">
        <v>42408.320705018028</v>
      </c>
      <c r="K10" s="3">
        <v>45186.451534376538</v>
      </c>
      <c r="L10" s="3">
        <v>46185.393879712981</v>
      </c>
      <c r="M10" s="3">
        <v>68221.206925881823</v>
      </c>
      <c r="N10" s="3">
        <v>73663.17746420452</v>
      </c>
      <c r="O10" s="3">
        <v>80999.872049457539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1"/>
      <c r="FU10" s="1"/>
      <c r="FV10" s="1"/>
    </row>
    <row r="11" spans="1:179" ht="15.75" x14ac:dyDescent="0.25">
      <c r="A11" s="14" t="s">
        <v>31</v>
      </c>
      <c r="B11" s="13" t="s">
        <v>3</v>
      </c>
      <c r="C11" s="4">
        <v>32930.556799999998</v>
      </c>
      <c r="D11" s="4">
        <v>77085.853199999998</v>
      </c>
      <c r="E11" s="4">
        <v>55232.364596158266</v>
      </c>
      <c r="F11" s="4">
        <v>41196.176297233527</v>
      </c>
      <c r="G11" s="4">
        <v>100836.10708210393</v>
      </c>
      <c r="H11" s="4">
        <v>29766.058632187563</v>
      </c>
      <c r="I11" s="4">
        <v>26448.201292693862</v>
      </c>
      <c r="J11" s="3">
        <v>37958.885274516921</v>
      </c>
      <c r="K11" s="3">
        <v>24685.14123877056</v>
      </c>
      <c r="L11" s="3">
        <v>17413.78161620715</v>
      </c>
      <c r="M11" s="3">
        <v>46529.661786923563</v>
      </c>
      <c r="N11" s="3">
        <v>69316.194784320498</v>
      </c>
      <c r="O11" s="3">
        <v>82466.404497385636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1"/>
      <c r="FU11" s="1"/>
      <c r="FV11" s="1"/>
    </row>
    <row r="12" spans="1:179" s="20" customFormat="1" ht="15.75" x14ac:dyDescent="0.25">
      <c r="A12" s="26"/>
      <c r="B12" s="27" t="s">
        <v>28</v>
      </c>
      <c r="C12" s="23">
        <f>C6+C11</f>
        <v>1339277.8107721352</v>
      </c>
      <c r="D12" s="23">
        <f t="shared" ref="D12:E12" si="2">D6+D11</f>
        <v>1645014.5070917683</v>
      </c>
      <c r="E12" s="23">
        <f t="shared" si="2"/>
        <v>1760872.8097596155</v>
      </c>
      <c r="F12" s="23">
        <f t="shared" ref="F12:N12" si="3">F6+F11</f>
        <v>1550242.9678117447</v>
      </c>
      <c r="G12" s="23">
        <f t="shared" si="3"/>
        <v>2222231.8505357583</v>
      </c>
      <c r="H12" s="23">
        <f t="shared" si="3"/>
        <v>2393735.9958048873</v>
      </c>
      <c r="I12" s="23">
        <f t="shared" si="3"/>
        <v>2513135.8982362952</v>
      </c>
      <c r="J12" s="23">
        <f t="shared" si="3"/>
        <v>2709489.4069991382</v>
      </c>
      <c r="K12" s="23">
        <f t="shared" si="3"/>
        <v>2834224.6711835884</v>
      </c>
      <c r="L12" s="23">
        <f t="shared" si="3"/>
        <v>2831813.434402681</v>
      </c>
      <c r="M12" s="23">
        <f t="shared" si="3"/>
        <v>3407978.3340910021</v>
      </c>
      <c r="N12" s="23">
        <f t="shared" si="3"/>
        <v>3753007.6830088296</v>
      </c>
      <c r="O12" s="23">
        <f t="shared" ref="O12" si="4">O6+O11</f>
        <v>4070238.8675993714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1"/>
      <c r="FU12" s="21"/>
      <c r="FV12" s="21"/>
    </row>
    <row r="13" spans="1:179" s="1" customFormat="1" ht="15.75" x14ac:dyDescent="0.25">
      <c r="A13" s="10" t="s">
        <v>32</v>
      </c>
      <c r="B13" s="11" t="s">
        <v>4</v>
      </c>
      <c r="C13" s="3">
        <v>797559.93779999996</v>
      </c>
      <c r="D13" s="3">
        <v>785118.47479999997</v>
      </c>
      <c r="E13" s="3">
        <v>835782.87975684158</v>
      </c>
      <c r="F13" s="3">
        <v>876019.55127527856</v>
      </c>
      <c r="G13" s="3">
        <v>1032469.4102644869</v>
      </c>
      <c r="H13" s="3">
        <v>1041139.9797817071</v>
      </c>
      <c r="I13" s="3">
        <v>1090675.2656451135</v>
      </c>
      <c r="J13" s="3">
        <v>1110741.2303387558</v>
      </c>
      <c r="K13" s="3">
        <v>1043748.5319978185</v>
      </c>
      <c r="L13" s="3">
        <v>1342174.4317893519</v>
      </c>
      <c r="M13" s="3">
        <v>1142230.0789105897</v>
      </c>
      <c r="N13" s="3">
        <v>1196321.2184669878</v>
      </c>
      <c r="O13" s="3">
        <v>1289280.8744603822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W13" s="2"/>
    </row>
    <row r="14" spans="1:179" ht="30" x14ac:dyDescent="0.25">
      <c r="A14" s="14" t="s">
        <v>33</v>
      </c>
      <c r="B14" s="13" t="s">
        <v>5</v>
      </c>
      <c r="C14" s="4">
        <v>616233.40800000005</v>
      </c>
      <c r="D14" s="4">
        <v>593349.06717608671</v>
      </c>
      <c r="E14" s="4">
        <v>545186.99840108328</v>
      </c>
      <c r="F14" s="4">
        <v>585441.67921675218</v>
      </c>
      <c r="G14" s="4">
        <v>658182.27227475203</v>
      </c>
      <c r="H14" s="4">
        <v>630465.80958003353</v>
      </c>
      <c r="I14" s="4">
        <v>737689.74456647574</v>
      </c>
      <c r="J14" s="3">
        <v>888417.63952270756</v>
      </c>
      <c r="K14" s="3">
        <v>818798.74768380553</v>
      </c>
      <c r="L14" s="3">
        <v>881763.6195742205</v>
      </c>
      <c r="M14" s="3">
        <v>918301.85647166264</v>
      </c>
      <c r="N14" s="3">
        <v>1000256.5825588215</v>
      </c>
      <c r="O14" s="3">
        <v>1094394.0106190697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3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3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3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1"/>
      <c r="FU14" s="1"/>
      <c r="FV14" s="1"/>
    </row>
    <row r="15" spans="1:179" ht="15.75" x14ac:dyDescent="0.25">
      <c r="A15" s="14" t="s">
        <v>34</v>
      </c>
      <c r="B15" s="13" t="s">
        <v>6</v>
      </c>
      <c r="C15" s="4">
        <v>652948.66553058894</v>
      </c>
      <c r="D15" s="4">
        <v>693613.74946853402</v>
      </c>
      <c r="E15" s="4">
        <v>790272.36978232511</v>
      </c>
      <c r="F15" s="4">
        <v>849300.45690085681</v>
      </c>
      <c r="G15" s="4">
        <v>855010.72909714654</v>
      </c>
      <c r="H15" s="4">
        <v>980036.3698754966</v>
      </c>
      <c r="I15" s="4">
        <v>1096936.9523577704</v>
      </c>
      <c r="J15" s="3">
        <v>1152525.7756896671</v>
      </c>
      <c r="K15" s="3">
        <v>1224664.8137644732</v>
      </c>
      <c r="L15" s="3">
        <v>1109280.9316425091</v>
      </c>
      <c r="M15" s="3">
        <v>1323388.6666349734</v>
      </c>
      <c r="N15" s="3">
        <v>1596853.5800254981</v>
      </c>
      <c r="O15" s="3">
        <v>1654172.8325019823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3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3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3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1"/>
      <c r="FU15" s="1"/>
      <c r="FV15" s="1"/>
    </row>
    <row r="16" spans="1:179" s="20" customFormat="1" ht="15.75" x14ac:dyDescent="0.25">
      <c r="A16" s="26"/>
      <c r="B16" s="27" t="s">
        <v>29</v>
      </c>
      <c r="C16" s="23">
        <f>+C13+C14+C15</f>
        <v>2066742.011330589</v>
      </c>
      <c r="D16" s="23">
        <f t="shared" ref="D16:E16" si="5">+D13+D14+D15</f>
        <v>2072081.2914446208</v>
      </c>
      <c r="E16" s="23">
        <f t="shared" si="5"/>
        <v>2171242.2479402497</v>
      </c>
      <c r="F16" s="23">
        <f t="shared" ref="F16:L16" si="6">+F13+F14+F15</f>
        <v>2310761.6873928877</v>
      </c>
      <c r="G16" s="23">
        <f t="shared" si="6"/>
        <v>2545662.4116363856</v>
      </c>
      <c r="H16" s="23">
        <f t="shared" si="6"/>
        <v>2651642.1592372372</v>
      </c>
      <c r="I16" s="23">
        <f t="shared" si="6"/>
        <v>2925301.9625693597</v>
      </c>
      <c r="J16" s="23">
        <f t="shared" si="6"/>
        <v>3151684.6455511302</v>
      </c>
      <c r="K16" s="23">
        <f t="shared" si="6"/>
        <v>3087212.0934460973</v>
      </c>
      <c r="L16" s="23">
        <f t="shared" si="6"/>
        <v>3333218.9830060815</v>
      </c>
      <c r="M16" s="23">
        <f t="shared" ref="M16:N16" si="7">+M13+M14+M15</f>
        <v>3383920.6020172257</v>
      </c>
      <c r="N16" s="23">
        <f t="shared" si="7"/>
        <v>3793431.3810513075</v>
      </c>
      <c r="O16" s="23">
        <f t="shared" ref="O16" si="8">+O13+O14+O15</f>
        <v>4037847.7175814342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2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2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2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1"/>
      <c r="FU16" s="21"/>
      <c r="FV16" s="21"/>
    </row>
    <row r="17" spans="1:179" s="21" customFormat="1" ht="30" x14ac:dyDescent="0.25">
      <c r="A17" s="24" t="s">
        <v>35</v>
      </c>
      <c r="B17" s="25" t="s">
        <v>7</v>
      </c>
      <c r="C17" s="22">
        <f>C18+C19</f>
        <v>667074.20150667301</v>
      </c>
      <c r="D17" s="22">
        <f t="shared" ref="D17:E17" si="9">D18+D19</f>
        <v>803871.34410750214</v>
      </c>
      <c r="E17" s="22">
        <f t="shared" si="9"/>
        <v>904360.56977079413</v>
      </c>
      <c r="F17" s="22">
        <f t="shared" ref="F17:L17" si="10">F18+F19</f>
        <v>910030.17985359416</v>
      </c>
      <c r="G17" s="22">
        <f t="shared" si="10"/>
        <v>1070665.5770853481</v>
      </c>
      <c r="H17" s="22">
        <f t="shared" si="10"/>
        <v>1207320.0328568125</v>
      </c>
      <c r="I17" s="22">
        <f t="shared" si="10"/>
        <v>1415010.7729999104</v>
      </c>
      <c r="J17" s="22">
        <f t="shared" si="10"/>
        <v>1649386.9473884415</v>
      </c>
      <c r="K17" s="22">
        <f t="shared" si="10"/>
        <v>1714193.265122809</v>
      </c>
      <c r="L17" s="22">
        <f t="shared" si="10"/>
        <v>1346464.6559258471</v>
      </c>
      <c r="M17" s="22">
        <f t="shared" ref="M17:N17" si="11">M18+M19</f>
        <v>1715971.3417784653</v>
      </c>
      <c r="N17" s="22">
        <f t="shared" si="11"/>
        <v>2111997.6655898481</v>
      </c>
      <c r="O17" s="22">
        <f t="shared" ref="O17" si="12">O18+O19</f>
        <v>2370934.082472201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W17" s="20"/>
    </row>
    <row r="18" spans="1:179" ht="15.75" x14ac:dyDescent="0.25">
      <c r="A18" s="12">
        <v>6.1</v>
      </c>
      <c r="B18" s="13" t="s">
        <v>8</v>
      </c>
      <c r="C18" s="4">
        <v>590434.27439999999</v>
      </c>
      <c r="D18" s="4">
        <v>725844.62496648205</v>
      </c>
      <c r="E18" s="4">
        <v>824586.82838113839</v>
      </c>
      <c r="F18" s="4">
        <v>830679.55075058527</v>
      </c>
      <c r="G18" s="4">
        <v>986432.91410532012</v>
      </c>
      <c r="H18" s="4">
        <v>1116078.09562392</v>
      </c>
      <c r="I18" s="4">
        <v>1304826.5728908088</v>
      </c>
      <c r="J18" s="3">
        <v>1515776.4500524879</v>
      </c>
      <c r="K18" s="3">
        <v>1582046.6162764328</v>
      </c>
      <c r="L18" s="3">
        <v>1289382.5393499217</v>
      </c>
      <c r="M18" s="3">
        <v>1590433.2271792868</v>
      </c>
      <c r="N18" s="3">
        <v>1929925.2673037851</v>
      </c>
      <c r="O18" s="3">
        <v>2161192.674375725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1"/>
      <c r="FU18" s="1"/>
      <c r="FV18" s="1"/>
    </row>
    <row r="19" spans="1:179" ht="15.75" x14ac:dyDescent="0.25">
      <c r="A19" s="12">
        <v>6.2</v>
      </c>
      <c r="B19" s="13" t="s">
        <v>9</v>
      </c>
      <c r="C19" s="4">
        <v>76639.927106673029</v>
      </c>
      <c r="D19" s="4">
        <v>78026.719141020105</v>
      </c>
      <c r="E19" s="4">
        <v>79773.741389655799</v>
      </c>
      <c r="F19" s="4">
        <v>79350.629103008949</v>
      </c>
      <c r="G19" s="4">
        <v>84232.662980027861</v>
      </c>
      <c r="H19" s="4">
        <v>91241.937232892553</v>
      </c>
      <c r="I19" s="4">
        <v>110184.20010910164</v>
      </c>
      <c r="J19" s="3">
        <v>133610.4973359537</v>
      </c>
      <c r="K19" s="3">
        <v>132146.64884637634</v>
      </c>
      <c r="L19" s="3">
        <v>57082.116575925422</v>
      </c>
      <c r="M19" s="3">
        <v>125538.11459917844</v>
      </c>
      <c r="N19" s="3">
        <v>182072.3982860629</v>
      </c>
      <c r="O19" s="3">
        <v>209741.40809647599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1"/>
      <c r="FU19" s="1"/>
      <c r="FV19" s="1"/>
    </row>
    <row r="20" spans="1:179" s="21" customFormat="1" ht="45" x14ac:dyDescent="0.25">
      <c r="A20" s="28" t="s">
        <v>36</v>
      </c>
      <c r="B20" s="29" t="s">
        <v>10</v>
      </c>
      <c r="C20" s="22">
        <f>SUM(C21:C27)</f>
        <v>471746.96453262144</v>
      </c>
      <c r="D20" s="22">
        <f t="shared" ref="D20:E20" si="13">SUM(D21:D27)</f>
        <v>555008.59603518574</v>
      </c>
      <c r="E20" s="22">
        <f t="shared" si="13"/>
        <v>634912.03576754348</v>
      </c>
      <c r="F20" s="22">
        <f t="shared" ref="F20:N20" si="14">SUM(F21:F27)</f>
        <v>711465.37263590761</v>
      </c>
      <c r="G20" s="22">
        <f t="shared" si="14"/>
        <v>800834.07103587058</v>
      </c>
      <c r="H20" s="22">
        <f t="shared" si="14"/>
        <v>863586.84711610246</v>
      </c>
      <c r="I20" s="22">
        <f t="shared" si="14"/>
        <v>926700.68974272208</v>
      </c>
      <c r="J20" s="22">
        <f t="shared" si="14"/>
        <v>1004597.0655376351</v>
      </c>
      <c r="K20" s="22">
        <f t="shared" si="14"/>
        <v>1031419.455377253</v>
      </c>
      <c r="L20" s="22">
        <f t="shared" si="14"/>
        <v>933234.40640959935</v>
      </c>
      <c r="M20" s="22">
        <f t="shared" si="14"/>
        <v>1313258.033354261</v>
      </c>
      <c r="N20" s="22">
        <f t="shared" si="14"/>
        <v>1426998.8036019697</v>
      </c>
      <c r="O20" s="22">
        <f t="shared" ref="O20" si="15">SUM(O21:O27)</f>
        <v>1549171.9069519476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W20" s="20"/>
    </row>
    <row r="21" spans="1:179" ht="15.75" x14ac:dyDescent="0.25">
      <c r="A21" s="12">
        <v>7.1</v>
      </c>
      <c r="B21" s="13" t="s">
        <v>11</v>
      </c>
      <c r="C21" s="4">
        <v>12315</v>
      </c>
      <c r="D21" s="4">
        <v>14326</v>
      </c>
      <c r="E21" s="4">
        <v>15835</v>
      </c>
      <c r="F21" s="4">
        <v>17754</v>
      </c>
      <c r="G21" s="4">
        <v>19054</v>
      </c>
      <c r="H21" s="4">
        <v>18859</v>
      </c>
      <c r="I21" s="4">
        <v>21532</v>
      </c>
      <c r="J21" s="3">
        <v>25685</v>
      </c>
      <c r="K21" s="3">
        <v>33774</v>
      </c>
      <c r="L21" s="3">
        <v>10226.893901155443</v>
      </c>
      <c r="M21" s="3">
        <v>11249.294790374457</v>
      </c>
      <c r="N21" s="3">
        <v>18111.686038375326</v>
      </c>
      <c r="O21" s="3">
        <v>20867.469627544324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1"/>
      <c r="FU21" s="1"/>
      <c r="FV21" s="1"/>
    </row>
    <row r="22" spans="1:179" ht="15.75" x14ac:dyDescent="0.25">
      <c r="A22" s="12">
        <v>7.2</v>
      </c>
      <c r="B22" s="13" t="s">
        <v>12</v>
      </c>
      <c r="C22" s="4">
        <v>344034.2451</v>
      </c>
      <c r="D22" s="4">
        <v>398201.4520435161</v>
      </c>
      <c r="E22" s="4">
        <v>437847.75279667112</v>
      </c>
      <c r="F22" s="4">
        <v>470180.53763860883</v>
      </c>
      <c r="G22" s="4">
        <v>502946.72778781719</v>
      </c>
      <c r="H22" s="4">
        <v>540398.19776834222</v>
      </c>
      <c r="I22" s="4">
        <v>584093.15851529338</v>
      </c>
      <c r="J22" s="3">
        <v>682421.85627215286</v>
      </c>
      <c r="K22" s="3">
        <v>656562.0734585193</v>
      </c>
      <c r="L22" s="3">
        <v>545208.25108922052</v>
      </c>
      <c r="M22" s="3">
        <v>857038.08060388884</v>
      </c>
      <c r="N22" s="3">
        <v>892286.14811512094</v>
      </c>
      <c r="O22" s="3">
        <v>978494.69587641431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1"/>
      <c r="FU22" s="1"/>
      <c r="FV22" s="1"/>
    </row>
    <row r="23" spans="1:179" ht="15.75" x14ac:dyDescent="0.25">
      <c r="A23" s="12">
        <v>7.3</v>
      </c>
      <c r="B23" s="13" t="s">
        <v>13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1"/>
      <c r="FU23" s="1"/>
      <c r="FV23" s="1"/>
    </row>
    <row r="24" spans="1:179" ht="15.75" x14ac:dyDescent="0.25">
      <c r="A24" s="12">
        <v>7.4</v>
      </c>
      <c r="B24" s="13" t="s">
        <v>14</v>
      </c>
      <c r="C24" s="4">
        <v>7900.1354000000001</v>
      </c>
      <c r="D24" s="4">
        <v>15984.396699999999</v>
      </c>
      <c r="E24" s="4">
        <v>12637.729579046347</v>
      </c>
      <c r="F24" s="4">
        <v>20352.563435920245</v>
      </c>
      <c r="G24" s="4">
        <v>34859.859600000003</v>
      </c>
      <c r="H24" s="4">
        <v>32098.630400000002</v>
      </c>
      <c r="I24" s="4">
        <v>33509.258816380323</v>
      </c>
      <c r="J24" s="3">
        <v>18075.696571658646</v>
      </c>
      <c r="K24" s="3">
        <v>28222.911610946088</v>
      </c>
      <c r="L24" s="3">
        <v>24938.2223150678</v>
      </c>
      <c r="M24" s="3">
        <v>32262.465382691302</v>
      </c>
      <c r="N24" s="3">
        <v>36876.295238016537</v>
      </c>
      <c r="O24" s="3">
        <v>39377.333719864371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1"/>
      <c r="FU24" s="1"/>
      <c r="FV24" s="1"/>
    </row>
    <row r="25" spans="1:179" ht="30" x14ac:dyDescent="0.25">
      <c r="A25" s="12">
        <v>7.5</v>
      </c>
      <c r="B25" s="13" t="s">
        <v>15</v>
      </c>
      <c r="C25" s="4">
        <v>625.66549999999995</v>
      </c>
      <c r="D25" s="4">
        <v>724.88165280245482</v>
      </c>
      <c r="E25" s="4">
        <v>805.71889743486076</v>
      </c>
      <c r="F25" s="4">
        <v>864.65017141379008</v>
      </c>
      <c r="G25" s="4">
        <v>941.3226123835575</v>
      </c>
      <c r="H25" s="4">
        <v>13766.00812213479</v>
      </c>
      <c r="I25" s="4">
        <v>13415.419879247513</v>
      </c>
      <c r="J25" s="3">
        <v>13648.512988178474</v>
      </c>
      <c r="K25" s="3">
        <v>13535.08169535774</v>
      </c>
      <c r="L25" s="3">
        <v>7221.1489681747307</v>
      </c>
      <c r="M25" s="3">
        <v>5714.6961347268552</v>
      </c>
      <c r="N25" s="3">
        <v>9870.9030864800534</v>
      </c>
      <c r="O25" s="3">
        <v>10786.886919337623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1"/>
      <c r="FU25" s="1"/>
      <c r="FV25" s="1"/>
    </row>
    <row r="26" spans="1:179" ht="15.75" x14ac:dyDescent="0.25">
      <c r="A26" s="12">
        <v>7.6</v>
      </c>
      <c r="B26" s="13" t="s">
        <v>16</v>
      </c>
      <c r="C26" s="4">
        <v>0</v>
      </c>
      <c r="D26" s="4">
        <v>1.9867999999999999</v>
      </c>
      <c r="E26" s="4">
        <v>1.9882</v>
      </c>
      <c r="F26" s="4">
        <v>1.9778583450842753</v>
      </c>
      <c r="G26" s="4">
        <v>1.982</v>
      </c>
      <c r="H26" s="4">
        <v>1.9958</v>
      </c>
      <c r="I26" s="4">
        <v>16.974829642454846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1"/>
      <c r="FU26" s="1"/>
      <c r="FV26" s="1"/>
    </row>
    <row r="27" spans="1:179" ht="30" x14ac:dyDescent="0.25">
      <c r="A27" s="12">
        <v>7.7</v>
      </c>
      <c r="B27" s="13" t="s">
        <v>17</v>
      </c>
      <c r="C27" s="4">
        <v>106871.91853262141</v>
      </c>
      <c r="D27" s="4">
        <v>125769.8788388672</v>
      </c>
      <c r="E27" s="4">
        <v>167783.84629439106</v>
      </c>
      <c r="F27" s="4">
        <v>202311.64353161969</v>
      </c>
      <c r="G27" s="4">
        <v>243030.17903566983</v>
      </c>
      <c r="H27" s="4">
        <v>258463.01502562538</v>
      </c>
      <c r="I27" s="4">
        <v>274133.87770215847</v>
      </c>
      <c r="J27" s="3">
        <v>264765.99970564514</v>
      </c>
      <c r="K27" s="3">
        <v>299325.3886124299</v>
      </c>
      <c r="L27" s="3">
        <v>345639.89013598097</v>
      </c>
      <c r="M27" s="3">
        <v>406993.49644257955</v>
      </c>
      <c r="N27" s="3">
        <v>469853.7711239768</v>
      </c>
      <c r="O27" s="3">
        <v>499645.5208087872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1"/>
      <c r="FU27" s="1"/>
      <c r="FV27" s="1"/>
    </row>
    <row r="28" spans="1:179" ht="15.75" x14ac:dyDescent="0.25">
      <c r="A28" s="14" t="s">
        <v>37</v>
      </c>
      <c r="B28" s="13" t="s">
        <v>18</v>
      </c>
      <c r="C28" s="4">
        <v>226052</v>
      </c>
      <c r="D28" s="4">
        <v>266655</v>
      </c>
      <c r="E28" s="4">
        <v>324212</v>
      </c>
      <c r="F28" s="4">
        <v>375410</v>
      </c>
      <c r="G28" s="4">
        <v>454285</v>
      </c>
      <c r="H28" s="4">
        <v>471783.24915124499</v>
      </c>
      <c r="I28" s="4">
        <v>407322.74173320201</v>
      </c>
      <c r="J28" s="3">
        <v>460402</v>
      </c>
      <c r="K28" s="3">
        <v>530737.37154573656</v>
      </c>
      <c r="L28" s="3">
        <v>582197.14609094639</v>
      </c>
      <c r="M28" s="3">
        <v>585752.06038012099</v>
      </c>
      <c r="N28" s="3">
        <v>717217.93785506859</v>
      </c>
      <c r="O28" s="3">
        <v>784564.70221965958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1"/>
      <c r="FU28" s="1"/>
      <c r="FV28" s="1"/>
    </row>
    <row r="29" spans="1:179" ht="45" x14ac:dyDescent="0.25">
      <c r="A29" s="14" t="s">
        <v>38</v>
      </c>
      <c r="B29" s="13" t="s">
        <v>19</v>
      </c>
      <c r="C29" s="4">
        <v>948347.78235482844</v>
      </c>
      <c r="D29" s="4">
        <v>1056412.9772002641</v>
      </c>
      <c r="E29" s="4">
        <v>1200457.6028185347</v>
      </c>
      <c r="F29" s="4">
        <v>1310501.0603803375</v>
      </c>
      <c r="G29" s="4">
        <v>1369550.1817377645</v>
      </c>
      <c r="H29" s="4">
        <v>1485990.3159271488</v>
      </c>
      <c r="I29" s="4">
        <v>1644332.3094887631</v>
      </c>
      <c r="J29" s="3">
        <v>1837038.4990746374</v>
      </c>
      <c r="K29" s="3">
        <v>1881704.4481166983</v>
      </c>
      <c r="L29" s="3">
        <v>1900827.3887035139</v>
      </c>
      <c r="M29" s="3">
        <v>2124746.2919687978</v>
      </c>
      <c r="N29" s="3">
        <v>2348631.3020979501</v>
      </c>
      <c r="O29" s="3">
        <v>2571100.1732637356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1"/>
      <c r="FU29" s="1"/>
      <c r="FV29" s="1"/>
    </row>
    <row r="30" spans="1:179" ht="15.75" x14ac:dyDescent="0.25">
      <c r="A30" s="14" t="s">
        <v>39</v>
      </c>
      <c r="B30" s="13" t="s">
        <v>54</v>
      </c>
      <c r="C30" s="4">
        <v>1127470</v>
      </c>
      <c r="D30" s="4">
        <v>1219248</v>
      </c>
      <c r="E30" s="4">
        <v>1216969</v>
      </c>
      <c r="F30" s="4">
        <v>1275552</v>
      </c>
      <c r="G30" s="4">
        <v>1635194</v>
      </c>
      <c r="H30" s="4">
        <v>1687337</v>
      </c>
      <c r="I30" s="4">
        <v>1922166.1748520653</v>
      </c>
      <c r="J30" s="3">
        <v>2693660.2495264453</v>
      </c>
      <c r="K30" s="3">
        <v>2758438.5085869264</v>
      </c>
      <c r="L30" s="3">
        <v>3055404.074624578</v>
      </c>
      <c r="M30" s="3">
        <v>3414760.9465664113</v>
      </c>
      <c r="N30" s="3">
        <v>4120161.5038944352</v>
      </c>
      <c r="O30" s="3">
        <v>4432830.2555198018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1"/>
      <c r="FU30" s="1"/>
      <c r="FV30" s="1"/>
    </row>
    <row r="31" spans="1:179" ht="15.75" x14ac:dyDescent="0.25">
      <c r="A31" s="14" t="s">
        <v>40</v>
      </c>
      <c r="B31" s="13" t="s">
        <v>20</v>
      </c>
      <c r="C31" s="4">
        <v>629362.03773837606</v>
      </c>
      <c r="D31" s="4">
        <v>690691.69108201645</v>
      </c>
      <c r="E31" s="4">
        <v>849346.34213705745</v>
      </c>
      <c r="F31" s="4">
        <v>867943.42857386603</v>
      </c>
      <c r="G31" s="4">
        <v>962962.15117616032</v>
      </c>
      <c r="H31" s="4">
        <v>1058646.0217165165</v>
      </c>
      <c r="I31" s="4">
        <v>1201598.4508795738</v>
      </c>
      <c r="J31" s="3">
        <v>1439241.0277838844</v>
      </c>
      <c r="K31" s="3">
        <v>1544802.8607110907</v>
      </c>
      <c r="L31" s="3">
        <v>1482100.8817270477</v>
      </c>
      <c r="M31" s="3">
        <v>1680597.5380029452</v>
      </c>
      <c r="N31" s="3">
        <v>2004929.2666201317</v>
      </c>
      <c r="O31" s="3">
        <v>2190209.6333363634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1"/>
      <c r="FU31" s="1"/>
      <c r="FV31" s="1"/>
    </row>
    <row r="32" spans="1:179" s="20" customFormat="1" ht="15.75" x14ac:dyDescent="0.25">
      <c r="A32" s="26"/>
      <c r="B32" s="27" t="s">
        <v>30</v>
      </c>
      <c r="C32" s="23">
        <f>C17+C20+C28+C29+C30+C31</f>
        <v>4070052.9861324988</v>
      </c>
      <c r="D32" s="23">
        <f t="shared" ref="D32:E32" si="16">D17+D20+D28+D29+D30+D31</f>
        <v>4591887.6084249681</v>
      </c>
      <c r="E32" s="23">
        <f t="shared" si="16"/>
        <v>5130257.5504939295</v>
      </c>
      <c r="F32" s="23">
        <f t="shared" ref="F32:H32" si="17">F17+F20+F28+F29+F30+F31</f>
        <v>5450902.0414437056</v>
      </c>
      <c r="G32" s="23">
        <f t="shared" si="17"/>
        <v>6293490.9810351431</v>
      </c>
      <c r="H32" s="23">
        <f t="shared" si="17"/>
        <v>6774663.4667678252</v>
      </c>
      <c r="I32" s="23">
        <f t="shared" ref="I32:K32" si="18">I17+I20+I28+I29+I30+I31</f>
        <v>7517131.1396962367</v>
      </c>
      <c r="J32" s="23">
        <f t="shared" si="18"/>
        <v>9084325.7893110421</v>
      </c>
      <c r="K32" s="23">
        <f t="shared" si="18"/>
        <v>9461295.9094605148</v>
      </c>
      <c r="L32" s="23">
        <f t="shared" ref="L32:M32" si="19">L17+L20+L28+L29+L30+L31</f>
        <v>9300228.5534815323</v>
      </c>
      <c r="M32" s="23">
        <f t="shared" si="19"/>
        <v>10835086.212051</v>
      </c>
      <c r="N32" s="23">
        <f t="shared" ref="N32" si="20">N17+N20+N28+N29+N30+N31</f>
        <v>12729936.479659403</v>
      </c>
      <c r="O32" s="23">
        <f t="shared" ref="O32" si="21">O17+O20+O28+O29+O30+O31</f>
        <v>13898810.753763709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1"/>
      <c r="FU32" s="21"/>
      <c r="FV32" s="21"/>
    </row>
    <row r="33" spans="1:179" s="21" customFormat="1" ht="15.75" x14ac:dyDescent="0.25">
      <c r="A33" s="24" t="s">
        <v>27</v>
      </c>
      <c r="B33" s="30" t="s">
        <v>41</v>
      </c>
      <c r="C33" s="22">
        <f>C6+C11+C13+C14+C15+C17+C20+C28+C29+C30+C31</f>
        <v>7476072.8082352234</v>
      </c>
      <c r="D33" s="22">
        <f>D6+D11+D13+D14+D15+D17+D20+D28+D29+D30+D31</f>
        <v>8308983.4069613582</v>
      </c>
      <c r="E33" s="22">
        <f>E6+E11+E13+E14+E15+E17+E20+E28+E29+E30+E31</f>
        <v>9062372.6081937943</v>
      </c>
      <c r="F33" s="22">
        <f>F6+F11+F13+F14+F15+F17+F20+F28+F29+F30+F31</f>
        <v>9311906.6966483369</v>
      </c>
      <c r="G33" s="22">
        <f t="shared" ref="G33:H33" si="22">G6+G11+G13+G14+G15+G17+G20+G28+G29+G30+G31</f>
        <v>11061385.243207287</v>
      </c>
      <c r="H33" s="22">
        <f t="shared" si="22"/>
        <v>11820041.621809948</v>
      </c>
      <c r="I33" s="22">
        <f t="shared" ref="I33:K33" si="23">I6+I11+I13+I14+I15+I17+I20+I28+I29+I30+I31</f>
        <v>12955569.000501892</v>
      </c>
      <c r="J33" s="22">
        <f t="shared" si="23"/>
        <v>14945499.841861311</v>
      </c>
      <c r="K33" s="22">
        <f t="shared" si="23"/>
        <v>15382732.674090197</v>
      </c>
      <c r="L33" s="22">
        <f t="shared" ref="L33:M33" si="24">L6+L11+L13+L14+L15+L17+L20+L28+L29+L30+L31</f>
        <v>15465260.970890295</v>
      </c>
      <c r="M33" s="22">
        <f t="shared" si="24"/>
        <v>17626985.148159228</v>
      </c>
      <c r="N33" s="22">
        <f t="shared" ref="N33" si="25">N6+N11+N13+N14+N15+N17+N20+N28+N29+N30+N31</f>
        <v>20276375.543719541</v>
      </c>
      <c r="O33" s="22">
        <f t="shared" ref="O33" si="26">O6+O11+O13+O14+O15+O17+O20+O28+O29+O30+O31</f>
        <v>22006897.338944517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W33" s="20"/>
    </row>
    <row r="34" spans="1:179" ht="15.75" x14ac:dyDescent="0.25">
      <c r="A34" s="15" t="s">
        <v>43</v>
      </c>
      <c r="B34" s="16" t="s">
        <v>75</v>
      </c>
      <c r="C34" s="4">
        <v>349482</v>
      </c>
      <c r="D34" s="4">
        <v>404790</v>
      </c>
      <c r="E34" s="4">
        <v>499688</v>
      </c>
      <c r="F34" s="4">
        <v>524768</v>
      </c>
      <c r="G34" s="4">
        <v>655410</v>
      </c>
      <c r="H34" s="4">
        <v>664758</v>
      </c>
      <c r="I34" s="4">
        <v>1015316.9999999998</v>
      </c>
      <c r="J34" s="3">
        <v>1040445</v>
      </c>
      <c r="K34" s="3">
        <v>1027589.0014028219</v>
      </c>
      <c r="L34" s="3">
        <v>1314007.994967161</v>
      </c>
      <c r="M34" s="3">
        <v>1229121.6577534974</v>
      </c>
      <c r="N34" s="3">
        <v>1744043.8059140388</v>
      </c>
      <c r="O34" s="3">
        <v>2106363.579234879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</row>
    <row r="35" spans="1:179" ht="15.75" x14ac:dyDescent="0.25">
      <c r="A35" s="15" t="s">
        <v>44</v>
      </c>
      <c r="B35" s="16" t="s">
        <v>24</v>
      </c>
      <c r="C35" s="4"/>
      <c r="D35" s="4"/>
      <c r="E35" s="4"/>
      <c r="F35" s="4"/>
      <c r="G35" s="4"/>
      <c r="H35" s="4"/>
      <c r="I35" s="4"/>
      <c r="J35" s="3"/>
      <c r="K35" s="3"/>
      <c r="L35" s="3"/>
      <c r="M35" s="3"/>
      <c r="N35" s="3"/>
      <c r="O35" s="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</row>
    <row r="36" spans="1:179" s="20" customFormat="1" ht="30" x14ac:dyDescent="0.25">
      <c r="A36" s="31" t="s">
        <v>45</v>
      </c>
      <c r="B36" s="32" t="s">
        <v>55</v>
      </c>
      <c r="C36" s="23">
        <f>C33+C34-C35</f>
        <v>7825554.8082352234</v>
      </c>
      <c r="D36" s="23">
        <f t="shared" ref="D36:E36" si="27">D33+D34-D35</f>
        <v>8713773.4069613591</v>
      </c>
      <c r="E36" s="23">
        <f t="shared" si="27"/>
        <v>9562060.6081937943</v>
      </c>
      <c r="F36" s="23">
        <f t="shared" ref="F36:N36" si="28">F33+F34-F35</f>
        <v>9836674.6966483369</v>
      </c>
      <c r="G36" s="23">
        <f t="shared" si="28"/>
        <v>11716795.243207287</v>
      </c>
      <c r="H36" s="23">
        <f t="shared" si="28"/>
        <v>12484799.621809948</v>
      </c>
      <c r="I36" s="23">
        <f t="shared" si="28"/>
        <v>13970886.000501892</v>
      </c>
      <c r="J36" s="23">
        <f t="shared" si="28"/>
        <v>15985944.841861311</v>
      </c>
      <c r="K36" s="23">
        <f t="shared" si="28"/>
        <v>16410321.675493019</v>
      </c>
      <c r="L36" s="23">
        <f t="shared" si="28"/>
        <v>16779268.965857457</v>
      </c>
      <c r="M36" s="23">
        <f t="shared" si="28"/>
        <v>18856106.805912726</v>
      </c>
      <c r="N36" s="23">
        <f t="shared" si="28"/>
        <v>22020419.349633582</v>
      </c>
      <c r="O36" s="23">
        <f t="shared" ref="O36" si="29">O33+O34-O35</f>
        <v>24113260.918179397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</row>
    <row r="37" spans="1:179" ht="15.75" x14ac:dyDescent="0.25">
      <c r="A37" s="15" t="s">
        <v>46</v>
      </c>
      <c r="B37" s="16" t="s">
        <v>42</v>
      </c>
      <c r="C37" s="4">
        <v>126160</v>
      </c>
      <c r="D37" s="4">
        <v>127440</v>
      </c>
      <c r="E37" s="4">
        <v>128730</v>
      </c>
      <c r="F37" s="4">
        <v>130020</v>
      </c>
      <c r="G37" s="4">
        <v>131300</v>
      </c>
      <c r="H37" s="4">
        <v>132440</v>
      </c>
      <c r="I37" s="4">
        <v>133480</v>
      </c>
      <c r="J37" s="3">
        <v>134530</v>
      </c>
      <c r="K37" s="3">
        <v>132630</v>
      </c>
      <c r="L37" s="3">
        <v>133650</v>
      </c>
      <c r="M37" s="3">
        <v>134650</v>
      </c>
      <c r="N37" s="3">
        <v>135620</v>
      </c>
      <c r="O37" s="3">
        <v>136600</v>
      </c>
    </row>
    <row r="38" spans="1:179" s="20" customFormat="1" ht="15.75" x14ac:dyDescent="0.25">
      <c r="A38" s="31" t="s">
        <v>47</v>
      </c>
      <c r="B38" s="32" t="s">
        <v>58</v>
      </c>
      <c r="C38" s="23">
        <f>C36/C37*1000</f>
        <v>62028.811098884144</v>
      </c>
      <c r="D38" s="23">
        <f t="shared" ref="D38:E38" si="30">D36/D37*1000</f>
        <v>68375.497543639038</v>
      </c>
      <c r="E38" s="23">
        <f t="shared" si="30"/>
        <v>74279.970544502401</v>
      </c>
      <c r="F38" s="23">
        <f t="shared" ref="F38:N38" si="31">F36/F37*1000</f>
        <v>75655.089191265477</v>
      </c>
      <c r="G38" s="23">
        <f t="shared" si="31"/>
        <v>89236.825919324343</v>
      </c>
      <c r="H38" s="23">
        <f t="shared" si="31"/>
        <v>94267.590016686416</v>
      </c>
      <c r="I38" s="23">
        <f t="shared" si="31"/>
        <v>104666.51184073937</v>
      </c>
      <c r="J38" s="23">
        <f t="shared" si="31"/>
        <v>118828.10407984324</v>
      </c>
      <c r="K38" s="23">
        <f t="shared" si="31"/>
        <v>123730.08878453607</v>
      </c>
      <c r="L38" s="23">
        <f t="shared" si="31"/>
        <v>125546.34467532704</v>
      </c>
      <c r="M38" s="23">
        <f t="shared" si="31"/>
        <v>140037.92651996081</v>
      </c>
      <c r="N38" s="23">
        <f t="shared" si="31"/>
        <v>162368.52491987598</v>
      </c>
      <c r="O38" s="23">
        <f t="shared" ref="O38" si="32">O36/O37*1000</f>
        <v>176524.60408623278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O38" s="23"/>
      <c r="BP38" s="23"/>
      <c r="BQ38" s="23"/>
      <c r="BR38" s="23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</row>
    <row r="39" spans="1:179" x14ac:dyDescent="0.25">
      <c r="A39" s="19"/>
      <c r="B39" s="19" t="s">
        <v>77</v>
      </c>
      <c r="C39" s="19"/>
      <c r="D39" s="19"/>
      <c r="E39" s="19"/>
      <c r="F39" s="17"/>
      <c r="G39" s="17"/>
      <c r="H39" s="17"/>
      <c r="I39" s="17"/>
      <c r="J39" s="18"/>
      <c r="K39" s="18"/>
      <c r="L39" s="18"/>
      <c r="M39" s="18"/>
      <c r="N39" s="18"/>
      <c r="O39" s="18"/>
    </row>
    <row r="40" spans="1:179" x14ac:dyDescent="0.25">
      <c r="B40" s="19" t="s">
        <v>76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S40"/>
  <sheetViews>
    <sheetView zoomScale="71" zoomScaleNormal="71" zoomScaleSheetLayoutView="100" workbookViewId="0">
      <pane xSplit="2" ySplit="5" topLeftCell="C27" activePane="bottomRight" state="frozen"/>
      <selection activeCell="P1" sqref="P1:BC1048576"/>
      <selection pane="topRight" activeCell="P1" sqref="P1:BC1048576"/>
      <selection pane="bottomLeft" activeCell="P1" sqref="P1:BC1048576"/>
      <selection pane="bottomRight" activeCell="P1" sqref="P1:BC1048576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9" width="13.85546875" style="2" customWidth="1"/>
    <col min="10" max="15" width="13.85546875" style="1" customWidth="1"/>
    <col min="16" max="38" width="9.140625" style="2" customWidth="1"/>
    <col min="39" max="39" width="12.42578125" style="2" customWidth="1"/>
    <col min="40" max="61" width="9.140625" style="2" customWidth="1"/>
    <col min="62" max="62" width="12.140625" style="2" customWidth="1"/>
    <col min="63" max="66" width="9.140625" style="2" customWidth="1"/>
    <col min="67" max="71" width="9.140625" style="2" hidden="1" customWidth="1"/>
    <col min="72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1" customWidth="1"/>
    <col min="97" max="101" width="9.140625" style="1" hidden="1" customWidth="1"/>
    <col min="102" max="102" width="9.140625" style="1" customWidth="1"/>
    <col min="103" max="107" width="9.140625" style="1" hidden="1" customWidth="1"/>
    <col min="108" max="108" width="9.140625" style="1" customWidth="1"/>
    <col min="109" max="113" width="9.140625" style="1" hidden="1" customWidth="1"/>
    <col min="114" max="114" width="9.140625" style="1" customWidth="1"/>
    <col min="115" max="144" width="9.140625" style="2" customWidth="1"/>
    <col min="145" max="145" width="9.140625" style="2" hidden="1" customWidth="1"/>
    <col min="146" max="153" width="9.140625" style="2" customWidth="1"/>
    <col min="154" max="154" width="9.140625" style="2" hidden="1" customWidth="1"/>
    <col min="155" max="159" width="9.140625" style="2" customWidth="1"/>
    <col min="160" max="160" width="9.140625" style="2" hidden="1" customWidth="1"/>
    <col min="161" max="170" width="9.140625" style="2" customWidth="1"/>
    <col min="171" max="171" width="9.140625" style="2"/>
    <col min="172" max="174" width="8.85546875" style="2"/>
    <col min="175" max="175" width="12.7109375" style="2" bestFit="1" customWidth="1"/>
    <col min="176" max="16384" width="8.85546875" style="2"/>
  </cols>
  <sheetData>
    <row r="1" spans="1:175" ht="18.75" x14ac:dyDescent="0.3">
      <c r="A1" s="2" t="s">
        <v>53</v>
      </c>
      <c r="B1" s="5" t="s">
        <v>66</v>
      </c>
    </row>
    <row r="2" spans="1:175" ht="15.75" x14ac:dyDescent="0.25">
      <c r="A2" s="6" t="s">
        <v>49</v>
      </c>
      <c r="I2" s="2" t="str">
        <f>[1]GSVA_cur!$I$3</f>
        <v>As on 01.08.2024</v>
      </c>
    </row>
    <row r="3" spans="1:175" ht="15.75" x14ac:dyDescent="0.25">
      <c r="A3" s="6"/>
    </row>
    <row r="4" spans="1:175" ht="15.75" x14ac:dyDescent="0.25">
      <c r="A4" s="6"/>
      <c r="E4" s="7"/>
      <c r="F4" s="7" t="s">
        <v>57</v>
      </c>
      <c r="G4" s="7"/>
      <c r="H4" s="7"/>
      <c r="I4" s="7"/>
    </row>
    <row r="5" spans="1:175" ht="15.75" x14ac:dyDescent="0.25">
      <c r="A5" s="8" t="s">
        <v>0</v>
      </c>
      <c r="B5" s="9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2" t="s">
        <v>65</v>
      </c>
      <c r="H5" s="2" t="s">
        <v>67</v>
      </c>
      <c r="I5" s="2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75" s="21" customFormat="1" ht="15.75" x14ac:dyDescent="0.25">
      <c r="A6" s="24" t="s">
        <v>26</v>
      </c>
      <c r="B6" s="25" t="s">
        <v>2</v>
      </c>
      <c r="C6" s="22">
        <f>SUM(C7:C10)</f>
        <v>1306347.2539721353</v>
      </c>
      <c r="D6" s="22">
        <f t="shared" ref="D6:O6" si="0">SUM(D7:D10)</f>
        <v>1249071.4500304828</v>
      </c>
      <c r="E6" s="22">
        <f t="shared" si="0"/>
        <v>1299210.448575624</v>
      </c>
      <c r="F6" s="22">
        <f t="shared" si="0"/>
        <v>1159250.4676835833</v>
      </c>
      <c r="G6" s="22">
        <f t="shared" si="0"/>
        <v>1454647.4528495595</v>
      </c>
      <c r="H6" s="22">
        <f t="shared" si="0"/>
        <v>1536769.9561199869</v>
      </c>
      <c r="I6" s="22">
        <f t="shared" si="0"/>
        <v>1551737.3805511002</v>
      </c>
      <c r="J6" s="22">
        <f t="shared" si="0"/>
        <v>1668175.4929251061</v>
      </c>
      <c r="K6" s="22">
        <f t="shared" si="0"/>
        <v>1627363.4073608855</v>
      </c>
      <c r="L6" s="22">
        <f t="shared" si="0"/>
        <v>1600540.0007123004</v>
      </c>
      <c r="M6" s="22">
        <f t="shared" si="0"/>
        <v>1644948.5577775384</v>
      </c>
      <c r="N6" s="22">
        <f t="shared" si="0"/>
        <v>1830787.8894210053</v>
      </c>
      <c r="O6" s="22">
        <f t="shared" si="0"/>
        <v>1919642.4337189763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S6" s="20"/>
    </row>
    <row r="7" spans="1:175" ht="15.75" x14ac:dyDescent="0.25">
      <c r="A7" s="12">
        <v>1.1000000000000001</v>
      </c>
      <c r="B7" s="13" t="s">
        <v>59</v>
      </c>
      <c r="C7" s="4">
        <v>795338.608600365</v>
      </c>
      <c r="D7" s="4">
        <v>733200.6928224063</v>
      </c>
      <c r="E7" s="4">
        <v>788857.93148395396</v>
      </c>
      <c r="F7" s="4">
        <v>579991.41918520257</v>
      </c>
      <c r="G7" s="4">
        <v>805942.71432213311</v>
      </c>
      <c r="H7" s="4">
        <v>800103.85723448836</v>
      </c>
      <c r="I7" s="4">
        <v>792609.35310666659</v>
      </c>
      <c r="J7" s="3">
        <v>873588.85389491229</v>
      </c>
      <c r="K7" s="3">
        <v>819024.36573582294</v>
      </c>
      <c r="L7" s="3">
        <v>800292.99092304613</v>
      </c>
      <c r="M7" s="3">
        <v>802844.08070914901</v>
      </c>
      <c r="N7" s="3">
        <v>952393.47698609135</v>
      </c>
      <c r="O7" s="3">
        <v>975205.5602523986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1"/>
      <c r="FQ7" s="1"/>
      <c r="FR7" s="1"/>
    </row>
    <row r="8" spans="1:175" ht="15.75" x14ac:dyDescent="0.25">
      <c r="A8" s="12">
        <v>1.2</v>
      </c>
      <c r="B8" s="13" t="s">
        <v>60</v>
      </c>
      <c r="C8" s="4">
        <v>344125.10016853822</v>
      </c>
      <c r="D8" s="4">
        <v>342586.17346518958</v>
      </c>
      <c r="E8" s="4">
        <v>331948.50566196779</v>
      </c>
      <c r="F8" s="4">
        <v>396223.58417273004</v>
      </c>
      <c r="G8" s="4">
        <v>460479.43600057944</v>
      </c>
      <c r="H8" s="4">
        <v>498440.97689967661</v>
      </c>
      <c r="I8" s="4">
        <v>515276.74596922274</v>
      </c>
      <c r="J8" s="3">
        <v>539166.15512755851</v>
      </c>
      <c r="K8" s="3">
        <v>532714.87511790369</v>
      </c>
      <c r="L8" s="3">
        <v>531769.23723190499</v>
      </c>
      <c r="M8" s="3">
        <v>568579.46460702724</v>
      </c>
      <c r="N8" s="3">
        <v>592075.53988612397</v>
      </c>
      <c r="O8" s="3">
        <v>643985.8502763483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1"/>
      <c r="FQ8" s="1"/>
      <c r="FR8" s="1"/>
    </row>
    <row r="9" spans="1:175" ht="15.75" x14ac:dyDescent="0.25">
      <c r="A9" s="12">
        <v>1.3</v>
      </c>
      <c r="B9" s="13" t="s">
        <v>61</v>
      </c>
      <c r="C9" s="4">
        <v>134535.62583128194</v>
      </c>
      <c r="D9" s="4">
        <v>140887.82400882049</v>
      </c>
      <c r="E9" s="4">
        <v>146093.2994627023</v>
      </c>
      <c r="F9" s="4">
        <v>150245.17047497127</v>
      </c>
      <c r="G9" s="4">
        <v>155771.81087717216</v>
      </c>
      <c r="H9" s="4">
        <v>205263.09952384816</v>
      </c>
      <c r="I9" s="4">
        <v>210370.85927135224</v>
      </c>
      <c r="J9" s="3">
        <v>221358.23237103544</v>
      </c>
      <c r="K9" s="3">
        <v>240447.770864146</v>
      </c>
      <c r="L9" s="3">
        <v>233245.35012006486</v>
      </c>
      <c r="M9" s="3">
        <v>231935.61547276255</v>
      </c>
      <c r="N9" s="3">
        <v>242080.70826331258</v>
      </c>
      <c r="O9" s="3">
        <v>254209.64097104006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1"/>
      <c r="FQ9" s="1"/>
      <c r="FR9" s="1"/>
    </row>
    <row r="10" spans="1:175" ht="15.75" x14ac:dyDescent="0.25">
      <c r="A10" s="12">
        <v>1.4</v>
      </c>
      <c r="B10" s="13" t="s">
        <v>62</v>
      </c>
      <c r="C10" s="4">
        <v>32347.91937195</v>
      </c>
      <c r="D10" s="4">
        <v>32396.759734066516</v>
      </c>
      <c r="E10" s="4">
        <v>32310.711966999879</v>
      </c>
      <c r="F10" s="4">
        <v>32790.293850679438</v>
      </c>
      <c r="G10" s="4">
        <v>32453.491649674659</v>
      </c>
      <c r="H10" s="4">
        <v>32962.022461973917</v>
      </c>
      <c r="I10" s="4">
        <v>33480.422203858892</v>
      </c>
      <c r="J10" s="3">
        <v>34062.25153159981</v>
      </c>
      <c r="K10" s="3">
        <v>35176.395643012926</v>
      </c>
      <c r="L10" s="3">
        <v>35232.422437284426</v>
      </c>
      <c r="M10" s="3">
        <v>41589.396988599525</v>
      </c>
      <c r="N10" s="3">
        <v>44238.164285477229</v>
      </c>
      <c r="O10" s="3">
        <v>46241.382219189232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1"/>
      <c r="FQ10" s="1"/>
      <c r="FR10" s="1"/>
    </row>
    <row r="11" spans="1:175" ht="15.75" x14ac:dyDescent="0.25">
      <c r="A11" s="14" t="s">
        <v>31</v>
      </c>
      <c r="B11" s="13" t="s">
        <v>3</v>
      </c>
      <c r="C11" s="4">
        <v>32930.556799999998</v>
      </c>
      <c r="D11" s="4">
        <v>40570.992882450781</v>
      </c>
      <c r="E11" s="4">
        <v>35876.100986668098</v>
      </c>
      <c r="F11" s="4">
        <v>26955.087910212133</v>
      </c>
      <c r="G11" s="4">
        <v>93738.537533976385</v>
      </c>
      <c r="H11" s="4">
        <v>19880.902298671677</v>
      </c>
      <c r="I11" s="4">
        <v>16131.678453381499</v>
      </c>
      <c r="J11" s="3">
        <v>29808.178350403752</v>
      </c>
      <c r="K11" s="3">
        <v>15404.466057644056</v>
      </c>
      <c r="L11" s="3">
        <v>5427.3710349230314</v>
      </c>
      <c r="M11" s="3">
        <v>13867.532884357966</v>
      </c>
      <c r="N11" s="3">
        <v>20352.888889265909</v>
      </c>
      <c r="O11" s="3">
        <v>22582.661583490495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1"/>
      <c r="FQ11" s="1"/>
      <c r="FR11" s="1"/>
    </row>
    <row r="12" spans="1:175" s="20" customFormat="1" ht="15.75" x14ac:dyDescent="0.25">
      <c r="A12" s="26"/>
      <c r="B12" s="27" t="s">
        <v>28</v>
      </c>
      <c r="C12" s="23">
        <f>C6+C11</f>
        <v>1339277.8107721352</v>
      </c>
      <c r="D12" s="23">
        <f t="shared" ref="D12:N12" si="1">D6+D11</f>
        <v>1289642.4429129336</v>
      </c>
      <c r="E12" s="23">
        <f t="shared" si="1"/>
        <v>1335086.5495622922</v>
      </c>
      <c r="F12" s="23">
        <f t="shared" si="1"/>
        <v>1186205.5555937954</v>
      </c>
      <c r="G12" s="23">
        <f t="shared" si="1"/>
        <v>1548385.9903835359</v>
      </c>
      <c r="H12" s="23">
        <f t="shared" si="1"/>
        <v>1556650.8584186586</v>
      </c>
      <c r="I12" s="23">
        <f t="shared" si="1"/>
        <v>1567869.0590044816</v>
      </c>
      <c r="J12" s="23">
        <f t="shared" si="1"/>
        <v>1697983.6712755098</v>
      </c>
      <c r="K12" s="23">
        <f t="shared" si="1"/>
        <v>1642767.8734185295</v>
      </c>
      <c r="L12" s="23">
        <f t="shared" si="1"/>
        <v>1605967.3717472234</v>
      </c>
      <c r="M12" s="23">
        <f t="shared" si="1"/>
        <v>1658816.0906618964</v>
      </c>
      <c r="N12" s="23">
        <f t="shared" si="1"/>
        <v>1851140.7783102712</v>
      </c>
      <c r="O12" s="23">
        <f t="shared" ref="O12" si="2">O6+O11</f>
        <v>1942225.0953024668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1"/>
      <c r="FQ12" s="21"/>
      <c r="FR12" s="21"/>
    </row>
    <row r="13" spans="1:175" s="1" customFormat="1" ht="15.75" x14ac:dyDescent="0.25">
      <c r="A13" s="10" t="s">
        <v>32</v>
      </c>
      <c r="B13" s="11" t="s">
        <v>4</v>
      </c>
      <c r="C13" s="3">
        <v>797559.93779999996</v>
      </c>
      <c r="D13" s="3">
        <v>743850.69752752234</v>
      </c>
      <c r="E13" s="3">
        <v>760704.7038719689</v>
      </c>
      <c r="F13" s="3">
        <v>784303.64286740473</v>
      </c>
      <c r="G13" s="3">
        <v>907470.87136263063</v>
      </c>
      <c r="H13" s="3">
        <v>914135.63294827554</v>
      </c>
      <c r="I13" s="3">
        <v>942864.80090026674</v>
      </c>
      <c r="J13" s="3">
        <v>925638.5270043849</v>
      </c>
      <c r="K13" s="3">
        <v>865861.43374841497</v>
      </c>
      <c r="L13" s="3">
        <v>1118434.6969882946</v>
      </c>
      <c r="M13" s="3">
        <v>852365.10614074394</v>
      </c>
      <c r="N13" s="3">
        <v>903484.14146564482</v>
      </c>
      <c r="O13" s="3">
        <v>952908.87568148971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S13" s="2"/>
    </row>
    <row r="14" spans="1:175" ht="30" x14ac:dyDescent="0.25">
      <c r="A14" s="14" t="s">
        <v>33</v>
      </c>
      <c r="B14" s="13" t="s">
        <v>5</v>
      </c>
      <c r="C14" s="4">
        <v>616233.40800000005</v>
      </c>
      <c r="D14" s="4">
        <v>731523.25955399533</v>
      </c>
      <c r="E14" s="4">
        <v>755984.91575272405</v>
      </c>
      <c r="F14" s="4">
        <v>518607.42775677383</v>
      </c>
      <c r="G14" s="4">
        <v>884274.42522521783</v>
      </c>
      <c r="H14" s="4">
        <v>941766.85108937242</v>
      </c>
      <c r="I14" s="4">
        <v>1013809.2807181827</v>
      </c>
      <c r="J14" s="3">
        <v>1093489.0330832908</v>
      </c>
      <c r="K14" s="3">
        <v>1078841.5574262706</v>
      </c>
      <c r="L14" s="3">
        <v>1050039.5978538664</v>
      </c>
      <c r="M14" s="3">
        <v>1172930.3239486665</v>
      </c>
      <c r="N14" s="3">
        <v>1286897.8842946892</v>
      </c>
      <c r="O14" s="3">
        <v>1379246.8639179585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3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3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3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1"/>
      <c r="FQ14" s="1"/>
      <c r="FR14" s="1"/>
    </row>
    <row r="15" spans="1:175" ht="15.75" x14ac:dyDescent="0.25">
      <c r="A15" s="14" t="s">
        <v>34</v>
      </c>
      <c r="B15" s="13" t="s">
        <v>6</v>
      </c>
      <c r="C15" s="4">
        <v>652948.66553058894</v>
      </c>
      <c r="D15" s="4">
        <v>639992.68862808438</v>
      </c>
      <c r="E15" s="4">
        <v>707159.79546240775</v>
      </c>
      <c r="F15" s="4">
        <v>673345.95854495885</v>
      </c>
      <c r="G15" s="4">
        <v>689327.99907828099</v>
      </c>
      <c r="H15" s="4">
        <v>783726.00413505267</v>
      </c>
      <c r="I15" s="4">
        <v>819394.21658389061</v>
      </c>
      <c r="J15" s="3">
        <v>818381.8686046988</v>
      </c>
      <c r="K15" s="3">
        <v>860212.95304286585</v>
      </c>
      <c r="L15" s="3">
        <v>729695.44855842774</v>
      </c>
      <c r="M15" s="3">
        <v>811330.03758239793</v>
      </c>
      <c r="N15" s="3">
        <v>901375.07222926873</v>
      </c>
      <c r="O15" s="3">
        <v>945282.50434445427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3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3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3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1"/>
      <c r="FQ15" s="1"/>
      <c r="FR15" s="1"/>
    </row>
    <row r="16" spans="1:175" s="20" customFormat="1" ht="15.75" x14ac:dyDescent="0.25">
      <c r="A16" s="26"/>
      <c r="B16" s="27" t="s">
        <v>29</v>
      </c>
      <c r="C16" s="23">
        <f>+C13+C14+C15</f>
        <v>2066742.011330589</v>
      </c>
      <c r="D16" s="23">
        <f t="shared" ref="D16:L16" si="3">+D13+D14+D15</f>
        <v>2115366.6457096022</v>
      </c>
      <c r="E16" s="23">
        <f t="shared" si="3"/>
        <v>2223849.4150871006</v>
      </c>
      <c r="F16" s="23">
        <f t="shared" si="3"/>
        <v>1976257.0291691374</v>
      </c>
      <c r="G16" s="23">
        <f t="shared" si="3"/>
        <v>2481073.2956661293</v>
      </c>
      <c r="H16" s="23">
        <f t="shared" si="3"/>
        <v>2639628.4881727006</v>
      </c>
      <c r="I16" s="23">
        <f t="shared" si="3"/>
        <v>2776068.29820234</v>
      </c>
      <c r="J16" s="23">
        <f t="shared" si="3"/>
        <v>2837509.4286923744</v>
      </c>
      <c r="K16" s="23">
        <f t="shared" si="3"/>
        <v>2804915.9442175515</v>
      </c>
      <c r="L16" s="23">
        <f t="shared" si="3"/>
        <v>2898169.7434005891</v>
      </c>
      <c r="M16" s="23">
        <f t="shared" ref="M16:N16" si="4">+M13+M14+M15</f>
        <v>2836625.4676718083</v>
      </c>
      <c r="N16" s="23">
        <f t="shared" si="4"/>
        <v>3091757.0979896029</v>
      </c>
      <c r="O16" s="23">
        <f t="shared" ref="O16" si="5">+O13+O14+O15</f>
        <v>3277438.2439439027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2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2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2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1"/>
      <c r="FQ16" s="21"/>
      <c r="FR16" s="21"/>
    </row>
    <row r="17" spans="1:175" s="21" customFormat="1" ht="15.75" x14ac:dyDescent="0.25">
      <c r="A17" s="24" t="s">
        <v>35</v>
      </c>
      <c r="B17" s="25" t="s">
        <v>7</v>
      </c>
      <c r="C17" s="22">
        <f>C18+C19</f>
        <v>667074.20150667301</v>
      </c>
      <c r="D17" s="22">
        <f t="shared" ref="D17:L17" si="6">D18+D19</f>
        <v>751709.40132935822</v>
      </c>
      <c r="E17" s="22">
        <f t="shared" si="6"/>
        <v>787767.01529095357</v>
      </c>
      <c r="F17" s="22">
        <f t="shared" si="6"/>
        <v>765735.15664710593</v>
      </c>
      <c r="G17" s="22">
        <f t="shared" si="6"/>
        <v>857054.2028445428</v>
      </c>
      <c r="H17" s="22">
        <f t="shared" si="6"/>
        <v>911073.10200459196</v>
      </c>
      <c r="I17" s="22">
        <f t="shared" si="6"/>
        <v>1012473.4145453667</v>
      </c>
      <c r="J17" s="22">
        <f t="shared" si="6"/>
        <v>1103135.499531883</v>
      </c>
      <c r="K17" s="22">
        <f t="shared" si="6"/>
        <v>1102206.8966411876</v>
      </c>
      <c r="L17" s="22">
        <f t="shared" si="6"/>
        <v>781600.31019631226</v>
      </c>
      <c r="M17" s="22">
        <f t="shared" ref="M17:N17" si="7">M18+M19</f>
        <v>941257.81405905983</v>
      </c>
      <c r="N17" s="22">
        <f t="shared" si="7"/>
        <v>1098663.9430873063</v>
      </c>
      <c r="O17" s="22">
        <f t="shared" ref="O17" si="8">O18+O19</f>
        <v>1181599.9619648745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S17" s="20"/>
    </row>
    <row r="18" spans="1:175" ht="15.75" x14ac:dyDescent="0.25">
      <c r="A18" s="12">
        <v>6.1</v>
      </c>
      <c r="B18" s="13" t="s">
        <v>8</v>
      </c>
      <c r="C18" s="4">
        <v>590434.27439999999</v>
      </c>
      <c r="D18" s="4">
        <v>678745.71284471627</v>
      </c>
      <c r="E18" s="4">
        <v>718379.2870451546</v>
      </c>
      <c r="F18" s="4">
        <v>699083.60651933902</v>
      </c>
      <c r="G18" s="4">
        <v>789776.44411603187</v>
      </c>
      <c r="H18" s="4">
        <v>842464.63279005128</v>
      </c>
      <c r="I18" s="4">
        <v>933874.15140860993</v>
      </c>
      <c r="J18" s="3">
        <v>1014028.8164198161</v>
      </c>
      <c r="K18" s="3">
        <v>1017468.7966824764</v>
      </c>
      <c r="L18" s="3">
        <v>748783.16915367055</v>
      </c>
      <c r="M18" s="3">
        <v>872851.42685509787</v>
      </c>
      <c r="N18" s="3">
        <v>1004072.2408093958</v>
      </c>
      <c r="O18" s="3">
        <v>1074525.269415664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1"/>
      <c r="FQ18" s="1"/>
      <c r="FR18" s="1"/>
    </row>
    <row r="19" spans="1:175" ht="15.75" x14ac:dyDescent="0.25">
      <c r="A19" s="12">
        <v>6.2</v>
      </c>
      <c r="B19" s="13" t="s">
        <v>9</v>
      </c>
      <c r="C19" s="4">
        <v>76639.927106673029</v>
      </c>
      <c r="D19" s="4">
        <v>72963.688484641942</v>
      </c>
      <c r="E19" s="4">
        <v>69387.728245798993</v>
      </c>
      <c r="F19" s="4">
        <v>66651.550127766954</v>
      </c>
      <c r="G19" s="4">
        <v>67277.758728510933</v>
      </c>
      <c r="H19" s="4">
        <v>68608.469214540659</v>
      </c>
      <c r="I19" s="4">
        <v>78599.263136756679</v>
      </c>
      <c r="J19" s="3">
        <v>89106.683112067025</v>
      </c>
      <c r="K19" s="3">
        <v>84738.099958711173</v>
      </c>
      <c r="L19" s="3">
        <v>32817.141042641764</v>
      </c>
      <c r="M19" s="3">
        <v>68406.387203962018</v>
      </c>
      <c r="N19" s="3">
        <v>94591.702277910648</v>
      </c>
      <c r="O19" s="3">
        <v>107074.69254921061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1"/>
      <c r="FQ19" s="1"/>
      <c r="FR19" s="1"/>
    </row>
    <row r="20" spans="1:175" s="21" customFormat="1" ht="30" x14ac:dyDescent="0.25">
      <c r="A20" s="28" t="s">
        <v>36</v>
      </c>
      <c r="B20" s="29" t="s">
        <v>10</v>
      </c>
      <c r="C20" s="22">
        <f>SUM(C21:C27)</f>
        <v>471746.96453262144</v>
      </c>
      <c r="D20" s="22">
        <f t="shared" ref="D20:N20" si="9">SUM(D21:D27)</f>
        <v>518920.58436384867</v>
      </c>
      <c r="E20" s="22">
        <f t="shared" si="9"/>
        <v>579017.14192268765</v>
      </c>
      <c r="F20" s="22">
        <f t="shared" si="9"/>
        <v>644352.71152541623</v>
      </c>
      <c r="G20" s="22">
        <f t="shared" si="9"/>
        <v>717638.22655646328</v>
      </c>
      <c r="H20" s="22">
        <f t="shared" si="9"/>
        <v>744628.12862383947</v>
      </c>
      <c r="I20" s="22">
        <f t="shared" si="9"/>
        <v>776862.64622550877</v>
      </c>
      <c r="J20" s="22">
        <f t="shared" si="9"/>
        <v>780286.98604528559</v>
      </c>
      <c r="K20" s="22">
        <f t="shared" si="9"/>
        <v>734311.97695141006</v>
      </c>
      <c r="L20" s="22">
        <f t="shared" si="9"/>
        <v>588041.00265943236</v>
      </c>
      <c r="M20" s="22">
        <f t="shared" si="9"/>
        <v>750248.42353782663</v>
      </c>
      <c r="N20" s="22">
        <f t="shared" si="9"/>
        <v>797929.66537685134</v>
      </c>
      <c r="O20" s="22">
        <f t="shared" ref="O20" si="10">SUM(O21:O27)</f>
        <v>851131.61633048858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S20" s="20"/>
    </row>
    <row r="21" spans="1:175" ht="15.75" x14ac:dyDescent="0.25">
      <c r="A21" s="12">
        <v>7.1</v>
      </c>
      <c r="B21" s="13" t="s">
        <v>11</v>
      </c>
      <c r="C21" s="4">
        <v>12315</v>
      </c>
      <c r="D21" s="4">
        <v>13631</v>
      </c>
      <c r="E21" s="4">
        <v>14701</v>
      </c>
      <c r="F21" s="4">
        <v>15500</v>
      </c>
      <c r="G21" s="4">
        <v>16209</v>
      </c>
      <c r="H21" s="4">
        <v>14460</v>
      </c>
      <c r="I21" s="4">
        <v>16231.7463668579</v>
      </c>
      <c r="J21" s="3">
        <v>18983.679390277099</v>
      </c>
      <c r="K21" s="3">
        <v>20532.968039884421</v>
      </c>
      <c r="L21" s="3">
        <v>5184.3679434470623</v>
      </c>
      <c r="M21" s="3">
        <v>6171.8811307629703</v>
      </c>
      <c r="N21" s="3">
        <v>10444.518345175204</v>
      </c>
      <c r="O21" s="3">
        <v>11791.861211702804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1"/>
      <c r="FQ21" s="1"/>
      <c r="FR21" s="1"/>
    </row>
    <row r="22" spans="1:175" ht="15.75" x14ac:dyDescent="0.25">
      <c r="A22" s="12">
        <v>7.2</v>
      </c>
      <c r="B22" s="13" t="s">
        <v>12</v>
      </c>
      <c r="C22" s="4">
        <v>344034.2451</v>
      </c>
      <c r="D22" s="4">
        <v>377592.29580778751</v>
      </c>
      <c r="E22" s="4">
        <v>406862.41111715982</v>
      </c>
      <c r="F22" s="4">
        <v>437526.0814467087</v>
      </c>
      <c r="G22" s="4">
        <v>468433.02320261695</v>
      </c>
      <c r="H22" s="4">
        <v>487372.37968655315</v>
      </c>
      <c r="I22" s="4">
        <v>513692.52526273683</v>
      </c>
      <c r="J22" s="3">
        <v>543465.88792924944</v>
      </c>
      <c r="K22" s="3">
        <v>469144.11272230436</v>
      </c>
      <c r="L22" s="3">
        <v>337869.33116925962</v>
      </c>
      <c r="M22" s="3">
        <v>481297.07598012494</v>
      </c>
      <c r="N22" s="3">
        <v>489560.91579268826</v>
      </c>
      <c r="O22" s="3">
        <v>526574.83044072683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1"/>
      <c r="FQ22" s="1"/>
      <c r="FR22" s="1"/>
    </row>
    <row r="23" spans="1:175" ht="15.75" x14ac:dyDescent="0.25">
      <c r="A23" s="12">
        <v>7.3</v>
      </c>
      <c r="B23" s="13" t="s">
        <v>13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1"/>
      <c r="FQ23" s="1"/>
      <c r="FR23" s="1"/>
    </row>
    <row r="24" spans="1:175" ht="15.75" x14ac:dyDescent="0.25">
      <c r="A24" s="12">
        <v>7.4</v>
      </c>
      <c r="B24" s="13" t="s">
        <v>14</v>
      </c>
      <c r="C24" s="4">
        <v>7900.1354000000001</v>
      </c>
      <c r="D24" s="4">
        <v>8573.3006585667717</v>
      </c>
      <c r="E24" s="4">
        <v>9305.9695779178801</v>
      </c>
      <c r="F24" s="4">
        <v>17433.504884156202</v>
      </c>
      <c r="G24" s="4">
        <v>29049.320950113655</v>
      </c>
      <c r="H24" s="4">
        <v>25465.027316920619</v>
      </c>
      <c r="I24" s="4">
        <v>25616.316258500308</v>
      </c>
      <c r="J24" s="3">
        <v>13217.436300566445</v>
      </c>
      <c r="K24" s="3">
        <v>20166.581898967772</v>
      </c>
      <c r="L24" s="3">
        <v>17745.4631885905</v>
      </c>
      <c r="M24" s="3">
        <v>22501.074778627</v>
      </c>
      <c r="N24" s="3">
        <v>27060.025314806757</v>
      </c>
      <c r="O24" s="3">
        <v>27948.200022371933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1"/>
      <c r="FQ24" s="1"/>
      <c r="FR24" s="1"/>
    </row>
    <row r="25" spans="1:175" ht="15.75" x14ac:dyDescent="0.25">
      <c r="A25" s="12">
        <v>7.5</v>
      </c>
      <c r="B25" s="13" t="s">
        <v>15</v>
      </c>
      <c r="C25" s="4">
        <v>625.66549999999995</v>
      </c>
      <c r="D25" s="4">
        <v>687.12170882522241</v>
      </c>
      <c r="E25" s="4">
        <v>740.24486463943913</v>
      </c>
      <c r="F25" s="4">
        <v>795.68567303933196</v>
      </c>
      <c r="G25" s="4">
        <v>850.65218777990503</v>
      </c>
      <c r="H25" s="4">
        <v>11009.530506413648</v>
      </c>
      <c r="I25" s="4">
        <v>10366.651997052397</v>
      </c>
      <c r="J25" s="3">
        <v>10114.609975710266</v>
      </c>
      <c r="K25" s="3">
        <v>9671.4448630022616</v>
      </c>
      <c r="L25" s="3">
        <v>4957.8248910575276</v>
      </c>
      <c r="M25" s="3">
        <v>3363.9999828131981</v>
      </c>
      <c r="N25" s="3">
        <v>5610.6916554279596</v>
      </c>
      <c r="O25" s="3">
        <v>5997.4071416676252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1"/>
      <c r="FQ25" s="1"/>
      <c r="FR25" s="1"/>
    </row>
    <row r="26" spans="1:175" ht="15.75" x14ac:dyDescent="0.25">
      <c r="A26" s="12">
        <v>7.6</v>
      </c>
      <c r="B26" s="13" t="s">
        <v>16</v>
      </c>
      <c r="C26" s="4">
        <v>0</v>
      </c>
      <c r="D26" s="4">
        <v>1.8608309995465413</v>
      </c>
      <c r="E26" s="4">
        <v>1.7373064866412746</v>
      </c>
      <c r="F26" s="4">
        <v>1.6897600540723217</v>
      </c>
      <c r="G26" s="4">
        <v>1.5926092642233398</v>
      </c>
      <c r="H26" s="4">
        <v>1.6057038900698486</v>
      </c>
      <c r="I26" s="4">
        <v>13.003487412887372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1"/>
      <c r="FQ26" s="1"/>
      <c r="FR26" s="1"/>
    </row>
    <row r="27" spans="1:175" ht="30" x14ac:dyDescent="0.25">
      <c r="A27" s="12">
        <v>7.7</v>
      </c>
      <c r="B27" s="13" t="s">
        <v>17</v>
      </c>
      <c r="C27" s="4">
        <v>106871.91853262141</v>
      </c>
      <c r="D27" s="4">
        <v>118435.00535766962</v>
      </c>
      <c r="E27" s="4">
        <v>147405.77905648382</v>
      </c>
      <c r="F27" s="4">
        <v>173095.74976145788</v>
      </c>
      <c r="G27" s="4">
        <v>203094.63760668851</v>
      </c>
      <c r="H27" s="4">
        <v>206319.58541006196</v>
      </c>
      <c r="I27" s="4">
        <v>210942.40285294835</v>
      </c>
      <c r="J27" s="3">
        <v>194505.37244948227</v>
      </c>
      <c r="K27" s="3">
        <v>214796.86942725122</v>
      </c>
      <c r="L27" s="3">
        <v>222284.0154670777</v>
      </c>
      <c r="M27" s="3">
        <v>236914.39166549855</v>
      </c>
      <c r="N27" s="3">
        <v>265253.51426875329</v>
      </c>
      <c r="O27" s="3">
        <v>278819.31751401926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1"/>
      <c r="FQ27" s="1"/>
      <c r="FR27" s="1"/>
    </row>
    <row r="28" spans="1:175" ht="15.75" x14ac:dyDescent="0.25">
      <c r="A28" s="14" t="s">
        <v>37</v>
      </c>
      <c r="B28" s="13" t="s">
        <v>18</v>
      </c>
      <c r="C28" s="4">
        <v>226052</v>
      </c>
      <c r="D28" s="4">
        <v>258493</v>
      </c>
      <c r="E28" s="4">
        <v>313041</v>
      </c>
      <c r="F28" s="4">
        <v>356023</v>
      </c>
      <c r="G28" s="4">
        <v>420822</v>
      </c>
      <c r="H28" s="4">
        <v>438378</v>
      </c>
      <c r="I28" s="4">
        <v>350751.31322311901</v>
      </c>
      <c r="J28" s="3">
        <v>370642.52033970901</v>
      </c>
      <c r="K28" s="3">
        <v>405184.7593166781</v>
      </c>
      <c r="L28" s="3">
        <v>441747.52235130552</v>
      </c>
      <c r="M28" s="3">
        <v>415037.85505067499</v>
      </c>
      <c r="N28" s="3">
        <v>444805.54037659947</v>
      </c>
      <c r="O28" s="3">
        <v>470381.85894825397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1"/>
      <c r="FQ28" s="1"/>
      <c r="FR28" s="1"/>
    </row>
    <row r="29" spans="1:175" ht="30" x14ac:dyDescent="0.25">
      <c r="A29" s="14" t="s">
        <v>38</v>
      </c>
      <c r="B29" s="13" t="s">
        <v>19</v>
      </c>
      <c r="C29" s="4">
        <v>948347.78235482844</v>
      </c>
      <c r="D29" s="4">
        <v>985841.31501653988</v>
      </c>
      <c r="E29" s="4">
        <v>1037646.0616408807</v>
      </c>
      <c r="F29" s="4">
        <v>1069698.7824773982</v>
      </c>
      <c r="G29" s="4">
        <v>1064816.421021071</v>
      </c>
      <c r="H29" s="4">
        <v>1124020.7017275994</v>
      </c>
      <c r="I29" s="4">
        <v>1160469.6273174938</v>
      </c>
      <c r="J29" s="3">
        <v>1147496.612160485</v>
      </c>
      <c r="K29" s="3">
        <v>1169603.1052407401</v>
      </c>
      <c r="L29" s="3">
        <v>1132358.7945696588</v>
      </c>
      <c r="M29" s="3">
        <v>1189454.8653219854</v>
      </c>
      <c r="N29" s="3">
        <v>1242460.2422653048</v>
      </c>
      <c r="O29" s="3">
        <v>1304715.8711673047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1"/>
      <c r="FQ29" s="1"/>
      <c r="FR29" s="1"/>
    </row>
    <row r="30" spans="1:175" ht="15.75" x14ac:dyDescent="0.25">
      <c r="A30" s="14" t="s">
        <v>39</v>
      </c>
      <c r="B30" s="13" t="s">
        <v>54</v>
      </c>
      <c r="C30" s="4">
        <v>1127470</v>
      </c>
      <c r="D30" s="4">
        <v>1135766.2195121953</v>
      </c>
      <c r="E30" s="4">
        <v>1060599.4319096124</v>
      </c>
      <c r="F30" s="4">
        <v>1054918.7161670842</v>
      </c>
      <c r="G30" s="4">
        <v>1293913.417810308</v>
      </c>
      <c r="H30" s="4">
        <v>1280156.5928338761</v>
      </c>
      <c r="I30" s="4">
        <v>1373686.6334177766</v>
      </c>
      <c r="J30" s="3">
        <v>1833496.2962776772</v>
      </c>
      <c r="K30" s="3">
        <v>1809250.7840957113</v>
      </c>
      <c r="L30" s="3">
        <v>1904898.6835183315</v>
      </c>
      <c r="M30" s="3">
        <v>1988485.6999948719</v>
      </c>
      <c r="N30" s="3">
        <v>2252226.9163518962</v>
      </c>
      <c r="O30" s="3">
        <v>2360538.0538809071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1"/>
      <c r="FQ30" s="1"/>
      <c r="FR30" s="1"/>
    </row>
    <row r="31" spans="1:175" ht="15.75" x14ac:dyDescent="0.25">
      <c r="A31" s="14" t="s">
        <v>40</v>
      </c>
      <c r="B31" s="13" t="s">
        <v>20</v>
      </c>
      <c r="C31" s="4">
        <v>629362.03773837606</v>
      </c>
      <c r="D31" s="4">
        <v>643986.66208986309</v>
      </c>
      <c r="E31" s="4">
        <v>735172.75980028359</v>
      </c>
      <c r="F31" s="4">
        <v>726986.33562943933</v>
      </c>
      <c r="G31" s="4">
        <v>755313.47360730637</v>
      </c>
      <c r="H31" s="4">
        <v>772645.03929734044</v>
      </c>
      <c r="I31" s="4">
        <v>826962.12682021817</v>
      </c>
      <c r="J31" s="3">
        <v>915828.38116468186</v>
      </c>
      <c r="K31" s="3">
        <v>929641.91600524774</v>
      </c>
      <c r="L31" s="3">
        <v>856107.07454374293</v>
      </c>
      <c r="M31" s="3">
        <v>922203.55397957424</v>
      </c>
      <c r="N31" s="3">
        <v>1031628.4234713644</v>
      </c>
      <c r="O31" s="3">
        <v>1119345.4724244953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1"/>
      <c r="FQ31" s="1"/>
      <c r="FR31" s="1"/>
    </row>
    <row r="32" spans="1:175" s="20" customFormat="1" ht="15.75" x14ac:dyDescent="0.25">
      <c r="A32" s="26"/>
      <c r="B32" s="27" t="s">
        <v>30</v>
      </c>
      <c r="C32" s="23">
        <f>C17+C20+C28+C29+C30+C31</f>
        <v>4070052.9861324988</v>
      </c>
      <c r="D32" s="23">
        <f t="shared" ref="D32:F32" si="11">D17+D20+D28+D29+D30+D31</f>
        <v>4294717.182311805</v>
      </c>
      <c r="E32" s="23">
        <f t="shared" si="11"/>
        <v>4513243.410564418</v>
      </c>
      <c r="F32" s="23">
        <f t="shared" si="11"/>
        <v>4617714.702446443</v>
      </c>
      <c r="G32" s="23">
        <f t="shared" ref="G32:H32" si="12">G17+G20+G28+G29+G30+G31</f>
        <v>5109557.7418396911</v>
      </c>
      <c r="H32" s="23">
        <f t="shared" si="12"/>
        <v>5270901.5644872468</v>
      </c>
      <c r="I32" s="23">
        <f t="shared" ref="I32:K32" si="13">I17+I20+I28+I29+I30+I31</f>
        <v>5501205.7615494821</v>
      </c>
      <c r="J32" s="23">
        <f t="shared" si="13"/>
        <v>6150886.2955197217</v>
      </c>
      <c r="K32" s="23">
        <f t="shared" si="13"/>
        <v>6150199.4382509738</v>
      </c>
      <c r="L32" s="23">
        <f t="shared" ref="L32:M32" si="14">L17+L20+L28+L29+L30+L31</f>
        <v>5704753.3878387827</v>
      </c>
      <c r="M32" s="23">
        <f t="shared" si="14"/>
        <v>6206688.2119439933</v>
      </c>
      <c r="N32" s="23">
        <f t="shared" ref="N32" si="15">N17+N20+N28+N29+N30+N31</f>
        <v>6867714.7309293216</v>
      </c>
      <c r="O32" s="23">
        <f t="shared" ref="O32" si="16">O17+O20+O28+O29+O30+O31</f>
        <v>7287712.8347163247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1"/>
      <c r="FQ32" s="21"/>
      <c r="FR32" s="21"/>
    </row>
    <row r="33" spans="1:175" s="21" customFormat="1" ht="15.75" x14ac:dyDescent="0.25">
      <c r="A33" s="24" t="s">
        <v>27</v>
      </c>
      <c r="B33" s="30" t="s">
        <v>41</v>
      </c>
      <c r="C33" s="22">
        <f>C6+C11+C13+C14+C15+C17+C20+C28+C29+C30+C31</f>
        <v>7476072.8082352234</v>
      </c>
      <c r="D33" s="22">
        <f>D6+D11+D13+D14+D15+D17+D20+D28+D29+D30+D31</f>
        <v>7699726.2709343405</v>
      </c>
      <c r="E33" s="22">
        <f>E6+E11+E13+E14+E15+E17+E20+E28+E29+E30+E31</f>
        <v>8072179.3752138102</v>
      </c>
      <c r="F33" s="22">
        <f>F6+F11+F13+F14+F15+F17+F20+F28+F29+F30+F31</f>
        <v>7780177.2872093758</v>
      </c>
      <c r="G33" s="22">
        <f t="shared" ref="G33:H33" si="17">G6+G11+G13+G14+G15+G17+G20+G28+G29+G30+G31</f>
        <v>9139017.027889356</v>
      </c>
      <c r="H33" s="22">
        <f t="shared" si="17"/>
        <v>9467180.9110786077</v>
      </c>
      <c r="I33" s="22">
        <f t="shared" ref="I33:K33" si="18">I6+I11+I13+I14+I15+I17+I20+I28+I29+I30+I31</f>
        <v>9845143.1187563036</v>
      </c>
      <c r="J33" s="22">
        <f t="shared" si="18"/>
        <v>10686379.395487607</v>
      </c>
      <c r="K33" s="22">
        <f t="shared" si="18"/>
        <v>10597883.255887056</v>
      </c>
      <c r="L33" s="22">
        <f t="shared" ref="L33:M33" si="19">L6+L11+L13+L14+L15+L17+L20+L28+L29+L30+L31</f>
        <v>10208890.502986597</v>
      </c>
      <c r="M33" s="22">
        <f t="shared" si="19"/>
        <v>10702129.770277696</v>
      </c>
      <c r="N33" s="22">
        <f t="shared" ref="N33" si="20">N6+N11+N13+N14+N15+N17+N20+N28+N29+N30+N31</f>
        <v>11810612.607229197</v>
      </c>
      <c r="O33" s="22">
        <f t="shared" ref="O33" si="21">O6+O11+O13+O14+O15+O17+O20+O28+O29+O30+O31</f>
        <v>12507376.173962694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S33" s="20"/>
    </row>
    <row r="34" spans="1:175" ht="15.75" x14ac:dyDescent="0.25">
      <c r="A34" s="15" t="s">
        <v>43</v>
      </c>
      <c r="B34" s="16" t="s">
        <v>25</v>
      </c>
      <c r="C34" s="4">
        <v>349482</v>
      </c>
      <c r="D34" s="4">
        <v>376931</v>
      </c>
      <c r="E34" s="4">
        <v>438000</v>
      </c>
      <c r="F34" s="4">
        <v>457034</v>
      </c>
      <c r="G34" s="4">
        <v>561117</v>
      </c>
      <c r="H34" s="4">
        <v>553106</v>
      </c>
      <c r="I34" s="4">
        <v>817271</v>
      </c>
      <c r="J34" s="3">
        <v>819817.00000000012</v>
      </c>
      <c r="K34" s="3">
        <v>794025.00000000012</v>
      </c>
      <c r="L34" s="3">
        <v>1031125</v>
      </c>
      <c r="M34" s="3">
        <v>838109</v>
      </c>
      <c r="N34" s="3">
        <v>1094850</v>
      </c>
      <c r="O34" s="3">
        <v>1334857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</row>
    <row r="35" spans="1:175" ht="15.75" x14ac:dyDescent="0.25">
      <c r="A35" s="15" t="s">
        <v>44</v>
      </c>
      <c r="B35" s="16" t="s">
        <v>24</v>
      </c>
      <c r="C35" s="4"/>
      <c r="D35" s="4"/>
      <c r="E35" s="4"/>
      <c r="F35" s="4"/>
      <c r="G35" s="4"/>
      <c r="H35" s="4"/>
      <c r="I35" s="4"/>
      <c r="J35" s="3"/>
      <c r="K35" s="3"/>
      <c r="L35" s="3"/>
      <c r="M35" s="3"/>
      <c r="N35" s="3"/>
      <c r="O35" s="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</row>
    <row r="36" spans="1:175" s="20" customFormat="1" ht="15.75" x14ac:dyDescent="0.25">
      <c r="A36" s="31" t="s">
        <v>45</v>
      </c>
      <c r="B36" s="32" t="s">
        <v>55</v>
      </c>
      <c r="C36" s="23">
        <f>C33+C34-C35</f>
        <v>7825554.8082352234</v>
      </c>
      <c r="D36" s="23">
        <f t="shared" ref="D36:N36" si="22">D33+D34-D35</f>
        <v>8076657.2709343405</v>
      </c>
      <c r="E36" s="23">
        <f t="shared" si="22"/>
        <v>8510179.3752138093</v>
      </c>
      <c r="F36" s="23">
        <f t="shared" si="22"/>
        <v>8237211.2872093758</v>
      </c>
      <c r="G36" s="23">
        <f t="shared" si="22"/>
        <v>9700134.027889356</v>
      </c>
      <c r="H36" s="23">
        <f t="shared" si="22"/>
        <v>10020286.911078608</v>
      </c>
      <c r="I36" s="23">
        <f t="shared" si="22"/>
        <v>10662414.118756304</v>
      </c>
      <c r="J36" s="23">
        <f t="shared" si="22"/>
        <v>11506196.395487607</v>
      </c>
      <c r="K36" s="23">
        <f t="shared" si="22"/>
        <v>11391908.255887056</v>
      </c>
      <c r="L36" s="23">
        <f t="shared" si="22"/>
        <v>11240015.502986597</v>
      </c>
      <c r="M36" s="23">
        <f t="shared" si="22"/>
        <v>11540238.770277696</v>
      </c>
      <c r="N36" s="23">
        <f t="shared" si="22"/>
        <v>12905462.607229197</v>
      </c>
      <c r="O36" s="23">
        <f t="shared" ref="O36" si="23">O33+O34-O35</f>
        <v>13842233.173962694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</row>
    <row r="37" spans="1:175" s="20" customFormat="1" ht="15.75" x14ac:dyDescent="0.25">
      <c r="A37" s="31" t="s">
        <v>46</v>
      </c>
      <c r="B37" s="32" t="s">
        <v>42</v>
      </c>
      <c r="C37" s="23">
        <f>GSVA_cur!C37</f>
        <v>126160</v>
      </c>
      <c r="D37" s="23">
        <f>GSVA_cur!D37</f>
        <v>127440</v>
      </c>
      <c r="E37" s="23">
        <f>GSVA_cur!E37</f>
        <v>128730</v>
      </c>
      <c r="F37" s="23">
        <f>GSVA_cur!F37</f>
        <v>130020</v>
      </c>
      <c r="G37" s="23">
        <f>GSVA_cur!G37</f>
        <v>131300</v>
      </c>
      <c r="H37" s="23">
        <f>GSVA_cur!H37</f>
        <v>132440</v>
      </c>
      <c r="I37" s="23">
        <f>GSVA_cur!I37</f>
        <v>133480</v>
      </c>
      <c r="J37" s="23">
        <f>GSVA_cur!J37</f>
        <v>134530</v>
      </c>
      <c r="K37" s="23">
        <f>GSVA_cur!K37</f>
        <v>132630</v>
      </c>
      <c r="L37" s="23">
        <f>GSVA_cur!L37</f>
        <v>133650</v>
      </c>
      <c r="M37" s="23">
        <f>GSVA_cur!M37</f>
        <v>134650</v>
      </c>
      <c r="N37" s="23">
        <f>GSVA_cur!N37</f>
        <v>135620</v>
      </c>
      <c r="O37" s="23">
        <f>GSVA_cur!O37</f>
        <v>136600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</row>
    <row r="38" spans="1:175" s="20" customFormat="1" ht="15.75" x14ac:dyDescent="0.25">
      <c r="A38" s="31" t="s">
        <v>47</v>
      </c>
      <c r="B38" s="32" t="s">
        <v>58</v>
      </c>
      <c r="C38" s="23">
        <f>C36/C37*1000</f>
        <v>62028.811098884144</v>
      </c>
      <c r="D38" s="23">
        <f t="shared" ref="D38:N38" si="24">D36/D37*1000</f>
        <v>63376.155609968147</v>
      </c>
      <c r="E38" s="23">
        <f t="shared" si="24"/>
        <v>66108.749904558455</v>
      </c>
      <c r="F38" s="23">
        <f t="shared" si="24"/>
        <v>63353.417068215473</v>
      </c>
      <c r="G38" s="23">
        <f t="shared" si="24"/>
        <v>73877.6392070781</v>
      </c>
      <c r="H38" s="23">
        <f t="shared" si="24"/>
        <v>75659.067585915196</v>
      </c>
      <c r="I38" s="23">
        <f t="shared" si="24"/>
        <v>79880.237629280076</v>
      </c>
      <c r="J38" s="23">
        <f t="shared" si="24"/>
        <v>85528.851523731559</v>
      </c>
      <c r="K38" s="23">
        <f t="shared" si="24"/>
        <v>85892.394299080566</v>
      </c>
      <c r="L38" s="23">
        <f t="shared" si="24"/>
        <v>84100.377874946469</v>
      </c>
      <c r="M38" s="23">
        <f t="shared" si="24"/>
        <v>85705.449463629382</v>
      </c>
      <c r="N38" s="23">
        <f t="shared" si="24"/>
        <v>95158.992827231952</v>
      </c>
      <c r="O38" s="23">
        <f t="shared" ref="O38" si="25">O36/O37*1000</f>
        <v>101334.06423105924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K38" s="23"/>
      <c r="BL38" s="23"/>
      <c r="BM38" s="23"/>
      <c r="BN38" s="23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</row>
    <row r="39" spans="1:175" x14ac:dyDescent="0.25">
      <c r="A39" s="19"/>
      <c r="B39" s="2" t="s">
        <v>77</v>
      </c>
    </row>
    <row r="40" spans="1:175" x14ac:dyDescent="0.25">
      <c r="B40" s="19" t="s">
        <v>76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2" max="1048575" man="1"/>
    <brk id="38" max="1048575" man="1"/>
    <brk id="102" max="95" man="1"/>
    <brk id="138" max="1048575" man="1"/>
    <brk id="162" max="1048575" man="1"/>
    <brk id="170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W40"/>
  <sheetViews>
    <sheetView zoomScale="71" zoomScaleNormal="71" zoomScaleSheetLayoutView="100" workbookViewId="0">
      <pane xSplit="2" ySplit="5" topLeftCell="C27" activePane="bottomRight" state="frozen"/>
      <selection activeCell="P1" sqref="P1:BC1048576"/>
      <selection pane="topRight" activeCell="P1" sqref="P1:BC1048576"/>
      <selection pane="bottomLeft" activeCell="P1" sqref="P1:BC1048576"/>
      <selection pane="bottomRight" activeCell="P1" sqref="P1:BC1048576"/>
    </sheetView>
  </sheetViews>
  <sheetFormatPr defaultColWidth="8.85546875" defaultRowHeight="15" x14ac:dyDescent="0.25"/>
  <cols>
    <col min="1" max="1" width="11" style="2" customWidth="1"/>
    <col min="2" max="2" width="30.7109375" style="2" customWidth="1"/>
    <col min="3" max="9" width="13.85546875" style="2" customWidth="1"/>
    <col min="10" max="15" width="13.85546875" style="1" customWidth="1"/>
    <col min="16" max="42" width="9.140625" style="2" customWidth="1"/>
    <col min="43" max="43" width="12.42578125" style="2" customWidth="1"/>
    <col min="44" max="65" width="9.140625" style="2" customWidth="1"/>
    <col min="66" max="66" width="12.140625" style="2" customWidth="1"/>
    <col min="67" max="70" width="9.140625" style="2" customWidth="1"/>
    <col min="71" max="75" width="9.140625" style="2" hidden="1" customWidth="1"/>
    <col min="76" max="76" width="9.140625" style="2" customWidth="1"/>
    <col min="77" max="81" width="9.140625" style="2" hidden="1" customWidth="1"/>
    <col min="82" max="82" width="9.140625" style="2" customWidth="1"/>
    <col min="83" max="87" width="9.140625" style="2" hidden="1" customWidth="1"/>
    <col min="88" max="88" width="9.140625" style="2" customWidth="1"/>
    <col min="89" max="93" width="9.140625" style="2" hidden="1" customWidth="1"/>
    <col min="94" max="94" width="9.140625" style="2" customWidth="1"/>
    <col min="95" max="99" width="9.140625" style="2" hidden="1" customWidth="1"/>
    <col min="100" max="100" width="9.140625" style="1" customWidth="1"/>
    <col min="101" max="105" width="9.140625" style="1" hidden="1" customWidth="1"/>
    <col min="106" max="106" width="9.140625" style="1" customWidth="1"/>
    <col min="107" max="111" width="9.140625" style="1" hidden="1" customWidth="1"/>
    <col min="112" max="112" width="9.140625" style="1" customWidth="1"/>
    <col min="113" max="117" width="9.140625" style="1" hidden="1" customWidth="1"/>
    <col min="118" max="118" width="9.140625" style="1" customWidth="1"/>
    <col min="119" max="148" width="9.140625" style="2" customWidth="1"/>
    <col min="149" max="149" width="9.140625" style="2" hidden="1" customWidth="1"/>
    <col min="150" max="157" width="9.140625" style="2" customWidth="1"/>
    <col min="158" max="158" width="9.140625" style="2" hidden="1" customWidth="1"/>
    <col min="159" max="163" width="9.140625" style="2" customWidth="1"/>
    <col min="164" max="164" width="9.140625" style="2" hidden="1" customWidth="1"/>
    <col min="165" max="174" width="9.140625" style="2" customWidth="1"/>
    <col min="175" max="178" width="8.85546875" style="2"/>
    <col min="179" max="179" width="12.7109375" style="2" bestFit="1" customWidth="1"/>
    <col min="180" max="16384" width="8.85546875" style="2"/>
  </cols>
  <sheetData>
    <row r="1" spans="1:179" ht="18.75" x14ac:dyDescent="0.3">
      <c r="A1" s="2" t="s">
        <v>53</v>
      </c>
      <c r="B1" s="5" t="s">
        <v>66</v>
      </c>
    </row>
    <row r="2" spans="1:179" ht="15.75" x14ac:dyDescent="0.25">
      <c r="A2" s="6" t="s">
        <v>50</v>
      </c>
      <c r="I2" s="2" t="str">
        <f>[1]GSVA_cur!$I$3</f>
        <v>As on 01.08.2024</v>
      </c>
    </row>
    <row r="3" spans="1:179" ht="15.75" x14ac:dyDescent="0.25">
      <c r="A3" s="6"/>
    </row>
    <row r="4" spans="1:179" ht="15.75" x14ac:dyDescent="0.25">
      <c r="A4" s="6"/>
      <c r="E4" s="7"/>
      <c r="F4" s="7" t="s">
        <v>57</v>
      </c>
      <c r="G4" s="7"/>
      <c r="H4" s="7"/>
      <c r="I4" s="7"/>
    </row>
    <row r="5" spans="1:179" ht="15.75" x14ac:dyDescent="0.25">
      <c r="A5" s="8" t="s">
        <v>0</v>
      </c>
      <c r="B5" s="9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2" t="s">
        <v>65</v>
      </c>
      <c r="H5" s="2" t="s">
        <v>67</v>
      </c>
      <c r="I5" s="2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79" s="21" customFormat="1" ht="15.75" x14ac:dyDescent="0.25">
      <c r="A6" s="24" t="s">
        <v>26</v>
      </c>
      <c r="B6" s="25" t="s">
        <v>2</v>
      </c>
      <c r="C6" s="22">
        <f>SUM(C7:C10)</f>
        <v>1122697.2539721353</v>
      </c>
      <c r="D6" s="22">
        <f t="shared" ref="D6:O6" si="0">SUM(D7:D10)</f>
        <v>1357123.6538917683</v>
      </c>
      <c r="E6" s="22">
        <f t="shared" si="0"/>
        <v>1456513.4451634572</v>
      </c>
      <c r="F6" s="22">
        <f t="shared" si="0"/>
        <v>1229021.7915145112</v>
      </c>
      <c r="G6" s="22">
        <f t="shared" si="0"/>
        <v>1818814.7434536542</v>
      </c>
      <c r="H6" s="22">
        <f t="shared" si="0"/>
        <v>2034783.9151423739</v>
      </c>
      <c r="I6" s="22">
        <f t="shared" si="0"/>
        <v>2133439.4064225513</v>
      </c>
      <c r="J6" s="22">
        <f t="shared" si="0"/>
        <v>2289648.9411791558</v>
      </c>
      <c r="K6" s="22">
        <f t="shared" si="0"/>
        <v>2395148.7335626408</v>
      </c>
      <c r="L6" s="22">
        <f t="shared" si="0"/>
        <v>2356498.2458364479</v>
      </c>
      <c r="M6" s="22">
        <f t="shared" si="0"/>
        <v>2842381.3679507733</v>
      </c>
      <c r="N6" s="22">
        <f t="shared" si="0"/>
        <v>3113910.5658325874</v>
      </c>
      <c r="O6" s="22">
        <f t="shared" si="0"/>
        <v>3381519.8065662174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W6" s="20"/>
    </row>
    <row r="7" spans="1:179" ht="15.75" x14ac:dyDescent="0.25">
      <c r="A7" s="12">
        <v>1.1000000000000001</v>
      </c>
      <c r="B7" s="13" t="s">
        <v>59</v>
      </c>
      <c r="C7" s="4">
        <v>623141.608600365</v>
      </c>
      <c r="D7" s="4">
        <v>834921.64280526515</v>
      </c>
      <c r="E7" s="4">
        <v>944477.04837952135</v>
      </c>
      <c r="F7" s="4">
        <v>618538.44784542953</v>
      </c>
      <c r="G7" s="4">
        <v>1050869.5659851311</v>
      </c>
      <c r="H7" s="4">
        <v>1136183.3549383008</v>
      </c>
      <c r="I7" s="4">
        <v>1155862.5872362168</v>
      </c>
      <c r="J7" s="3">
        <v>1224000.5354670146</v>
      </c>
      <c r="K7" s="3">
        <v>1273014.4324977098</v>
      </c>
      <c r="L7" s="3">
        <v>1203712.252733974</v>
      </c>
      <c r="M7" s="3">
        <v>1532473.8916401416</v>
      </c>
      <c r="N7" s="3">
        <v>1516822.0987600842</v>
      </c>
      <c r="O7" s="3">
        <v>1610698.7515362108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1"/>
      <c r="FU7" s="1"/>
      <c r="FV7" s="1"/>
    </row>
    <row r="8" spans="1:179" ht="15.75" x14ac:dyDescent="0.25">
      <c r="A8" s="12">
        <v>1.2</v>
      </c>
      <c r="B8" s="13" t="s">
        <v>60</v>
      </c>
      <c r="C8" s="4">
        <v>337949.10016853822</v>
      </c>
      <c r="D8" s="4">
        <v>339243.60643596342</v>
      </c>
      <c r="E8" s="4">
        <v>338305.94586524129</v>
      </c>
      <c r="F8" s="4">
        <v>423296.38124629174</v>
      </c>
      <c r="G8" s="4">
        <v>571301.58733165183</v>
      </c>
      <c r="H8" s="4">
        <v>650876.91343977011</v>
      </c>
      <c r="I8" s="4">
        <v>724597.36677342001</v>
      </c>
      <c r="J8" s="3">
        <v>797466.43659377482</v>
      </c>
      <c r="K8" s="3">
        <v>831004.19503356912</v>
      </c>
      <c r="L8" s="3">
        <v>868725.51334334887</v>
      </c>
      <c r="M8" s="3">
        <v>949458.72745838459</v>
      </c>
      <c r="N8" s="3">
        <v>1112485.2426113326</v>
      </c>
      <c r="O8" s="3">
        <v>1256765.5947065686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1"/>
      <c r="FU8" s="1"/>
      <c r="FV8" s="1"/>
    </row>
    <row r="9" spans="1:179" ht="15.75" x14ac:dyDescent="0.25">
      <c r="A9" s="12">
        <v>1.3</v>
      </c>
      <c r="B9" s="13" t="s">
        <v>61</v>
      </c>
      <c r="C9" s="4">
        <v>133060.62583128194</v>
      </c>
      <c r="D9" s="4">
        <v>152457.34266393329</v>
      </c>
      <c r="E9" s="4">
        <v>142968.44559138073</v>
      </c>
      <c r="F9" s="4">
        <v>154527.03369477225</v>
      </c>
      <c r="G9" s="4">
        <v>160805.58227218894</v>
      </c>
      <c r="H9" s="4">
        <v>211001.85545607633</v>
      </c>
      <c r="I9" s="4">
        <v>215335.11613480316</v>
      </c>
      <c r="J9" s="3">
        <v>228779.04142827369</v>
      </c>
      <c r="K9" s="3">
        <v>249163.85062661133</v>
      </c>
      <c r="L9" s="3">
        <v>241384.38856844348</v>
      </c>
      <c r="M9" s="3">
        <v>297275.03304659034</v>
      </c>
      <c r="N9" s="3">
        <v>416430.81796832685</v>
      </c>
      <c r="O9" s="3">
        <v>439093.22826513089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1"/>
      <c r="FU9" s="1"/>
      <c r="FV9" s="1"/>
    </row>
    <row r="10" spans="1:179" ht="15.75" x14ac:dyDescent="0.25">
      <c r="A10" s="12">
        <v>1.4</v>
      </c>
      <c r="B10" s="13" t="s">
        <v>62</v>
      </c>
      <c r="C10" s="4">
        <v>28545.91937195</v>
      </c>
      <c r="D10" s="4">
        <v>30501.061986606248</v>
      </c>
      <c r="E10" s="4">
        <v>30762.005327313724</v>
      </c>
      <c r="F10" s="4">
        <v>32659.928728017789</v>
      </c>
      <c r="G10" s="4">
        <v>35838.007864682499</v>
      </c>
      <c r="H10" s="4">
        <v>36721.791308226449</v>
      </c>
      <c r="I10" s="4">
        <v>37644.336278111157</v>
      </c>
      <c r="J10" s="3">
        <v>39402.927690092925</v>
      </c>
      <c r="K10" s="3">
        <v>41966.255404750751</v>
      </c>
      <c r="L10" s="3">
        <v>42676.091190681793</v>
      </c>
      <c r="M10" s="3">
        <v>63173.715805656524</v>
      </c>
      <c r="N10" s="3">
        <v>68172.406492843933</v>
      </c>
      <c r="O10" s="3">
        <v>74962.232058307243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1"/>
      <c r="FU10" s="1"/>
      <c r="FV10" s="1"/>
    </row>
    <row r="11" spans="1:179" ht="15.75" x14ac:dyDescent="0.25">
      <c r="A11" s="14" t="s">
        <v>31</v>
      </c>
      <c r="B11" s="13" t="s">
        <v>3</v>
      </c>
      <c r="C11" s="4">
        <v>28796.556799999998</v>
      </c>
      <c r="D11" s="4">
        <v>66414.853199999998</v>
      </c>
      <c r="E11" s="4">
        <v>50244.364596158266</v>
      </c>
      <c r="F11" s="4">
        <v>34971.176297233527</v>
      </c>
      <c r="G11" s="4">
        <v>84365.107082103932</v>
      </c>
      <c r="H11" s="4">
        <v>24994.462070824644</v>
      </c>
      <c r="I11" s="4">
        <v>22360.585045611853</v>
      </c>
      <c r="J11" s="3">
        <v>32013.300463951309</v>
      </c>
      <c r="K11" s="3">
        <v>20311.850801800996</v>
      </c>
      <c r="L11" s="3">
        <v>13691.504729126511</v>
      </c>
      <c r="M11" s="3">
        <v>38865.737100904749</v>
      </c>
      <c r="N11" s="3">
        <v>58461.829961478899</v>
      </c>
      <c r="O11" s="3">
        <v>69121.309140011261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1"/>
      <c r="FU11" s="1"/>
      <c r="FV11" s="1"/>
    </row>
    <row r="12" spans="1:179" s="20" customFormat="1" ht="15.75" x14ac:dyDescent="0.25">
      <c r="A12" s="26"/>
      <c r="B12" s="27" t="s">
        <v>28</v>
      </c>
      <c r="C12" s="23">
        <f>C6+C11</f>
        <v>1151493.8107721352</v>
      </c>
      <c r="D12" s="23">
        <f t="shared" ref="D12:N12" si="1">D6+D11</f>
        <v>1423538.5070917683</v>
      </c>
      <c r="E12" s="23">
        <f t="shared" si="1"/>
        <v>1506757.8097596155</v>
      </c>
      <c r="F12" s="23">
        <f t="shared" si="1"/>
        <v>1263992.9678117447</v>
      </c>
      <c r="G12" s="23">
        <f t="shared" si="1"/>
        <v>1903179.8505357581</v>
      </c>
      <c r="H12" s="23">
        <f t="shared" si="1"/>
        <v>2059778.3772131985</v>
      </c>
      <c r="I12" s="23">
        <f t="shared" si="1"/>
        <v>2155799.9914681632</v>
      </c>
      <c r="J12" s="23">
        <f t="shared" si="1"/>
        <v>2321662.241643107</v>
      </c>
      <c r="K12" s="23">
        <f t="shared" si="1"/>
        <v>2415460.5843644417</v>
      </c>
      <c r="L12" s="23">
        <f t="shared" si="1"/>
        <v>2370189.7505655745</v>
      </c>
      <c r="M12" s="23">
        <f t="shared" si="1"/>
        <v>2881247.1050516781</v>
      </c>
      <c r="N12" s="23">
        <f t="shared" si="1"/>
        <v>3172372.3957940661</v>
      </c>
      <c r="O12" s="23">
        <f t="shared" ref="O12" si="2">O6+O11</f>
        <v>3450641.1157062287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1"/>
      <c r="FU12" s="21"/>
      <c r="FV12" s="21"/>
    </row>
    <row r="13" spans="1:179" s="1" customFormat="1" ht="15.75" x14ac:dyDescent="0.25">
      <c r="A13" s="10" t="s">
        <v>32</v>
      </c>
      <c r="B13" s="11" t="s">
        <v>4</v>
      </c>
      <c r="C13" s="3">
        <v>624271.93779999996</v>
      </c>
      <c r="D13" s="3">
        <v>613841.47479999997</v>
      </c>
      <c r="E13" s="3">
        <v>656383.87975684158</v>
      </c>
      <c r="F13" s="3">
        <v>680053.55127527856</v>
      </c>
      <c r="G13" s="3">
        <v>854723.41026448691</v>
      </c>
      <c r="H13" s="3">
        <v>850124.74729039066</v>
      </c>
      <c r="I13" s="3">
        <v>895094.17795001552</v>
      </c>
      <c r="J13" s="3">
        <v>891310.94669732277</v>
      </c>
      <c r="K13" s="3">
        <v>813770.42805836699</v>
      </c>
      <c r="L13" s="3">
        <v>1099531.9937777133</v>
      </c>
      <c r="M13" s="3">
        <v>860264.83127360849</v>
      </c>
      <c r="N13" s="3">
        <v>851284.34098666534</v>
      </c>
      <c r="O13" s="3">
        <v>917433.04609121126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W13" s="2"/>
    </row>
    <row r="14" spans="1:179" ht="30" x14ac:dyDescent="0.25">
      <c r="A14" s="14" t="s">
        <v>33</v>
      </c>
      <c r="B14" s="13" t="s">
        <v>5</v>
      </c>
      <c r="C14" s="4">
        <v>430202.40800000005</v>
      </c>
      <c r="D14" s="4">
        <v>417526.06717608671</v>
      </c>
      <c r="E14" s="4">
        <v>362548.99840108328</v>
      </c>
      <c r="F14" s="4">
        <v>381119.67921675218</v>
      </c>
      <c r="G14" s="4">
        <v>447508.27227475203</v>
      </c>
      <c r="H14" s="4">
        <v>419929.9149058545</v>
      </c>
      <c r="I14" s="4">
        <v>529614.40408020723</v>
      </c>
      <c r="J14" s="3">
        <v>604052.92772875994</v>
      </c>
      <c r="K14" s="3">
        <v>568471.23885732109</v>
      </c>
      <c r="L14" s="3">
        <v>592859.53090684302</v>
      </c>
      <c r="M14" s="3">
        <v>621782.35717779724</v>
      </c>
      <c r="N14" s="3">
        <v>664928.54336193018</v>
      </c>
      <c r="O14" s="3">
        <v>727507.149698928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3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3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3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1"/>
      <c r="FU14" s="1"/>
      <c r="FV14" s="1"/>
    </row>
    <row r="15" spans="1:179" ht="15.75" x14ac:dyDescent="0.25">
      <c r="A15" s="14" t="s">
        <v>34</v>
      </c>
      <c r="B15" s="13" t="s">
        <v>6</v>
      </c>
      <c r="C15" s="4">
        <v>623413.66553058894</v>
      </c>
      <c r="D15" s="4">
        <v>660050.74946853402</v>
      </c>
      <c r="E15" s="4">
        <v>742379.36978232511</v>
      </c>
      <c r="F15" s="4">
        <v>799343.45690085681</v>
      </c>
      <c r="G15" s="4">
        <v>804196.72909714654</v>
      </c>
      <c r="H15" s="4">
        <v>919932.40407285222</v>
      </c>
      <c r="I15" s="4">
        <v>1026952.5017242515</v>
      </c>
      <c r="J15" s="3">
        <v>1076297.7515513883</v>
      </c>
      <c r="K15" s="3">
        <v>1132260.3892289761</v>
      </c>
      <c r="L15" s="3">
        <v>1012255.5628618922</v>
      </c>
      <c r="M15" s="3">
        <v>1224138.7130624996</v>
      </c>
      <c r="N15" s="3">
        <v>1449838.8845942686</v>
      </c>
      <c r="O15" s="3">
        <v>1501878.5918970495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3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3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3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1"/>
      <c r="FU15" s="1"/>
      <c r="FV15" s="1"/>
    </row>
    <row r="16" spans="1:179" s="20" customFormat="1" ht="15.75" x14ac:dyDescent="0.25">
      <c r="A16" s="26"/>
      <c r="B16" s="27" t="s">
        <v>29</v>
      </c>
      <c r="C16" s="23">
        <f>+C13+C14+C15</f>
        <v>1677888.011330589</v>
      </c>
      <c r="D16" s="23">
        <f t="shared" ref="D16:L16" si="3">+D13+D14+D15</f>
        <v>1691418.2914446206</v>
      </c>
      <c r="E16" s="23">
        <f t="shared" si="3"/>
        <v>1761312.24794025</v>
      </c>
      <c r="F16" s="23">
        <f t="shared" si="3"/>
        <v>1860516.6873928877</v>
      </c>
      <c r="G16" s="23">
        <f t="shared" si="3"/>
        <v>2106428.4116363856</v>
      </c>
      <c r="H16" s="23">
        <f t="shared" si="3"/>
        <v>2189987.0662690974</v>
      </c>
      <c r="I16" s="23">
        <f t="shared" si="3"/>
        <v>2451661.0837544743</v>
      </c>
      <c r="J16" s="23">
        <f t="shared" si="3"/>
        <v>2571661.625977471</v>
      </c>
      <c r="K16" s="23">
        <f t="shared" si="3"/>
        <v>2514502.0561446641</v>
      </c>
      <c r="L16" s="23">
        <f t="shared" si="3"/>
        <v>2704647.0875464482</v>
      </c>
      <c r="M16" s="23">
        <f t="shared" ref="M16:N16" si="4">+M13+M14+M15</f>
        <v>2706185.9015139053</v>
      </c>
      <c r="N16" s="23">
        <f t="shared" si="4"/>
        <v>2966051.7689428641</v>
      </c>
      <c r="O16" s="23">
        <f t="shared" ref="O16" si="5">+O13+O14+O15</f>
        <v>3146818.7876871889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2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2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2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1"/>
      <c r="FU16" s="21"/>
      <c r="FV16" s="21"/>
    </row>
    <row r="17" spans="1:179" s="21" customFormat="1" ht="30" x14ac:dyDescent="0.25">
      <c r="A17" s="24" t="s">
        <v>35</v>
      </c>
      <c r="B17" s="25" t="s">
        <v>7</v>
      </c>
      <c r="C17" s="22">
        <f>C18+C19</f>
        <v>584477.20150667301</v>
      </c>
      <c r="D17" s="22">
        <f t="shared" ref="D17:L17" si="6">D18+D19</f>
        <v>704960.34410750214</v>
      </c>
      <c r="E17" s="22">
        <f t="shared" si="6"/>
        <v>788747.56977079413</v>
      </c>
      <c r="F17" s="22">
        <f t="shared" si="6"/>
        <v>781370.17985359416</v>
      </c>
      <c r="G17" s="22">
        <f t="shared" si="6"/>
        <v>918115.57708534796</v>
      </c>
      <c r="H17" s="22">
        <f t="shared" si="6"/>
        <v>1033468.5059233954</v>
      </c>
      <c r="I17" s="22">
        <f t="shared" si="6"/>
        <v>1214587.3721794009</v>
      </c>
      <c r="J17" s="22">
        <f t="shared" si="6"/>
        <v>1398197.6360538693</v>
      </c>
      <c r="K17" s="22">
        <f t="shared" si="6"/>
        <v>1440348.7448518518</v>
      </c>
      <c r="L17" s="22">
        <f t="shared" si="6"/>
        <v>1045317.6989698801</v>
      </c>
      <c r="M17" s="22">
        <f t="shared" ref="M17:N17" si="7">M18+M19</f>
        <v>1347492.8089693207</v>
      </c>
      <c r="N17" s="22">
        <f t="shared" si="7"/>
        <v>1661950.8139746194</v>
      </c>
      <c r="O17" s="22">
        <f t="shared" ref="O17" si="8">O18+O19</f>
        <v>1865361.6781062828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W17" s="20"/>
    </row>
    <row r="18" spans="1:179" ht="15.75" x14ac:dyDescent="0.25">
      <c r="A18" s="12">
        <v>6.1</v>
      </c>
      <c r="B18" s="13" t="s">
        <v>8</v>
      </c>
      <c r="C18" s="4">
        <v>517326.81551091722</v>
      </c>
      <c r="D18" s="4">
        <v>636534.291632273</v>
      </c>
      <c r="E18" s="4">
        <v>726279.82838113839</v>
      </c>
      <c r="F18" s="4">
        <v>719481.55075058527</v>
      </c>
      <c r="G18" s="4">
        <v>852657.91410532012</v>
      </c>
      <c r="H18" s="4">
        <v>963173.61653274926</v>
      </c>
      <c r="I18" s="4">
        <v>1130076.3283615869</v>
      </c>
      <c r="J18" s="3">
        <v>1294134.0843628494</v>
      </c>
      <c r="K18" s="3">
        <v>1341426.645415531</v>
      </c>
      <c r="L18" s="3">
        <v>1026214.01936785</v>
      </c>
      <c r="M18" s="3">
        <v>1274718.1377610578</v>
      </c>
      <c r="N18" s="3">
        <v>1549817.9872381429</v>
      </c>
      <c r="O18" s="3">
        <v>1736188.3536763215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1"/>
      <c r="FU18" s="1"/>
      <c r="FV18" s="1"/>
    </row>
    <row r="19" spans="1:179" ht="15.75" x14ac:dyDescent="0.25">
      <c r="A19" s="12">
        <v>6.2</v>
      </c>
      <c r="B19" s="13" t="s">
        <v>9</v>
      </c>
      <c r="C19" s="4">
        <v>67150.385995755772</v>
      </c>
      <c r="D19" s="4">
        <v>68426.052475229182</v>
      </c>
      <c r="E19" s="4">
        <v>62467.741389655799</v>
      </c>
      <c r="F19" s="4">
        <v>61888.629103008949</v>
      </c>
      <c r="G19" s="4">
        <v>65457.662980027861</v>
      </c>
      <c r="H19" s="4">
        <v>70294.889390646102</v>
      </c>
      <c r="I19" s="4">
        <v>84511.043817813945</v>
      </c>
      <c r="J19" s="3">
        <v>104063.55169101999</v>
      </c>
      <c r="K19" s="3">
        <v>98922.099436320714</v>
      </c>
      <c r="L19" s="3">
        <v>19103.679602030119</v>
      </c>
      <c r="M19" s="3">
        <v>72774.671208262982</v>
      </c>
      <c r="N19" s="3">
        <v>112132.82673647659</v>
      </c>
      <c r="O19" s="3">
        <v>129173.3244299615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1"/>
      <c r="FU19" s="1"/>
      <c r="FV19" s="1"/>
    </row>
    <row r="20" spans="1:179" s="21" customFormat="1" ht="45" x14ac:dyDescent="0.25">
      <c r="A20" s="28" t="s">
        <v>36</v>
      </c>
      <c r="B20" s="29" t="s">
        <v>10</v>
      </c>
      <c r="C20" s="22">
        <f>SUM(C21:C27)</f>
        <v>328522.94906111585</v>
      </c>
      <c r="D20" s="22">
        <f t="shared" ref="D20:N20" si="9">SUM(D21:D27)</f>
        <v>392170.11188717128</v>
      </c>
      <c r="E20" s="22">
        <f t="shared" si="9"/>
        <v>423236.55127837381</v>
      </c>
      <c r="F20" s="22">
        <f t="shared" si="9"/>
        <v>486752.89066681633</v>
      </c>
      <c r="G20" s="22">
        <f t="shared" si="9"/>
        <v>569395.07103587058</v>
      </c>
      <c r="H20" s="22">
        <f t="shared" si="9"/>
        <v>586229.84669135488</v>
      </c>
      <c r="I20" s="22">
        <f t="shared" si="9"/>
        <v>542950.71703580278</v>
      </c>
      <c r="J20" s="22">
        <f t="shared" si="9"/>
        <v>599338.30987822544</v>
      </c>
      <c r="K20" s="22">
        <f t="shared" si="9"/>
        <v>563615.51224968547</v>
      </c>
      <c r="L20" s="22">
        <f t="shared" si="9"/>
        <v>448841.34469984914</v>
      </c>
      <c r="M20" s="22">
        <f t="shared" si="9"/>
        <v>779856.11776446796</v>
      </c>
      <c r="N20" s="22">
        <f t="shared" si="9"/>
        <v>813494.0674051675</v>
      </c>
      <c r="O20" s="22">
        <f t="shared" ref="O20" si="10">SUM(O21:O27)</f>
        <v>881579.46056829079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W20" s="20"/>
    </row>
    <row r="21" spans="1:179" ht="15.75" x14ac:dyDescent="0.25">
      <c r="A21" s="12">
        <v>7.1</v>
      </c>
      <c r="B21" s="13" t="s">
        <v>11</v>
      </c>
      <c r="C21" s="4">
        <v>7807</v>
      </c>
      <c r="D21" s="4">
        <v>9245</v>
      </c>
      <c r="E21" s="4">
        <v>9274</v>
      </c>
      <c r="F21" s="4">
        <v>9783</v>
      </c>
      <c r="G21" s="4">
        <v>10937</v>
      </c>
      <c r="H21" s="4">
        <v>8895.0047718973819</v>
      </c>
      <c r="I21" s="4">
        <v>9770.6845521118994</v>
      </c>
      <c r="J21" s="3">
        <v>10044.348405983641</v>
      </c>
      <c r="K21" s="3">
        <v>11774.451901810997</v>
      </c>
      <c r="L21" s="3">
        <v>5245.1518176555919</v>
      </c>
      <c r="M21" s="3">
        <v>6390.3843085389326</v>
      </c>
      <c r="N21" s="3">
        <v>10063.451674342232</v>
      </c>
      <c r="O21" s="3">
        <v>11594.656163851772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1"/>
      <c r="FU21" s="1"/>
      <c r="FV21" s="1"/>
    </row>
    <row r="22" spans="1:179" ht="15.75" x14ac:dyDescent="0.25">
      <c r="A22" s="12">
        <v>7.2</v>
      </c>
      <c r="B22" s="13" t="s">
        <v>12</v>
      </c>
      <c r="C22" s="4">
        <v>228322.77258549779</v>
      </c>
      <c r="D22" s="4">
        <v>268435.4520435161</v>
      </c>
      <c r="E22" s="4">
        <v>280516.75279667112</v>
      </c>
      <c r="F22" s="4">
        <v>308103.53763860883</v>
      </c>
      <c r="G22" s="4">
        <v>340619.72778781719</v>
      </c>
      <c r="H22" s="4">
        <v>344273.71903199051</v>
      </c>
      <c r="I22" s="4">
        <v>333841.91102519538</v>
      </c>
      <c r="J22" s="3">
        <v>393398.56118081161</v>
      </c>
      <c r="K22" s="3">
        <v>328687.04376551771</v>
      </c>
      <c r="L22" s="3">
        <v>209467.11500245827</v>
      </c>
      <c r="M22" s="3">
        <v>489155.4928014687</v>
      </c>
      <c r="N22" s="3">
        <v>460610.23709726066</v>
      </c>
      <c r="O22" s="3">
        <v>505112.26114864909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1"/>
      <c r="FU22" s="1"/>
      <c r="FV22" s="1"/>
    </row>
    <row r="23" spans="1:179" ht="15.75" x14ac:dyDescent="0.25">
      <c r="A23" s="12">
        <v>7.3</v>
      </c>
      <c r="B23" s="13" t="s">
        <v>13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1"/>
      <c r="FU23" s="1"/>
      <c r="FV23" s="1"/>
    </row>
    <row r="24" spans="1:179" ht="15.75" x14ac:dyDescent="0.25">
      <c r="A24" s="12">
        <v>7.4</v>
      </c>
      <c r="B24" s="13" t="s">
        <v>14</v>
      </c>
      <c r="C24" s="4">
        <v>5243.0269486822108</v>
      </c>
      <c r="D24" s="4">
        <v>10771.396699999999</v>
      </c>
      <c r="E24" s="4">
        <v>6174.7295790463468</v>
      </c>
      <c r="F24" s="4">
        <v>13594.563435920245</v>
      </c>
      <c r="G24" s="4">
        <v>28727.859600000003</v>
      </c>
      <c r="H24" s="4">
        <v>27045.678399658653</v>
      </c>
      <c r="I24" s="4">
        <v>28145.099734570562</v>
      </c>
      <c r="J24" s="3">
        <v>12769.714252494714</v>
      </c>
      <c r="K24" s="3">
        <v>17200.652977122227</v>
      </c>
      <c r="L24" s="3">
        <v>3235.8434860765483</v>
      </c>
      <c r="M24" s="3">
        <v>8042.592193908029</v>
      </c>
      <c r="N24" s="3">
        <v>16049.442416259488</v>
      </c>
      <c r="O24" s="3">
        <v>17137.953961038649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1"/>
      <c r="FU24" s="1"/>
      <c r="FV24" s="1"/>
    </row>
    <row r="25" spans="1:179" ht="15.75" x14ac:dyDescent="0.25">
      <c r="A25" s="12">
        <v>7.5</v>
      </c>
      <c r="B25" s="13" t="s">
        <v>15</v>
      </c>
      <c r="C25" s="4">
        <v>415.23099431444291</v>
      </c>
      <c r="D25" s="4">
        <v>488.88165280245482</v>
      </c>
      <c r="E25" s="4">
        <v>695.71889743486076</v>
      </c>
      <c r="F25" s="4">
        <v>762.65017141379008</v>
      </c>
      <c r="G25" s="4">
        <v>823.3226123835575</v>
      </c>
      <c r="H25" s="4">
        <v>11966.116445797921</v>
      </c>
      <c r="I25" s="4">
        <v>11565.040143291722</v>
      </c>
      <c r="J25" s="3">
        <v>11521.259025794803</v>
      </c>
      <c r="K25" s="3">
        <v>11243.56890719649</v>
      </c>
      <c r="L25" s="3">
        <v>5767.5319650076126</v>
      </c>
      <c r="M25" s="3">
        <v>4736.0150789310155</v>
      </c>
      <c r="N25" s="3">
        <v>8311.520414139517</v>
      </c>
      <c r="O25" s="3">
        <v>9082.7992180257697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1"/>
      <c r="FU25" s="1"/>
      <c r="FV25" s="1"/>
    </row>
    <row r="26" spans="1:179" ht="15.75" x14ac:dyDescent="0.25">
      <c r="A26" s="12">
        <v>7.6</v>
      </c>
      <c r="B26" s="13" t="s">
        <v>16</v>
      </c>
      <c r="C26" s="4">
        <v>0</v>
      </c>
      <c r="D26" s="4">
        <v>1.5026519855595668</v>
      </c>
      <c r="E26" s="4">
        <v>1.5037108303249096</v>
      </c>
      <c r="F26" s="4">
        <v>1.4958892537731252</v>
      </c>
      <c r="G26" s="4">
        <v>1.982</v>
      </c>
      <c r="H26" s="4">
        <v>1.6765751679991312</v>
      </c>
      <c r="I26" s="4">
        <v>14.277923453533086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1"/>
      <c r="FU26" s="1"/>
      <c r="FV26" s="1"/>
    </row>
    <row r="27" spans="1:179" ht="30" x14ac:dyDescent="0.25">
      <c r="A27" s="12">
        <v>7.7</v>
      </c>
      <c r="B27" s="13" t="s">
        <v>17</v>
      </c>
      <c r="C27" s="4">
        <v>86734.918532621406</v>
      </c>
      <c r="D27" s="4">
        <v>103227.8788388672</v>
      </c>
      <c r="E27" s="4">
        <v>126573.84629439106</v>
      </c>
      <c r="F27" s="4">
        <v>154507.64353161969</v>
      </c>
      <c r="G27" s="4">
        <v>188285.17903566983</v>
      </c>
      <c r="H27" s="4">
        <v>194047.65146684239</v>
      </c>
      <c r="I27" s="4">
        <v>159613.70365717972</v>
      </c>
      <c r="J27" s="3">
        <v>171604.4270131407</v>
      </c>
      <c r="K27" s="3">
        <v>194709.79469803802</v>
      </c>
      <c r="L27" s="3">
        <v>225125.70242865113</v>
      </c>
      <c r="M27" s="3">
        <v>271531.63338162133</v>
      </c>
      <c r="N27" s="3">
        <v>318459.4158031657</v>
      </c>
      <c r="O27" s="3">
        <v>338651.79007672553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1"/>
      <c r="FU27" s="1"/>
      <c r="FV27" s="1"/>
    </row>
    <row r="28" spans="1:179" ht="15.75" x14ac:dyDescent="0.25">
      <c r="A28" s="14" t="s">
        <v>37</v>
      </c>
      <c r="B28" s="13" t="s">
        <v>18</v>
      </c>
      <c r="C28" s="4">
        <v>222483</v>
      </c>
      <c r="D28" s="4">
        <v>262015</v>
      </c>
      <c r="E28" s="4">
        <v>318831</v>
      </c>
      <c r="F28" s="4">
        <v>368511</v>
      </c>
      <c r="G28" s="4">
        <v>444951</v>
      </c>
      <c r="H28" s="4">
        <v>461373.70645782899</v>
      </c>
      <c r="I28" s="4">
        <v>398140.93024071178</v>
      </c>
      <c r="J28" s="3">
        <v>449681.17189673107</v>
      </c>
      <c r="K28" s="3">
        <v>518625.32225121284</v>
      </c>
      <c r="L28" s="3">
        <v>567463.7294214078</v>
      </c>
      <c r="M28" s="3">
        <v>570328.43304815772</v>
      </c>
      <c r="N28" s="3">
        <v>700255.71799480158</v>
      </c>
      <c r="O28" s="3">
        <v>766009.72991451353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1"/>
      <c r="FU28" s="1"/>
      <c r="FV28" s="1"/>
    </row>
    <row r="29" spans="1:179" ht="30" x14ac:dyDescent="0.25">
      <c r="A29" s="14" t="s">
        <v>38</v>
      </c>
      <c r="B29" s="13" t="s">
        <v>19</v>
      </c>
      <c r="C29" s="4">
        <v>752851.78235482844</v>
      </c>
      <c r="D29" s="4">
        <v>819737.97720026411</v>
      </c>
      <c r="E29" s="4">
        <v>914832.60281853471</v>
      </c>
      <c r="F29" s="4">
        <v>988951.06038033753</v>
      </c>
      <c r="G29" s="4">
        <v>1032824.1817377645</v>
      </c>
      <c r="H29" s="4">
        <v>1106915.1193483486</v>
      </c>
      <c r="I29" s="4">
        <v>1212321.8229039072</v>
      </c>
      <c r="J29" s="3">
        <v>1313762.1801125654</v>
      </c>
      <c r="K29" s="3">
        <v>1296571.778382001</v>
      </c>
      <c r="L29" s="3">
        <v>1236586.3579424096</v>
      </c>
      <c r="M29" s="3">
        <v>1329048.9894911577</v>
      </c>
      <c r="N29" s="3">
        <v>1389043.7973170902</v>
      </c>
      <c r="O29" s="3">
        <v>1520617.8784906373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1"/>
      <c r="FU29" s="1"/>
      <c r="FV29" s="1"/>
    </row>
    <row r="30" spans="1:179" ht="15.75" x14ac:dyDescent="0.25">
      <c r="A30" s="14" t="s">
        <v>39</v>
      </c>
      <c r="B30" s="13" t="s">
        <v>54</v>
      </c>
      <c r="C30" s="4">
        <v>870047</v>
      </c>
      <c r="D30" s="4">
        <v>948044</v>
      </c>
      <c r="E30" s="4">
        <v>952268</v>
      </c>
      <c r="F30" s="4">
        <v>1008268</v>
      </c>
      <c r="G30" s="4">
        <v>1310164</v>
      </c>
      <c r="H30" s="4">
        <v>1365263</v>
      </c>
      <c r="I30" s="4">
        <v>1581388.7687263023</v>
      </c>
      <c r="J30" s="3">
        <v>2224069.1451504151</v>
      </c>
      <c r="K30" s="3">
        <v>2293909.9875871586</v>
      </c>
      <c r="L30" s="3">
        <v>2532865.4568882491</v>
      </c>
      <c r="M30" s="3">
        <v>2818080.51</v>
      </c>
      <c r="N30" s="3">
        <v>3410724.92</v>
      </c>
      <c r="O30" s="3">
        <v>3669314.3726004073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1"/>
      <c r="FU30" s="1"/>
      <c r="FV30" s="1"/>
    </row>
    <row r="31" spans="1:179" ht="15.75" x14ac:dyDescent="0.25">
      <c r="A31" s="14" t="s">
        <v>40</v>
      </c>
      <c r="B31" s="13" t="s">
        <v>20</v>
      </c>
      <c r="C31" s="4">
        <v>594667.03773837606</v>
      </c>
      <c r="D31" s="4">
        <v>652933.69108201645</v>
      </c>
      <c r="E31" s="4">
        <v>803666.34213705745</v>
      </c>
      <c r="F31" s="4">
        <v>820563.42857386603</v>
      </c>
      <c r="G31" s="4">
        <v>900417.15117616032</v>
      </c>
      <c r="H31" s="4">
        <v>989696.81622932898</v>
      </c>
      <c r="I31" s="4">
        <v>1135353.6673089885</v>
      </c>
      <c r="J31" s="3">
        <v>1364358.0214749675</v>
      </c>
      <c r="K31" s="3">
        <v>1440069.8042581507</v>
      </c>
      <c r="L31" s="3">
        <v>1364949.472961715</v>
      </c>
      <c r="M31" s="3">
        <v>1540393.3179367192</v>
      </c>
      <c r="N31" s="3">
        <v>1839350.4491584953</v>
      </c>
      <c r="O31" s="3">
        <v>2009329.27654838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1"/>
      <c r="FU31" s="1"/>
      <c r="FV31" s="1"/>
    </row>
    <row r="32" spans="1:179" s="20" customFormat="1" ht="15.75" x14ac:dyDescent="0.25">
      <c r="A32" s="26"/>
      <c r="B32" s="27" t="s">
        <v>30</v>
      </c>
      <c r="C32" s="23">
        <f>C17+C20+C28+C29+C30+C31</f>
        <v>3353048.9706609938</v>
      </c>
      <c r="D32" s="23">
        <f t="shared" ref="D32:L32" si="11">D17+D20+D28+D29+D30+D31</f>
        <v>3779861.1242769542</v>
      </c>
      <c r="E32" s="23">
        <f t="shared" si="11"/>
        <v>4201582.0660047606</v>
      </c>
      <c r="F32" s="23">
        <f t="shared" si="11"/>
        <v>4454416.5594746144</v>
      </c>
      <c r="G32" s="23">
        <f t="shared" si="11"/>
        <v>5175866.9810351431</v>
      </c>
      <c r="H32" s="23">
        <f t="shared" si="11"/>
        <v>5542946.9946502559</v>
      </c>
      <c r="I32" s="23">
        <f t="shared" si="11"/>
        <v>6084743.2783951126</v>
      </c>
      <c r="J32" s="23">
        <f t="shared" si="11"/>
        <v>7349406.4645667737</v>
      </c>
      <c r="K32" s="23">
        <f t="shared" si="11"/>
        <v>7553141.1495800605</v>
      </c>
      <c r="L32" s="23">
        <f t="shared" si="11"/>
        <v>7196024.0608835109</v>
      </c>
      <c r="M32" s="23">
        <f t="shared" ref="M32:N32" si="12">M17+M20+M28+M29+M30+M31</f>
        <v>8385200.1772098234</v>
      </c>
      <c r="N32" s="23">
        <f t="shared" si="12"/>
        <v>9814819.7658501752</v>
      </c>
      <c r="O32" s="23">
        <f t="shared" ref="O32" si="13">O17+O20+O28+O29+O30+O31</f>
        <v>10712212.396228513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1"/>
      <c r="FU32" s="21"/>
      <c r="FV32" s="21"/>
    </row>
    <row r="33" spans="1:179" s="21" customFormat="1" ht="15.75" x14ac:dyDescent="0.25">
      <c r="A33" s="24" t="s">
        <v>27</v>
      </c>
      <c r="B33" s="30" t="s">
        <v>51</v>
      </c>
      <c r="C33" s="22">
        <f>C6+C11+C13+C14+C15+C17+C20+C28+C29+C30+C31</f>
        <v>6182430.7927637175</v>
      </c>
      <c r="D33" s="22">
        <f t="shared" ref="D33:L33" si="14">D6+D11+D13+D14+D15+D17+D20+D28+D29+D30+D31</f>
        <v>6894817.9228133429</v>
      </c>
      <c r="E33" s="22">
        <f t="shared" si="14"/>
        <v>7469652.1237046253</v>
      </c>
      <c r="F33" s="22">
        <f t="shared" si="14"/>
        <v>7578926.2146792468</v>
      </c>
      <c r="G33" s="22">
        <f t="shared" si="14"/>
        <v>9185475.243207287</v>
      </c>
      <c r="H33" s="22">
        <f t="shared" si="14"/>
        <v>9792712.4381325524</v>
      </c>
      <c r="I33" s="22">
        <f t="shared" si="14"/>
        <v>10692204.353617752</v>
      </c>
      <c r="J33" s="22">
        <f t="shared" si="14"/>
        <v>12242730.332187353</v>
      </c>
      <c r="K33" s="22">
        <f t="shared" si="14"/>
        <v>12483103.790089166</v>
      </c>
      <c r="L33" s="22">
        <f t="shared" si="14"/>
        <v>12270860.898995534</v>
      </c>
      <c r="M33" s="22">
        <f t="shared" ref="M33:N33" si="15">M6+M11+M13+M14+M15+M17+M20+M28+M29+M30+M31</f>
        <v>13972633.183775406</v>
      </c>
      <c r="N33" s="22">
        <f t="shared" si="15"/>
        <v>15953243.930587104</v>
      </c>
      <c r="O33" s="22">
        <f t="shared" ref="O33" si="16">O6+O11+O13+O14+O15+O17+O20+O28+O29+O30+O31</f>
        <v>17309672.299621932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W33" s="20"/>
    </row>
    <row r="34" spans="1:179" s="20" customFormat="1" ht="15.75" x14ac:dyDescent="0.25">
      <c r="A34" s="31" t="s">
        <v>43</v>
      </c>
      <c r="B34" s="32" t="s">
        <v>25</v>
      </c>
      <c r="C34" s="23">
        <f>GSVA_cur!C34</f>
        <v>349482</v>
      </c>
      <c r="D34" s="23">
        <f>GSVA_cur!D34</f>
        <v>404790</v>
      </c>
      <c r="E34" s="23">
        <f>GSVA_cur!E34</f>
        <v>499688</v>
      </c>
      <c r="F34" s="23">
        <f>GSVA_cur!F34</f>
        <v>524768</v>
      </c>
      <c r="G34" s="23">
        <f>GSVA_cur!G34</f>
        <v>655410</v>
      </c>
      <c r="H34" s="23">
        <f>GSVA_cur!H34</f>
        <v>664758</v>
      </c>
      <c r="I34" s="23">
        <f>GSVA_cur!I34</f>
        <v>1015316.9999999998</v>
      </c>
      <c r="J34" s="23">
        <f>GSVA_cur!J34</f>
        <v>1040445</v>
      </c>
      <c r="K34" s="23">
        <f>GSVA_cur!K34</f>
        <v>1027589.0014028219</v>
      </c>
      <c r="L34" s="23">
        <f>GSVA_cur!L34</f>
        <v>1314007.994967161</v>
      </c>
      <c r="M34" s="23">
        <f>GSVA_cur!M34</f>
        <v>1229121.6577534974</v>
      </c>
      <c r="N34" s="23">
        <f>GSVA_cur!N34</f>
        <v>1744043.8059140388</v>
      </c>
      <c r="O34" s="23">
        <f>GSVA_cur!O34</f>
        <v>2106363.579234879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</row>
    <row r="35" spans="1:179" s="20" customFormat="1" ht="15.75" x14ac:dyDescent="0.25">
      <c r="A35" s="31" t="s">
        <v>44</v>
      </c>
      <c r="B35" s="32" t="s">
        <v>24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</row>
    <row r="36" spans="1:179" s="20" customFormat="1" ht="15.75" x14ac:dyDescent="0.25">
      <c r="A36" s="31" t="s">
        <v>45</v>
      </c>
      <c r="B36" s="32" t="s">
        <v>63</v>
      </c>
      <c r="C36" s="23">
        <f>C33+C34-C35</f>
        <v>6531912.7927637175</v>
      </c>
      <c r="D36" s="23">
        <f t="shared" ref="D36:M36" si="17">D33+D34-D35</f>
        <v>7299607.9228133429</v>
      </c>
      <c r="E36" s="23">
        <f t="shared" si="17"/>
        <v>7969340.1237046253</v>
      </c>
      <c r="F36" s="23">
        <f t="shared" si="17"/>
        <v>8103694.2146792468</v>
      </c>
      <c r="G36" s="23">
        <f t="shared" si="17"/>
        <v>9840885.243207287</v>
      </c>
      <c r="H36" s="23">
        <f t="shared" si="17"/>
        <v>10457470.438132552</v>
      </c>
      <c r="I36" s="23">
        <f t="shared" si="17"/>
        <v>11707521.353617752</v>
      </c>
      <c r="J36" s="23">
        <f t="shared" si="17"/>
        <v>13283175.332187353</v>
      </c>
      <c r="K36" s="23">
        <f t="shared" si="17"/>
        <v>13510692.791491987</v>
      </c>
      <c r="L36" s="23">
        <f t="shared" si="17"/>
        <v>13584868.893962694</v>
      </c>
      <c r="M36" s="23">
        <f t="shared" si="17"/>
        <v>15201754.841528904</v>
      </c>
      <c r="N36" s="23">
        <f t="shared" ref="N36" si="18">N33+N34-N35</f>
        <v>17697287.736501142</v>
      </c>
      <c r="O36" s="23">
        <f t="shared" ref="O36" si="19">O33+O34-O35</f>
        <v>19416035.878856812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</row>
    <row r="37" spans="1:179" s="20" customFormat="1" ht="15.75" x14ac:dyDescent="0.25">
      <c r="A37" s="31" t="s">
        <v>46</v>
      </c>
      <c r="B37" s="32" t="s">
        <v>42</v>
      </c>
      <c r="C37" s="23">
        <f>GSVA_cur!C37</f>
        <v>126160</v>
      </c>
      <c r="D37" s="23">
        <f>GSVA_cur!D37</f>
        <v>127440</v>
      </c>
      <c r="E37" s="23">
        <f>GSVA_cur!E37</f>
        <v>128730</v>
      </c>
      <c r="F37" s="23">
        <f>GSVA_cur!F37</f>
        <v>130020</v>
      </c>
      <c r="G37" s="23">
        <f>GSVA_cur!G37</f>
        <v>131300</v>
      </c>
      <c r="H37" s="23">
        <f>GSVA_cur!H37</f>
        <v>132440</v>
      </c>
      <c r="I37" s="23">
        <f>GSVA_cur!I37</f>
        <v>133480</v>
      </c>
      <c r="J37" s="23">
        <f>GSVA_cur!J37</f>
        <v>134530</v>
      </c>
      <c r="K37" s="23">
        <f>GSVA_cur!K37</f>
        <v>132630</v>
      </c>
      <c r="L37" s="23">
        <f>GSVA_cur!L37</f>
        <v>133650</v>
      </c>
      <c r="M37" s="23">
        <f>GSVA_cur!M37</f>
        <v>134650</v>
      </c>
      <c r="N37" s="23">
        <f>GSVA_cur!N37</f>
        <v>135620</v>
      </c>
      <c r="O37" s="23">
        <f>GSVA_cur!O37</f>
        <v>136600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</row>
    <row r="38" spans="1:179" s="20" customFormat="1" ht="15.75" x14ac:dyDescent="0.25">
      <c r="A38" s="31" t="s">
        <v>47</v>
      </c>
      <c r="B38" s="32" t="s">
        <v>64</v>
      </c>
      <c r="C38" s="23">
        <f t="shared" ref="C38" si="20">C36/C37*1000</f>
        <v>51774.831902058635</v>
      </c>
      <c r="D38" s="23">
        <f t="shared" ref="D38:M38" si="21">D36/D37*1000</f>
        <v>57278.781566331942</v>
      </c>
      <c r="E38" s="23">
        <f t="shared" si="21"/>
        <v>61907.404052704311</v>
      </c>
      <c r="F38" s="23">
        <f t="shared" si="21"/>
        <v>62326.520648202175</v>
      </c>
      <c r="G38" s="23">
        <f t="shared" si="21"/>
        <v>74949.621044990767</v>
      </c>
      <c r="H38" s="23">
        <f t="shared" si="21"/>
        <v>78960.060692634797</v>
      </c>
      <c r="I38" s="23">
        <f t="shared" si="21"/>
        <v>87709.92922998016</v>
      </c>
      <c r="J38" s="23">
        <f t="shared" si="21"/>
        <v>98737.644630843322</v>
      </c>
      <c r="K38" s="23">
        <f t="shared" si="21"/>
        <v>101867.5472479227</v>
      </c>
      <c r="L38" s="23">
        <f t="shared" si="21"/>
        <v>101645.10956949266</v>
      </c>
      <c r="M38" s="23">
        <f t="shared" si="21"/>
        <v>112898.29069089419</v>
      </c>
      <c r="N38" s="23">
        <f t="shared" ref="N38" si="22">N36/N37*1000</f>
        <v>130491.72494102006</v>
      </c>
      <c r="O38" s="23">
        <f t="shared" ref="O38" si="23">O36/O37*1000</f>
        <v>142137.89076761942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O38" s="23"/>
      <c r="BP38" s="23"/>
      <c r="BQ38" s="23"/>
      <c r="BR38" s="23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</row>
    <row r="39" spans="1:179" x14ac:dyDescent="0.25">
      <c r="A39" s="19"/>
      <c r="B39" s="2" t="s">
        <v>77</v>
      </c>
    </row>
    <row r="40" spans="1:179" x14ac:dyDescent="0.25">
      <c r="B40" s="19" t="s">
        <v>76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S40"/>
  <sheetViews>
    <sheetView zoomScale="71" zoomScaleNormal="71" zoomScaleSheetLayoutView="100" workbookViewId="0">
      <pane xSplit="2" ySplit="5" topLeftCell="C30" activePane="bottomRight" state="frozen"/>
      <selection activeCell="P1" sqref="P1:BC1048576"/>
      <selection pane="topRight" activeCell="P1" sqref="P1:BC1048576"/>
      <selection pane="bottomLeft" activeCell="P1" sqref="P1:BC1048576"/>
      <selection pane="bottomRight" activeCell="P1" sqref="P1:BC1048576"/>
    </sheetView>
  </sheetViews>
  <sheetFormatPr defaultColWidth="8.85546875" defaultRowHeight="15" x14ac:dyDescent="0.25"/>
  <cols>
    <col min="1" max="1" width="11" style="2" customWidth="1"/>
    <col min="2" max="2" width="21.28515625" style="2" customWidth="1"/>
    <col min="3" max="9" width="13.85546875" style="2" customWidth="1"/>
    <col min="10" max="15" width="13.85546875" style="1" customWidth="1"/>
    <col min="16" max="38" width="9.140625" style="2" customWidth="1"/>
    <col min="39" max="39" width="12.42578125" style="2" customWidth="1"/>
    <col min="40" max="61" width="9.140625" style="2" customWidth="1"/>
    <col min="62" max="62" width="12.140625" style="2" customWidth="1"/>
    <col min="63" max="66" width="9.140625" style="2" customWidth="1"/>
    <col min="67" max="71" width="9.140625" style="2" hidden="1" customWidth="1"/>
    <col min="72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1" customWidth="1"/>
    <col min="97" max="101" width="9.140625" style="1" hidden="1" customWidth="1"/>
    <col min="102" max="102" width="9.140625" style="1" customWidth="1"/>
    <col min="103" max="107" width="9.140625" style="1" hidden="1" customWidth="1"/>
    <col min="108" max="108" width="9.140625" style="1" customWidth="1"/>
    <col min="109" max="113" width="9.140625" style="1" hidden="1" customWidth="1"/>
    <col min="114" max="114" width="9.140625" style="1" customWidth="1"/>
    <col min="115" max="144" width="9.140625" style="2" customWidth="1"/>
    <col min="145" max="145" width="9.140625" style="2" hidden="1" customWidth="1"/>
    <col min="146" max="153" width="9.140625" style="2" customWidth="1"/>
    <col min="154" max="154" width="9.140625" style="2" hidden="1" customWidth="1"/>
    <col min="155" max="159" width="9.140625" style="2" customWidth="1"/>
    <col min="160" max="160" width="9.140625" style="2" hidden="1" customWidth="1"/>
    <col min="161" max="170" width="9.140625" style="2" customWidth="1"/>
    <col min="171" max="174" width="8.85546875" style="2"/>
    <col min="175" max="175" width="12.7109375" style="2" bestFit="1" customWidth="1"/>
    <col min="176" max="16384" width="8.85546875" style="2"/>
  </cols>
  <sheetData>
    <row r="1" spans="1:175" ht="18.75" x14ac:dyDescent="0.3">
      <c r="A1" s="2" t="s">
        <v>53</v>
      </c>
      <c r="B1" s="5" t="s">
        <v>66</v>
      </c>
    </row>
    <row r="2" spans="1:175" ht="15.75" x14ac:dyDescent="0.25">
      <c r="A2" s="6" t="s">
        <v>52</v>
      </c>
      <c r="I2" s="2" t="str">
        <f>[1]GSVA_cur!$I$3</f>
        <v>As on 01.08.2024</v>
      </c>
    </row>
    <row r="3" spans="1:175" ht="15.75" x14ac:dyDescent="0.25">
      <c r="A3" s="6"/>
    </row>
    <row r="4" spans="1:175" ht="15.75" x14ac:dyDescent="0.25">
      <c r="A4" s="6"/>
      <c r="E4" s="7"/>
      <c r="F4" s="7" t="s">
        <v>57</v>
      </c>
      <c r="G4" s="7"/>
      <c r="H4" s="7"/>
      <c r="I4" s="7"/>
    </row>
    <row r="5" spans="1:175" ht="15.75" x14ac:dyDescent="0.25">
      <c r="A5" s="8" t="s">
        <v>0</v>
      </c>
      <c r="B5" s="9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2" t="s">
        <v>65</v>
      </c>
      <c r="H5" s="2" t="s">
        <v>67</v>
      </c>
      <c r="I5" s="2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75" s="21" customFormat="1" ht="30" x14ac:dyDescent="0.25">
      <c r="A6" s="24" t="s">
        <v>26</v>
      </c>
      <c r="B6" s="25" t="s">
        <v>2</v>
      </c>
      <c r="C6" s="22">
        <f>SUM(C7:C10)</f>
        <v>1122697.2539721353</v>
      </c>
      <c r="D6" s="22">
        <f t="shared" ref="D6:O6" si="0">SUM(D7:D10)</f>
        <v>1053468.4500304828</v>
      </c>
      <c r="E6" s="22">
        <f t="shared" si="0"/>
        <v>1085323.4485756238</v>
      </c>
      <c r="F6" s="22">
        <f t="shared" si="0"/>
        <v>929877.46768358338</v>
      </c>
      <c r="G6" s="22">
        <f t="shared" si="0"/>
        <v>1216345.4528495595</v>
      </c>
      <c r="H6" s="22">
        <f t="shared" si="0"/>
        <v>1286303.3580425123</v>
      </c>
      <c r="I6" s="22">
        <f t="shared" si="0"/>
        <v>1289426.4546149606</v>
      </c>
      <c r="J6" s="22">
        <f t="shared" si="0"/>
        <v>1392858.3845898521</v>
      </c>
      <c r="K6" s="22">
        <f t="shared" si="0"/>
        <v>1338694.303202339</v>
      </c>
      <c r="L6" s="22">
        <f t="shared" si="0"/>
        <v>1294037.1034877929</v>
      </c>
      <c r="M6" s="22">
        <f t="shared" si="0"/>
        <v>1315111.5238258424</v>
      </c>
      <c r="N6" s="22">
        <f t="shared" si="0"/>
        <v>1475213.9214137339</v>
      </c>
      <c r="O6" s="22">
        <f t="shared" si="0"/>
        <v>1554799.1528001644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S6" s="20"/>
    </row>
    <row r="7" spans="1:175" ht="15.75" x14ac:dyDescent="0.25">
      <c r="A7" s="12">
        <v>1.1000000000000001</v>
      </c>
      <c r="B7" s="13" t="s">
        <v>59</v>
      </c>
      <c r="C7" s="4">
        <v>623141.608600365</v>
      </c>
      <c r="D7" s="4">
        <v>548996.6928224063</v>
      </c>
      <c r="E7" s="4">
        <v>585887.93148395396</v>
      </c>
      <c r="F7" s="4">
        <v>361664.41918520257</v>
      </c>
      <c r="G7" s="4">
        <v>579599.71432213311</v>
      </c>
      <c r="H7" s="4">
        <v>562080.97727159248</v>
      </c>
      <c r="I7" s="4">
        <v>542308.45369672158</v>
      </c>
      <c r="J7" s="3">
        <v>610596.93485804927</v>
      </c>
      <c r="K7" s="3">
        <v>542614.4077425506</v>
      </c>
      <c r="L7" s="3">
        <v>506203.93882938504</v>
      </c>
      <c r="M7" s="3">
        <v>488079.44307351252</v>
      </c>
      <c r="N7" s="3">
        <v>613045.28794767603</v>
      </c>
      <c r="O7" s="3">
        <v>627729.17700468167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1"/>
      <c r="FQ7" s="1"/>
      <c r="FR7" s="1"/>
    </row>
    <row r="8" spans="1:175" ht="15.75" x14ac:dyDescent="0.25">
      <c r="A8" s="12">
        <v>1.2</v>
      </c>
      <c r="B8" s="13" t="s">
        <v>60</v>
      </c>
      <c r="C8" s="4">
        <v>337949.10016853822</v>
      </c>
      <c r="D8" s="4">
        <v>336493.17346518958</v>
      </c>
      <c r="E8" s="4">
        <v>325618.50566196779</v>
      </c>
      <c r="F8" s="4">
        <v>389499.58417273004</v>
      </c>
      <c r="G8" s="4">
        <v>452942.43600057944</v>
      </c>
      <c r="H8" s="4">
        <v>490699.66694499709</v>
      </c>
      <c r="I8" s="4">
        <v>507598.04021754296</v>
      </c>
      <c r="J8" s="3">
        <v>531261.90600059088</v>
      </c>
      <c r="K8" s="3">
        <v>524913.97162003582</v>
      </c>
      <c r="L8" s="3">
        <v>523941.32997757924</v>
      </c>
      <c r="M8" s="3">
        <v>560309.81788224145</v>
      </c>
      <c r="N8" s="3">
        <v>582806.76445647213</v>
      </c>
      <c r="O8" s="3">
        <v>633904.43359219865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1"/>
      <c r="FQ8" s="1"/>
      <c r="FR8" s="1"/>
    </row>
    <row r="9" spans="1:175" ht="15.75" x14ac:dyDescent="0.25">
      <c r="A9" s="12">
        <v>1.3</v>
      </c>
      <c r="B9" s="13" t="s">
        <v>61</v>
      </c>
      <c r="C9" s="4">
        <v>133060.62583128194</v>
      </c>
      <c r="D9" s="4">
        <v>139321.82400882049</v>
      </c>
      <c r="E9" s="4">
        <v>144685.2994627023</v>
      </c>
      <c r="F9" s="4">
        <v>148923.17047497127</v>
      </c>
      <c r="G9" s="4">
        <v>154430.81087717216</v>
      </c>
      <c r="H9" s="4">
        <v>203462.16301581127</v>
      </c>
      <c r="I9" s="4">
        <v>208683.40388334342</v>
      </c>
      <c r="J9" s="3">
        <v>219552.98717529303</v>
      </c>
      <c r="K9" s="3">
        <v>238703.53570593754</v>
      </c>
      <c r="L9" s="3">
        <v>231554.21089829635</v>
      </c>
      <c r="M9" s="3">
        <v>229146.05951527471</v>
      </c>
      <c r="N9" s="3">
        <v>239291.15230582474</v>
      </c>
      <c r="O9" s="3">
        <v>251280.32031798628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1"/>
      <c r="FQ9" s="1"/>
      <c r="FR9" s="1"/>
    </row>
    <row r="10" spans="1:175" ht="30" x14ac:dyDescent="0.25">
      <c r="A10" s="12">
        <v>1.4</v>
      </c>
      <c r="B10" s="13" t="s">
        <v>62</v>
      </c>
      <c r="C10" s="4">
        <v>28545.91937195</v>
      </c>
      <c r="D10" s="4">
        <v>28656.759734066516</v>
      </c>
      <c r="E10" s="4">
        <v>29131.711966999879</v>
      </c>
      <c r="F10" s="4">
        <v>29790.293850679438</v>
      </c>
      <c r="G10" s="4">
        <v>29372.491649674659</v>
      </c>
      <c r="H10" s="4">
        <v>30060.550810111556</v>
      </c>
      <c r="I10" s="4">
        <v>30836.556817352754</v>
      </c>
      <c r="J10" s="3">
        <v>31446.556555918884</v>
      </c>
      <c r="K10" s="3">
        <v>32462.388133814988</v>
      </c>
      <c r="L10" s="3">
        <v>32337.623782532246</v>
      </c>
      <c r="M10" s="3">
        <v>37576.203354813646</v>
      </c>
      <c r="N10" s="3">
        <v>40070.716703761216</v>
      </c>
      <c r="O10" s="3">
        <v>41885.221885297855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1"/>
      <c r="FQ10" s="1"/>
      <c r="FR10" s="1"/>
    </row>
    <row r="11" spans="1:175" ht="15.75" x14ac:dyDescent="0.25">
      <c r="A11" s="14" t="s">
        <v>31</v>
      </c>
      <c r="B11" s="13" t="s">
        <v>3</v>
      </c>
      <c r="C11" s="4">
        <v>28796.556799999998</v>
      </c>
      <c r="D11" s="4">
        <v>30411.992882450781</v>
      </c>
      <c r="E11" s="4">
        <v>31317.100986668098</v>
      </c>
      <c r="F11" s="4">
        <v>21595.087910212133</v>
      </c>
      <c r="G11" s="4">
        <v>79953.537533976385</v>
      </c>
      <c r="H11" s="4">
        <v>15952.422697089562</v>
      </c>
      <c r="I11" s="4">
        <v>12851.439122440348</v>
      </c>
      <c r="J11" s="3">
        <v>25189.411742437602</v>
      </c>
      <c r="K11" s="3">
        <v>12111.325130309395</v>
      </c>
      <c r="L11" s="3">
        <v>2712.6988293116115</v>
      </c>
      <c r="M11" s="3">
        <v>8546.670440459653</v>
      </c>
      <c r="N11" s="3">
        <v>13168.341333259206</v>
      </c>
      <c r="O11" s="3">
        <v>14344.612316534403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1"/>
      <c r="FQ11" s="1"/>
      <c r="FR11" s="1"/>
    </row>
    <row r="12" spans="1:175" s="20" customFormat="1" ht="15.75" x14ac:dyDescent="0.25">
      <c r="A12" s="26"/>
      <c r="B12" s="27" t="s">
        <v>28</v>
      </c>
      <c r="C12" s="23">
        <f>C6+C11</f>
        <v>1151493.8107721352</v>
      </c>
      <c r="D12" s="23">
        <f t="shared" ref="D12:N12" si="1">D6+D11</f>
        <v>1083880.4429129336</v>
      </c>
      <c r="E12" s="23">
        <f t="shared" si="1"/>
        <v>1116640.5495622919</v>
      </c>
      <c r="F12" s="23">
        <f t="shared" si="1"/>
        <v>951472.55559379549</v>
      </c>
      <c r="G12" s="23">
        <f t="shared" si="1"/>
        <v>1296298.9903835359</v>
      </c>
      <c r="H12" s="23">
        <f t="shared" si="1"/>
        <v>1302255.7807396019</v>
      </c>
      <c r="I12" s="23">
        <f t="shared" si="1"/>
        <v>1302277.8937374009</v>
      </c>
      <c r="J12" s="23">
        <f t="shared" si="1"/>
        <v>1418047.7963322897</v>
      </c>
      <c r="K12" s="23">
        <f t="shared" si="1"/>
        <v>1350805.6283326484</v>
      </c>
      <c r="L12" s="23">
        <f t="shared" si="1"/>
        <v>1296749.8023171045</v>
      </c>
      <c r="M12" s="23">
        <f t="shared" si="1"/>
        <v>1323658.194266302</v>
      </c>
      <c r="N12" s="23">
        <f t="shared" si="1"/>
        <v>1488382.262746993</v>
      </c>
      <c r="O12" s="23">
        <f t="shared" ref="O12" si="2">O6+O11</f>
        <v>1569143.7651166988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1"/>
      <c r="FQ12" s="21"/>
      <c r="FR12" s="21"/>
    </row>
    <row r="13" spans="1:175" s="1" customFormat="1" ht="15.75" x14ac:dyDescent="0.25">
      <c r="A13" s="10" t="s">
        <v>32</v>
      </c>
      <c r="B13" s="11" t="s">
        <v>4</v>
      </c>
      <c r="C13" s="3">
        <v>624271.93779999996</v>
      </c>
      <c r="D13" s="3">
        <v>580358.69752752234</v>
      </c>
      <c r="E13" s="3">
        <v>595587.7038719689</v>
      </c>
      <c r="F13" s="3">
        <v>609142.64286740473</v>
      </c>
      <c r="G13" s="3">
        <v>747145.87136263063</v>
      </c>
      <c r="H13" s="3">
        <v>742644.93370323407</v>
      </c>
      <c r="I13" s="3">
        <v>773073.03823226271</v>
      </c>
      <c r="J13" s="3">
        <v>742641.72694152943</v>
      </c>
      <c r="K13" s="3">
        <v>676373.81348620472</v>
      </c>
      <c r="L13" s="3">
        <v>922274.29648513778</v>
      </c>
      <c r="M13" s="3">
        <v>642595.85593706637</v>
      </c>
      <c r="N13" s="3">
        <v>680798.87916042516</v>
      </c>
      <c r="O13" s="3">
        <v>718041.70624797582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S13" s="2"/>
    </row>
    <row r="14" spans="1:175" ht="45" x14ac:dyDescent="0.25">
      <c r="A14" s="14" t="s">
        <v>33</v>
      </c>
      <c r="B14" s="13" t="s">
        <v>5</v>
      </c>
      <c r="C14" s="4">
        <v>430202.40800000005</v>
      </c>
      <c r="D14" s="4">
        <v>562060.25955399533</v>
      </c>
      <c r="E14" s="4">
        <v>584674.91575272405</v>
      </c>
      <c r="F14" s="4">
        <v>335962.42775677383</v>
      </c>
      <c r="G14" s="4">
        <v>695556.42522521783</v>
      </c>
      <c r="H14" s="4">
        <v>753126.13661681442</v>
      </c>
      <c r="I14" s="4">
        <v>831698.45274255227</v>
      </c>
      <c r="J14" s="3">
        <v>852693.86652083404</v>
      </c>
      <c r="K14" s="3">
        <v>868131.1177484676</v>
      </c>
      <c r="L14" s="3">
        <v>812475.93536843732</v>
      </c>
      <c r="M14" s="3">
        <v>946861.78015087591</v>
      </c>
      <c r="N14" s="3">
        <v>1044457.6769466577</v>
      </c>
      <c r="O14" s="3">
        <v>1119408.9235862291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3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3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3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1"/>
      <c r="FQ14" s="1"/>
      <c r="FR14" s="1"/>
    </row>
    <row r="15" spans="1:175" ht="15.75" x14ac:dyDescent="0.25">
      <c r="A15" s="14" t="s">
        <v>34</v>
      </c>
      <c r="B15" s="13" t="s">
        <v>6</v>
      </c>
      <c r="C15" s="4">
        <v>623413.66553058894</v>
      </c>
      <c r="D15" s="4">
        <v>606429.68862808438</v>
      </c>
      <c r="E15" s="4">
        <v>662093.79546240775</v>
      </c>
      <c r="F15" s="4">
        <v>627012.95854495885</v>
      </c>
      <c r="G15" s="4">
        <v>641944.99907828099</v>
      </c>
      <c r="H15" s="4">
        <v>726381.75850322563</v>
      </c>
      <c r="I15" s="4">
        <v>752948.71132209443</v>
      </c>
      <c r="J15" s="3">
        <v>748043.16508366598</v>
      </c>
      <c r="K15" s="3">
        <v>775052.77055816469</v>
      </c>
      <c r="L15" s="3">
        <v>640287.73304918641</v>
      </c>
      <c r="M15" s="3">
        <v>724304.54687572643</v>
      </c>
      <c r="N15" s="3">
        <v>805948.94360024494</v>
      </c>
      <c r="O15" s="3">
        <v>847848.54523134558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3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3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3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1"/>
      <c r="FQ15" s="1"/>
      <c r="FR15" s="1"/>
    </row>
    <row r="16" spans="1:175" s="20" customFormat="1" ht="15.75" x14ac:dyDescent="0.25">
      <c r="A16" s="26"/>
      <c r="B16" s="27" t="s">
        <v>29</v>
      </c>
      <c r="C16" s="23">
        <f>+C13+C14+C15</f>
        <v>1677888.011330589</v>
      </c>
      <c r="D16" s="23">
        <f t="shared" ref="D16:L16" si="3">+D13+D14+D15</f>
        <v>1748848.6457096022</v>
      </c>
      <c r="E16" s="23">
        <f t="shared" si="3"/>
        <v>1842356.4150871006</v>
      </c>
      <c r="F16" s="23">
        <f t="shared" si="3"/>
        <v>1572118.0291691374</v>
      </c>
      <c r="G16" s="23">
        <f t="shared" si="3"/>
        <v>2084647.2956661296</v>
      </c>
      <c r="H16" s="23">
        <f t="shared" si="3"/>
        <v>2222152.828823274</v>
      </c>
      <c r="I16" s="23">
        <f t="shared" si="3"/>
        <v>2357720.2022969094</v>
      </c>
      <c r="J16" s="23">
        <f t="shared" si="3"/>
        <v>2343378.7585460292</v>
      </c>
      <c r="K16" s="23">
        <f t="shared" si="3"/>
        <v>2319557.7017928371</v>
      </c>
      <c r="L16" s="23">
        <f t="shared" si="3"/>
        <v>2375037.9649027614</v>
      </c>
      <c r="M16" s="23">
        <f t="shared" ref="M16:N16" si="4">+M13+M14+M15</f>
        <v>2313762.1829636688</v>
      </c>
      <c r="N16" s="23">
        <f t="shared" si="4"/>
        <v>2531205.4997073277</v>
      </c>
      <c r="O16" s="23">
        <f t="shared" ref="O16" si="5">+O13+O14+O15</f>
        <v>2685299.1750655505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2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2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2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1"/>
      <c r="FQ16" s="21"/>
      <c r="FR16" s="21"/>
    </row>
    <row r="17" spans="1:175" s="21" customFormat="1" ht="30" x14ac:dyDescent="0.25">
      <c r="A17" s="24" t="s">
        <v>35</v>
      </c>
      <c r="B17" s="25" t="s">
        <v>7</v>
      </c>
      <c r="C17" s="22">
        <f>C18+C19</f>
        <v>584477.20150667301</v>
      </c>
      <c r="D17" s="22">
        <f t="shared" ref="D17:L17" si="6">D18+D19</f>
        <v>658475.40132935822</v>
      </c>
      <c r="E17" s="22">
        <f t="shared" si="6"/>
        <v>682475.01529095357</v>
      </c>
      <c r="F17" s="22">
        <f t="shared" si="6"/>
        <v>652777.15664710593</v>
      </c>
      <c r="G17" s="22">
        <f t="shared" si="6"/>
        <v>720600.2028445428</v>
      </c>
      <c r="H17" s="22">
        <f t="shared" si="6"/>
        <v>757062.96030303021</v>
      </c>
      <c r="I17" s="22">
        <f t="shared" si="6"/>
        <v>842462.00978901109</v>
      </c>
      <c r="J17" s="22">
        <f t="shared" si="6"/>
        <v>899717.99044394039</v>
      </c>
      <c r="K17" s="22">
        <f t="shared" si="6"/>
        <v>882990.35535032908</v>
      </c>
      <c r="L17" s="22">
        <f t="shared" si="6"/>
        <v>546280.32395984058</v>
      </c>
      <c r="M17" s="22">
        <f t="shared" ref="M17:N17" si="7">M18+M19</f>
        <v>678524.54534314992</v>
      </c>
      <c r="N17" s="22">
        <f t="shared" si="7"/>
        <v>807592.41751182382</v>
      </c>
      <c r="O17" s="22">
        <f t="shared" ref="O17" si="8">O18+O19</f>
        <v>860869.0113640253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S17" s="20"/>
    </row>
    <row r="18" spans="1:175" ht="30" x14ac:dyDescent="0.25">
      <c r="A18" s="12">
        <v>6.1</v>
      </c>
      <c r="B18" s="13" t="s">
        <v>8</v>
      </c>
      <c r="C18" s="4">
        <v>517326.81551091722</v>
      </c>
      <c r="D18" s="4">
        <v>594561.34894098819</v>
      </c>
      <c r="E18" s="4">
        <v>628959.2870451546</v>
      </c>
      <c r="F18" s="4">
        <v>601470.60651933902</v>
      </c>
      <c r="G18" s="4">
        <v>670097.44411603187</v>
      </c>
      <c r="H18" s="4">
        <v>706967.51374868595</v>
      </c>
      <c r="I18" s="4">
        <v>785568.31929396291</v>
      </c>
      <c r="J18" s="3">
        <v>834374.88539265632</v>
      </c>
      <c r="K18" s="3">
        <v>824711.68549437472</v>
      </c>
      <c r="L18" s="3">
        <v>543052.06181920902</v>
      </c>
      <c r="M18" s="3">
        <v>647484.08924623451</v>
      </c>
      <c r="N18" s="3">
        <v>758290.48456733173</v>
      </c>
      <c r="O18" s="3">
        <v>805060.84653574473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1"/>
      <c r="FQ18" s="1"/>
      <c r="FR18" s="1"/>
    </row>
    <row r="19" spans="1:175" ht="15.75" x14ac:dyDescent="0.25">
      <c r="A19" s="12">
        <v>6.2</v>
      </c>
      <c r="B19" s="13" t="s">
        <v>9</v>
      </c>
      <c r="C19" s="4">
        <v>67150.385995755772</v>
      </c>
      <c r="D19" s="4">
        <v>63914.052388370037</v>
      </c>
      <c r="E19" s="4">
        <v>53515.728245798993</v>
      </c>
      <c r="F19" s="4">
        <v>51306.550127766954</v>
      </c>
      <c r="G19" s="4">
        <v>50502.758728510933</v>
      </c>
      <c r="H19" s="4">
        <v>50095.446554344264</v>
      </c>
      <c r="I19" s="4">
        <v>56893.690495048184</v>
      </c>
      <c r="J19" s="3">
        <v>65343.105051284103</v>
      </c>
      <c r="K19" s="3">
        <v>58278.669855954322</v>
      </c>
      <c r="L19" s="3">
        <v>3228.2621406316102</v>
      </c>
      <c r="M19" s="3">
        <v>31040.456096915441</v>
      </c>
      <c r="N19" s="3">
        <v>49301.932944492066</v>
      </c>
      <c r="O19" s="3">
        <v>55808.164828280627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1"/>
      <c r="FQ19" s="1"/>
      <c r="FR19" s="1"/>
    </row>
    <row r="20" spans="1:175" s="21" customFormat="1" ht="60" x14ac:dyDescent="0.25">
      <c r="A20" s="28" t="s">
        <v>36</v>
      </c>
      <c r="B20" s="29" t="s">
        <v>10</v>
      </c>
      <c r="C20" s="22">
        <f>SUM(C21:C27)</f>
        <v>328522.94906111585</v>
      </c>
      <c r="D20" s="22">
        <f t="shared" ref="D20:N20" si="9">SUM(D21:D27)</f>
        <v>362690.58436384867</v>
      </c>
      <c r="E20" s="22">
        <f t="shared" si="9"/>
        <v>381072.14192268759</v>
      </c>
      <c r="F20" s="22">
        <f t="shared" si="9"/>
        <v>438475.71152541623</v>
      </c>
      <c r="G20" s="22">
        <f t="shared" si="9"/>
        <v>506994.22655646328</v>
      </c>
      <c r="H20" s="22">
        <f t="shared" si="9"/>
        <v>495077.17265657627</v>
      </c>
      <c r="I20" s="22">
        <f t="shared" si="9"/>
        <v>441046.49393560481</v>
      </c>
      <c r="J20" s="22">
        <f t="shared" si="9"/>
        <v>430722.37601317791</v>
      </c>
      <c r="K20" s="22">
        <f t="shared" si="9"/>
        <v>347217.8197967906</v>
      </c>
      <c r="L20" s="22">
        <f t="shared" si="9"/>
        <v>205298.80885041336</v>
      </c>
      <c r="M20" s="22">
        <f t="shared" si="9"/>
        <v>346793.31687514542</v>
      </c>
      <c r="N20" s="22">
        <f t="shared" si="9"/>
        <v>375111.0923607311</v>
      </c>
      <c r="O20" s="22">
        <f t="shared" ref="O20" si="10">SUM(O21:O27)</f>
        <v>399466.24298703787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S20" s="20"/>
    </row>
    <row r="21" spans="1:175" ht="15.75" x14ac:dyDescent="0.25">
      <c r="A21" s="12">
        <v>7.1</v>
      </c>
      <c r="B21" s="13" t="s">
        <v>11</v>
      </c>
      <c r="C21" s="4">
        <v>7807</v>
      </c>
      <c r="D21" s="4">
        <v>8866</v>
      </c>
      <c r="E21" s="4">
        <v>8713</v>
      </c>
      <c r="F21" s="4">
        <v>8567</v>
      </c>
      <c r="G21" s="4">
        <v>9145</v>
      </c>
      <c r="H21" s="4">
        <v>5908.4291159271852</v>
      </c>
      <c r="I21" s="4">
        <v>6463.0380450190005</v>
      </c>
      <c r="J21" s="3">
        <v>6532.0089364021424</v>
      </c>
      <c r="K21" s="3">
        <v>3401.8738411336526</v>
      </c>
      <c r="L21" s="3">
        <v>1400.3288520297924</v>
      </c>
      <c r="M21" s="3">
        <v>2694.804316514821</v>
      </c>
      <c r="N21" s="3">
        <v>4927.9967718106827</v>
      </c>
      <c r="O21" s="3">
        <v>5563.7083553742605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1"/>
      <c r="FQ21" s="1"/>
      <c r="FR21" s="1"/>
    </row>
    <row r="22" spans="1:175" ht="15.75" x14ac:dyDescent="0.25">
      <c r="A22" s="12">
        <v>7.2</v>
      </c>
      <c r="B22" s="13" t="s">
        <v>12</v>
      </c>
      <c r="C22" s="4">
        <v>228322.77258549779</v>
      </c>
      <c r="D22" s="4">
        <v>251242.29580778751</v>
      </c>
      <c r="E22" s="4">
        <v>261268.41111715982</v>
      </c>
      <c r="F22" s="4">
        <v>286581.0814467087</v>
      </c>
      <c r="G22" s="4">
        <v>317007.02320261695</v>
      </c>
      <c r="H22" s="4">
        <v>307534.39174119348</v>
      </c>
      <c r="I22" s="4">
        <v>289664.24817926087</v>
      </c>
      <c r="J22" s="3">
        <v>289142.3822320844</v>
      </c>
      <c r="K22" s="3">
        <v>194512.88828032283</v>
      </c>
      <c r="L22" s="3">
        <v>73533.825527882378</v>
      </c>
      <c r="M22" s="3">
        <v>204838.96500241617</v>
      </c>
      <c r="N22" s="3">
        <v>201459.46698140493</v>
      </c>
      <c r="O22" s="3">
        <v>216691.08224181668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1"/>
      <c r="FQ22" s="1"/>
      <c r="FR22" s="1"/>
    </row>
    <row r="23" spans="1:175" ht="15.75" x14ac:dyDescent="0.25">
      <c r="A23" s="12">
        <v>7.3</v>
      </c>
      <c r="B23" s="13" t="s">
        <v>13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1"/>
      <c r="FQ23" s="1"/>
      <c r="FR23" s="1"/>
    </row>
    <row r="24" spans="1:175" ht="15.75" x14ac:dyDescent="0.25">
      <c r="A24" s="12">
        <v>7.4</v>
      </c>
      <c r="B24" s="13" t="s">
        <v>14</v>
      </c>
      <c r="C24" s="4">
        <v>5243.0269486822108</v>
      </c>
      <c r="D24" s="4">
        <v>5703.3006585667717</v>
      </c>
      <c r="E24" s="4">
        <v>3300.9695779178801</v>
      </c>
      <c r="F24" s="4">
        <v>11123.504884156202</v>
      </c>
      <c r="G24" s="4">
        <v>23383.320950113655</v>
      </c>
      <c r="H24" s="4">
        <v>20870.089636150922</v>
      </c>
      <c r="I24" s="4">
        <v>20864.054329648559</v>
      </c>
      <c r="J24" s="3">
        <v>8620.1982423586305</v>
      </c>
      <c r="K24" s="3">
        <v>10956.541284201738</v>
      </c>
      <c r="L24" s="3">
        <v>671.73652895424675</v>
      </c>
      <c r="M24" s="3">
        <v>4287.5174284174172</v>
      </c>
      <c r="N24" s="3">
        <v>12077.117345346162</v>
      </c>
      <c r="O24" s="3">
        <v>12473.51720239152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1"/>
      <c r="FQ24" s="1"/>
      <c r="FR24" s="1"/>
    </row>
    <row r="25" spans="1:175" ht="30" x14ac:dyDescent="0.25">
      <c r="A25" s="12">
        <v>7.5</v>
      </c>
      <c r="B25" s="13" t="s">
        <v>15</v>
      </c>
      <c r="C25" s="4">
        <v>415.23099431444291</v>
      </c>
      <c r="D25" s="4">
        <v>457.12170882522241</v>
      </c>
      <c r="E25" s="4">
        <v>638.24486463943913</v>
      </c>
      <c r="F25" s="4">
        <v>705.68567303933196</v>
      </c>
      <c r="G25" s="4">
        <v>747.65218777990503</v>
      </c>
      <c r="H25" s="4">
        <v>9440.5045352338602</v>
      </c>
      <c r="I25" s="4">
        <v>8794.281349347526</v>
      </c>
      <c r="J25" s="3">
        <v>8373.9558506286048</v>
      </c>
      <c r="K25" s="3">
        <v>7832.6731633043364</v>
      </c>
      <c r="L25" s="3">
        <v>3812.683693706867</v>
      </c>
      <c r="M25" s="3">
        <v>2637.2323356602419</v>
      </c>
      <c r="N25" s="3">
        <v>4503.7330520619871</v>
      </c>
      <c r="O25" s="3">
        <v>4814.1516999013966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1"/>
      <c r="FQ25" s="1"/>
      <c r="FR25" s="1"/>
    </row>
    <row r="26" spans="1:175" ht="15.75" x14ac:dyDescent="0.25">
      <c r="A26" s="12">
        <v>7.6</v>
      </c>
      <c r="B26" s="13" t="s">
        <v>16</v>
      </c>
      <c r="C26" s="4">
        <v>0</v>
      </c>
      <c r="D26" s="4">
        <v>1.8608309995465413</v>
      </c>
      <c r="E26" s="4">
        <v>1.7373064866412746</v>
      </c>
      <c r="F26" s="4">
        <v>1.6897600540723217</v>
      </c>
      <c r="G26" s="4">
        <v>1.5926092642233398</v>
      </c>
      <c r="H26" s="4">
        <v>1.6057038900698486</v>
      </c>
      <c r="I26" s="4">
        <v>10.742756443599772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1"/>
      <c r="FQ26" s="1"/>
      <c r="FR26" s="1"/>
    </row>
    <row r="27" spans="1:175" ht="45" x14ac:dyDescent="0.25">
      <c r="A27" s="12">
        <v>7.7</v>
      </c>
      <c r="B27" s="13" t="s">
        <v>17</v>
      </c>
      <c r="C27" s="4">
        <v>86734.918532621406</v>
      </c>
      <c r="D27" s="4">
        <v>96420.005357669623</v>
      </c>
      <c r="E27" s="4">
        <v>107149.77905648382</v>
      </c>
      <c r="F27" s="4">
        <v>131496.74976145788</v>
      </c>
      <c r="G27" s="4">
        <v>156709.63760668851</v>
      </c>
      <c r="H27" s="4">
        <v>151322.15192418074</v>
      </c>
      <c r="I27" s="4">
        <v>115250.12927588525</v>
      </c>
      <c r="J27" s="3">
        <v>118053.83075170412</v>
      </c>
      <c r="K27" s="3">
        <v>130513.84322782804</v>
      </c>
      <c r="L27" s="3">
        <v>125880.23424784005</v>
      </c>
      <c r="M27" s="3">
        <v>132334.79779213679</v>
      </c>
      <c r="N27" s="3">
        <v>152142.7782101073</v>
      </c>
      <c r="O27" s="3">
        <v>159923.783487554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1"/>
      <c r="FQ27" s="1"/>
      <c r="FR27" s="1"/>
    </row>
    <row r="28" spans="1:175" ht="15.75" x14ac:dyDescent="0.25">
      <c r="A28" s="14" t="s">
        <v>37</v>
      </c>
      <c r="B28" s="13" t="s">
        <v>18</v>
      </c>
      <c r="C28" s="4">
        <v>222483</v>
      </c>
      <c r="D28" s="4">
        <v>253994</v>
      </c>
      <c r="E28" s="4">
        <v>307921</v>
      </c>
      <c r="F28" s="4">
        <v>349907</v>
      </c>
      <c r="G28" s="4">
        <v>412717</v>
      </c>
      <c r="H28" s="4">
        <v>429270.70803720457</v>
      </c>
      <c r="I28" s="4">
        <v>342924.85554943408</v>
      </c>
      <c r="J28" s="3">
        <v>361848.48912730464</v>
      </c>
      <c r="K28" s="3">
        <v>395422.00762748928</v>
      </c>
      <c r="L28" s="3">
        <v>429974.33756404172</v>
      </c>
      <c r="M28" s="3">
        <v>403329.42495070799</v>
      </c>
      <c r="N28" s="3">
        <v>432455.87716801115</v>
      </c>
      <c r="O28" s="3">
        <v>457322.09010517184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1"/>
      <c r="FQ28" s="1"/>
      <c r="FR28" s="1"/>
    </row>
    <row r="29" spans="1:175" ht="60" x14ac:dyDescent="0.25">
      <c r="A29" s="14" t="s">
        <v>38</v>
      </c>
      <c r="B29" s="13" t="s">
        <v>19</v>
      </c>
      <c r="C29" s="4">
        <v>752851.78235482844</v>
      </c>
      <c r="D29" s="4">
        <v>763555.31501653988</v>
      </c>
      <c r="E29" s="4">
        <v>777139.06164088065</v>
      </c>
      <c r="F29" s="4">
        <v>795046.78247739817</v>
      </c>
      <c r="G29" s="4">
        <v>779809.42102107103</v>
      </c>
      <c r="H29" s="4">
        <v>805443.02652686788</v>
      </c>
      <c r="I29" s="4">
        <v>811488.60724778927</v>
      </c>
      <c r="J29" s="3">
        <v>744204.67551974801</v>
      </c>
      <c r="K29" s="3">
        <v>723258.67989161983</v>
      </c>
      <c r="L29" s="3">
        <v>633300.31474257214</v>
      </c>
      <c r="M29" s="3">
        <v>626852.33195173391</v>
      </c>
      <c r="N29" s="3">
        <v>628407.23160063522</v>
      </c>
      <c r="O29" s="3">
        <v>659894.66764006426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1"/>
      <c r="FQ29" s="1"/>
      <c r="FR29" s="1"/>
    </row>
    <row r="30" spans="1:175" ht="15.75" x14ac:dyDescent="0.25">
      <c r="A30" s="14" t="s">
        <v>39</v>
      </c>
      <c r="B30" s="13" t="s">
        <v>54</v>
      </c>
      <c r="C30" s="4">
        <v>870047</v>
      </c>
      <c r="D30" s="4">
        <v>875152.21951219521</v>
      </c>
      <c r="E30" s="4">
        <v>813714.43190961215</v>
      </c>
      <c r="F30" s="4">
        <v>813175.71616708417</v>
      </c>
      <c r="G30" s="4">
        <v>997956.41781030805</v>
      </c>
      <c r="H30" s="4">
        <v>987571.59283387614</v>
      </c>
      <c r="I30" s="4">
        <v>1073003.0579888243</v>
      </c>
      <c r="J30" s="3">
        <v>1434069.953460695</v>
      </c>
      <c r="K30" s="3">
        <v>1417355.4364234162</v>
      </c>
      <c r="L30" s="3">
        <v>1477038.6886631169</v>
      </c>
      <c r="M30" s="3">
        <v>1538255.1693077385</v>
      </c>
      <c r="N30" s="3">
        <v>1750654.7787296544</v>
      </c>
      <c r="O30" s="3">
        <v>1834473.738926311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1"/>
      <c r="FQ30" s="1"/>
      <c r="FR30" s="1"/>
    </row>
    <row r="31" spans="1:175" ht="15.75" x14ac:dyDescent="0.25">
      <c r="A31" s="14" t="s">
        <v>40</v>
      </c>
      <c r="B31" s="13" t="s">
        <v>20</v>
      </c>
      <c r="C31" s="4">
        <v>594667.03773837606</v>
      </c>
      <c r="D31" s="4">
        <v>608028.66208986309</v>
      </c>
      <c r="E31" s="4">
        <v>692893.75980028359</v>
      </c>
      <c r="F31" s="4">
        <v>685369.33562943933</v>
      </c>
      <c r="G31" s="4">
        <v>700090.47360730637</v>
      </c>
      <c r="H31" s="4">
        <v>712052.28738740238</v>
      </c>
      <c r="I31" s="4">
        <v>770874.16978487931</v>
      </c>
      <c r="J31" s="3">
        <v>855375.14023553254</v>
      </c>
      <c r="K31" s="3">
        <v>846114.21087821946</v>
      </c>
      <c r="L31" s="3">
        <v>764441.9575215386</v>
      </c>
      <c r="M31" s="3">
        <v>821474.44192227325</v>
      </c>
      <c r="N31" s="3">
        <v>919969.31078919675</v>
      </c>
      <c r="O31" s="3">
        <v>998192.23605363804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1"/>
      <c r="FQ31" s="1"/>
      <c r="FR31" s="1"/>
    </row>
    <row r="32" spans="1:175" s="20" customFormat="1" ht="15.75" x14ac:dyDescent="0.25">
      <c r="A32" s="26"/>
      <c r="B32" s="27" t="s">
        <v>30</v>
      </c>
      <c r="C32" s="23">
        <f>C17+C20+C28+C29+C30+C31</f>
        <v>3353048.9706609938</v>
      </c>
      <c r="D32" s="23">
        <f t="shared" ref="D32:M32" si="11">D17+D20+D28+D29+D30+D31</f>
        <v>3521896.182311805</v>
      </c>
      <c r="E32" s="23">
        <f t="shared" si="11"/>
        <v>3655215.4105644175</v>
      </c>
      <c r="F32" s="23">
        <f t="shared" si="11"/>
        <v>3734751.7024464435</v>
      </c>
      <c r="G32" s="23">
        <f t="shared" si="11"/>
        <v>4118167.7418396911</v>
      </c>
      <c r="H32" s="23">
        <f t="shared" si="11"/>
        <v>4186477.7477449575</v>
      </c>
      <c r="I32" s="23">
        <f t="shared" si="11"/>
        <v>4281799.1942955432</v>
      </c>
      <c r="J32" s="23">
        <f t="shared" si="11"/>
        <v>4725938.6248003989</v>
      </c>
      <c r="K32" s="23">
        <f t="shared" si="11"/>
        <v>4612358.5099678645</v>
      </c>
      <c r="L32" s="23">
        <f t="shared" si="11"/>
        <v>4056334.4313015235</v>
      </c>
      <c r="M32" s="23">
        <f t="shared" si="11"/>
        <v>4415229.2303507496</v>
      </c>
      <c r="N32" s="23">
        <f t="shared" ref="N32" si="12">N17+N20+N28+N29+N30+N31</f>
        <v>4914190.7081600521</v>
      </c>
      <c r="O32" s="23">
        <f t="shared" ref="O32" si="13">O17+O20+O28+O29+O30+O31</f>
        <v>5210217.987076249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1"/>
      <c r="FQ32" s="21"/>
      <c r="FR32" s="21"/>
    </row>
    <row r="33" spans="1:175" s="21" customFormat="1" ht="30" x14ac:dyDescent="0.25">
      <c r="A33" s="24" t="s">
        <v>27</v>
      </c>
      <c r="B33" s="30" t="s">
        <v>51</v>
      </c>
      <c r="C33" s="22">
        <f>C6+C11+C13+C14+C15+C17+C20+C28+C29+C30+C31</f>
        <v>6182430.7927637175</v>
      </c>
      <c r="D33" s="22">
        <f t="shared" ref="D33:M33" si="14">D6+D11+D13+D14+D15+D17+D20+D28+D29+D30+D31</f>
        <v>6354625.2709343405</v>
      </c>
      <c r="E33" s="22">
        <f t="shared" si="14"/>
        <v>6614212.3752138102</v>
      </c>
      <c r="F33" s="22">
        <f t="shared" si="14"/>
        <v>6258342.2872093758</v>
      </c>
      <c r="G33" s="22">
        <f t="shared" si="14"/>
        <v>7499114.0278893569</v>
      </c>
      <c r="H33" s="22">
        <f t="shared" si="14"/>
        <v>7710886.3573078346</v>
      </c>
      <c r="I33" s="22">
        <f t="shared" si="14"/>
        <v>7941797.2903298531</v>
      </c>
      <c r="J33" s="22">
        <f t="shared" si="14"/>
        <v>8487365.1796787176</v>
      </c>
      <c r="K33" s="22">
        <f t="shared" si="14"/>
        <v>8282721.84009335</v>
      </c>
      <c r="L33" s="22">
        <f t="shared" si="14"/>
        <v>7728122.1985213887</v>
      </c>
      <c r="M33" s="22">
        <f t="shared" si="14"/>
        <v>8052649.6075807204</v>
      </c>
      <c r="N33" s="22">
        <f t="shared" ref="N33" si="15">N6+N11+N13+N14+N15+N17+N20+N28+N29+N30+N31</f>
        <v>8933778.4706143737</v>
      </c>
      <c r="O33" s="22">
        <f t="shared" ref="O33" si="16">O6+O11+O13+O14+O15+O17+O20+O28+O29+O30+O31</f>
        <v>9464660.927258499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S33" s="20"/>
    </row>
    <row r="34" spans="1:175" s="20" customFormat="1" ht="15.75" x14ac:dyDescent="0.25">
      <c r="A34" s="31" t="s">
        <v>43</v>
      </c>
      <c r="B34" s="32" t="s">
        <v>25</v>
      </c>
      <c r="C34" s="23">
        <f>GSVA_const!C34</f>
        <v>349482</v>
      </c>
      <c r="D34" s="23">
        <f>GSVA_const!D34</f>
        <v>376931</v>
      </c>
      <c r="E34" s="23">
        <f>GSVA_const!E34</f>
        <v>438000</v>
      </c>
      <c r="F34" s="23">
        <f>GSVA_const!F34</f>
        <v>457034</v>
      </c>
      <c r="G34" s="23">
        <f>GSVA_const!G34</f>
        <v>561117</v>
      </c>
      <c r="H34" s="23">
        <f>GSVA_const!H34</f>
        <v>553106</v>
      </c>
      <c r="I34" s="23">
        <f>GSVA_const!I34</f>
        <v>817271</v>
      </c>
      <c r="J34" s="23">
        <f>GSVA_const!J34</f>
        <v>819817.00000000012</v>
      </c>
      <c r="K34" s="23">
        <f>GSVA_const!K34</f>
        <v>794025.00000000012</v>
      </c>
      <c r="L34" s="23">
        <f>GSVA_const!L34</f>
        <v>1031125</v>
      </c>
      <c r="M34" s="23">
        <f>GSVA_const!M34</f>
        <v>838109</v>
      </c>
      <c r="N34" s="23">
        <f>GSVA_const!N34</f>
        <v>1094850</v>
      </c>
      <c r="O34" s="23">
        <f>GSVA_const!O34</f>
        <v>1334857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</row>
    <row r="35" spans="1:175" s="20" customFormat="1" ht="15.75" x14ac:dyDescent="0.25">
      <c r="A35" s="31" t="s">
        <v>44</v>
      </c>
      <c r="B35" s="32" t="s">
        <v>24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</row>
    <row r="36" spans="1:175" s="20" customFormat="1" ht="30" x14ac:dyDescent="0.25">
      <c r="A36" s="31" t="s">
        <v>45</v>
      </c>
      <c r="B36" s="32" t="s">
        <v>63</v>
      </c>
      <c r="C36" s="23">
        <f>C33+C34-C35</f>
        <v>6531912.7927637175</v>
      </c>
      <c r="D36" s="23">
        <f t="shared" ref="D36:M36" si="17">D33+D34-D35</f>
        <v>6731556.2709343405</v>
      </c>
      <c r="E36" s="23">
        <f t="shared" si="17"/>
        <v>7052212.3752138102</v>
      </c>
      <c r="F36" s="23">
        <f t="shared" si="17"/>
        <v>6715376.2872093758</v>
      </c>
      <c r="G36" s="23">
        <f t="shared" si="17"/>
        <v>8060231.0278893569</v>
      </c>
      <c r="H36" s="23">
        <f t="shared" si="17"/>
        <v>8263992.3573078346</v>
      </c>
      <c r="I36" s="23">
        <f t="shared" si="17"/>
        <v>8759068.2903298531</v>
      </c>
      <c r="J36" s="23">
        <f t="shared" si="17"/>
        <v>9307182.1796787176</v>
      </c>
      <c r="K36" s="23">
        <f t="shared" si="17"/>
        <v>9076746.84009335</v>
      </c>
      <c r="L36" s="23">
        <f t="shared" si="17"/>
        <v>8759247.1985213887</v>
      </c>
      <c r="M36" s="23">
        <f t="shared" si="17"/>
        <v>8890758.6075807214</v>
      </c>
      <c r="N36" s="23">
        <f t="shared" ref="N36" si="18">N33+N34-N35</f>
        <v>10028628.470614374</v>
      </c>
      <c r="O36" s="23">
        <f t="shared" ref="O36" si="19">O33+O34-O35</f>
        <v>10799517.927258499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</row>
    <row r="37" spans="1:175" s="20" customFormat="1" ht="15.75" x14ac:dyDescent="0.25">
      <c r="A37" s="31" t="s">
        <v>46</v>
      </c>
      <c r="B37" s="32" t="s">
        <v>42</v>
      </c>
      <c r="C37" s="23">
        <f>GSVA_cur!C37</f>
        <v>126160</v>
      </c>
      <c r="D37" s="23">
        <f>GSVA_cur!D37</f>
        <v>127440</v>
      </c>
      <c r="E37" s="23">
        <f>GSVA_cur!E37</f>
        <v>128730</v>
      </c>
      <c r="F37" s="23">
        <f>GSVA_cur!F37</f>
        <v>130020</v>
      </c>
      <c r="G37" s="23">
        <f>GSVA_cur!G37</f>
        <v>131300</v>
      </c>
      <c r="H37" s="23">
        <f>GSVA_cur!H37</f>
        <v>132440</v>
      </c>
      <c r="I37" s="23">
        <f>GSVA_cur!I37</f>
        <v>133480</v>
      </c>
      <c r="J37" s="23">
        <f>GSVA_cur!J37</f>
        <v>134530</v>
      </c>
      <c r="K37" s="23">
        <f>GSVA_cur!K37</f>
        <v>132630</v>
      </c>
      <c r="L37" s="23">
        <f>GSVA_cur!L37</f>
        <v>133650</v>
      </c>
      <c r="M37" s="23">
        <f>GSVA_cur!M37</f>
        <v>134650</v>
      </c>
      <c r="N37" s="23">
        <f>GSVA_cur!N37</f>
        <v>135620</v>
      </c>
      <c r="O37" s="23">
        <f>GSVA_cur!O37</f>
        <v>136600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</row>
    <row r="38" spans="1:175" s="20" customFormat="1" ht="15.75" x14ac:dyDescent="0.25">
      <c r="A38" s="31" t="s">
        <v>47</v>
      </c>
      <c r="B38" s="32" t="s">
        <v>64</v>
      </c>
      <c r="C38" s="23">
        <f>C36/C37*1000</f>
        <v>51774.831902058635</v>
      </c>
      <c r="D38" s="23">
        <f t="shared" ref="D38:M38" si="20">D36/D37*1000</f>
        <v>52821.376890570784</v>
      </c>
      <c r="E38" s="23">
        <f t="shared" si="20"/>
        <v>54782.975026907559</v>
      </c>
      <c r="F38" s="23">
        <f t="shared" si="20"/>
        <v>51648.794702425599</v>
      </c>
      <c r="G38" s="23">
        <f t="shared" si="20"/>
        <v>61387.898156049938</v>
      </c>
      <c r="H38" s="23">
        <f t="shared" si="20"/>
        <v>62398.00934240286</v>
      </c>
      <c r="I38" s="23">
        <f t="shared" si="20"/>
        <v>65620.829265282082</v>
      </c>
      <c r="J38" s="23">
        <f t="shared" si="20"/>
        <v>69182.949376932418</v>
      </c>
      <c r="K38" s="23">
        <f t="shared" si="20"/>
        <v>68436.604388851323</v>
      </c>
      <c r="L38" s="23">
        <f t="shared" si="20"/>
        <v>65538.699577414052</v>
      </c>
      <c r="M38" s="23">
        <f t="shared" si="20"/>
        <v>66028.656573195112</v>
      </c>
      <c r="N38" s="23">
        <f t="shared" ref="N38" si="21">N36/N37*1000</f>
        <v>73946.530531001132</v>
      </c>
      <c r="O38" s="23">
        <f t="shared" ref="O38" si="22">O36/O37*1000</f>
        <v>79059.428457236456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K38" s="23"/>
      <c r="BL38" s="23"/>
      <c r="BM38" s="23"/>
      <c r="BN38" s="23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</row>
    <row r="39" spans="1:175" x14ac:dyDescent="0.25">
      <c r="A39" s="19"/>
      <c r="B39" s="2" t="s">
        <v>77</v>
      </c>
    </row>
    <row r="40" spans="1:175" x14ac:dyDescent="0.25">
      <c r="B40" s="19" t="s">
        <v>76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2" max="1048575" man="1"/>
    <brk id="38" max="1048575" man="1"/>
    <brk id="102" max="95" man="1"/>
    <brk id="138" max="1048575" man="1"/>
    <brk id="162" max="1048575" man="1"/>
    <brk id="170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2024-08-16T06:27:11Z</dcterms:modified>
</cp:coreProperties>
</file>