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8B79D6DC-45BB-4BAB-A188-4D559B8938EB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C34" i="11" l="1"/>
  <c r="D34" i="11"/>
  <c r="E34" i="11"/>
  <c r="F34" i="11"/>
  <c r="G34" i="11"/>
  <c r="H34" i="11"/>
  <c r="I34" i="11"/>
  <c r="J34" i="11"/>
  <c r="K34" i="11"/>
  <c r="L34" i="11"/>
  <c r="M34" i="11"/>
  <c r="N34" i="11"/>
  <c r="O34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O6" i="1" l="1"/>
  <c r="O12" i="1" s="1"/>
  <c r="O20" i="1"/>
  <c r="O32" i="1" s="1"/>
  <c r="O37" i="1"/>
  <c r="O6" i="11"/>
  <c r="O16" i="11"/>
  <c r="O17" i="11"/>
  <c r="O20" i="11"/>
  <c r="O37" i="11"/>
  <c r="O6" i="12"/>
  <c r="O12" i="12" s="1"/>
  <c r="O16" i="12"/>
  <c r="O17" i="12"/>
  <c r="O20" i="12"/>
  <c r="O34" i="12"/>
  <c r="O35" i="12"/>
  <c r="O37" i="12"/>
  <c r="O6" i="10"/>
  <c r="O16" i="10"/>
  <c r="O17" i="10"/>
  <c r="O20" i="10"/>
  <c r="O32" i="12" l="1"/>
  <c r="O33" i="10"/>
  <c r="O36" i="10" s="1"/>
  <c r="O33" i="12"/>
  <c r="O36" i="12" s="1"/>
  <c r="O38" i="12" s="1"/>
  <c r="O32" i="11"/>
  <c r="O33" i="11"/>
  <c r="O36" i="11" s="1"/>
  <c r="O12" i="11"/>
  <c r="O32" i="10"/>
  <c r="O12" i="10"/>
  <c r="O33" i="1"/>
  <c r="O38" i="10" l="1"/>
  <c r="O36" i="1"/>
  <c r="O38" i="11"/>
  <c r="I2" i="1"/>
  <c r="I2" i="11"/>
  <c r="I2" i="12"/>
  <c r="I2" i="10"/>
  <c r="O38" i="1" l="1"/>
  <c r="N34" i="12" l="1"/>
  <c r="N35" i="12"/>
  <c r="N37" i="12"/>
  <c r="N37" i="11"/>
  <c r="N37" i="1"/>
  <c r="N17" i="11"/>
  <c r="N17" i="12"/>
  <c r="N17" i="10"/>
  <c r="N20" i="1"/>
  <c r="N20" i="11"/>
  <c r="N20" i="12"/>
  <c r="N20" i="10"/>
  <c r="N16" i="11"/>
  <c r="N16" i="12"/>
  <c r="N16" i="10"/>
  <c r="N6" i="1"/>
  <c r="N6" i="11"/>
  <c r="N6" i="12"/>
  <c r="N6" i="10"/>
  <c r="N32" i="12" l="1"/>
  <c r="N12" i="12"/>
  <c r="N12" i="11"/>
  <c r="N33" i="11"/>
  <c r="N12" i="10"/>
  <c r="N33" i="12"/>
  <c r="N32" i="11"/>
  <c r="N32" i="1"/>
  <c r="N33" i="1"/>
  <c r="N12" i="1"/>
  <c r="N32" i="10"/>
  <c r="N33" i="10"/>
  <c r="N36" i="12" l="1"/>
  <c r="N36" i="11"/>
  <c r="N36" i="1"/>
  <c r="N36" i="10"/>
  <c r="N38" i="12" l="1"/>
  <c r="N38" i="11"/>
  <c r="N38" i="1"/>
  <c r="N38" i="10"/>
  <c r="D34" i="12" l="1"/>
  <c r="E34" i="12"/>
  <c r="F34" i="12"/>
  <c r="G34" i="12"/>
  <c r="H34" i="12"/>
  <c r="I34" i="12"/>
  <c r="J34" i="12"/>
  <c r="K34" i="12"/>
  <c r="L34" i="12"/>
  <c r="M34" i="12"/>
  <c r="D35" i="12"/>
  <c r="E35" i="12"/>
  <c r="F35" i="12"/>
  <c r="G35" i="12"/>
  <c r="H35" i="12"/>
  <c r="I35" i="12"/>
  <c r="J35" i="12"/>
  <c r="K35" i="12"/>
  <c r="L35" i="12"/>
  <c r="M35" i="12"/>
  <c r="D37" i="12"/>
  <c r="E37" i="12"/>
  <c r="F37" i="12"/>
  <c r="G37" i="12"/>
  <c r="H37" i="12"/>
  <c r="I37" i="12"/>
  <c r="J37" i="12"/>
  <c r="K37" i="12"/>
  <c r="L37" i="12"/>
  <c r="M37" i="12"/>
  <c r="D37" i="11"/>
  <c r="E37" i="11"/>
  <c r="F37" i="11"/>
  <c r="G37" i="11"/>
  <c r="H37" i="11"/>
  <c r="I37" i="11"/>
  <c r="J37" i="11"/>
  <c r="K37" i="11"/>
  <c r="L37" i="11"/>
  <c r="M37" i="11"/>
  <c r="D37" i="1"/>
  <c r="E37" i="1"/>
  <c r="F37" i="1"/>
  <c r="G37" i="1"/>
  <c r="H37" i="1"/>
  <c r="I37" i="1"/>
  <c r="J37" i="1"/>
  <c r="K37" i="1"/>
  <c r="L37" i="1"/>
  <c r="M37" i="1"/>
  <c r="M20" i="1" l="1"/>
  <c r="M20" i="11"/>
  <c r="M20" i="12"/>
  <c r="M20" i="10"/>
  <c r="M16" i="11"/>
  <c r="M17" i="11"/>
  <c r="M16" i="12"/>
  <c r="M17" i="12"/>
  <c r="M16" i="10"/>
  <c r="M17" i="10"/>
  <c r="M6" i="1"/>
  <c r="M6" i="11"/>
  <c r="M6" i="12"/>
  <c r="M6" i="10"/>
  <c r="M32" i="12" l="1"/>
  <c r="M33" i="12"/>
  <c r="M12" i="12"/>
  <c r="M32" i="11"/>
  <c r="M33" i="11"/>
  <c r="M12" i="11"/>
  <c r="M32" i="1"/>
  <c r="M33" i="1"/>
  <c r="M12" i="1"/>
  <c r="M32" i="10"/>
  <c r="M33" i="10"/>
  <c r="M12" i="10"/>
  <c r="L20" i="12"/>
  <c r="L20" i="11"/>
  <c r="L20" i="1"/>
  <c r="L20" i="10"/>
  <c r="M36" i="10" l="1"/>
  <c r="M36" i="12"/>
  <c r="M36" i="11"/>
  <c r="M36" i="1"/>
  <c r="M38" i="10" l="1"/>
  <c r="M38" i="11"/>
  <c r="M38" i="12"/>
  <c r="M38" i="1"/>
  <c r="L16" i="11"/>
  <c r="L17" i="11"/>
  <c r="L16" i="12"/>
  <c r="L17" i="12"/>
  <c r="L16" i="10"/>
  <c r="L17" i="10"/>
  <c r="L6" i="1"/>
  <c r="L6" i="11"/>
  <c r="L6" i="12"/>
  <c r="L6" i="10"/>
  <c r="K20" i="11"/>
  <c r="K20" i="12"/>
  <c r="K20" i="1"/>
  <c r="K16" i="11"/>
  <c r="K17" i="11"/>
  <c r="K16" i="12"/>
  <c r="K17" i="12"/>
  <c r="K6" i="11"/>
  <c r="K6" i="12"/>
  <c r="K6" i="1"/>
  <c r="L32" i="12" l="1"/>
  <c r="L12" i="12"/>
  <c r="L12" i="11"/>
  <c r="K12" i="1"/>
  <c r="L12" i="10"/>
  <c r="L33" i="11"/>
  <c r="L32" i="11"/>
  <c r="L33" i="1"/>
  <c r="K32" i="11"/>
  <c r="L12" i="1"/>
  <c r="L32" i="1"/>
  <c r="K12" i="12"/>
  <c r="L33" i="10"/>
  <c r="K33" i="11"/>
  <c r="K33" i="1"/>
  <c r="L32" i="10"/>
  <c r="L33" i="12"/>
  <c r="K32" i="12"/>
  <c r="K33" i="12"/>
  <c r="K12" i="11"/>
  <c r="K32" i="1"/>
  <c r="K36" i="12" l="1"/>
  <c r="L36" i="12"/>
  <c r="K36" i="11"/>
  <c r="L36" i="11"/>
  <c r="L38" i="11" s="1"/>
  <c r="K38" i="11"/>
  <c r="K38" i="12"/>
  <c r="L38" i="12"/>
  <c r="L36" i="10"/>
  <c r="K36" i="1"/>
  <c r="L36" i="1"/>
  <c r="K20" i="10"/>
  <c r="K17" i="10"/>
  <c r="K6" i="10"/>
  <c r="K16" i="10"/>
  <c r="L38" i="1" l="1"/>
  <c r="K38" i="1"/>
  <c r="K12" i="10"/>
  <c r="L38" i="10"/>
  <c r="K32" i="10"/>
  <c r="K33" i="10"/>
  <c r="K36" i="10" l="1"/>
  <c r="J20" i="1"/>
  <c r="J20" i="11"/>
  <c r="J20" i="12"/>
  <c r="J20" i="10"/>
  <c r="J16" i="11"/>
  <c r="J17" i="11"/>
  <c r="J16" i="12"/>
  <c r="J17" i="12"/>
  <c r="J16" i="10"/>
  <c r="J17" i="10"/>
  <c r="J6" i="1"/>
  <c r="J6" i="11"/>
  <c r="J6" i="12"/>
  <c r="J6" i="10"/>
  <c r="K38" i="10" l="1"/>
  <c r="J12" i="11"/>
  <c r="J12" i="1"/>
  <c r="J32" i="12"/>
  <c r="J33" i="12"/>
  <c r="J36" i="12" s="1"/>
  <c r="J38" i="12" s="1"/>
  <c r="J12" i="12"/>
  <c r="J32" i="11"/>
  <c r="J33" i="11"/>
  <c r="J32" i="1"/>
  <c r="J33" i="1"/>
  <c r="J32" i="10"/>
  <c r="J33" i="10"/>
  <c r="J12" i="10"/>
  <c r="I20" i="12"/>
  <c r="I20" i="11"/>
  <c r="I20" i="1"/>
  <c r="H20" i="1"/>
  <c r="I20" i="10"/>
  <c r="H17" i="11"/>
  <c r="I17" i="11"/>
  <c r="H17" i="12"/>
  <c r="I17" i="12"/>
  <c r="H17" i="10"/>
  <c r="I17" i="10"/>
  <c r="H16" i="11"/>
  <c r="I16" i="11"/>
  <c r="H16" i="12"/>
  <c r="I16" i="12"/>
  <c r="H16" i="10"/>
  <c r="I16" i="10"/>
  <c r="H20" i="10"/>
  <c r="H20" i="12"/>
  <c r="H20" i="11"/>
  <c r="I6" i="1"/>
  <c r="I6" i="11"/>
  <c r="I6" i="12"/>
  <c r="I6" i="10"/>
  <c r="J36" i="11" l="1"/>
  <c r="I33" i="11"/>
  <c r="I32" i="1"/>
  <c r="J36" i="1"/>
  <c r="J38" i="1" s="1"/>
  <c r="J36" i="10"/>
  <c r="I33" i="12"/>
  <c r="I36" i="12" s="1"/>
  <c r="I38" i="12" s="1"/>
  <c r="I32" i="11"/>
  <c r="I32" i="12"/>
  <c r="I12" i="12"/>
  <c r="I12" i="11"/>
  <c r="I33" i="1"/>
  <c r="I12" i="1"/>
  <c r="I32" i="10"/>
  <c r="I33" i="10"/>
  <c r="I12" i="10"/>
  <c r="H32" i="12"/>
  <c r="H32" i="11"/>
  <c r="H32" i="1"/>
  <c r="H32" i="10"/>
  <c r="J38" i="11" l="1"/>
  <c r="I36" i="11"/>
  <c r="I38" i="11"/>
  <c r="I36" i="1"/>
  <c r="J38" i="10"/>
  <c r="I36" i="10"/>
  <c r="H6" i="1"/>
  <c r="H6" i="11"/>
  <c r="H6" i="12"/>
  <c r="H6" i="10"/>
  <c r="I38" i="1" l="1"/>
  <c r="I38" i="10"/>
  <c r="H33" i="12"/>
  <c r="H36" i="12" s="1"/>
  <c r="H38" i="12" s="1"/>
  <c r="H33" i="11"/>
  <c r="H33" i="10"/>
  <c r="H12" i="1"/>
  <c r="H33" i="1"/>
  <c r="H12" i="10"/>
  <c r="H12" i="12"/>
  <c r="H12" i="11"/>
  <c r="C35" i="12"/>
  <c r="C34" i="12"/>
  <c r="H36" i="11" l="1"/>
  <c r="H38" i="11"/>
  <c r="H36" i="1"/>
  <c r="H38" i="1" s="1"/>
  <c r="H36" i="10"/>
  <c r="C37" i="12"/>
  <c r="C37" i="11"/>
  <c r="C37" i="1"/>
  <c r="H38" i="10" l="1"/>
  <c r="G20" i="12"/>
  <c r="F20" i="12"/>
  <c r="E20" i="12"/>
  <c r="D20" i="12"/>
  <c r="C20" i="12"/>
  <c r="G17" i="12"/>
  <c r="F17" i="12"/>
  <c r="E17" i="12"/>
  <c r="D17" i="12"/>
  <c r="C17" i="12"/>
  <c r="G16" i="12"/>
  <c r="F16" i="12"/>
  <c r="E16" i="12"/>
  <c r="D16" i="12"/>
  <c r="C16" i="12"/>
  <c r="G6" i="12"/>
  <c r="F6" i="12"/>
  <c r="E6" i="12"/>
  <c r="D6" i="12"/>
  <c r="C6" i="12"/>
  <c r="G20" i="11"/>
  <c r="F20" i="11"/>
  <c r="E20" i="11"/>
  <c r="D20" i="11"/>
  <c r="C20" i="11"/>
  <c r="G17" i="11"/>
  <c r="F17" i="11"/>
  <c r="E17" i="11"/>
  <c r="D17" i="11"/>
  <c r="C17" i="11"/>
  <c r="G16" i="11"/>
  <c r="F16" i="11"/>
  <c r="E16" i="11"/>
  <c r="D16" i="11"/>
  <c r="C16" i="11"/>
  <c r="G6" i="11"/>
  <c r="F6" i="11"/>
  <c r="E6" i="11"/>
  <c r="D6" i="11"/>
  <c r="C6" i="11"/>
  <c r="G20" i="1"/>
  <c r="F20" i="1"/>
  <c r="E20" i="1"/>
  <c r="D20" i="1"/>
  <c r="C20" i="1"/>
  <c r="G6" i="1"/>
  <c r="F6" i="1"/>
  <c r="E6" i="1"/>
  <c r="D6" i="1"/>
  <c r="C6" i="1"/>
  <c r="D12" i="12" l="1"/>
  <c r="G12" i="11"/>
  <c r="C12" i="1"/>
  <c r="D12" i="1"/>
  <c r="F12" i="1"/>
  <c r="E12" i="1"/>
  <c r="G12" i="1"/>
  <c r="E33" i="1"/>
  <c r="C32" i="12"/>
  <c r="D32" i="12"/>
  <c r="G33" i="12"/>
  <c r="G36" i="12" s="1"/>
  <c r="G38" i="12" s="1"/>
  <c r="E32" i="12"/>
  <c r="E33" i="12"/>
  <c r="E36" i="12" s="1"/>
  <c r="E38" i="12" s="1"/>
  <c r="F33" i="12"/>
  <c r="F36" i="12" s="1"/>
  <c r="F38" i="12" s="1"/>
  <c r="E33" i="11"/>
  <c r="G32" i="12"/>
  <c r="C33" i="12"/>
  <c r="E12" i="12"/>
  <c r="D33" i="11"/>
  <c r="C33" i="11"/>
  <c r="E32" i="11"/>
  <c r="F33" i="11"/>
  <c r="F32" i="11"/>
  <c r="C32" i="11"/>
  <c r="G32" i="11"/>
  <c r="D12" i="11"/>
  <c r="D33" i="1"/>
  <c r="D32" i="1"/>
  <c r="E32" i="1"/>
  <c r="F32" i="1"/>
  <c r="C32" i="1"/>
  <c r="F33" i="1"/>
  <c r="D33" i="12"/>
  <c r="D36" i="12" s="1"/>
  <c r="D38" i="12" s="1"/>
  <c r="G32" i="1"/>
  <c r="D32" i="11"/>
  <c r="F32" i="12"/>
  <c r="F12" i="12"/>
  <c r="G12" i="12"/>
  <c r="C12" i="12"/>
  <c r="G33" i="11"/>
  <c r="C12" i="11"/>
  <c r="E12" i="11"/>
  <c r="F12" i="11"/>
  <c r="G33" i="1"/>
  <c r="C33" i="1"/>
  <c r="D36" i="11" l="1"/>
  <c r="D38" i="11" s="1"/>
  <c r="F36" i="11"/>
  <c r="F38" i="11" s="1"/>
  <c r="G36" i="11"/>
  <c r="G38" i="11" s="1"/>
  <c r="E36" i="11"/>
  <c r="C36" i="12"/>
  <c r="C38" i="12" s="1"/>
  <c r="C36" i="11"/>
  <c r="C36" i="1"/>
  <c r="G36" i="1"/>
  <c r="G38" i="1" s="1"/>
  <c r="D36" i="1"/>
  <c r="D38" i="1" s="1"/>
  <c r="F36" i="1"/>
  <c r="F38" i="1" s="1"/>
  <c r="E36" i="1"/>
  <c r="E38" i="1" s="1"/>
  <c r="G6" i="10"/>
  <c r="G16" i="10"/>
  <c r="G17" i="10"/>
  <c r="G20" i="10"/>
  <c r="E38" i="11" l="1"/>
  <c r="C38" i="11"/>
  <c r="C38" i="1"/>
  <c r="G12" i="10"/>
  <c r="G32" i="10"/>
  <c r="G33" i="10"/>
  <c r="G36" i="10" l="1"/>
  <c r="G38" i="10" l="1"/>
  <c r="F20" i="10" l="1"/>
  <c r="F17" i="10"/>
  <c r="F16" i="10"/>
  <c r="F6" i="10"/>
  <c r="E20" i="10"/>
  <c r="D20" i="10"/>
  <c r="C20" i="10"/>
  <c r="E17" i="10"/>
  <c r="D17" i="10"/>
  <c r="C17" i="10"/>
  <c r="E16" i="10"/>
  <c r="D16" i="10"/>
  <c r="C16" i="10"/>
  <c r="E6" i="10"/>
  <c r="D6" i="10"/>
  <c r="C6" i="10"/>
  <c r="F32" i="10" l="1"/>
  <c r="C12" i="10"/>
  <c r="D33" i="10"/>
  <c r="F33" i="10"/>
  <c r="F12" i="10"/>
  <c r="D12" i="10"/>
  <c r="C33" i="10"/>
  <c r="D32" i="10"/>
  <c r="E32" i="10"/>
  <c r="E33" i="10"/>
  <c r="C32" i="10"/>
  <c r="E12" i="10"/>
  <c r="C36" i="10" l="1"/>
  <c r="D36" i="10"/>
  <c r="F36" i="10"/>
  <c r="E36" i="10"/>
  <c r="C38" i="10" l="1"/>
  <c r="D38" i="10"/>
  <c r="F38" i="10"/>
  <c r="E38" i="10"/>
</calcChain>
</file>

<file path=xl/sharedStrings.xml><?xml version="1.0" encoding="utf-8"?>
<sst xmlns="http://schemas.openxmlformats.org/spreadsheetml/2006/main" count="280" uniqueCount="76">
  <si>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</si>
  <si>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</si>
  <si>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</si>
  <si>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</si>
  <si>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</si>
  <si>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</si>
  <si>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</si>
  <si>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</si>
  <si>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</si>
  <si>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</si>
  <si>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</si>
  <si>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</si>
  <si>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</si>
  <si>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</si>
  <si>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</si>
  <si>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</si>
  <si>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</si>
  <si>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</si>
  <si>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</si>
  <si>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</si>
  <si>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</si>
  <si>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</si>
  <si>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</si>
  <si>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</si>
  <si>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</si>
  <si>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</si>
  <si>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</si>
  <si>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</si>
  <si>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</si>
  <si>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</si>
  <si>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</si>
  <si>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</si>
  <si>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</si>
  <si>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</si>
  <si>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</si>
  <si>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</si>
  <si>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</si>
  <si>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</si>
  <si>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</si>
  <si>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</si>
  <si>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</si>
  <si>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</si>
  <si>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</si>
  <si>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</si>
  <si>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</si>
  <si>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</si>
  <si>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</si>
  <si>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</si>
  <si>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</si>
  <si>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</si>
  <si>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</si>
  <si>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</si>
  <si>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</si>
  <si>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</si>
  <si>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</si>
  <si>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</si>
  <si>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</si>
  <si>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</si>
  <si>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</si>
  <si>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</si>
  <si>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</si>
  <si>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</si>
  <si>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</si>
  <si>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</si>
  <si>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</si>
  <si>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</si>
  <si>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Karnataka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</si>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</sst>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1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1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1" fontId="10" fillId="0" borderId="0" xfId="0" applyNumberFormat="1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Protection="1">
      <protection locked="0"/>
    </xf>
    <xf numFmtId="49" fontId="11" fillId="0" borderId="2" xfId="0" applyNumberFormat="1" applyFont="1" applyFill="1" applyBorder="1" applyAlignment="1" applyProtection="1">
      <alignment vertical="center" wrapText="1"/>
      <protection locked="0"/>
    </xf>
    <xf numFmtId="0" fontId="11" fillId="0" borderId="2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Protection="1">
      <protection locked="0"/>
    </xf>
    <xf numFmtId="0" fontId="7" fillId="0" borderId="2" xfId="0" applyFont="1" applyFill="1" applyBorder="1" applyProtection="1"/>
    <xf numFmtId="49" fontId="12" fillId="0" borderId="2" xfId="0" applyNumberFormat="1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49" fontId="12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1" fontId="7" fillId="0" borderId="2" xfId="0" applyNumberFormat="1" applyFont="1" applyBorder="1" applyProtection="1">
      <protection locked="0"/>
    </xf>
    <xf numFmtId="49" fontId="12" fillId="0" borderId="2" xfId="0" applyNumberFormat="1" applyFont="1" applyFill="1" applyBorder="1" applyAlignment="1" applyProtection="1">
      <alignment vertical="center" wrapText="1"/>
      <protection locked="0"/>
    </xf>
    <xf numFmtId="49" fontId="12" fillId="0" borderId="2" xfId="0" quotePrefix="1" applyNumberFormat="1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vertical="center" wrapText="1"/>
      <protection locked="0"/>
    </xf>
    <xf numFmtId="1" fontId="7" fillId="0" borderId="2" xfId="0" applyNumberFormat="1" applyFont="1" applyFill="1" applyBorder="1" applyProtection="1">
      <protection locked="0"/>
    </xf>
    <xf numFmtId="49" fontId="12" fillId="3" borderId="2" xfId="0" applyNumberFormat="1" applyFont="1" applyFill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 applyProtection="1">
      <alignment horizontal="left" vertical="center" wrapText="1"/>
      <protection locked="0"/>
    </xf>
    <xf numFmtId="1" fontId="7" fillId="3" borderId="2" xfId="0" applyNumberFormat="1" applyFont="1" applyFill="1" applyBorder="1" applyProtection="1">
      <protection locked="0"/>
    </xf>
    <xf numFmtId="1" fontId="7" fillId="3" borderId="0" xfId="0" applyNumberFormat="1" applyFont="1" applyFill="1" applyBorder="1" applyProtection="1"/>
    <xf numFmtId="1" fontId="7" fillId="3" borderId="0" xfId="0" applyNumberFormat="1" applyFont="1" applyFill="1" applyBorder="1" applyProtection="1">
      <protection locked="0"/>
    </xf>
    <xf numFmtId="0" fontId="7" fillId="3" borderId="0" xfId="0" applyFont="1" applyFill="1" applyBorder="1" applyProtection="1"/>
    <xf numFmtId="0" fontId="7" fillId="3" borderId="0" xfId="0" applyFont="1" applyFill="1" applyBorder="1" applyProtection="1">
      <protection locked="0"/>
    </xf>
    <xf numFmtId="49" fontId="12" fillId="3" borderId="2" xfId="0" applyNumberFormat="1" applyFont="1" applyFill="1" applyBorder="1" applyAlignment="1" applyProtection="1">
      <alignment vertical="center" wrapText="1"/>
    </xf>
    <xf numFmtId="0" fontId="10" fillId="3" borderId="2" xfId="0" applyFont="1" applyFill="1" applyBorder="1" applyAlignment="1" applyProtection="1">
      <alignment horizontal="left" vertical="center" wrapText="1"/>
    </xf>
    <xf numFmtId="1" fontId="7" fillId="3" borderId="2" xfId="0" applyNumberFormat="1" applyFont="1" applyFill="1" applyBorder="1" applyProtection="1"/>
    <xf numFmtId="49" fontId="12" fillId="3" borderId="2" xfId="0" quotePrefix="1" applyNumberFormat="1" applyFont="1" applyFill="1" applyBorder="1" applyAlignment="1" applyProtection="1">
      <alignment vertical="center" wrapText="1"/>
    </xf>
    <xf numFmtId="0" fontId="7" fillId="3" borderId="2" xfId="0" applyFont="1" applyFill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horizontal="left" vertical="center" wrapText="1"/>
    </xf>
    <xf numFmtId="49" fontId="14" fillId="3" borderId="2" xfId="0" applyNumberFormat="1" applyFont="1" applyFill="1" applyBorder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top" wrapText="1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Z39"/>
  <sheetViews>
    <sheetView tabSelected="1" zoomScale="82" zoomScaleNormal="82" zoomScaleSheetLayoutView="100" workbookViewId="0">
      <pane xSplit="2" ySplit="5" topLeftCell="C6" activePane="bottomRight" state="frozen"/>
      <selection activeCell="A40" sqref="A40:XFD134"/>
      <selection pane="topRight" activeCell="A40" sqref="A40:XFD134"/>
      <selection pane="bottomLeft" activeCell="A40" sqref="A40:XFD134"/>
      <selection pane="bottomRight" activeCell="AB6" sqref="AB6"/>
    </sheetView>
  </sheetViews>
  <sheetFormatPr defaultColWidth="8.85546875" defaultRowHeight="15" x14ac:dyDescent="0.25"/>
  <cols>
    <col min="1" max="1" width="6.42578125" style="2" customWidth="1"/>
    <col min="2" max="2" width="44" style="2" customWidth="1"/>
    <col min="3" max="6" width="11.5703125" style="2" customWidth="1"/>
    <col min="7" max="15" width="11.85546875" style="1" customWidth="1"/>
    <col min="16" max="17" width="11.42578125" style="2" customWidth="1"/>
    <col min="18" max="45" width="9.140625" style="2" customWidth="1"/>
    <col min="46" max="46" width="12.42578125" style="2" customWidth="1"/>
    <col min="47" max="68" width="9.140625" style="2" customWidth="1"/>
    <col min="69" max="69" width="12.140625" style="2" customWidth="1"/>
    <col min="70" max="73" width="9.140625" style="2" customWidth="1"/>
    <col min="74" max="78" width="9.140625" style="2" hidden="1" customWidth="1"/>
    <col min="79" max="79" width="9.140625" style="2" customWidth="1"/>
    <col min="80" max="84" width="9.140625" style="2" hidden="1" customWidth="1"/>
    <col min="85" max="85" width="9.140625" style="2" customWidth="1"/>
    <col min="86" max="90" width="9.140625" style="2" hidden="1" customWidth="1"/>
    <col min="91" max="91" width="9.140625" style="2" customWidth="1"/>
    <col min="92" max="96" width="9.140625" style="2" hidden="1" customWidth="1"/>
    <col min="97" max="97" width="9.140625" style="2" customWidth="1"/>
    <col min="98" max="102" width="9.140625" style="2" hidden="1" customWidth="1"/>
    <col min="103" max="103" width="9.140625" style="1" customWidth="1"/>
    <col min="104" max="108" width="9.140625" style="1" hidden="1" customWidth="1"/>
    <col min="109" max="109" width="9.140625" style="1" customWidth="1"/>
    <col min="110" max="114" width="9.140625" style="1" hidden="1" customWidth="1"/>
    <col min="115" max="115" width="9.140625" style="1" customWidth="1"/>
    <col min="116" max="120" width="9.140625" style="1" hidden="1" customWidth="1"/>
    <col min="121" max="121" width="9.140625" style="1" customWidth="1"/>
    <col min="122" max="151" width="9.140625" style="2" customWidth="1"/>
    <col min="152" max="152" width="9.140625" style="2" hidden="1" customWidth="1"/>
    <col min="153" max="160" width="9.140625" style="2" customWidth="1"/>
    <col min="161" max="161" width="9.140625" style="2" hidden="1" customWidth="1"/>
    <col min="162" max="166" width="9.140625" style="2" customWidth="1"/>
    <col min="167" max="167" width="9.140625" style="2" hidden="1" customWidth="1"/>
    <col min="168" max="177" width="9.140625" style="2" customWidth="1"/>
    <col min="178" max="181" width="8.85546875" style="2"/>
    <col min="182" max="182" width="12.7109375" style="2" bestFit="1" customWidth="1"/>
    <col min="183" max="16384" width="8.85546875" style="2"/>
  </cols>
  <sheetData>
    <row r="1" spans="1:182" ht="18.75" x14ac:dyDescent="0.3">
      <c r="A1" s="2" t="s">
        <v>53</v>
      </c>
      <c r="B1" s="6" t="s">
        <v>66</v>
      </c>
    </row>
    <row r="2" spans="1:182" ht="15.75" x14ac:dyDescent="0.25">
      <c r="A2" s="7" t="s">
        <v>48</v>
      </c>
      <c r="I2" s="1" t="str">
        <f>[1]GSVA_cur!$I$3</f>
        <v>As on 01.08.2024</v>
      </c>
    </row>
    <row r="3" spans="1:182" ht="15.75" x14ac:dyDescent="0.25">
      <c r="A3" s="7"/>
    </row>
    <row r="4" spans="1:182" ht="15.75" x14ac:dyDescent="0.25">
      <c r="A4" s="7"/>
      <c r="E4" s="8"/>
      <c r="F4" s="8" t="s">
        <v>57</v>
      </c>
    </row>
    <row r="5" spans="1:182" ht="15.75" x14ac:dyDescent="0.25">
      <c r="A5" s="9" t="s">
        <v>0</v>
      </c>
      <c r="B5" s="10" t="s">
        <v>1</v>
      </c>
      <c r="C5" s="11" t="s">
        <v>21</v>
      </c>
      <c r="D5" s="11" t="s">
        <v>22</v>
      </c>
      <c r="E5" s="11" t="s">
        <v>23</v>
      </c>
      <c r="F5" s="11" t="s">
        <v>56</v>
      </c>
      <c r="G5" s="12" t="s">
        <v>65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71</v>
      </c>
      <c r="M5" s="12" t="s">
        <v>72</v>
      </c>
      <c r="N5" s="12" t="s">
        <v>73</v>
      </c>
      <c r="O5" s="12" t="s">
        <v>74</v>
      </c>
    </row>
    <row r="6" spans="1:182" s="27" customFormat="1" ht="15.75" x14ac:dyDescent="0.25">
      <c r="A6" s="29" t="s">
        <v>26</v>
      </c>
      <c r="B6" s="34" t="s">
        <v>2</v>
      </c>
      <c r="C6" s="31">
        <f>SUM(C7:C10)</f>
        <v>7554868.0624158466</v>
      </c>
      <c r="D6" s="31">
        <f t="shared" ref="D6:E6" si="0">SUM(D7:D10)</f>
        <v>8180607.1133888094</v>
      </c>
      <c r="E6" s="31">
        <f t="shared" si="0"/>
        <v>9666144.9219231214</v>
      </c>
      <c r="F6" s="31">
        <f t="shared" ref="F6:N6" si="1">SUM(F7:F10)</f>
        <v>10895892.385099217</v>
      </c>
      <c r="G6" s="31">
        <f t="shared" si="1"/>
        <v>11240377.134434059</v>
      </c>
      <c r="H6" s="31">
        <f t="shared" si="1"/>
        <v>11906025.556562915</v>
      </c>
      <c r="I6" s="31">
        <f t="shared" si="1"/>
        <v>15003431.321040476</v>
      </c>
      <c r="J6" s="31">
        <f t="shared" si="1"/>
        <v>15249831.520356288</v>
      </c>
      <c r="K6" s="31">
        <f t="shared" si="1"/>
        <v>18279038.467580568</v>
      </c>
      <c r="L6" s="31">
        <f t="shared" si="1"/>
        <v>22910050.816258516</v>
      </c>
      <c r="M6" s="31">
        <f t="shared" si="1"/>
        <v>26893233.589639097</v>
      </c>
      <c r="N6" s="31">
        <f t="shared" si="1"/>
        <v>28370349.955892649</v>
      </c>
      <c r="O6" s="31">
        <f t="shared" ref="O6" si="2">SUM(O7:O10)</f>
        <v>29955460.093641695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Z6" s="28"/>
    </row>
    <row r="7" spans="1:182" ht="15.75" x14ac:dyDescent="0.25">
      <c r="A7" s="15">
        <v>1.1000000000000001</v>
      </c>
      <c r="B7" s="16" t="s">
        <v>59</v>
      </c>
      <c r="C7" s="17">
        <v>5339455.5852468899</v>
      </c>
      <c r="D7" s="17">
        <v>5749541.2364340415</v>
      </c>
      <c r="E7" s="17">
        <v>6988511.3899174426</v>
      </c>
      <c r="F7" s="17">
        <v>7862006.802679088</v>
      </c>
      <c r="G7" s="17">
        <v>7973840.0441999994</v>
      </c>
      <c r="H7" s="17">
        <v>8211587.9506222699</v>
      </c>
      <c r="I7" s="17">
        <v>10877749.673634786</v>
      </c>
      <c r="J7" s="17">
        <v>10552697.230367394</v>
      </c>
      <c r="K7" s="17">
        <v>12157056.936405471</v>
      </c>
      <c r="L7" s="17">
        <v>15267444.763373513</v>
      </c>
      <c r="M7" s="17">
        <v>17600192.868068978</v>
      </c>
      <c r="N7" s="17">
        <v>17733589.290396057</v>
      </c>
      <c r="O7" s="17">
        <v>18828930.45329687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1"/>
      <c r="FX7" s="1"/>
      <c r="FY7" s="1"/>
    </row>
    <row r="8" spans="1:182" ht="15.75" x14ac:dyDescent="0.25">
      <c r="A8" s="15">
        <v>1.2</v>
      </c>
      <c r="B8" s="16" t="s">
        <v>60</v>
      </c>
      <c r="C8" s="17">
        <v>1349661.6805277285</v>
      </c>
      <c r="D8" s="17">
        <v>1506992.5985324606</v>
      </c>
      <c r="E8" s="17">
        <v>1634066.1556250618</v>
      </c>
      <c r="F8" s="17">
        <v>1871678.5040490893</v>
      </c>
      <c r="G8" s="17">
        <v>1976254.3854649358</v>
      </c>
      <c r="H8" s="17">
        <v>2287269.3329929174</v>
      </c>
      <c r="I8" s="17">
        <v>2630789.1752728242</v>
      </c>
      <c r="J8" s="17">
        <v>3168468.8074685712</v>
      </c>
      <c r="K8" s="17">
        <v>4251230.5768156732</v>
      </c>
      <c r="L8" s="17">
        <v>5674290.5152666131</v>
      </c>
      <c r="M8" s="17">
        <v>6579418.9850779977</v>
      </c>
      <c r="N8" s="17">
        <v>7847786.9957786966</v>
      </c>
      <c r="O8" s="17">
        <v>8377368.8803097317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1"/>
      <c r="FX8" s="1"/>
      <c r="FY8" s="1"/>
    </row>
    <row r="9" spans="1:182" ht="15.75" x14ac:dyDescent="0.25">
      <c r="A9" s="15">
        <v>1.3</v>
      </c>
      <c r="B9" s="16" t="s">
        <v>61</v>
      </c>
      <c r="C9" s="17">
        <v>593457.89484602737</v>
      </c>
      <c r="D9" s="17">
        <v>604865.95329954976</v>
      </c>
      <c r="E9" s="17">
        <v>658628.97146774817</v>
      </c>
      <c r="F9" s="17">
        <v>661816.60534174868</v>
      </c>
      <c r="G9" s="17">
        <v>840135.53973045642</v>
      </c>
      <c r="H9" s="17">
        <v>969168.51451498421</v>
      </c>
      <c r="I9" s="17">
        <v>875377.90234310995</v>
      </c>
      <c r="J9" s="17">
        <v>1041840.8180546099</v>
      </c>
      <c r="K9" s="17">
        <v>1335977.1917262087</v>
      </c>
      <c r="L9" s="17">
        <v>1438869.6908938934</v>
      </c>
      <c r="M9" s="17">
        <v>1670983.3141144642</v>
      </c>
      <c r="N9" s="17">
        <v>1609718.2399096766</v>
      </c>
      <c r="O9" s="17">
        <v>1648847.6181938243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1"/>
      <c r="FX9" s="1"/>
      <c r="FY9" s="1"/>
    </row>
    <row r="10" spans="1:182" ht="15.75" x14ac:dyDescent="0.25">
      <c r="A10" s="15">
        <v>1.4</v>
      </c>
      <c r="B10" s="16" t="s">
        <v>62</v>
      </c>
      <c r="C10" s="17">
        <v>272292.90179520036</v>
      </c>
      <c r="D10" s="17">
        <v>319207.32512275776</v>
      </c>
      <c r="E10" s="17">
        <v>384938.40491286915</v>
      </c>
      <c r="F10" s="17">
        <v>500390.47302929201</v>
      </c>
      <c r="G10" s="17">
        <v>450147.1650386671</v>
      </c>
      <c r="H10" s="17">
        <v>437999.75843274343</v>
      </c>
      <c r="I10" s="17">
        <v>619514.56978975574</v>
      </c>
      <c r="J10" s="17">
        <v>486824.6644657118</v>
      </c>
      <c r="K10" s="17">
        <v>534773.76263321668</v>
      </c>
      <c r="L10" s="17">
        <v>529445.84672449809</v>
      </c>
      <c r="M10" s="17">
        <v>1042638.4223776573</v>
      </c>
      <c r="N10" s="17">
        <v>1179255.4298082201</v>
      </c>
      <c r="O10" s="17">
        <v>1100313.1418412691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1"/>
      <c r="FX10" s="1"/>
      <c r="FY10" s="1"/>
    </row>
    <row r="11" spans="1:182" ht="15.75" x14ac:dyDescent="0.25">
      <c r="A11" s="18" t="s">
        <v>31</v>
      </c>
      <c r="B11" s="16" t="s">
        <v>3</v>
      </c>
      <c r="C11" s="17">
        <v>450254.39698199998</v>
      </c>
      <c r="D11" s="17">
        <v>407345.30911000003</v>
      </c>
      <c r="E11" s="17">
        <v>617181.18782400002</v>
      </c>
      <c r="F11" s="17">
        <v>851636.07459600002</v>
      </c>
      <c r="G11" s="17">
        <v>610227.84945907211</v>
      </c>
      <c r="H11" s="17">
        <v>679147.51797516539</v>
      </c>
      <c r="I11" s="17">
        <v>902064.8449599999</v>
      </c>
      <c r="J11" s="17">
        <v>896784.78119999997</v>
      </c>
      <c r="K11" s="17">
        <v>874500.82329709455</v>
      </c>
      <c r="L11" s="17">
        <v>1071664.6914419362</v>
      </c>
      <c r="M11" s="17">
        <v>1633798.5153098302</v>
      </c>
      <c r="N11" s="17">
        <v>1355032.4619610871</v>
      </c>
      <c r="O11" s="17">
        <v>1514511.3658780949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1"/>
      <c r="FX11" s="1"/>
      <c r="FY11" s="1"/>
    </row>
    <row r="12" spans="1:182" s="28" customFormat="1" ht="15.75" x14ac:dyDescent="0.25">
      <c r="A12" s="22"/>
      <c r="B12" s="23" t="s">
        <v>28</v>
      </c>
      <c r="C12" s="24">
        <f>C6+C11</f>
        <v>8005122.4593978468</v>
      </c>
      <c r="D12" s="24">
        <f t="shared" ref="D12:E12" si="3">D6+D11</f>
        <v>8587952.4224988092</v>
      </c>
      <c r="E12" s="24">
        <f t="shared" si="3"/>
        <v>10283326.109747121</v>
      </c>
      <c r="F12" s="24">
        <f t="shared" ref="F12:N12" si="4">F6+F11</f>
        <v>11747528.459695218</v>
      </c>
      <c r="G12" s="24">
        <f t="shared" si="4"/>
        <v>11850604.983893132</v>
      </c>
      <c r="H12" s="24">
        <f t="shared" si="4"/>
        <v>12585173.07453808</v>
      </c>
      <c r="I12" s="24">
        <f t="shared" si="4"/>
        <v>15905496.166000476</v>
      </c>
      <c r="J12" s="24">
        <f t="shared" si="4"/>
        <v>16146616.301556287</v>
      </c>
      <c r="K12" s="24">
        <f t="shared" si="4"/>
        <v>19153539.290877663</v>
      </c>
      <c r="L12" s="24">
        <f t="shared" si="4"/>
        <v>23981715.507700451</v>
      </c>
      <c r="M12" s="24">
        <f t="shared" si="4"/>
        <v>28527032.104948927</v>
      </c>
      <c r="N12" s="24">
        <f t="shared" si="4"/>
        <v>29725382.417853735</v>
      </c>
      <c r="O12" s="24">
        <f t="shared" ref="O12" si="5">O6+O11</f>
        <v>31469971.459519789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7"/>
      <c r="FX12" s="27"/>
      <c r="FY12" s="27"/>
    </row>
    <row r="13" spans="1:182" s="1" customFormat="1" ht="15.75" x14ac:dyDescent="0.25">
      <c r="A13" s="13" t="s">
        <v>32</v>
      </c>
      <c r="B13" s="14" t="s">
        <v>4</v>
      </c>
      <c r="C13" s="17">
        <v>9713888.4454417452</v>
      </c>
      <c r="D13" s="17">
        <v>10850508.716619244</v>
      </c>
      <c r="E13" s="17">
        <v>11794288.446</v>
      </c>
      <c r="F13" s="17">
        <v>12008489.850378029</v>
      </c>
      <c r="G13" s="17">
        <v>14266143.449109005</v>
      </c>
      <c r="H13" s="17">
        <v>18218381.031520214</v>
      </c>
      <c r="I13" s="17">
        <v>19125161.957768533</v>
      </c>
      <c r="J13" s="17">
        <v>21130185.903480493</v>
      </c>
      <c r="K13" s="17">
        <v>20002070.345416058</v>
      </c>
      <c r="L13" s="17">
        <v>19891268.923027888</v>
      </c>
      <c r="M13" s="17">
        <v>24562342.834453873</v>
      </c>
      <c r="N13" s="17">
        <v>27123001.434689034</v>
      </c>
      <c r="O13" s="17">
        <v>28652459.719734699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Z13" s="2"/>
    </row>
    <row r="14" spans="1:182" ht="30" x14ac:dyDescent="0.25">
      <c r="A14" s="18" t="s">
        <v>33</v>
      </c>
      <c r="B14" s="16" t="s">
        <v>5</v>
      </c>
      <c r="C14" s="17">
        <v>1082881.6187079297</v>
      </c>
      <c r="D14" s="17">
        <v>1147835.1032008734</v>
      </c>
      <c r="E14" s="17">
        <v>1275594.6333124053</v>
      </c>
      <c r="F14" s="17">
        <v>1446275.4500831719</v>
      </c>
      <c r="G14" s="17">
        <v>1669665.544562032</v>
      </c>
      <c r="H14" s="17">
        <v>1522776.6485301747</v>
      </c>
      <c r="I14" s="17">
        <v>1815315.7907641449</v>
      </c>
      <c r="J14" s="17">
        <v>2115754.4344669241</v>
      </c>
      <c r="K14" s="17">
        <v>2277389.2685936857</v>
      </c>
      <c r="L14" s="17">
        <v>2391731.3545420589</v>
      </c>
      <c r="M14" s="17">
        <v>2704822.4259058847</v>
      </c>
      <c r="N14" s="17">
        <v>3049624.1633314434</v>
      </c>
      <c r="O14" s="17">
        <v>3443365.3309975443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3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3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3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1"/>
      <c r="FX14" s="1"/>
      <c r="FY14" s="1"/>
    </row>
    <row r="15" spans="1:182" ht="15.75" x14ac:dyDescent="0.25">
      <c r="A15" s="18" t="s">
        <v>34</v>
      </c>
      <c r="B15" s="16" t="s">
        <v>6</v>
      </c>
      <c r="C15" s="17">
        <v>5033145.3525643488</v>
      </c>
      <c r="D15" s="17">
        <v>5233949.7608596962</v>
      </c>
      <c r="E15" s="17">
        <v>5940134.4703135891</v>
      </c>
      <c r="F15" s="17">
        <v>6137487.0414000005</v>
      </c>
      <c r="G15" s="17">
        <v>6110614.2327042911</v>
      </c>
      <c r="H15" s="17">
        <v>6431733.0309834369</v>
      </c>
      <c r="I15" s="17">
        <v>7121329.7125599477</v>
      </c>
      <c r="J15" s="17">
        <v>8204666.5359460982</v>
      </c>
      <c r="K15" s="17">
        <v>8324288.9516579788</v>
      </c>
      <c r="L15" s="17">
        <v>8111979.1714501753</v>
      </c>
      <c r="M15" s="17">
        <v>10472189.241858156</v>
      </c>
      <c r="N15" s="17">
        <v>11912576.823468367</v>
      </c>
      <c r="O15" s="17">
        <v>12896626.601036983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3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3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3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1"/>
      <c r="FX15" s="1"/>
      <c r="FY15" s="1"/>
    </row>
    <row r="16" spans="1:182" s="28" customFormat="1" ht="15.75" x14ac:dyDescent="0.25">
      <c r="A16" s="22"/>
      <c r="B16" s="23" t="s">
        <v>29</v>
      </c>
      <c r="C16" s="24">
        <f>+C13+C14+C15</f>
        <v>15829915.416714024</v>
      </c>
      <c r="D16" s="24">
        <f t="shared" ref="D16:E16" si="6">+D13+D14+D15</f>
        <v>17232293.580679812</v>
      </c>
      <c r="E16" s="24">
        <f t="shared" si="6"/>
        <v>19010017.549625997</v>
      </c>
      <c r="F16" s="24">
        <f t="shared" ref="F16:I16" si="7">+F13+F14+F15</f>
        <v>19592252.341861203</v>
      </c>
      <c r="G16" s="24">
        <f t="shared" si="7"/>
        <v>22046423.226375327</v>
      </c>
      <c r="H16" s="24">
        <f t="shared" si="7"/>
        <v>26172890.711033825</v>
      </c>
      <c r="I16" s="24">
        <f t="shared" si="7"/>
        <v>28061807.461092629</v>
      </c>
      <c r="J16" s="24">
        <f t="shared" ref="J16:K16" si="8">+J13+J14+J15</f>
        <v>31450606.873893514</v>
      </c>
      <c r="K16" s="24">
        <f t="shared" si="8"/>
        <v>30603748.565667726</v>
      </c>
      <c r="L16" s="24">
        <f t="shared" ref="L16:N16" si="9">+L13+L14+L15</f>
        <v>30394979.449020121</v>
      </c>
      <c r="M16" s="24">
        <f t="shared" si="9"/>
        <v>37739354.502217911</v>
      </c>
      <c r="N16" s="24">
        <f t="shared" si="9"/>
        <v>42085202.421488844</v>
      </c>
      <c r="O16" s="24">
        <f t="shared" ref="O16" si="10">+O13+O14+O15</f>
        <v>44992451.651769228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5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5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5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7"/>
      <c r="FX16" s="27"/>
      <c r="FY16" s="27"/>
    </row>
    <row r="17" spans="1:182" s="27" customFormat="1" ht="15.75" x14ac:dyDescent="0.25">
      <c r="A17" s="29" t="s">
        <v>35</v>
      </c>
      <c r="B17" s="34" t="s">
        <v>7</v>
      </c>
      <c r="C17" s="31">
        <f>C18+C19</f>
        <v>6044367.0367660839</v>
      </c>
      <c r="D17" s="31">
        <f t="shared" ref="D17:E17" si="11">D18+D19</f>
        <v>6965384.0200471953</v>
      </c>
      <c r="E17" s="31">
        <f t="shared" si="11"/>
        <v>8309100.2286999999</v>
      </c>
      <c r="F17" s="31">
        <f t="shared" ref="F17:I17" si="12">F18+F19</f>
        <v>9428260.4294999987</v>
      </c>
      <c r="G17" s="31">
        <f t="shared" si="12"/>
        <v>10070576.163000001</v>
      </c>
      <c r="H17" s="31">
        <f t="shared" si="12"/>
        <v>11588441.2664</v>
      </c>
      <c r="I17" s="31">
        <f t="shared" si="12"/>
        <v>13422370.364700001</v>
      </c>
      <c r="J17" s="31">
        <f t="shared" ref="J17:K17" si="13">J18+J19</f>
        <v>16071155.522399999</v>
      </c>
      <c r="K17" s="31">
        <f t="shared" si="13"/>
        <v>17644850.785151344</v>
      </c>
      <c r="L17" s="31">
        <f t="shared" ref="L17:N17" si="14">L18+L19</f>
        <v>14118007.295474911</v>
      </c>
      <c r="M17" s="31">
        <f t="shared" si="14"/>
        <v>18085794.897013661</v>
      </c>
      <c r="N17" s="31">
        <f t="shared" si="14"/>
        <v>20485503.460543189</v>
      </c>
      <c r="O17" s="31">
        <f t="shared" ref="O17" si="15">O18+O19</f>
        <v>22148044.950352207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Z17" s="28"/>
    </row>
    <row r="18" spans="1:182" ht="15.75" x14ac:dyDescent="0.25">
      <c r="A18" s="15">
        <v>6.1</v>
      </c>
      <c r="B18" s="16" t="s">
        <v>8</v>
      </c>
      <c r="C18" s="17">
        <v>4957018.5399098033</v>
      </c>
      <c r="D18" s="17">
        <v>5774920.5715124412</v>
      </c>
      <c r="E18" s="17">
        <v>7007815.9451000001</v>
      </c>
      <c r="F18" s="17">
        <v>8059322.4119999995</v>
      </c>
      <c r="G18" s="17">
        <v>8587355.7090000007</v>
      </c>
      <c r="H18" s="17">
        <v>9961713.8763999995</v>
      </c>
      <c r="I18" s="17">
        <v>11537129.571</v>
      </c>
      <c r="J18" s="17">
        <v>13829798.4024</v>
      </c>
      <c r="K18" s="17">
        <v>15290528.718410695</v>
      </c>
      <c r="L18" s="17">
        <v>12958712.876508676</v>
      </c>
      <c r="M18" s="17">
        <v>16245122.33468573</v>
      </c>
      <c r="N18" s="17">
        <v>18364035.441841614</v>
      </c>
      <c r="O18" s="17">
        <v>19787662.143650092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1"/>
      <c r="FX18" s="1"/>
      <c r="FY18" s="1"/>
    </row>
    <row r="19" spans="1:182" ht="15.75" x14ac:dyDescent="0.25">
      <c r="A19" s="15">
        <v>6.2</v>
      </c>
      <c r="B19" s="16" t="s">
        <v>9</v>
      </c>
      <c r="C19" s="17">
        <v>1087348.4968562804</v>
      </c>
      <c r="D19" s="17">
        <v>1190463.4485347539</v>
      </c>
      <c r="E19" s="17">
        <v>1301284.2836</v>
      </c>
      <c r="F19" s="17">
        <v>1368938.0175000001</v>
      </c>
      <c r="G19" s="17">
        <v>1483220.4539999999</v>
      </c>
      <c r="H19" s="17">
        <v>1626727.39</v>
      </c>
      <c r="I19" s="17">
        <v>1885240.7937</v>
      </c>
      <c r="J19" s="17">
        <v>2241357.12</v>
      </c>
      <c r="K19" s="17">
        <v>2354322.0667406474</v>
      </c>
      <c r="L19" s="17">
        <v>1159294.4189662349</v>
      </c>
      <c r="M19" s="17">
        <v>1840672.5623279323</v>
      </c>
      <c r="N19" s="17">
        <v>2121468.0187015752</v>
      </c>
      <c r="O19" s="17">
        <v>2360382.8067021142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1"/>
      <c r="FX19" s="1"/>
      <c r="FY19" s="1"/>
    </row>
    <row r="20" spans="1:182" s="27" customFormat="1" ht="30" x14ac:dyDescent="0.25">
      <c r="A20" s="35" t="s">
        <v>36</v>
      </c>
      <c r="B20" s="36" t="s">
        <v>10</v>
      </c>
      <c r="C20" s="31">
        <f>SUM(C21:C27)</f>
        <v>3350992.3441260257</v>
      </c>
      <c r="D20" s="31">
        <f t="shared" ref="D20:E20" si="16">SUM(D21:D27)</f>
        <v>3839458.5753084552</v>
      </c>
      <c r="E20" s="31">
        <f t="shared" si="16"/>
        <v>4405558.0347999996</v>
      </c>
      <c r="F20" s="31">
        <f t="shared" ref="F20:N20" si="17">SUM(F21:F27)</f>
        <v>5096542.9315000009</v>
      </c>
      <c r="G20" s="31">
        <f t="shared" si="17"/>
        <v>5917945.7398366835</v>
      </c>
      <c r="H20" s="31">
        <f t="shared" si="17"/>
        <v>6263531.7280000011</v>
      </c>
      <c r="I20" s="31">
        <f t="shared" si="17"/>
        <v>6413498.442862994</v>
      </c>
      <c r="J20" s="31">
        <f t="shared" si="17"/>
        <v>7041485.7141999993</v>
      </c>
      <c r="K20" s="31">
        <f t="shared" si="17"/>
        <v>8280264.502076068</v>
      </c>
      <c r="L20" s="31">
        <f t="shared" si="17"/>
        <v>6943646.6501649637</v>
      </c>
      <c r="M20" s="31">
        <f t="shared" si="17"/>
        <v>9614310.1708521973</v>
      </c>
      <c r="N20" s="31">
        <f t="shared" si="17"/>
        <v>11768899.510188613</v>
      </c>
      <c r="O20" s="31">
        <f t="shared" ref="O20" si="18">SUM(O21:O27)</f>
        <v>12644920.324159648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Z20" s="28"/>
    </row>
    <row r="21" spans="1:182" ht="15.75" x14ac:dyDescent="0.25">
      <c r="A21" s="15">
        <v>7.1</v>
      </c>
      <c r="B21" s="16" t="s">
        <v>11</v>
      </c>
      <c r="C21" s="17">
        <v>202128</v>
      </c>
      <c r="D21" s="17">
        <v>229644</v>
      </c>
      <c r="E21" s="17">
        <v>229276.00000000003</v>
      </c>
      <c r="F21" s="17">
        <v>266002</v>
      </c>
      <c r="G21" s="17">
        <v>344837</v>
      </c>
      <c r="H21" s="17">
        <v>269882</v>
      </c>
      <c r="I21" s="17">
        <v>302469</v>
      </c>
      <c r="J21" s="17">
        <v>310774</v>
      </c>
      <c r="K21" s="17">
        <v>435754</v>
      </c>
      <c r="L21" s="17">
        <v>409645</v>
      </c>
      <c r="M21" s="17">
        <v>452160.99999999994</v>
      </c>
      <c r="N21" s="17">
        <v>556834.62274860148</v>
      </c>
      <c r="O21" s="17">
        <v>589328.68921032187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1"/>
      <c r="FX21" s="1"/>
      <c r="FY21" s="1"/>
    </row>
    <row r="22" spans="1:182" ht="15.75" x14ac:dyDescent="0.25">
      <c r="A22" s="15">
        <v>7.2</v>
      </c>
      <c r="B22" s="16" t="s">
        <v>12</v>
      </c>
      <c r="C22" s="17">
        <v>2195730.8942791456</v>
      </c>
      <c r="D22" s="17">
        <v>2533015.144547327</v>
      </c>
      <c r="E22" s="17">
        <v>2870093.8111999999</v>
      </c>
      <c r="F22" s="17">
        <v>3272833.5783000002</v>
      </c>
      <c r="G22" s="17">
        <v>3710607.3905999996</v>
      </c>
      <c r="H22" s="17">
        <v>4057082.7384000001</v>
      </c>
      <c r="I22" s="17">
        <v>4273395.0335999997</v>
      </c>
      <c r="J22" s="17">
        <v>4705536.1482999995</v>
      </c>
      <c r="K22" s="17">
        <v>5515413.9729427164</v>
      </c>
      <c r="L22" s="17">
        <v>4234077.445836599</v>
      </c>
      <c r="M22" s="17">
        <v>6429762.1850005453</v>
      </c>
      <c r="N22" s="17">
        <v>7869043.6873883288</v>
      </c>
      <c r="O22" s="17">
        <v>8416732.6976798363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1"/>
      <c r="FX22" s="1"/>
      <c r="FY22" s="1"/>
    </row>
    <row r="23" spans="1:182" ht="15.75" x14ac:dyDescent="0.25">
      <c r="A23" s="15">
        <v>7.3</v>
      </c>
      <c r="B23" s="16" t="s">
        <v>13</v>
      </c>
      <c r="C23" s="17">
        <v>26907.300038865826</v>
      </c>
      <c r="D23" s="17">
        <v>25330.620648386612</v>
      </c>
      <c r="E23" s="17">
        <v>22459.852800000001</v>
      </c>
      <c r="F23" s="17">
        <v>22870.719300000001</v>
      </c>
      <c r="G23" s="17">
        <v>20179.326000000001</v>
      </c>
      <c r="H23" s="17">
        <v>29659.305699999997</v>
      </c>
      <c r="I23" s="17">
        <v>31794.470399999998</v>
      </c>
      <c r="J23" s="17">
        <v>41625.461799999997</v>
      </c>
      <c r="K23" s="17">
        <v>37504.894564389018</v>
      </c>
      <c r="L23" s="17">
        <v>39421.742434176107</v>
      </c>
      <c r="M23" s="17">
        <v>53238.403009623005</v>
      </c>
      <c r="N23" s="17">
        <v>58166.096765224393</v>
      </c>
      <c r="O23" s="17">
        <v>63644.2011880399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1"/>
      <c r="FX23" s="1"/>
      <c r="FY23" s="1"/>
    </row>
    <row r="24" spans="1:182" ht="15.75" x14ac:dyDescent="0.25">
      <c r="A24" s="15">
        <v>7.4</v>
      </c>
      <c r="B24" s="16" t="s">
        <v>14</v>
      </c>
      <c r="C24" s="17">
        <v>37364.944093684229</v>
      </c>
      <c r="D24" s="17">
        <v>67807.476079083615</v>
      </c>
      <c r="E24" s="17">
        <v>56344.7808</v>
      </c>
      <c r="F24" s="17">
        <v>100840.74</v>
      </c>
      <c r="G24" s="17">
        <v>189112.91459999999</v>
      </c>
      <c r="H24" s="17">
        <v>207611.1923</v>
      </c>
      <c r="I24" s="17">
        <v>215389.0816</v>
      </c>
      <c r="J24" s="17">
        <v>133721.4762</v>
      </c>
      <c r="K24" s="17">
        <v>232399.4065176904</v>
      </c>
      <c r="L24" s="17">
        <v>113634.00569632537</v>
      </c>
      <c r="M24" s="17">
        <v>116995.72378860168</v>
      </c>
      <c r="N24" s="17">
        <v>140765.11567647496</v>
      </c>
      <c r="O24" s="17">
        <v>148979.4594644118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1"/>
      <c r="FX24" s="1"/>
      <c r="FY24" s="1"/>
    </row>
    <row r="25" spans="1:182" ht="15.75" x14ac:dyDescent="0.25">
      <c r="A25" s="15">
        <v>7.5</v>
      </c>
      <c r="B25" s="16" t="s">
        <v>15</v>
      </c>
      <c r="C25" s="17">
        <v>47206.400188240179</v>
      </c>
      <c r="D25" s="17">
        <v>39822.509858116289</v>
      </c>
      <c r="E25" s="17">
        <v>44644.7232</v>
      </c>
      <c r="F25" s="17">
        <v>56294.195100000004</v>
      </c>
      <c r="G25" s="17">
        <v>57874.346400000002</v>
      </c>
      <c r="H25" s="17">
        <v>99989.747300000003</v>
      </c>
      <c r="I25" s="17">
        <v>103673.2928</v>
      </c>
      <c r="J25" s="17">
        <v>121130.90079999999</v>
      </c>
      <c r="K25" s="17">
        <v>124114.17621863318</v>
      </c>
      <c r="L25" s="17">
        <v>75416.870956122482</v>
      </c>
      <c r="M25" s="17">
        <v>116863.60878428136</v>
      </c>
      <c r="N25" s="17">
        <v>131277.52617620409</v>
      </c>
      <c r="O25" s="17">
        <v>138970.26887046592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1"/>
      <c r="FX25" s="1"/>
      <c r="FY25" s="1"/>
    </row>
    <row r="26" spans="1:182" ht="15.75" x14ac:dyDescent="0.25">
      <c r="A26" s="15">
        <v>7.6</v>
      </c>
      <c r="B26" s="16" t="s">
        <v>16</v>
      </c>
      <c r="C26" s="17">
        <v>27641.751288542026</v>
      </c>
      <c r="D26" s="17">
        <v>31513.551593630375</v>
      </c>
      <c r="E26" s="17">
        <v>34985.894999999997</v>
      </c>
      <c r="F26" s="17">
        <v>39058.583299999998</v>
      </c>
      <c r="G26" s="17">
        <v>41029.381999999998</v>
      </c>
      <c r="H26" s="17">
        <v>41745.150699999998</v>
      </c>
      <c r="I26" s="17">
        <v>43166.1535</v>
      </c>
      <c r="J26" s="17">
        <v>163022.80410000001</v>
      </c>
      <c r="K26" s="17">
        <v>159097.97828716738</v>
      </c>
      <c r="L26" s="17">
        <v>165443.44118699126</v>
      </c>
      <c r="M26" s="17">
        <v>179319.21255967196</v>
      </c>
      <c r="N26" s="17">
        <v>222278.62258524998</v>
      </c>
      <c r="O26" s="17">
        <v>235249.68444137607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1"/>
      <c r="FX26" s="1"/>
      <c r="FY26" s="1"/>
    </row>
    <row r="27" spans="1:182" ht="30" x14ac:dyDescent="0.25">
      <c r="A27" s="15">
        <v>7.7</v>
      </c>
      <c r="B27" s="16" t="s">
        <v>17</v>
      </c>
      <c r="C27" s="17">
        <v>814013.05423754768</v>
      </c>
      <c r="D27" s="17">
        <v>912325.27258191095</v>
      </c>
      <c r="E27" s="17">
        <v>1147752.9717999999</v>
      </c>
      <c r="F27" s="17">
        <v>1338643.1155000001</v>
      </c>
      <c r="G27" s="17">
        <v>1554305.3802366836</v>
      </c>
      <c r="H27" s="17">
        <v>1557561.5936</v>
      </c>
      <c r="I27" s="17">
        <v>1443611.4109629942</v>
      </c>
      <c r="J27" s="17">
        <v>1565674.923</v>
      </c>
      <c r="K27" s="17">
        <v>1775980.0735454715</v>
      </c>
      <c r="L27" s="17">
        <v>1906008.1440547488</v>
      </c>
      <c r="M27" s="17">
        <v>2265970.0377094732</v>
      </c>
      <c r="N27" s="17">
        <v>2790533.8388485271</v>
      </c>
      <c r="O27" s="17">
        <v>3052015.3233051961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1"/>
      <c r="FX27" s="1"/>
      <c r="FY27" s="1"/>
    </row>
    <row r="28" spans="1:182" ht="15.75" x14ac:dyDescent="0.25">
      <c r="A28" s="18" t="s">
        <v>37</v>
      </c>
      <c r="B28" s="16" t="s">
        <v>18</v>
      </c>
      <c r="C28" s="17">
        <v>2879395.0239842599</v>
      </c>
      <c r="D28" s="17">
        <v>3211947.1178072821</v>
      </c>
      <c r="E28" s="17">
        <v>3610955.0000000005</v>
      </c>
      <c r="F28" s="17">
        <v>4193233</v>
      </c>
      <c r="G28" s="17">
        <v>4898877</v>
      </c>
      <c r="H28" s="17">
        <v>5188752</v>
      </c>
      <c r="I28" s="17">
        <v>5504902.939991382</v>
      </c>
      <c r="J28" s="17">
        <v>6153893</v>
      </c>
      <c r="K28" s="17">
        <v>6593328</v>
      </c>
      <c r="L28" s="17">
        <v>7455973</v>
      </c>
      <c r="M28" s="17">
        <v>7859330</v>
      </c>
      <c r="N28" s="17">
        <v>9789458.610662993</v>
      </c>
      <c r="O28" s="17">
        <v>10762130.711008534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1"/>
      <c r="FX28" s="1"/>
      <c r="FY28" s="1"/>
    </row>
    <row r="29" spans="1:182" ht="30" x14ac:dyDescent="0.25">
      <c r="A29" s="18" t="s">
        <v>38</v>
      </c>
      <c r="B29" s="16" t="s">
        <v>19</v>
      </c>
      <c r="C29" s="17">
        <v>14366758.833133951</v>
      </c>
      <c r="D29" s="17">
        <v>17695718.666964229</v>
      </c>
      <c r="E29" s="17">
        <v>21856109.522296157</v>
      </c>
      <c r="F29" s="21">
        <v>25454351.872183628</v>
      </c>
      <c r="G29" s="17">
        <v>30975063.044431761</v>
      </c>
      <c r="H29" s="17">
        <v>36900007.080436841</v>
      </c>
      <c r="I29" s="17">
        <v>39837372.784003302</v>
      </c>
      <c r="J29" s="17">
        <v>44855255.923031524</v>
      </c>
      <c r="K29" s="17">
        <v>51455612.893345989</v>
      </c>
      <c r="L29" s="17">
        <v>55354176.167152964</v>
      </c>
      <c r="M29" s="17">
        <v>65609029.764955223</v>
      </c>
      <c r="N29" s="17">
        <v>76595018.265108451</v>
      </c>
      <c r="O29" s="17">
        <v>88040278.704699606</v>
      </c>
      <c r="P29" s="5"/>
      <c r="Q29" s="5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1"/>
      <c r="FX29" s="1"/>
      <c r="FY29" s="1"/>
    </row>
    <row r="30" spans="1:182" ht="15.75" x14ac:dyDescent="0.25">
      <c r="A30" s="18" t="s">
        <v>39</v>
      </c>
      <c r="B30" s="16" t="s">
        <v>54</v>
      </c>
      <c r="C30" s="17">
        <v>1488762.3019821355</v>
      </c>
      <c r="D30" s="17">
        <v>1785627.5100288293</v>
      </c>
      <c r="E30" s="17">
        <v>2060700</v>
      </c>
      <c r="F30" s="17">
        <v>2287211</v>
      </c>
      <c r="G30" s="17">
        <v>2444149</v>
      </c>
      <c r="H30" s="17">
        <v>2587516</v>
      </c>
      <c r="I30" s="17">
        <v>2787511.85</v>
      </c>
      <c r="J30" s="17">
        <v>3464840.18</v>
      </c>
      <c r="K30" s="17">
        <v>3809999</v>
      </c>
      <c r="L30" s="17">
        <v>3965890</v>
      </c>
      <c r="M30" s="17">
        <v>4384724</v>
      </c>
      <c r="N30" s="17">
        <v>5300769.0656483779</v>
      </c>
      <c r="O30" s="17">
        <v>6155497.7941573169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1"/>
      <c r="FX30" s="1"/>
      <c r="FY30" s="1"/>
    </row>
    <row r="31" spans="1:182" ht="15.75" x14ac:dyDescent="0.25">
      <c r="A31" s="18" t="s">
        <v>40</v>
      </c>
      <c r="B31" s="16" t="s">
        <v>20</v>
      </c>
      <c r="C31" s="17">
        <v>3256051.0313242124</v>
      </c>
      <c r="D31" s="17">
        <v>3837408.1879813136</v>
      </c>
      <c r="E31" s="17">
        <v>4501577.7815838279</v>
      </c>
      <c r="F31" s="17">
        <v>5332212.5409064218</v>
      </c>
      <c r="G31" s="17">
        <v>6063233.1956232367</v>
      </c>
      <c r="H31" s="17">
        <v>7053130.049856307</v>
      </c>
      <c r="I31" s="17">
        <v>7984222.4056693437</v>
      </c>
      <c r="J31" s="17">
        <v>8688030.640948467</v>
      </c>
      <c r="K31" s="17">
        <v>10142621.173946828</v>
      </c>
      <c r="L31" s="17">
        <v>8652506.5120400097</v>
      </c>
      <c r="M31" s="17">
        <v>10511408.949646236</v>
      </c>
      <c r="N31" s="17">
        <v>11879977.714609277</v>
      </c>
      <c r="O31" s="17">
        <v>13516350.161927782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1"/>
      <c r="FX31" s="1"/>
      <c r="FY31" s="1"/>
    </row>
    <row r="32" spans="1:182" s="28" customFormat="1" ht="15.75" x14ac:dyDescent="0.25">
      <c r="A32" s="22"/>
      <c r="B32" s="23" t="s">
        <v>30</v>
      </c>
      <c r="C32" s="24">
        <f>C17+C20+C28+C29+C30+C31</f>
        <v>31386326.571316667</v>
      </c>
      <c r="D32" s="24">
        <f t="shared" ref="D32:E32" si="19">D17+D20+D28+D29+D30+D31</f>
        <v>37335544.078137301</v>
      </c>
      <c r="E32" s="24">
        <f t="shared" si="19"/>
        <v>44744000.567379989</v>
      </c>
      <c r="F32" s="24">
        <f t="shared" ref="F32:G32" si="20">F17+F20+F28+F29+F30+F31</f>
        <v>51791811.774090052</v>
      </c>
      <c r="G32" s="24">
        <f t="shared" si="20"/>
        <v>60369844.142891675</v>
      </c>
      <c r="H32" s="24">
        <f t="shared" ref="H32:I32" si="21">H17+H20+H28+H29+H30+H31</f>
        <v>69581378.124693155</v>
      </c>
      <c r="I32" s="24">
        <f t="shared" si="21"/>
        <v>75949878.78722702</v>
      </c>
      <c r="J32" s="24">
        <f t="shared" ref="J32" si="22">J17+J20+J28+J29+J30+J31</f>
        <v>86274660.980580002</v>
      </c>
      <c r="K32" s="24">
        <f t="shared" ref="K32:L32" si="23">K17+K20+K28+K29+K30+K31</f>
        <v>97926676.354520231</v>
      </c>
      <c r="L32" s="24">
        <f t="shared" si="23"/>
        <v>96490199.624832839</v>
      </c>
      <c r="M32" s="24">
        <f t="shared" ref="M32:N32" si="24">M17+M20+M28+M29+M30+M31</f>
        <v>116064597.78246731</v>
      </c>
      <c r="N32" s="24">
        <f t="shared" si="24"/>
        <v>135819626.6267609</v>
      </c>
      <c r="O32" s="24">
        <f t="shared" ref="O32" si="25">O17+O20+O28+O29+O30+O31</f>
        <v>153267222.64630511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7"/>
      <c r="FX32" s="27"/>
      <c r="FY32" s="27"/>
    </row>
    <row r="33" spans="1:182" s="27" customFormat="1" ht="15.75" x14ac:dyDescent="0.25">
      <c r="A33" s="29" t="s">
        <v>27</v>
      </c>
      <c r="B33" s="30" t="s">
        <v>41</v>
      </c>
      <c r="C33" s="31">
        <f t="shared" ref="C33:G33" si="26">C6+C11+C13+C14+C15+C17+C20+C28+C29+C30+C31</f>
        <v>55221364.447428539</v>
      </c>
      <c r="D33" s="31">
        <f t="shared" si="26"/>
        <v>63155790.081315935</v>
      </c>
      <c r="E33" s="31">
        <f t="shared" si="26"/>
        <v>74037344.226753101</v>
      </c>
      <c r="F33" s="31">
        <f t="shared" si="26"/>
        <v>83131592.57564649</v>
      </c>
      <c r="G33" s="31">
        <f t="shared" si="26"/>
        <v>94266872.353160143</v>
      </c>
      <c r="H33" s="31">
        <f t="shared" ref="H33:I33" si="27">H6+H11+H13+H14+H15+H17+H20+H28+H29+H30+H31</f>
        <v>108339441.91026506</v>
      </c>
      <c r="I33" s="31">
        <f t="shared" si="27"/>
        <v>119917182.41432011</v>
      </c>
      <c r="J33" s="31">
        <f t="shared" ref="J33" si="28">J6+J11+J13+J14+J15+J17+J20+J28+J29+J30+J31</f>
        <v>133871884.15602979</v>
      </c>
      <c r="K33" s="31">
        <f t="shared" ref="K33:L33" si="29">K6+K11+K13+K14+K15+K17+K20+K28+K29+K30+K31</f>
        <v>147683964.21106562</v>
      </c>
      <c r="L33" s="31">
        <f t="shared" si="29"/>
        <v>150866894.58155343</v>
      </c>
      <c r="M33" s="31">
        <f t="shared" ref="M33:N33" si="30">M6+M11+M13+M14+M15+M17+M20+M28+M29+M30+M31</f>
        <v>182330984.38963416</v>
      </c>
      <c r="N33" s="31">
        <f t="shared" si="30"/>
        <v>207630211.46610346</v>
      </c>
      <c r="O33" s="31">
        <f t="shared" ref="O33" si="31">O6+O11+O13+O14+O15+O17+O20+O28+O29+O30+O31</f>
        <v>229729645.75759414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Z33" s="28"/>
    </row>
    <row r="34" spans="1:182" ht="15.75" x14ac:dyDescent="0.25">
      <c r="A34" s="19" t="s">
        <v>43</v>
      </c>
      <c r="B34" s="20" t="s">
        <v>25</v>
      </c>
      <c r="C34" s="21">
        <v>7019220.6330578076</v>
      </c>
      <c r="D34" s="21">
        <v>8182953.1675144779</v>
      </c>
      <c r="E34" s="21">
        <v>9704436</v>
      </c>
      <c r="F34" s="21">
        <v>10745258</v>
      </c>
      <c r="G34" s="21">
        <v>12637616</v>
      </c>
      <c r="H34" s="21">
        <v>14646146.999999996</v>
      </c>
      <c r="I34" s="21">
        <v>15660744</v>
      </c>
      <c r="J34" s="21">
        <v>16561600</v>
      </c>
      <c r="K34" s="21">
        <v>16697457</v>
      </c>
      <c r="L34" s="21">
        <v>16869553</v>
      </c>
      <c r="M34" s="21">
        <v>19739955</v>
      </c>
      <c r="N34" s="21">
        <v>22793571.394297846</v>
      </c>
      <c r="O34" s="21">
        <v>26290024.312195949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</row>
    <row r="35" spans="1:182" ht="15.75" x14ac:dyDescent="0.25">
      <c r="A35" s="19" t="s">
        <v>44</v>
      </c>
      <c r="B35" s="20" t="s">
        <v>24</v>
      </c>
      <c r="C35" s="21">
        <v>1639604</v>
      </c>
      <c r="D35" s="21">
        <v>1797441</v>
      </c>
      <c r="E35" s="21">
        <v>2075165.0000000002</v>
      </c>
      <c r="F35" s="21">
        <v>2484548</v>
      </c>
      <c r="G35" s="21">
        <v>2387678</v>
      </c>
      <c r="H35" s="21">
        <v>2224817</v>
      </c>
      <c r="I35" s="21">
        <v>2253927</v>
      </c>
      <c r="J35" s="21">
        <v>2494341</v>
      </c>
      <c r="K35" s="21">
        <v>2798768</v>
      </c>
      <c r="L35" s="21">
        <v>3590419.9999999995</v>
      </c>
      <c r="M35" s="21">
        <v>4261514</v>
      </c>
      <c r="N35" s="21">
        <v>3424274.0811512731</v>
      </c>
      <c r="O35" s="21">
        <v>5946362.1289285943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</row>
    <row r="36" spans="1:182" s="28" customFormat="1" ht="15.75" x14ac:dyDescent="0.25">
      <c r="A36" s="32" t="s">
        <v>45</v>
      </c>
      <c r="B36" s="33" t="s">
        <v>55</v>
      </c>
      <c r="C36" s="24">
        <f>C33+C34-C35</f>
        <v>60600981.08048635</v>
      </c>
      <c r="D36" s="24">
        <f t="shared" ref="D36:E36" si="32">D33+D34-D35</f>
        <v>69541302.248830408</v>
      </c>
      <c r="E36" s="24">
        <f t="shared" si="32"/>
        <v>81666615.226753101</v>
      </c>
      <c r="F36" s="24">
        <f t="shared" ref="F36:N36" si="33">F33+F34-F35</f>
        <v>91392302.57564649</v>
      </c>
      <c r="G36" s="24">
        <f t="shared" si="33"/>
        <v>104516810.35316014</v>
      </c>
      <c r="H36" s="24">
        <f t="shared" si="33"/>
        <v>120760771.91026506</v>
      </c>
      <c r="I36" s="24">
        <f t="shared" si="33"/>
        <v>133323999.41432011</v>
      </c>
      <c r="J36" s="24">
        <f t="shared" si="33"/>
        <v>147939143.15602979</v>
      </c>
      <c r="K36" s="24">
        <f t="shared" si="33"/>
        <v>161582653.21106562</v>
      </c>
      <c r="L36" s="24">
        <f t="shared" si="33"/>
        <v>164146027.58155343</v>
      </c>
      <c r="M36" s="24">
        <f t="shared" si="33"/>
        <v>197809425.38963416</v>
      </c>
      <c r="N36" s="24">
        <f t="shared" si="33"/>
        <v>226999508.77925003</v>
      </c>
      <c r="O36" s="24">
        <f t="shared" ref="O36" si="34">O33+O34-O35</f>
        <v>250073307.94086149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</row>
    <row r="37" spans="1:182" ht="15.75" x14ac:dyDescent="0.25">
      <c r="A37" s="19" t="s">
        <v>46</v>
      </c>
      <c r="B37" s="20" t="s">
        <v>42</v>
      </c>
      <c r="C37" s="21">
        <v>614820</v>
      </c>
      <c r="D37" s="21">
        <v>621510</v>
      </c>
      <c r="E37" s="21">
        <v>628270</v>
      </c>
      <c r="F37" s="21">
        <v>635100</v>
      </c>
      <c r="G37" s="21">
        <v>642010</v>
      </c>
      <c r="H37" s="21">
        <v>649000</v>
      </c>
      <c r="I37" s="21">
        <v>650570</v>
      </c>
      <c r="J37" s="21">
        <v>655800</v>
      </c>
      <c r="K37" s="21">
        <v>661040</v>
      </c>
      <c r="L37" s="21">
        <v>666270</v>
      </c>
      <c r="M37" s="21">
        <v>670920</v>
      </c>
      <c r="N37" s="21">
        <v>675150</v>
      </c>
      <c r="O37" s="21">
        <v>679390</v>
      </c>
      <c r="P37" s="1"/>
      <c r="Q37" s="1"/>
    </row>
    <row r="38" spans="1:182" s="28" customFormat="1" ht="15.75" x14ac:dyDescent="0.25">
      <c r="A38" s="32" t="s">
        <v>47</v>
      </c>
      <c r="B38" s="33" t="s">
        <v>58</v>
      </c>
      <c r="C38" s="24">
        <f>C36/C37*1000</f>
        <v>98567.029505361483</v>
      </c>
      <c r="D38" s="24">
        <f t="shared" ref="D38:E38" si="35">D36/D37*1000</f>
        <v>111890.88228480703</v>
      </c>
      <c r="E38" s="24">
        <f t="shared" si="35"/>
        <v>129986.49502085584</v>
      </c>
      <c r="F38" s="24">
        <f t="shared" ref="F38:N38" si="36">F36/F37*1000</f>
        <v>143902.22417831284</v>
      </c>
      <c r="G38" s="24">
        <f t="shared" si="36"/>
        <v>162796.23425360999</v>
      </c>
      <c r="H38" s="24">
        <f t="shared" si="36"/>
        <v>186072.06765834367</v>
      </c>
      <c r="I38" s="24">
        <f t="shared" si="36"/>
        <v>204934.13378163782</v>
      </c>
      <c r="J38" s="24">
        <f t="shared" si="36"/>
        <v>225585.76266549222</v>
      </c>
      <c r="K38" s="24">
        <f t="shared" si="36"/>
        <v>244437.0283357522</v>
      </c>
      <c r="L38" s="24">
        <f t="shared" si="36"/>
        <v>246365.62892153847</v>
      </c>
      <c r="M38" s="24">
        <f t="shared" si="36"/>
        <v>294833.10288802563</v>
      </c>
      <c r="N38" s="24">
        <f t="shared" si="36"/>
        <v>336220.85281678149</v>
      </c>
      <c r="O38" s="24">
        <f t="shared" ref="O38" si="37">O36/O37*1000</f>
        <v>368085.05856851221</v>
      </c>
      <c r="P38" s="3"/>
      <c r="Q38" s="3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BR38" s="26"/>
      <c r="BS38" s="26"/>
      <c r="BT38" s="26"/>
      <c r="BU38" s="26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</row>
    <row r="39" spans="1:182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7" max="1048575" man="1"/>
    <brk id="29" max="1048575" man="1"/>
    <brk id="45" max="1048575" man="1"/>
    <brk id="109" max="95" man="1"/>
    <brk id="145" max="1048575" man="1"/>
    <brk id="169" max="1048575" man="1"/>
    <brk id="177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V39"/>
  <sheetViews>
    <sheetView zoomScale="82" zoomScaleNormal="82" zoomScaleSheetLayoutView="100" workbookViewId="0">
      <pane xSplit="2" ySplit="5" topLeftCell="C30" activePane="bottomRight" state="frozen"/>
      <selection activeCell="AB6" sqref="AB6"/>
      <selection pane="topRight" activeCell="AB6" sqref="AB6"/>
      <selection pane="bottomLeft" activeCell="AB6" sqref="AB6"/>
      <selection pane="bottomRight" activeCell="AB6" sqref="AB6"/>
    </sheetView>
  </sheetViews>
  <sheetFormatPr defaultColWidth="8.85546875" defaultRowHeight="15" x14ac:dyDescent="0.25"/>
  <cols>
    <col min="1" max="1" width="11" style="2" customWidth="1"/>
    <col min="2" max="2" width="36.140625" style="2" customWidth="1"/>
    <col min="3" max="6" width="11.140625" style="2" customWidth="1"/>
    <col min="7" max="15" width="11.85546875" style="1" customWidth="1"/>
    <col min="16" max="41" width="9.140625" style="2" customWidth="1"/>
    <col min="42" max="42" width="12.42578125" style="2" customWidth="1"/>
    <col min="43" max="64" width="9.140625" style="2" customWidth="1"/>
    <col min="65" max="65" width="12.140625" style="2" customWidth="1"/>
    <col min="66" max="69" width="9.140625" style="2" customWidth="1"/>
    <col min="70" max="74" width="9.140625" style="2" hidden="1" customWidth="1"/>
    <col min="75" max="75" width="9.140625" style="2" customWidth="1"/>
    <col min="76" max="80" width="9.140625" style="2" hidden="1" customWidth="1"/>
    <col min="81" max="81" width="9.140625" style="2" customWidth="1"/>
    <col min="82" max="86" width="9.140625" style="2" hidden="1" customWidth="1"/>
    <col min="87" max="87" width="9.140625" style="2" customWidth="1"/>
    <col min="88" max="92" width="9.140625" style="2" hidden="1" customWidth="1"/>
    <col min="93" max="93" width="9.140625" style="2" customWidth="1"/>
    <col min="94" max="98" width="9.140625" style="2" hidden="1" customWidth="1"/>
    <col min="99" max="99" width="9.140625" style="1" customWidth="1"/>
    <col min="100" max="104" width="9.140625" style="1" hidden="1" customWidth="1"/>
    <col min="105" max="105" width="9.140625" style="1" customWidth="1"/>
    <col min="106" max="110" width="9.140625" style="1" hidden="1" customWidth="1"/>
    <col min="111" max="111" width="9.140625" style="1" customWidth="1"/>
    <col min="112" max="116" width="9.140625" style="1" hidden="1" customWidth="1"/>
    <col min="117" max="117" width="9.140625" style="1" customWidth="1"/>
    <col min="118" max="147" width="9.140625" style="2" customWidth="1"/>
    <col min="148" max="148" width="9.140625" style="2" hidden="1" customWidth="1"/>
    <col min="149" max="156" width="9.140625" style="2" customWidth="1"/>
    <col min="157" max="157" width="9.140625" style="2" hidden="1" customWidth="1"/>
    <col min="158" max="162" width="9.140625" style="2" customWidth="1"/>
    <col min="163" max="163" width="9.140625" style="2" hidden="1" customWidth="1"/>
    <col min="164" max="173" width="9.140625" style="2" customWidth="1"/>
    <col min="174" max="174" width="9.140625" style="2"/>
    <col min="175" max="177" width="8.85546875" style="2"/>
    <col min="178" max="178" width="12.7109375" style="2" bestFit="1" customWidth="1"/>
    <col min="179" max="16384" width="8.85546875" style="2"/>
  </cols>
  <sheetData>
    <row r="1" spans="1:178" ht="18.75" x14ac:dyDescent="0.3">
      <c r="A1" s="2" t="s">
        <v>53</v>
      </c>
      <c r="B1" s="6" t="s">
        <v>66</v>
      </c>
    </row>
    <row r="2" spans="1:178" ht="15.75" x14ac:dyDescent="0.25">
      <c r="A2" s="7" t="s">
        <v>49</v>
      </c>
      <c r="I2" s="1" t="str">
        <f>[1]GSVA_cur!$I$3</f>
        <v>As on 01.08.2024</v>
      </c>
    </row>
    <row r="3" spans="1:178" ht="15.75" x14ac:dyDescent="0.25">
      <c r="A3" s="7"/>
    </row>
    <row r="4" spans="1:178" ht="15.75" x14ac:dyDescent="0.25">
      <c r="A4" s="7"/>
      <c r="E4" s="8"/>
      <c r="F4" s="8" t="s">
        <v>57</v>
      </c>
    </row>
    <row r="5" spans="1:178" ht="15.75" x14ac:dyDescent="0.25">
      <c r="A5" s="9" t="s">
        <v>0</v>
      </c>
      <c r="B5" s="10" t="s">
        <v>1</v>
      </c>
      <c r="C5" s="11" t="s">
        <v>21</v>
      </c>
      <c r="D5" s="11" t="s">
        <v>22</v>
      </c>
      <c r="E5" s="11" t="s">
        <v>23</v>
      </c>
      <c r="F5" s="11" t="s">
        <v>56</v>
      </c>
      <c r="G5" s="12" t="s">
        <v>65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71</v>
      </c>
      <c r="M5" s="12" t="s">
        <v>72</v>
      </c>
      <c r="N5" s="12" t="s">
        <v>73</v>
      </c>
      <c r="O5" s="12" t="s">
        <v>74</v>
      </c>
    </row>
    <row r="6" spans="1:178" s="27" customFormat="1" ht="15.75" x14ac:dyDescent="0.25">
      <c r="A6" s="29" t="s">
        <v>26</v>
      </c>
      <c r="B6" s="34" t="s">
        <v>2</v>
      </c>
      <c r="C6" s="31">
        <f>SUM(C7:C10)</f>
        <v>7554867.838722283</v>
      </c>
      <c r="D6" s="31">
        <f t="shared" ref="D6:N6" si="0">SUM(D7:D10)</f>
        <v>7169531.6459512254</v>
      </c>
      <c r="E6" s="31">
        <f t="shared" si="0"/>
        <v>7687781.241619071</v>
      </c>
      <c r="F6" s="31">
        <f t="shared" si="0"/>
        <v>8017991.6252911221</v>
      </c>
      <c r="G6" s="31">
        <f t="shared" si="0"/>
        <v>7227764.1258307332</v>
      </c>
      <c r="H6" s="31">
        <f t="shared" si="0"/>
        <v>7452338.0018670708</v>
      </c>
      <c r="I6" s="31">
        <f t="shared" si="0"/>
        <v>9094110.1142764408</v>
      </c>
      <c r="J6" s="31">
        <f t="shared" si="0"/>
        <v>8765842.0578608271</v>
      </c>
      <c r="K6" s="31">
        <f t="shared" si="0"/>
        <v>10350666.016174736</v>
      </c>
      <c r="L6" s="31">
        <f t="shared" si="0"/>
        <v>11826020.550006691</v>
      </c>
      <c r="M6" s="31">
        <f t="shared" si="0"/>
        <v>12501440.668164253</v>
      </c>
      <c r="N6" s="31">
        <f t="shared" si="0"/>
        <v>12856903.871055596</v>
      </c>
      <c r="O6" s="31">
        <f t="shared" ref="O6" si="1">SUM(O7:O10)</f>
        <v>12624574.212823829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V6" s="28"/>
    </row>
    <row r="7" spans="1:178" ht="15.75" x14ac:dyDescent="0.25">
      <c r="A7" s="15">
        <v>1.1000000000000001</v>
      </c>
      <c r="B7" s="16" t="s">
        <v>59</v>
      </c>
      <c r="C7" s="17">
        <v>5339455.5413543992</v>
      </c>
      <c r="D7" s="17">
        <v>4919527.4580969624</v>
      </c>
      <c r="E7" s="17">
        <v>5397980.4335446581</v>
      </c>
      <c r="F7" s="17">
        <v>5651755.8970641652</v>
      </c>
      <c r="G7" s="17">
        <v>4827054.9359727222</v>
      </c>
      <c r="H7" s="17">
        <v>4927234.3998801345</v>
      </c>
      <c r="I7" s="17">
        <v>6388026.6155944923</v>
      </c>
      <c r="J7" s="17">
        <v>5738701.0404658252</v>
      </c>
      <c r="K7" s="17">
        <v>6669336.1140088728</v>
      </c>
      <c r="L7" s="17">
        <v>7505088.7570024356</v>
      </c>
      <c r="M7" s="17">
        <v>7654029.8519143397</v>
      </c>
      <c r="N7" s="17">
        <v>7526216.4506983198</v>
      </c>
      <c r="O7" s="17">
        <v>7105317.709207695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1"/>
      <c r="FT7" s="1"/>
      <c r="FU7" s="1"/>
    </row>
    <row r="8" spans="1:178" ht="15.75" x14ac:dyDescent="0.25">
      <c r="A8" s="15">
        <v>1.2</v>
      </c>
      <c r="B8" s="16" t="s">
        <v>60</v>
      </c>
      <c r="C8" s="17">
        <v>1349661.6803449811</v>
      </c>
      <c r="D8" s="17">
        <v>1407783.4834563727</v>
      </c>
      <c r="E8" s="17">
        <v>1451498.4425341506</v>
      </c>
      <c r="F8" s="17">
        <v>1517455.6559562357</v>
      </c>
      <c r="G8" s="17">
        <v>1572748.4491939035</v>
      </c>
      <c r="H8" s="17">
        <v>1635957.104523235</v>
      </c>
      <c r="I8" s="17">
        <v>1756786.6383378343</v>
      </c>
      <c r="J8" s="17">
        <v>1987964.4761242399</v>
      </c>
      <c r="K8" s="17">
        <v>2472565.5666104546</v>
      </c>
      <c r="L8" s="17">
        <v>3127027.5168513232</v>
      </c>
      <c r="M8" s="17">
        <v>3405207.0981316203</v>
      </c>
      <c r="N8" s="17">
        <v>3777914.1592167472</v>
      </c>
      <c r="O8" s="17">
        <v>3981039.4154699426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1"/>
      <c r="FT8" s="1"/>
      <c r="FU8" s="1"/>
    </row>
    <row r="9" spans="1:178" ht="15.75" x14ac:dyDescent="0.25">
      <c r="A9" s="15">
        <v>1.3</v>
      </c>
      <c r="B9" s="16" t="s">
        <v>61</v>
      </c>
      <c r="C9" s="17">
        <v>593457.7152382317</v>
      </c>
      <c r="D9" s="17">
        <v>576359.00908556744</v>
      </c>
      <c r="E9" s="17">
        <v>560553.52595412103</v>
      </c>
      <c r="F9" s="17">
        <v>538082.14645879657</v>
      </c>
      <c r="G9" s="17">
        <v>532444.71123451157</v>
      </c>
      <c r="H9" s="17">
        <v>607898.00813949364</v>
      </c>
      <c r="I9" s="17">
        <v>605159.56751888967</v>
      </c>
      <c r="J9" s="17">
        <v>736236.70901146811</v>
      </c>
      <c r="K9" s="17">
        <v>894656.90301644569</v>
      </c>
      <c r="L9" s="17">
        <v>895094.13098218734</v>
      </c>
      <c r="M9" s="17">
        <v>914097.45301082544</v>
      </c>
      <c r="N9" s="17">
        <v>931815.19855701132</v>
      </c>
      <c r="O9" s="17">
        <v>946115.81567687041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1"/>
      <c r="FT9" s="1"/>
      <c r="FU9" s="1"/>
    </row>
    <row r="10" spans="1:178" ht="15.75" x14ac:dyDescent="0.25">
      <c r="A10" s="15">
        <v>1.4</v>
      </c>
      <c r="B10" s="16" t="s">
        <v>62</v>
      </c>
      <c r="C10" s="17">
        <v>272292.90178467159</v>
      </c>
      <c r="D10" s="17">
        <v>265861.695312322</v>
      </c>
      <c r="E10" s="17">
        <v>277748.8395861414</v>
      </c>
      <c r="F10" s="17">
        <v>310697.92581192544</v>
      </c>
      <c r="G10" s="17">
        <v>295516.02942959621</v>
      </c>
      <c r="H10" s="17">
        <v>281248.48932420718</v>
      </c>
      <c r="I10" s="17">
        <v>344137.29282522312</v>
      </c>
      <c r="J10" s="17">
        <v>302939.83225929335</v>
      </c>
      <c r="K10" s="17">
        <v>314107.4325389617</v>
      </c>
      <c r="L10" s="17">
        <v>298810.14517074684</v>
      </c>
      <c r="M10" s="17">
        <v>528106.26510746707</v>
      </c>
      <c r="N10" s="17">
        <v>620958.06258351798</v>
      </c>
      <c r="O10" s="17">
        <v>592101.27246932068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1"/>
      <c r="FT10" s="1"/>
      <c r="FU10" s="1"/>
    </row>
    <row r="11" spans="1:178" ht="15.75" x14ac:dyDescent="0.25">
      <c r="A11" s="18" t="s">
        <v>31</v>
      </c>
      <c r="B11" s="16" t="s">
        <v>3</v>
      </c>
      <c r="C11" s="17">
        <v>450254.39643903158</v>
      </c>
      <c r="D11" s="17">
        <v>391982.37322448631</v>
      </c>
      <c r="E11" s="17">
        <v>559639.88788623188</v>
      </c>
      <c r="F11" s="17">
        <v>737327.04464690119</v>
      </c>
      <c r="G11" s="17">
        <v>904831.88808958407</v>
      </c>
      <c r="H11" s="17">
        <v>849988.80671797192</v>
      </c>
      <c r="I11" s="17">
        <v>837097.06104706915</v>
      </c>
      <c r="J11" s="17">
        <v>777571.57565236394</v>
      </c>
      <c r="K11" s="17">
        <v>812182.6371081901</v>
      </c>
      <c r="L11" s="17">
        <v>902461.68479096901</v>
      </c>
      <c r="M11" s="17">
        <v>963533.38634742796</v>
      </c>
      <c r="N11" s="17">
        <v>1049889.1220676461</v>
      </c>
      <c r="O11" s="17">
        <v>1151999.3774158082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1"/>
      <c r="FT11" s="1"/>
      <c r="FU11" s="1"/>
    </row>
    <row r="12" spans="1:178" s="28" customFormat="1" ht="15.75" x14ac:dyDescent="0.25">
      <c r="A12" s="22"/>
      <c r="B12" s="23" t="s">
        <v>28</v>
      </c>
      <c r="C12" s="24">
        <f>C6+C11</f>
        <v>8005122.2351613147</v>
      </c>
      <c r="D12" s="24">
        <f t="shared" ref="D12:N12" si="2">D6+D11</f>
        <v>7561514.019175712</v>
      </c>
      <c r="E12" s="24">
        <f t="shared" si="2"/>
        <v>8247421.1295053028</v>
      </c>
      <c r="F12" s="24">
        <f t="shared" si="2"/>
        <v>8755318.6699380241</v>
      </c>
      <c r="G12" s="24">
        <f t="shared" si="2"/>
        <v>8132596.0139203174</v>
      </c>
      <c r="H12" s="24">
        <f t="shared" si="2"/>
        <v>8302326.8085850431</v>
      </c>
      <c r="I12" s="24">
        <f t="shared" si="2"/>
        <v>9931207.1753235105</v>
      </c>
      <c r="J12" s="24">
        <f t="shared" si="2"/>
        <v>9543413.6335131917</v>
      </c>
      <c r="K12" s="24">
        <f t="shared" si="2"/>
        <v>11162848.653282925</v>
      </c>
      <c r="L12" s="24">
        <f t="shared" si="2"/>
        <v>12728482.23479766</v>
      </c>
      <c r="M12" s="24">
        <f t="shared" si="2"/>
        <v>13464974.054511681</v>
      </c>
      <c r="N12" s="24">
        <f t="shared" si="2"/>
        <v>13906792.993123241</v>
      </c>
      <c r="O12" s="24">
        <f t="shared" ref="O12" si="3">O6+O11</f>
        <v>13776573.590239637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7"/>
      <c r="FT12" s="27"/>
      <c r="FU12" s="27"/>
    </row>
    <row r="13" spans="1:178" s="1" customFormat="1" ht="15.75" x14ac:dyDescent="0.25">
      <c r="A13" s="13" t="s">
        <v>32</v>
      </c>
      <c r="B13" s="14" t="s">
        <v>4</v>
      </c>
      <c r="C13" s="17">
        <v>9713888.359638378</v>
      </c>
      <c r="D13" s="17">
        <v>10278581.372488013</v>
      </c>
      <c r="E13" s="17">
        <v>10790065.986629725</v>
      </c>
      <c r="F13" s="17">
        <v>10737587.255750684</v>
      </c>
      <c r="G13" s="17">
        <v>13009331.542521834</v>
      </c>
      <c r="H13" s="17">
        <v>16646176.207275804</v>
      </c>
      <c r="I13" s="17">
        <v>16913664.558919359</v>
      </c>
      <c r="J13" s="17">
        <v>17987383.212128621</v>
      </c>
      <c r="K13" s="17">
        <v>16967695.507553607</v>
      </c>
      <c r="L13" s="17">
        <v>16797019.388473909</v>
      </c>
      <c r="M13" s="17">
        <v>18632681.209122211</v>
      </c>
      <c r="N13" s="17">
        <v>19015405.036331527</v>
      </c>
      <c r="O13" s="17">
        <v>20429433.773866583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V13" s="2"/>
    </row>
    <row r="14" spans="1:178" ht="30" x14ac:dyDescent="0.25">
      <c r="A14" s="18" t="s">
        <v>33</v>
      </c>
      <c r="B14" s="16" t="s">
        <v>5</v>
      </c>
      <c r="C14" s="17">
        <v>1082881.59778616</v>
      </c>
      <c r="D14" s="17">
        <v>1057959.1492006187</v>
      </c>
      <c r="E14" s="17">
        <v>1116769.0409755106</v>
      </c>
      <c r="F14" s="17">
        <v>1236437.0450926772</v>
      </c>
      <c r="G14" s="17">
        <v>1366619.4696302034</v>
      </c>
      <c r="H14" s="17">
        <v>1174677.643868851</v>
      </c>
      <c r="I14" s="17">
        <v>1352938.5697852366</v>
      </c>
      <c r="J14" s="17">
        <v>1516913.6437414715</v>
      </c>
      <c r="K14" s="17">
        <v>1660023.6424495298</v>
      </c>
      <c r="L14" s="17">
        <v>1833161.3622746535</v>
      </c>
      <c r="M14" s="17">
        <v>1960961.4741027278</v>
      </c>
      <c r="N14" s="17">
        <v>2046525.3514834899</v>
      </c>
      <c r="O14" s="17">
        <v>2142665.7899084985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3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3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3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1"/>
      <c r="FT14" s="1"/>
      <c r="FU14" s="1"/>
    </row>
    <row r="15" spans="1:178" ht="15.75" x14ac:dyDescent="0.25">
      <c r="A15" s="18" t="s">
        <v>34</v>
      </c>
      <c r="B15" s="16" t="s">
        <v>6</v>
      </c>
      <c r="C15" s="17">
        <v>5033145.3193633705</v>
      </c>
      <c r="D15" s="17">
        <v>4772392.2304591546</v>
      </c>
      <c r="E15" s="17">
        <v>5381966.9033279298</v>
      </c>
      <c r="F15" s="17">
        <v>5400227.618941132</v>
      </c>
      <c r="G15" s="17">
        <v>5549240.4798124069</v>
      </c>
      <c r="H15" s="17">
        <v>5579969.1517969631</v>
      </c>
      <c r="I15" s="17">
        <v>5810672.4246860538</v>
      </c>
      <c r="J15" s="17">
        <v>6295511.4331093077</v>
      </c>
      <c r="K15" s="17">
        <v>6262244.0518238544</v>
      </c>
      <c r="L15" s="17">
        <v>6038956.6244663242</v>
      </c>
      <c r="M15" s="17">
        <v>6864956.8327918313</v>
      </c>
      <c r="N15" s="17">
        <v>7386474.1701179706</v>
      </c>
      <c r="O15" s="17">
        <v>7988740.5984888142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3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3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3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1"/>
      <c r="FT15" s="1"/>
      <c r="FU15" s="1"/>
    </row>
    <row r="16" spans="1:178" s="28" customFormat="1" ht="15.75" x14ac:dyDescent="0.25">
      <c r="A16" s="22"/>
      <c r="B16" s="23" t="s">
        <v>29</v>
      </c>
      <c r="C16" s="24">
        <f>+C13+C14+C15</f>
        <v>15829915.276787909</v>
      </c>
      <c r="D16" s="24">
        <f t="shared" ref="D16:I16" si="4">+D13+D14+D15</f>
        <v>16108932.752147786</v>
      </c>
      <c r="E16" s="24">
        <f t="shared" si="4"/>
        <v>17288801.930933166</v>
      </c>
      <c r="F16" s="24">
        <f t="shared" si="4"/>
        <v>17374251.919784494</v>
      </c>
      <c r="G16" s="24">
        <f t="shared" si="4"/>
        <v>19925191.491964445</v>
      </c>
      <c r="H16" s="24">
        <f t="shared" si="4"/>
        <v>23400823.00294162</v>
      </c>
      <c r="I16" s="24">
        <f t="shared" si="4"/>
        <v>24077275.553390652</v>
      </c>
      <c r="J16" s="24">
        <f t="shared" ref="J16:K16" si="5">+J13+J14+J15</f>
        <v>25799808.288979396</v>
      </c>
      <c r="K16" s="24">
        <f t="shared" si="5"/>
        <v>24889963.20182699</v>
      </c>
      <c r="L16" s="24">
        <f t="shared" ref="L16:N16" si="6">+L13+L14+L15</f>
        <v>24669137.37521489</v>
      </c>
      <c r="M16" s="24">
        <f t="shared" si="6"/>
        <v>27458599.51601677</v>
      </c>
      <c r="N16" s="24">
        <f t="shared" si="6"/>
        <v>28448404.557932988</v>
      </c>
      <c r="O16" s="24">
        <f t="shared" ref="O16" si="7">+O13+O14+O15</f>
        <v>30560840.162263896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5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5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5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7"/>
      <c r="FT16" s="27"/>
      <c r="FU16" s="27"/>
    </row>
    <row r="17" spans="1:178" s="27" customFormat="1" ht="15.75" x14ac:dyDescent="0.25">
      <c r="A17" s="29" t="s">
        <v>35</v>
      </c>
      <c r="B17" s="34" t="s">
        <v>7</v>
      </c>
      <c r="C17" s="31">
        <f>C18+C19</f>
        <v>6044366.9995430242</v>
      </c>
      <c r="D17" s="31">
        <f t="shared" ref="D17:I17" si="8">D18+D19</f>
        <v>6441601.6856466215</v>
      </c>
      <c r="E17" s="31">
        <f t="shared" si="8"/>
        <v>7093957.794866791</v>
      </c>
      <c r="F17" s="31">
        <f t="shared" si="8"/>
        <v>7560180.8915575091</v>
      </c>
      <c r="G17" s="31">
        <f t="shared" si="8"/>
        <v>7734152.4663601657</v>
      </c>
      <c r="H17" s="31">
        <f t="shared" si="8"/>
        <v>8557165.2977815568</v>
      </c>
      <c r="I17" s="31">
        <f t="shared" si="8"/>
        <v>9686849.9269641601</v>
      </c>
      <c r="J17" s="31">
        <f t="shared" ref="J17:K17" si="9">J18+J19</f>
        <v>11058684.182117753</v>
      </c>
      <c r="K17" s="31">
        <f t="shared" si="9"/>
        <v>11720487.390868409</v>
      </c>
      <c r="L17" s="31">
        <f t="shared" ref="L17:N17" si="10">L18+L19</f>
        <v>8771001.0253262315</v>
      </c>
      <c r="M17" s="31">
        <f t="shared" si="10"/>
        <v>10470244.709965523</v>
      </c>
      <c r="N17" s="31">
        <f t="shared" si="10"/>
        <v>11242261.385382321</v>
      </c>
      <c r="O17" s="31">
        <f t="shared" ref="O17" si="11">O18+O19</f>
        <v>11645051.635244129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V17" s="28"/>
    </row>
    <row r="18" spans="1:178" ht="15.75" x14ac:dyDescent="0.25">
      <c r="A18" s="15">
        <v>6.1</v>
      </c>
      <c r="B18" s="16" t="s">
        <v>8</v>
      </c>
      <c r="C18" s="17">
        <v>4957018.5085412981</v>
      </c>
      <c r="D18" s="17">
        <v>5340549.9931312567</v>
      </c>
      <c r="E18" s="17">
        <v>5983018.6251683068</v>
      </c>
      <c r="F18" s="17">
        <v>6465043.9873534581</v>
      </c>
      <c r="G18" s="17">
        <v>6598018.4670306789</v>
      </c>
      <c r="H18" s="17">
        <v>7360361.4664543159</v>
      </c>
      <c r="I18" s="17">
        <v>8329964.02769899</v>
      </c>
      <c r="J18" s="17">
        <v>9519884.3761900365</v>
      </c>
      <c r="K18" s="17">
        <v>10159871.488884987</v>
      </c>
      <c r="L18" s="17">
        <v>8055671.9550726078</v>
      </c>
      <c r="M18" s="17">
        <v>9408958.6109655481</v>
      </c>
      <c r="N18" s="17">
        <v>10084161.498485917</v>
      </c>
      <c r="O18" s="17">
        <v>10411811.366006283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1"/>
      <c r="FT18" s="1"/>
      <c r="FU18" s="1"/>
    </row>
    <row r="19" spans="1:178" ht="15.75" x14ac:dyDescent="0.25">
      <c r="A19" s="15">
        <v>6.2</v>
      </c>
      <c r="B19" s="16" t="s">
        <v>9</v>
      </c>
      <c r="C19" s="17">
        <v>1087348.4910017266</v>
      </c>
      <c r="D19" s="17">
        <v>1101051.6925153648</v>
      </c>
      <c r="E19" s="17">
        <v>1110939.1696984845</v>
      </c>
      <c r="F19" s="17">
        <v>1095136.9042040505</v>
      </c>
      <c r="G19" s="17">
        <v>1136133.9993294869</v>
      </c>
      <c r="H19" s="17">
        <v>1196803.8313272416</v>
      </c>
      <c r="I19" s="17">
        <v>1356885.8992651694</v>
      </c>
      <c r="J19" s="17">
        <v>1538799.8059277155</v>
      </c>
      <c r="K19" s="17">
        <v>1560615.9019834218</v>
      </c>
      <c r="L19" s="17">
        <v>715329.07025362435</v>
      </c>
      <c r="M19" s="17">
        <v>1061286.0989999743</v>
      </c>
      <c r="N19" s="17">
        <v>1158099.8868964037</v>
      </c>
      <c r="O19" s="17">
        <v>1233240.2692378461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1"/>
      <c r="FT19" s="1"/>
      <c r="FU19" s="1"/>
    </row>
    <row r="20" spans="1:178" s="27" customFormat="1" ht="30" x14ac:dyDescent="0.25">
      <c r="A20" s="35" t="s">
        <v>36</v>
      </c>
      <c r="B20" s="36" t="s">
        <v>10</v>
      </c>
      <c r="C20" s="31">
        <f>SUM(C21:C27)</f>
        <v>3350992.3343946012</v>
      </c>
      <c r="D20" s="31">
        <f t="shared" ref="D20:N20" si="12">SUM(D21:D27)</f>
        <v>3631323.5835214751</v>
      </c>
      <c r="E20" s="31">
        <f t="shared" si="12"/>
        <v>3929180.0812818981</v>
      </c>
      <c r="F20" s="31">
        <f t="shared" si="12"/>
        <v>4409021.3818688057</v>
      </c>
      <c r="G20" s="31">
        <f t="shared" si="12"/>
        <v>5172117.6864877641</v>
      </c>
      <c r="H20" s="31">
        <f t="shared" si="12"/>
        <v>5377477.8573331479</v>
      </c>
      <c r="I20" s="31">
        <f t="shared" si="12"/>
        <v>5568476.2584479479</v>
      </c>
      <c r="J20" s="31">
        <f t="shared" si="12"/>
        <v>5984671.3247282896</v>
      </c>
      <c r="K20" s="31">
        <f t="shared" si="12"/>
        <v>7172872.9028351493</v>
      </c>
      <c r="L20" s="31">
        <f t="shared" si="12"/>
        <v>6853211.784703508</v>
      </c>
      <c r="M20" s="31">
        <f t="shared" si="12"/>
        <v>7103950.8088395474</v>
      </c>
      <c r="N20" s="31">
        <f t="shared" si="12"/>
        <v>7629516.7928688284</v>
      </c>
      <c r="O20" s="31">
        <f t="shared" ref="O20" si="13">SUM(O21:O27)</f>
        <v>8047996.1537321806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V20" s="28"/>
    </row>
    <row r="21" spans="1:178" ht="15.75" x14ac:dyDescent="0.25">
      <c r="A21" s="15">
        <v>7.1</v>
      </c>
      <c r="B21" s="16" t="s">
        <v>11</v>
      </c>
      <c r="C21" s="17">
        <v>202128</v>
      </c>
      <c r="D21" s="17">
        <v>219689</v>
      </c>
      <c r="E21" s="17">
        <v>214601.00000000003</v>
      </c>
      <c r="F21" s="17">
        <v>232230.00000000003</v>
      </c>
      <c r="G21" s="17">
        <v>293346</v>
      </c>
      <c r="H21" s="17">
        <v>207648</v>
      </c>
      <c r="I21" s="17">
        <v>228014</v>
      </c>
      <c r="J21" s="17">
        <v>229692</v>
      </c>
      <c r="K21" s="17">
        <v>264917</v>
      </c>
      <c r="L21" s="17">
        <v>207654</v>
      </c>
      <c r="M21" s="17">
        <v>256329</v>
      </c>
      <c r="N21" s="17">
        <v>292190.24672702688</v>
      </c>
      <c r="O21" s="17">
        <v>310649.14897621458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1"/>
      <c r="FT21" s="1"/>
      <c r="FU21" s="1"/>
    </row>
    <row r="22" spans="1:178" ht="15.75" x14ac:dyDescent="0.25">
      <c r="A22" s="15">
        <v>7.2</v>
      </c>
      <c r="B22" s="16" t="s">
        <v>12</v>
      </c>
      <c r="C22" s="17">
        <v>2195730.8879469852</v>
      </c>
      <c r="D22" s="17">
        <v>2395682.9431923954</v>
      </c>
      <c r="E22" s="17">
        <v>2574600.5671468484</v>
      </c>
      <c r="F22" s="17">
        <v>2878306.353540313</v>
      </c>
      <c r="G22" s="17">
        <v>3319752.4943033918</v>
      </c>
      <c r="H22" s="17">
        <v>3587602.7561063753</v>
      </c>
      <c r="I22" s="17">
        <v>3835283.1003609323</v>
      </c>
      <c r="J22" s="17">
        <v>4162445.4077356756</v>
      </c>
      <c r="K22" s="17">
        <v>5103721.679197656</v>
      </c>
      <c r="L22" s="17">
        <v>5034526.6563669601</v>
      </c>
      <c r="M22" s="17">
        <v>5138826.9608062468</v>
      </c>
      <c r="N22" s="17">
        <v>5368083.1108478773</v>
      </c>
      <c r="O22" s="17">
        <v>5650798.9609010909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1"/>
      <c r="FT22" s="1"/>
      <c r="FU22" s="1"/>
    </row>
    <row r="23" spans="1:178" ht="15.75" x14ac:dyDescent="0.25">
      <c r="A23" s="15">
        <v>7.3</v>
      </c>
      <c r="B23" s="16" t="s">
        <v>13</v>
      </c>
      <c r="C23" s="17">
        <v>26907.299961269182</v>
      </c>
      <c r="D23" s="17">
        <v>23957.273196114947</v>
      </c>
      <c r="E23" s="17">
        <v>19596.787397843385</v>
      </c>
      <c r="F23" s="17">
        <v>19012.383712191044</v>
      </c>
      <c r="G23" s="17">
        <v>16891.54096602053</v>
      </c>
      <c r="H23" s="17">
        <v>24220.307173740883</v>
      </c>
      <c r="I23" s="17">
        <v>26174.09590162419</v>
      </c>
      <c r="J23" s="17">
        <v>33232.312680961171</v>
      </c>
      <c r="K23" s="17">
        <v>29504.175266653896</v>
      </c>
      <c r="L23" s="17">
        <v>27945.405854861729</v>
      </c>
      <c r="M23" s="17">
        <v>33493.136357893847</v>
      </c>
      <c r="N23" s="17">
        <v>35327.853035305292</v>
      </c>
      <c r="O23" s="17">
        <v>38060.676138409581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1"/>
      <c r="FT23" s="1"/>
      <c r="FU23" s="1"/>
    </row>
    <row r="24" spans="1:178" ht="15.75" x14ac:dyDescent="0.25">
      <c r="A24" s="15">
        <v>7.4</v>
      </c>
      <c r="B24" s="16" t="s">
        <v>14</v>
      </c>
      <c r="C24" s="17">
        <v>37364.943985929305</v>
      </c>
      <c r="D24" s="17">
        <v>64131.16566368474</v>
      </c>
      <c r="E24" s="17">
        <v>49162.240738981505</v>
      </c>
      <c r="F24" s="17">
        <v>83828.70768307196</v>
      </c>
      <c r="G24" s="17">
        <v>158301.05248160625</v>
      </c>
      <c r="H24" s="17">
        <v>169538.9265370628</v>
      </c>
      <c r="I24" s="17">
        <v>177314.30676578148</v>
      </c>
      <c r="J24" s="17">
        <v>106758.54914450724</v>
      </c>
      <c r="K24" s="17">
        <v>182822.87955756014</v>
      </c>
      <c r="L24" s="17">
        <v>80553.222968259448</v>
      </c>
      <c r="M24" s="17">
        <v>73603.893216590863</v>
      </c>
      <c r="N24" s="17">
        <v>85495.324521919916</v>
      </c>
      <c r="O24" s="17">
        <v>89093.096497467806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1"/>
      <c r="FT24" s="1"/>
      <c r="FU24" s="1"/>
    </row>
    <row r="25" spans="1:178" ht="15.75" x14ac:dyDescent="0.25">
      <c r="A25" s="15">
        <v>7.5</v>
      </c>
      <c r="B25" s="16" t="s">
        <v>15</v>
      </c>
      <c r="C25" s="17">
        <v>47206.400052103956</v>
      </c>
      <c r="D25" s="17">
        <v>37663.45725471351</v>
      </c>
      <c r="E25" s="17">
        <v>38953.6457240702</v>
      </c>
      <c r="F25" s="17">
        <v>46797.253027811203</v>
      </c>
      <c r="G25" s="17">
        <v>48444.972497954725</v>
      </c>
      <c r="H25" s="17">
        <v>81653.374435893435</v>
      </c>
      <c r="I25" s="17">
        <v>85346.749734959114</v>
      </c>
      <c r="J25" s="17">
        <v>96706.67415183103</v>
      </c>
      <c r="K25" s="17">
        <v>97637.560397460489</v>
      </c>
      <c r="L25" s="17">
        <v>53461.743115277997</v>
      </c>
      <c r="M25" s="17">
        <v>73520.777540603623</v>
      </c>
      <c r="N25" s="17">
        <v>79732.927074524661</v>
      </c>
      <c r="O25" s="17">
        <v>83107.373454480199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1"/>
      <c r="FT25" s="1"/>
      <c r="FU25" s="1"/>
    </row>
    <row r="26" spans="1:178" ht="15.75" x14ac:dyDescent="0.25">
      <c r="A26" s="15">
        <v>7.6</v>
      </c>
      <c r="B26" s="16" t="s">
        <v>16</v>
      </c>
      <c r="C26" s="17">
        <v>27641.751259532892</v>
      </c>
      <c r="D26" s="17">
        <v>29197.2126579289</v>
      </c>
      <c r="E26" s="17">
        <v>29948.09692298279</v>
      </c>
      <c r="F26" s="17">
        <v>31442.309190397315</v>
      </c>
      <c r="G26" s="17">
        <v>31669.660090325895</v>
      </c>
      <c r="H26" s="17">
        <v>31060.127324949241</v>
      </c>
      <c r="I26" s="17">
        <v>31345.198107006439</v>
      </c>
      <c r="J26" s="17">
        <v>112786.0093387252</v>
      </c>
      <c r="K26" s="17">
        <v>106192.41073285221</v>
      </c>
      <c r="L26" s="17">
        <v>103703.12106154184</v>
      </c>
      <c r="M26" s="17">
        <v>104561.43293675304</v>
      </c>
      <c r="N26" s="17">
        <v>123135.3577538142</v>
      </c>
      <c r="O26" s="17">
        <v>125088.80743381224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1"/>
      <c r="FT26" s="1"/>
      <c r="FU26" s="1"/>
    </row>
    <row r="27" spans="1:178" ht="30" x14ac:dyDescent="0.25">
      <c r="A27" s="15">
        <v>7.7</v>
      </c>
      <c r="B27" s="16" t="s">
        <v>17</v>
      </c>
      <c r="C27" s="17">
        <v>814013.05118878058</v>
      </c>
      <c r="D27" s="17">
        <v>861002.53155663761</v>
      </c>
      <c r="E27" s="17">
        <v>1002317.7433511717</v>
      </c>
      <c r="F27" s="17">
        <v>1117404.3747150218</v>
      </c>
      <c r="G27" s="17">
        <v>1303711.9661484656</v>
      </c>
      <c r="H27" s="17">
        <v>1275754.3657551259</v>
      </c>
      <c r="I27" s="17">
        <v>1184998.8075776445</v>
      </c>
      <c r="J27" s="17">
        <v>1243050.3716765882</v>
      </c>
      <c r="K27" s="17">
        <v>1388077.1976829665</v>
      </c>
      <c r="L27" s="17">
        <v>1345367.6353366054</v>
      </c>
      <c r="M27" s="17">
        <v>1423615.6079814585</v>
      </c>
      <c r="N27" s="17">
        <v>1645551.9729083597</v>
      </c>
      <c r="O27" s="17">
        <v>1751198.0903307055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1"/>
      <c r="FT27" s="1"/>
      <c r="FU27" s="1"/>
    </row>
    <row r="28" spans="1:178" ht="15.75" x14ac:dyDescent="0.25">
      <c r="A28" s="18" t="s">
        <v>37</v>
      </c>
      <c r="B28" s="16" t="s">
        <v>18</v>
      </c>
      <c r="C28" s="17">
        <v>2879395.0239842599</v>
      </c>
      <c r="D28" s="17">
        <v>3169902</v>
      </c>
      <c r="E28" s="17">
        <v>3481860</v>
      </c>
      <c r="F28" s="17">
        <v>3976689</v>
      </c>
      <c r="G28" s="17">
        <v>4538028</v>
      </c>
      <c r="H28" s="17">
        <v>4813754</v>
      </c>
      <c r="I28" s="17">
        <v>4740348.9605117682</v>
      </c>
      <c r="J28" s="17">
        <v>4954139</v>
      </c>
      <c r="K28" s="17">
        <v>5033593</v>
      </c>
      <c r="L28" s="17">
        <v>5661422</v>
      </c>
      <c r="M28" s="17">
        <v>5553124</v>
      </c>
      <c r="N28" s="17">
        <v>6353020.6378191058</v>
      </c>
      <c r="O28" s="17">
        <v>6917928.3234412735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1"/>
      <c r="FT28" s="1"/>
      <c r="FU28" s="1"/>
    </row>
    <row r="29" spans="1:178" ht="30" x14ac:dyDescent="0.25">
      <c r="A29" s="18" t="s">
        <v>38</v>
      </c>
      <c r="B29" s="16" t="s">
        <v>19</v>
      </c>
      <c r="C29" s="17">
        <v>14366758.814402254</v>
      </c>
      <c r="D29" s="17">
        <v>16384561.092776801</v>
      </c>
      <c r="E29" s="17">
        <v>18568376.819160096</v>
      </c>
      <c r="F29" s="24">
        <v>20283776.711944889</v>
      </c>
      <c r="G29" s="17">
        <v>23620501.096594501</v>
      </c>
      <c r="H29" s="17">
        <v>27089201.968196053</v>
      </c>
      <c r="I29" s="17">
        <v>28391984.121638849</v>
      </c>
      <c r="J29" s="17">
        <v>30322889.630096622</v>
      </c>
      <c r="K29" s="17">
        <v>33551959.313224036</v>
      </c>
      <c r="L29" s="17">
        <v>34212335.750227228</v>
      </c>
      <c r="M29" s="17">
        <v>37806633.717589557</v>
      </c>
      <c r="N29" s="17">
        <v>41783807.646325551</v>
      </c>
      <c r="O29" s="17">
        <v>46168969.68191237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1"/>
      <c r="FT29" s="1"/>
      <c r="FU29" s="1"/>
    </row>
    <row r="30" spans="1:178" ht="15.75" x14ac:dyDescent="0.25">
      <c r="A30" s="18" t="s">
        <v>39</v>
      </c>
      <c r="B30" s="16" t="s">
        <v>54</v>
      </c>
      <c r="C30" s="17">
        <v>1488762.3019821355</v>
      </c>
      <c r="D30" s="17">
        <v>1666149.0561933853</v>
      </c>
      <c r="E30" s="17">
        <v>1796173.2473210457</v>
      </c>
      <c r="F30" s="17">
        <v>1887868.4141324512</v>
      </c>
      <c r="G30" s="17">
        <v>1952165.6384097766</v>
      </c>
      <c r="H30" s="17">
        <v>1993021.6187508206</v>
      </c>
      <c r="I30" s="17">
        <v>2093362.4543211062</v>
      </c>
      <c r="J30" s="17">
        <v>2486213.0473480094</v>
      </c>
      <c r="K30" s="17">
        <v>2641986.2098658299</v>
      </c>
      <c r="L30" s="17">
        <v>2607988.0235781027</v>
      </c>
      <c r="M30" s="17">
        <v>2693085.4554790524</v>
      </c>
      <c r="N30" s="17">
        <v>3094370.5026789121</v>
      </c>
      <c r="O30" s="17">
        <v>3420611.3905567471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1"/>
      <c r="FT30" s="1"/>
      <c r="FU30" s="1"/>
    </row>
    <row r="31" spans="1:178" ht="15.75" x14ac:dyDescent="0.25">
      <c r="A31" s="18" t="s">
        <v>40</v>
      </c>
      <c r="B31" s="16" t="s">
        <v>20</v>
      </c>
      <c r="C31" s="17">
        <v>3256051.018741684</v>
      </c>
      <c r="D31" s="17">
        <v>3548366.9899040558</v>
      </c>
      <c r="E31" s="17">
        <v>3794977.2565370155</v>
      </c>
      <c r="F31" s="17">
        <v>4147328.2309297314</v>
      </c>
      <c r="G31" s="17">
        <v>4455900.7614147486</v>
      </c>
      <c r="H31" s="17">
        <v>4985826.7182820803</v>
      </c>
      <c r="I31" s="17">
        <v>5487512.40053875</v>
      </c>
      <c r="J31" s="17">
        <v>5655096.2235395946</v>
      </c>
      <c r="K31" s="17">
        <v>6364767.5977649186</v>
      </c>
      <c r="L31" s="17">
        <v>5179617.1554580051</v>
      </c>
      <c r="M31" s="17">
        <v>5984385.20861354</v>
      </c>
      <c r="N31" s="17">
        <v>6430538.2969534621</v>
      </c>
      <c r="O31" s="17">
        <v>6959906.0854470674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1"/>
      <c r="FT31" s="1"/>
      <c r="FU31" s="1"/>
    </row>
    <row r="32" spans="1:178" s="28" customFormat="1" ht="15.75" x14ac:dyDescent="0.25">
      <c r="A32" s="22"/>
      <c r="B32" s="23" t="s">
        <v>30</v>
      </c>
      <c r="C32" s="24">
        <f>C17+C20+C28+C29+C30+C31</f>
        <v>31386326.49304796</v>
      </c>
      <c r="D32" s="24">
        <f t="shared" ref="D32:G32" si="14">D17+D20+D28+D29+D30+D31</f>
        <v>34841904.408042341</v>
      </c>
      <c r="E32" s="24">
        <f t="shared" si="14"/>
        <v>38664525.199166842</v>
      </c>
      <c r="F32" s="24">
        <f t="shared" si="14"/>
        <v>42264864.630433388</v>
      </c>
      <c r="G32" s="24">
        <f t="shared" si="14"/>
        <v>47472865.649266958</v>
      </c>
      <c r="H32" s="24">
        <f t="shared" ref="H32:I32" si="15">H17+H20+H28+H29+H30+H31</f>
        <v>52816447.460343659</v>
      </c>
      <c r="I32" s="24">
        <f t="shared" si="15"/>
        <v>55968534.122422583</v>
      </c>
      <c r="J32" s="24">
        <f t="shared" ref="J32:K32" si="16">J17+J20+J28+J29+J30+J31</f>
        <v>60461693.407830268</v>
      </c>
      <c r="K32" s="24">
        <f t="shared" si="16"/>
        <v>66485666.414558336</v>
      </c>
      <c r="L32" s="24">
        <f t="shared" ref="L32:M32" si="17">L17+L20+L28+L29+L30+L31</f>
        <v>63285575.739293069</v>
      </c>
      <c r="M32" s="24">
        <f t="shared" si="17"/>
        <v>69611423.900487229</v>
      </c>
      <c r="N32" s="24">
        <f t="shared" ref="N32" si="18">N17+N20+N28+N29+N30+N31</f>
        <v>76533515.262028188</v>
      </c>
      <c r="O32" s="24">
        <f t="shared" ref="O32" si="19">O17+O20+O28+O29+O30+O31</f>
        <v>83160463.270333782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7"/>
      <c r="FT32" s="27"/>
      <c r="FU32" s="27"/>
    </row>
    <row r="33" spans="1:178" s="27" customFormat="1" ht="15.75" x14ac:dyDescent="0.25">
      <c r="A33" s="29" t="s">
        <v>27</v>
      </c>
      <c r="B33" s="30" t="s">
        <v>41</v>
      </c>
      <c r="C33" s="31">
        <f t="shared" ref="C33:G33" si="20">C6+C11+C13+C14+C15+C17+C20+C28+C29+C30+C31</f>
        <v>55221364.004997171</v>
      </c>
      <c r="D33" s="31">
        <f t="shared" si="20"/>
        <v>58512351.179365836</v>
      </c>
      <c r="E33" s="31">
        <f t="shared" si="20"/>
        <v>64200748.259605318</v>
      </c>
      <c r="F33" s="31">
        <f t="shared" si="20"/>
        <v>68394435.220155895</v>
      </c>
      <c r="G33" s="31">
        <f t="shared" si="20"/>
        <v>75530653.155151725</v>
      </c>
      <c r="H33" s="31">
        <f t="shared" ref="H33:I33" si="21">H6+H11+H13+H14+H15+H17+H20+H28+H29+H30+H31</f>
        <v>84519597.271870315</v>
      </c>
      <c r="I33" s="31">
        <f t="shared" si="21"/>
        <v>89977016.851136744</v>
      </c>
      <c r="J33" s="31">
        <f t="shared" ref="J33:K33" si="22">J6+J11+J13+J14+J15+J17+J20+J28+J29+J30+J31</f>
        <v>95804915.330322847</v>
      </c>
      <c r="K33" s="31">
        <f t="shared" si="22"/>
        <v>102538478.26966825</v>
      </c>
      <c r="L33" s="31">
        <f t="shared" ref="L33:M33" si="23">L6+L11+L13+L14+L15+L17+L20+L28+L29+L30+L31</f>
        <v>100683195.34930563</v>
      </c>
      <c r="M33" s="31">
        <f t="shared" si="23"/>
        <v>110534997.47101568</v>
      </c>
      <c r="N33" s="31">
        <f t="shared" ref="N33" si="24">N6+N11+N13+N14+N15+N17+N20+N28+N29+N30+N31</f>
        <v>118888712.81308439</v>
      </c>
      <c r="O33" s="31">
        <f t="shared" ref="O33" si="25">O6+O11+O13+O14+O15+O17+O20+O28+O29+O30+O31</f>
        <v>127497877.02283731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V33" s="28"/>
    </row>
    <row r="34" spans="1:178" ht="15.75" x14ac:dyDescent="0.25">
      <c r="A34" s="19" t="s">
        <v>43</v>
      </c>
      <c r="B34" s="20" t="s">
        <v>25</v>
      </c>
      <c r="C34" s="21">
        <v>7019220.6330578076</v>
      </c>
      <c r="D34" s="21">
        <v>7456237.7287568636</v>
      </c>
      <c r="E34" s="21">
        <v>8045314.5811906196</v>
      </c>
      <c r="F34" s="21">
        <v>8492577.4395943973</v>
      </c>
      <c r="G34" s="21">
        <v>9514634.9780048411</v>
      </c>
      <c r="H34" s="21">
        <v>11393480.589601627</v>
      </c>
      <c r="I34" s="21">
        <v>13686518.04160882</v>
      </c>
      <c r="J34" s="21">
        <v>14490213.773876412</v>
      </c>
      <c r="K34" s="21">
        <v>14544055.306682259</v>
      </c>
      <c r="L34" s="21">
        <v>14207128.997338697</v>
      </c>
      <c r="M34" s="21">
        <v>15586134.350390045</v>
      </c>
      <c r="N34" s="21">
        <v>16577261.061567912</v>
      </c>
      <c r="O34" s="21">
        <v>18125165.33596703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pans="1:178" ht="15.75" x14ac:dyDescent="0.25">
      <c r="A35" s="19" t="s">
        <v>44</v>
      </c>
      <c r="B35" s="20" t="s">
        <v>24</v>
      </c>
      <c r="C35" s="21">
        <v>1639604</v>
      </c>
      <c r="D35" s="21">
        <v>1665286.7279591653</v>
      </c>
      <c r="E35" s="21">
        <v>1799458.7346908476</v>
      </c>
      <c r="F35" s="21">
        <v>2044099.625334844</v>
      </c>
      <c r="G35" s="21">
        <v>1913109.8164427506</v>
      </c>
      <c r="H35" s="21">
        <v>1735661.8561812444</v>
      </c>
      <c r="I35" s="21">
        <v>1691180.7263744897</v>
      </c>
      <c r="J35" s="21">
        <v>1785065.8472202376</v>
      </c>
      <c r="K35" s="21">
        <v>1943213.0853401083</v>
      </c>
      <c r="L35" s="21">
        <v>2396118.5073020915</v>
      </c>
      <c r="M35" s="21">
        <v>2583468.9632678675</v>
      </c>
      <c r="N35" s="21">
        <v>1960733.6280815965</v>
      </c>
      <c r="O35" s="21">
        <v>3300177.2363649458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pans="1:178" s="28" customFormat="1" ht="15.75" x14ac:dyDescent="0.25">
      <c r="A36" s="32" t="s">
        <v>45</v>
      </c>
      <c r="B36" s="33" t="s">
        <v>55</v>
      </c>
      <c r="C36" s="24">
        <f>C33+C34-C35</f>
        <v>60600980.638054982</v>
      </c>
      <c r="D36" s="24">
        <f t="shared" ref="D36:N36" si="26">D33+D34-D35</f>
        <v>64303302.18016354</v>
      </c>
      <c r="E36" s="24">
        <f t="shared" si="26"/>
        <v>70446604.106105089</v>
      </c>
      <c r="F36" s="24">
        <f t="shared" si="26"/>
        <v>74842913.034415454</v>
      </c>
      <c r="G36" s="24">
        <f t="shared" si="26"/>
        <v>83132178.31671381</v>
      </c>
      <c r="H36" s="24">
        <f t="shared" si="26"/>
        <v>94177416.005290687</v>
      </c>
      <c r="I36" s="24">
        <f t="shared" si="26"/>
        <v>101972354.16637108</v>
      </c>
      <c r="J36" s="24">
        <f t="shared" si="26"/>
        <v>108510063.25697902</v>
      </c>
      <c r="K36" s="24">
        <f t="shared" si="26"/>
        <v>115139320.4910104</v>
      </c>
      <c r="L36" s="24">
        <f t="shared" si="26"/>
        <v>112494205.83934224</v>
      </c>
      <c r="M36" s="24">
        <f t="shared" si="26"/>
        <v>123537662.85813786</v>
      </c>
      <c r="N36" s="24">
        <f t="shared" si="26"/>
        <v>133505240.24657071</v>
      </c>
      <c r="O36" s="24">
        <f t="shared" ref="O36" si="27">O33+O34-O35</f>
        <v>142322865.12243938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</row>
    <row r="37" spans="1:178" s="28" customFormat="1" ht="15.75" x14ac:dyDescent="0.25">
      <c r="A37" s="32" t="s">
        <v>46</v>
      </c>
      <c r="B37" s="33" t="s">
        <v>42</v>
      </c>
      <c r="C37" s="24">
        <f>GSVA_cur!C37</f>
        <v>614820</v>
      </c>
      <c r="D37" s="24">
        <f>GSVA_cur!D37</f>
        <v>621510</v>
      </c>
      <c r="E37" s="24">
        <f>GSVA_cur!E37</f>
        <v>628270</v>
      </c>
      <c r="F37" s="24">
        <f>GSVA_cur!F37</f>
        <v>635100</v>
      </c>
      <c r="G37" s="24">
        <f>GSVA_cur!G37</f>
        <v>642010</v>
      </c>
      <c r="H37" s="24">
        <f>GSVA_cur!H37</f>
        <v>649000</v>
      </c>
      <c r="I37" s="24">
        <f>GSVA_cur!I37</f>
        <v>650570</v>
      </c>
      <c r="J37" s="24">
        <f>GSVA_cur!J37</f>
        <v>655800</v>
      </c>
      <c r="K37" s="24">
        <f>GSVA_cur!K37</f>
        <v>661040</v>
      </c>
      <c r="L37" s="24">
        <f>GSVA_cur!L37</f>
        <v>666270</v>
      </c>
      <c r="M37" s="24">
        <f>GSVA_cur!M37</f>
        <v>670920</v>
      </c>
      <c r="N37" s="24">
        <f>GSVA_cur!N37</f>
        <v>675150</v>
      </c>
      <c r="O37" s="24">
        <f>GSVA_cur!O37</f>
        <v>679390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</row>
    <row r="38" spans="1:178" s="28" customFormat="1" ht="15.75" x14ac:dyDescent="0.25">
      <c r="A38" s="32" t="s">
        <v>47</v>
      </c>
      <c r="B38" s="33" t="s">
        <v>58</v>
      </c>
      <c r="C38" s="24">
        <f>C36/C37*1000</f>
        <v>98567.02878575027</v>
      </c>
      <c r="D38" s="24">
        <f t="shared" ref="D38:N38" si="28">D36/D37*1000</f>
        <v>103463.02099751178</v>
      </c>
      <c r="E38" s="24">
        <f t="shared" si="28"/>
        <v>112127.91332724002</v>
      </c>
      <c r="F38" s="24">
        <f t="shared" si="28"/>
        <v>117844.29701529752</v>
      </c>
      <c r="G38" s="24">
        <f t="shared" si="28"/>
        <v>129487.35738806843</v>
      </c>
      <c r="H38" s="24">
        <f t="shared" si="28"/>
        <v>145111.58090183465</v>
      </c>
      <c r="I38" s="24">
        <f t="shared" si="28"/>
        <v>156743.09323573339</v>
      </c>
      <c r="J38" s="24">
        <f t="shared" si="28"/>
        <v>165462.12756477436</v>
      </c>
      <c r="K38" s="24">
        <f t="shared" si="28"/>
        <v>174179.05193484569</v>
      </c>
      <c r="L38" s="24">
        <f t="shared" si="28"/>
        <v>168841.76961193245</v>
      </c>
      <c r="M38" s="24">
        <f t="shared" si="28"/>
        <v>184131.73382540073</v>
      </c>
      <c r="N38" s="24">
        <f t="shared" si="28"/>
        <v>197741.5985285799</v>
      </c>
      <c r="O38" s="24">
        <f t="shared" ref="O38" si="29">O36/O37*1000</f>
        <v>209486.25255367224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BN38" s="26"/>
      <c r="BO38" s="26"/>
      <c r="BP38" s="26"/>
      <c r="BQ38" s="26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</row>
    <row r="39" spans="1:178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5" max="1048575" man="1"/>
    <brk id="41" max="1048575" man="1"/>
    <brk id="105" max="95" man="1"/>
    <brk id="141" max="1048575" man="1"/>
    <brk id="165" max="1048575" man="1"/>
    <brk id="173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Z39"/>
  <sheetViews>
    <sheetView zoomScale="82" zoomScaleNormal="82" zoomScaleSheetLayoutView="100" workbookViewId="0">
      <pane xSplit="2" ySplit="5" topLeftCell="C30" activePane="bottomRight" state="frozen"/>
      <selection activeCell="AB6" sqref="AB6"/>
      <selection pane="topRight" activeCell="AB6" sqref="AB6"/>
      <selection pane="bottomLeft" activeCell="AB6" sqref="AB6"/>
      <selection pane="bottomRight" activeCell="AB6" sqref="AB6"/>
    </sheetView>
  </sheetViews>
  <sheetFormatPr defaultColWidth="8.85546875" defaultRowHeight="15" x14ac:dyDescent="0.25"/>
  <cols>
    <col min="1" max="1" width="11" style="2" customWidth="1"/>
    <col min="2" max="2" width="37.28515625" style="2" customWidth="1"/>
    <col min="3" max="6" width="11.28515625" style="2" customWidth="1"/>
    <col min="7" max="15" width="11.85546875" style="1" customWidth="1"/>
    <col min="16" max="17" width="11.42578125" style="2" customWidth="1"/>
    <col min="18" max="45" width="9.140625" style="2" customWidth="1"/>
    <col min="46" max="46" width="12.42578125" style="2" customWidth="1"/>
    <col min="47" max="68" width="9.140625" style="2" customWidth="1"/>
    <col min="69" max="69" width="12.140625" style="2" customWidth="1"/>
    <col min="70" max="73" width="9.140625" style="2" customWidth="1"/>
    <col min="74" max="78" width="9.140625" style="2" hidden="1" customWidth="1"/>
    <col min="79" max="79" width="9.140625" style="2" customWidth="1"/>
    <col min="80" max="84" width="9.140625" style="2" hidden="1" customWidth="1"/>
    <col min="85" max="85" width="9.140625" style="2" customWidth="1"/>
    <col min="86" max="90" width="9.140625" style="2" hidden="1" customWidth="1"/>
    <col min="91" max="91" width="9.140625" style="2" customWidth="1"/>
    <col min="92" max="96" width="9.140625" style="2" hidden="1" customWidth="1"/>
    <col min="97" max="97" width="9.140625" style="2" customWidth="1"/>
    <col min="98" max="102" width="9.140625" style="2" hidden="1" customWidth="1"/>
    <col min="103" max="103" width="9.140625" style="1" customWidth="1"/>
    <col min="104" max="108" width="9.140625" style="1" hidden="1" customWidth="1"/>
    <col min="109" max="109" width="9.140625" style="1" customWidth="1"/>
    <col min="110" max="114" width="9.140625" style="1" hidden="1" customWidth="1"/>
    <col min="115" max="115" width="9.140625" style="1" customWidth="1"/>
    <col min="116" max="120" width="9.140625" style="1" hidden="1" customWidth="1"/>
    <col min="121" max="121" width="9.140625" style="1" customWidth="1"/>
    <col min="122" max="151" width="9.140625" style="2" customWidth="1"/>
    <col min="152" max="152" width="9.140625" style="2" hidden="1" customWidth="1"/>
    <col min="153" max="160" width="9.140625" style="2" customWidth="1"/>
    <col min="161" max="161" width="9.140625" style="2" hidden="1" customWidth="1"/>
    <col min="162" max="166" width="9.140625" style="2" customWidth="1"/>
    <col min="167" max="167" width="9.140625" style="2" hidden="1" customWidth="1"/>
    <col min="168" max="177" width="9.140625" style="2" customWidth="1"/>
    <col min="178" max="181" width="8.85546875" style="2"/>
    <col min="182" max="182" width="12.7109375" style="2" bestFit="1" customWidth="1"/>
    <col min="183" max="16384" width="8.85546875" style="2"/>
  </cols>
  <sheetData>
    <row r="1" spans="1:182" ht="18.75" x14ac:dyDescent="0.3">
      <c r="A1" s="2" t="s">
        <v>53</v>
      </c>
      <c r="B1" s="6" t="s">
        <v>66</v>
      </c>
    </row>
    <row r="2" spans="1:182" ht="15.75" x14ac:dyDescent="0.25">
      <c r="A2" s="7" t="s">
        <v>50</v>
      </c>
      <c r="I2" s="1" t="str">
        <f>[1]GSVA_cur!$I$3</f>
        <v>As on 01.08.2024</v>
      </c>
    </row>
    <row r="3" spans="1:182" ht="15.75" x14ac:dyDescent="0.25">
      <c r="A3" s="7"/>
    </row>
    <row r="4" spans="1:182" ht="15.75" x14ac:dyDescent="0.25">
      <c r="A4" s="7"/>
      <c r="E4" s="8"/>
      <c r="F4" s="8" t="s">
        <v>57</v>
      </c>
    </row>
    <row r="5" spans="1:182" ht="15.75" x14ac:dyDescent="0.25">
      <c r="A5" s="9" t="s">
        <v>0</v>
      </c>
      <c r="B5" s="10" t="s">
        <v>1</v>
      </c>
      <c r="C5" s="11" t="s">
        <v>21</v>
      </c>
      <c r="D5" s="11" t="s">
        <v>22</v>
      </c>
      <c r="E5" s="11" t="s">
        <v>23</v>
      </c>
      <c r="F5" s="11" t="s">
        <v>56</v>
      </c>
      <c r="G5" s="12" t="s">
        <v>65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71</v>
      </c>
      <c r="M5" s="12" t="s">
        <v>72</v>
      </c>
      <c r="N5" s="12" t="s">
        <v>73</v>
      </c>
      <c r="O5" s="12" t="s">
        <v>74</v>
      </c>
    </row>
    <row r="6" spans="1:182" s="27" customFormat="1" ht="15.75" x14ac:dyDescent="0.25">
      <c r="A6" s="29" t="s">
        <v>26</v>
      </c>
      <c r="B6" s="34" t="s">
        <v>2</v>
      </c>
      <c r="C6" s="31">
        <f>SUM(C7:C10)</f>
        <v>6964391.8637563679</v>
      </c>
      <c r="D6" s="31">
        <f t="shared" ref="D6:N6" si="0">SUM(D7:D10)</f>
        <v>7510315.9416741887</v>
      </c>
      <c r="E6" s="31">
        <f t="shared" si="0"/>
        <v>8897659.6823612861</v>
      </c>
      <c r="F6" s="31">
        <f t="shared" si="0"/>
        <v>10097582.385099217</v>
      </c>
      <c r="G6" s="31">
        <f t="shared" si="0"/>
        <v>10395311.134434059</v>
      </c>
      <c r="H6" s="31">
        <f t="shared" si="0"/>
        <v>11001386.833181478</v>
      </c>
      <c r="I6" s="31">
        <f t="shared" si="0"/>
        <v>14026844.321040476</v>
      </c>
      <c r="J6" s="31">
        <f t="shared" si="0"/>
        <v>14218309.520356286</v>
      </c>
      <c r="K6" s="31">
        <f t="shared" si="0"/>
        <v>17141121.467580568</v>
      </c>
      <c r="L6" s="31">
        <f t="shared" si="0"/>
        <v>21641213.897578362</v>
      </c>
      <c r="M6" s="31">
        <f t="shared" si="0"/>
        <v>25440597.035243329</v>
      </c>
      <c r="N6" s="31">
        <f t="shared" si="0"/>
        <v>26886433.77408107</v>
      </c>
      <c r="O6" s="31">
        <f t="shared" ref="O6" si="1">SUM(O7:O10)</f>
        <v>28391253.255913243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Z6" s="28"/>
    </row>
    <row r="7" spans="1:182" ht="15.75" x14ac:dyDescent="0.25">
      <c r="A7" s="15">
        <v>1.1000000000000001</v>
      </c>
      <c r="B7" s="16" t="s">
        <v>59</v>
      </c>
      <c r="C7" s="17">
        <v>4807446.0422259727</v>
      </c>
      <c r="D7" s="17">
        <v>5143509.2256610114</v>
      </c>
      <c r="E7" s="17">
        <v>6293219.1503556073</v>
      </c>
      <c r="F7" s="17">
        <v>7144327.802679088</v>
      </c>
      <c r="G7" s="17">
        <v>7202738.0442000013</v>
      </c>
      <c r="H7" s="17">
        <v>7379227.8279846488</v>
      </c>
      <c r="I7" s="17">
        <v>9985398.6736347862</v>
      </c>
      <c r="J7" s="17">
        <v>9600024.2303673942</v>
      </c>
      <c r="K7" s="17">
        <v>11112429.936405471</v>
      </c>
      <c r="L7" s="17">
        <v>14104935.763373515</v>
      </c>
      <c r="M7" s="17">
        <v>16303926.868068976</v>
      </c>
      <c r="N7" s="17">
        <v>16427498.554492285</v>
      </c>
      <c r="O7" s="17">
        <v>17442167.106671613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1"/>
      <c r="FX7" s="1"/>
      <c r="FY7" s="1"/>
    </row>
    <row r="8" spans="1:182" ht="15.75" x14ac:dyDescent="0.25">
      <c r="A8" s="15">
        <v>1.2</v>
      </c>
      <c r="B8" s="16" t="s">
        <v>60</v>
      </c>
      <c r="C8" s="17">
        <v>1329695.0605227009</v>
      </c>
      <c r="D8" s="17">
        <v>1484130.531382852</v>
      </c>
      <c r="E8" s="17">
        <v>1608825.1556250618</v>
      </c>
      <c r="F8" s="17">
        <v>1844195.504049089</v>
      </c>
      <c r="G8" s="17">
        <v>1950450.3854649356</v>
      </c>
      <c r="H8" s="17">
        <v>2259473.7322490998</v>
      </c>
      <c r="I8" s="17">
        <v>2600257.1752728242</v>
      </c>
      <c r="J8" s="17">
        <v>3133664.8074685712</v>
      </c>
      <c r="K8" s="17">
        <v>4208242.5768156732</v>
      </c>
      <c r="L8" s="17">
        <v>5620459.5152666131</v>
      </c>
      <c r="M8" s="17">
        <v>6517001.1898606354</v>
      </c>
      <c r="N8" s="17">
        <v>7773336.4154580105</v>
      </c>
      <c r="O8" s="17">
        <v>8297894.2494316259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1"/>
      <c r="FX8" s="1"/>
      <c r="FY8" s="1"/>
    </row>
    <row r="9" spans="1:182" ht="15.75" x14ac:dyDescent="0.25">
      <c r="A9" s="15">
        <v>1.3</v>
      </c>
      <c r="B9" s="16" t="s">
        <v>61</v>
      </c>
      <c r="C9" s="17">
        <v>586959.38511839288</v>
      </c>
      <c r="D9" s="17">
        <v>598145.40889911714</v>
      </c>
      <c r="E9" s="17">
        <v>651242.97146774817</v>
      </c>
      <c r="F9" s="17">
        <v>655290.60534174868</v>
      </c>
      <c r="G9" s="17">
        <v>832281.53973045631</v>
      </c>
      <c r="H9" s="17">
        <v>960388.5145149841</v>
      </c>
      <c r="I9" s="17">
        <v>866894.90234310995</v>
      </c>
      <c r="J9" s="17">
        <v>1032296.8180546098</v>
      </c>
      <c r="K9" s="17">
        <v>1325029.1917262087</v>
      </c>
      <c r="L9" s="17">
        <v>1425334.6908938934</v>
      </c>
      <c r="M9" s="17">
        <v>1653758.3141144642</v>
      </c>
      <c r="N9" s="17">
        <v>1593124.7787732091</v>
      </c>
      <c r="O9" s="17">
        <v>1631850.7996238917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1"/>
      <c r="FX9" s="1"/>
      <c r="FY9" s="1"/>
    </row>
    <row r="10" spans="1:182" ht="15.75" x14ac:dyDescent="0.25">
      <c r="A10" s="15">
        <v>1.4</v>
      </c>
      <c r="B10" s="16" t="s">
        <v>62</v>
      </c>
      <c r="C10" s="17">
        <v>240291.37588930136</v>
      </c>
      <c r="D10" s="17">
        <v>284530.77573120809</v>
      </c>
      <c r="E10" s="17">
        <v>344372.40491286915</v>
      </c>
      <c r="F10" s="17">
        <v>453768.47302929201</v>
      </c>
      <c r="G10" s="17">
        <v>409841.1650386671</v>
      </c>
      <c r="H10" s="17">
        <v>402296.75843274343</v>
      </c>
      <c r="I10" s="17">
        <v>574293.56978975574</v>
      </c>
      <c r="J10" s="17">
        <v>452323.6644657118</v>
      </c>
      <c r="K10" s="17">
        <v>495419.76263321668</v>
      </c>
      <c r="L10" s="17">
        <v>490483.92804434308</v>
      </c>
      <c r="M10" s="17">
        <v>965910.66319925361</v>
      </c>
      <c r="N10" s="17">
        <v>1092474.0253575633</v>
      </c>
      <c r="O10" s="17">
        <v>1019341.1001861132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1"/>
      <c r="FX10" s="1"/>
      <c r="FY10" s="1"/>
    </row>
    <row r="11" spans="1:182" ht="15.75" x14ac:dyDescent="0.25">
      <c r="A11" s="18" t="s">
        <v>31</v>
      </c>
      <c r="B11" s="16" t="s">
        <v>3</v>
      </c>
      <c r="C11" s="17">
        <v>395905.82543950673</v>
      </c>
      <c r="D11" s="17">
        <v>357911.71627432236</v>
      </c>
      <c r="E11" s="17">
        <v>528514.18782400002</v>
      </c>
      <c r="F11" s="17">
        <v>723797.07459600002</v>
      </c>
      <c r="G11" s="17">
        <v>510603.84945907211</v>
      </c>
      <c r="H11" s="17">
        <v>570277.51797516539</v>
      </c>
      <c r="I11" s="17">
        <v>756923.84496000002</v>
      </c>
      <c r="J11" s="17">
        <v>756442.78120000008</v>
      </c>
      <c r="K11" s="17">
        <v>720774.82329709455</v>
      </c>
      <c r="L11" s="17">
        <v>883279.81864618463</v>
      </c>
      <c r="M11" s="17">
        <v>1346597.7444545315</v>
      </c>
      <c r="N11" s="17">
        <v>1116835.178781786</v>
      </c>
      <c r="O11" s="17">
        <v>1248279.7420436139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1"/>
      <c r="FX11" s="1"/>
      <c r="FY11" s="1"/>
    </row>
    <row r="12" spans="1:182" s="28" customFormat="1" ht="15.75" x14ac:dyDescent="0.25">
      <c r="A12" s="22"/>
      <c r="B12" s="23" t="s">
        <v>28</v>
      </c>
      <c r="C12" s="24">
        <f>C6+C11</f>
        <v>7360297.6891958751</v>
      </c>
      <c r="D12" s="24">
        <f t="shared" ref="D12:N12" si="2">D6+D11</f>
        <v>7868227.6579485107</v>
      </c>
      <c r="E12" s="24">
        <f t="shared" si="2"/>
        <v>9426173.8701852858</v>
      </c>
      <c r="F12" s="24">
        <f t="shared" si="2"/>
        <v>10821379.459695218</v>
      </c>
      <c r="G12" s="24">
        <f t="shared" si="2"/>
        <v>10905914.983893132</v>
      </c>
      <c r="H12" s="24">
        <f t="shared" si="2"/>
        <v>11571664.351156643</v>
      </c>
      <c r="I12" s="24">
        <f t="shared" si="2"/>
        <v>14783768.166000476</v>
      </c>
      <c r="J12" s="24">
        <f t="shared" si="2"/>
        <v>14974752.301556285</v>
      </c>
      <c r="K12" s="24">
        <f t="shared" si="2"/>
        <v>17861896.290877663</v>
      </c>
      <c r="L12" s="24">
        <f t="shared" si="2"/>
        <v>22524493.716224547</v>
      </c>
      <c r="M12" s="24">
        <f t="shared" si="2"/>
        <v>26787194.779697862</v>
      </c>
      <c r="N12" s="24">
        <f t="shared" si="2"/>
        <v>28003268.952862855</v>
      </c>
      <c r="O12" s="24">
        <f t="shared" ref="O12" si="3">O6+O11</f>
        <v>29639532.997956857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7"/>
      <c r="FX12" s="27"/>
      <c r="FY12" s="27"/>
    </row>
    <row r="13" spans="1:182" s="1" customFormat="1" ht="15.75" x14ac:dyDescent="0.25">
      <c r="A13" s="13" t="s">
        <v>32</v>
      </c>
      <c r="B13" s="14" t="s">
        <v>4</v>
      </c>
      <c r="C13" s="17">
        <v>8343501.3432913413</v>
      </c>
      <c r="D13" s="17">
        <v>9292604.0087183975</v>
      </c>
      <c r="E13" s="17">
        <v>9971262.4460000005</v>
      </c>
      <c r="F13" s="17">
        <v>10098360.850378029</v>
      </c>
      <c r="G13" s="17">
        <v>12358288.449109005</v>
      </c>
      <c r="H13" s="17">
        <v>16256230.031520212</v>
      </c>
      <c r="I13" s="17">
        <v>17022746.957768533</v>
      </c>
      <c r="J13" s="17">
        <v>18803429.903480493</v>
      </c>
      <c r="K13" s="17">
        <v>17508934.345416058</v>
      </c>
      <c r="L13" s="17">
        <v>17402486.923027888</v>
      </c>
      <c r="M13" s="17">
        <v>21720136.834453873</v>
      </c>
      <c r="N13" s="17">
        <v>23984491.483287003</v>
      </c>
      <c r="O13" s="17">
        <v>25336970.090791125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Z13" s="2"/>
    </row>
    <row r="14" spans="1:182" ht="30" x14ac:dyDescent="0.25">
      <c r="A14" s="18" t="s">
        <v>33</v>
      </c>
      <c r="B14" s="16" t="s">
        <v>5</v>
      </c>
      <c r="C14" s="17">
        <v>719384.26684064069</v>
      </c>
      <c r="D14" s="17">
        <v>750505.43196773599</v>
      </c>
      <c r="E14" s="17">
        <v>837634.63331240532</v>
      </c>
      <c r="F14" s="17">
        <v>937348.45008317183</v>
      </c>
      <c r="G14" s="17">
        <v>1117304.544562032</v>
      </c>
      <c r="H14" s="17">
        <v>1014757.6485301749</v>
      </c>
      <c r="I14" s="17">
        <v>1259576.7907641451</v>
      </c>
      <c r="J14" s="17">
        <v>1438499.4344669241</v>
      </c>
      <c r="K14" s="17">
        <v>1579250.2685936857</v>
      </c>
      <c r="L14" s="17">
        <v>1607676.3545420589</v>
      </c>
      <c r="M14" s="17">
        <v>1822544.4259058847</v>
      </c>
      <c r="N14" s="17">
        <v>2054876.3078693196</v>
      </c>
      <c r="O14" s="17">
        <v>2320184.2125607664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3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3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3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1"/>
      <c r="FX14" s="1"/>
      <c r="FY14" s="1"/>
    </row>
    <row r="15" spans="1:182" ht="15.75" x14ac:dyDescent="0.25">
      <c r="A15" s="18" t="s">
        <v>34</v>
      </c>
      <c r="B15" s="16" t="s">
        <v>6</v>
      </c>
      <c r="C15" s="17">
        <v>4801597.8171082055</v>
      </c>
      <c r="D15" s="17">
        <v>4965441.933527749</v>
      </c>
      <c r="E15" s="17">
        <v>5579221.4703135891</v>
      </c>
      <c r="F15" s="17">
        <v>5776508.0414000005</v>
      </c>
      <c r="G15" s="17">
        <v>5747323.2327042911</v>
      </c>
      <c r="H15" s="17">
        <v>6037324.0309834369</v>
      </c>
      <c r="I15" s="17">
        <v>6675953.7125599487</v>
      </c>
      <c r="J15" s="17">
        <v>7662009.5359460972</v>
      </c>
      <c r="K15" s="17">
        <v>7716491.9516579788</v>
      </c>
      <c r="L15" s="17">
        <v>7401982.1714501753</v>
      </c>
      <c r="M15" s="17">
        <v>9637395.2418581564</v>
      </c>
      <c r="N15" s="17">
        <v>10962961.854993453</v>
      </c>
      <c r="O15" s="17">
        <v>11868567.781802375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3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3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3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1"/>
      <c r="FX15" s="1"/>
      <c r="FY15" s="1"/>
    </row>
    <row r="16" spans="1:182" s="28" customFormat="1" ht="15.75" x14ac:dyDescent="0.25">
      <c r="A16" s="22"/>
      <c r="B16" s="23" t="s">
        <v>29</v>
      </c>
      <c r="C16" s="24">
        <f>+C13+C14+C15</f>
        <v>13864483.427240189</v>
      </c>
      <c r="D16" s="24">
        <f t="shared" ref="D16:I16" si="4">+D13+D14+D15</f>
        <v>15008551.374213882</v>
      </c>
      <c r="E16" s="24">
        <f t="shared" si="4"/>
        <v>16388118.549625997</v>
      </c>
      <c r="F16" s="24">
        <f t="shared" si="4"/>
        <v>16812217.341861203</v>
      </c>
      <c r="G16" s="24">
        <f t="shared" si="4"/>
        <v>19222916.226375327</v>
      </c>
      <c r="H16" s="24">
        <f t="shared" si="4"/>
        <v>23308311.711033825</v>
      </c>
      <c r="I16" s="24">
        <f t="shared" si="4"/>
        <v>24958277.461092629</v>
      </c>
      <c r="J16" s="24">
        <f t="shared" ref="J16:K16" si="5">+J13+J14+J15</f>
        <v>27903938.873893514</v>
      </c>
      <c r="K16" s="24">
        <f t="shared" si="5"/>
        <v>26804676.565667726</v>
      </c>
      <c r="L16" s="24">
        <f t="shared" ref="L16:N16" si="6">+L13+L14+L15</f>
        <v>26412145.449020121</v>
      </c>
      <c r="M16" s="24">
        <f t="shared" si="6"/>
        <v>33180076.502217911</v>
      </c>
      <c r="N16" s="24">
        <f t="shared" si="6"/>
        <v>37002329.646149777</v>
      </c>
      <c r="O16" s="24">
        <f t="shared" ref="O16" si="7">+O13+O14+O15</f>
        <v>39525722.085154265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5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5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5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7"/>
      <c r="FX16" s="27"/>
      <c r="FY16" s="27"/>
    </row>
    <row r="17" spans="1:182" s="27" customFormat="1" ht="15.75" x14ac:dyDescent="0.25">
      <c r="A17" s="29" t="s">
        <v>35</v>
      </c>
      <c r="B17" s="34" t="s">
        <v>7</v>
      </c>
      <c r="C17" s="31">
        <f>C18+C19</f>
        <v>5794547.1372169759</v>
      </c>
      <c r="D17" s="31">
        <f t="shared" ref="D17:I17" si="8">D18+D19</f>
        <v>6673157.0267323181</v>
      </c>
      <c r="E17" s="31">
        <f t="shared" si="8"/>
        <v>7969885.2286999999</v>
      </c>
      <c r="F17" s="31">
        <f t="shared" si="8"/>
        <v>9028827.4294999987</v>
      </c>
      <c r="G17" s="31">
        <f t="shared" si="8"/>
        <v>9666400.1630000006</v>
      </c>
      <c r="H17" s="31">
        <f t="shared" si="8"/>
        <v>11135564.2664</v>
      </c>
      <c r="I17" s="31">
        <f t="shared" si="8"/>
        <v>12821124.364700001</v>
      </c>
      <c r="J17" s="31">
        <f t="shared" ref="J17:K17" si="9">J18+J19</f>
        <v>15450959.522399999</v>
      </c>
      <c r="K17" s="31">
        <f t="shared" si="9"/>
        <v>16971315.78515134</v>
      </c>
      <c r="L17" s="31">
        <f t="shared" ref="L17:N17" si="10">L18+L19</f>
        <v>13357543.295474911</v>
      </c>
      <c r="M17" s="31">
        <f t="shared" si="10"/>
        <v>17182977.897013661</v>
      </c>
      <c r="N17" s="31">
        <f t="shared" si="10"/>
        <v>19462896.44309929</v>
      </c>
      <c r="O17" s="31">
        <f t="shared" ref="O17" si="11">O18+O19</f>
        <v>21042446.240878627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Z17" s="28"/>
    </row>
    <row r="18" spans="1:182" ht="15.75" x14ac:dyDescent="0.25">
      <c r="A18" s="15">
        <v>6.1</v>
      </c>
      <c r="B18" s="16" t="s">
        <v>8</v>
      </c>
      <c r="C18" s="21">
        <v>4752139.8708662549</v>
      </c>
      <c r="D18" s="21">
        <v>5532638.4991402309</v>
      </c>
      <c r="E18" s="21">
        <v>6737004.9451000001</v>
      </c>
      <c r="F18" s="21">
        <v>7737797.4119999995</v>
      </c>
      <c r="G18" s="21">
        <v>8283977.7090000007</v>
      </c>
      <c r="H18" s="21">
        <v>9616745.8763999995</v>
      </c>
      <c r="I18" s="21">
        <v>11048296.571</v>
      </c>
      <c r="J18" s="21">
        <v>13348725.4024</v>
      </c>
      <c r="K18" s="21">
        <v>14763901.718410693</v>
      </c>
      <c r="L18" s="21">
        <v>12370418.876508676</v>
      </c>
      <c r="M18" s="21">
        <v>15547938.33468573</v>
      </c>
      <c r="N18" s="21">
        <v>17574345.780648254</v>
      </c>
      <c r="O18" s="21">
        <v>18933883.658458047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1"/>
      <c r="FX18" s="1"/>
      <c r="FY18" s="1"/>
    </row>
    <row r="19" spans="1:182" ht="15.75" x14ac:dyDescent="0.25">
      <c r="A19" s="15">
        <v>6.2</v>
      </c>
      <c r="B19" s="16" t="s">
        <v>9</v>
      </c>
      <c r="C19" s="21">
        <v>1042407.266350721</v>
      </c>
      <c r="D19" s="21">
        <v>1140518.5275920874</v>
      </c>
      <c r="E19" s="21">
        <v>1232880.2836</v>
      </c>
      <c r="F19" s="21">
        <v>1291030.0175000001</v>
      </c>
      <c r="G19" s="21">
        <v>1382422.4539999999</v>
      </c>
      <c r="H19" s="21">
        <v>1518818.39</v>
      </c>
      <c r="I19" s="21">
        <v>1772827.7936999998</v>
      </c>
      <c r="J19" s="21">
        <v>2102234.12</v>
      </c>
      <c r="K19" s="21">
        <v>2207414.0667406474</v>
      </c>
      <c r="L19" s="21">
        <v>987124.41896623489</v>
      </c>
      <c r="M19" s="21">
        <v>1635039.5623279321</v>
      </c>
      <c r="N19" s="21">
        <v>1888550.6624510381</v>
      </c>
      <c r="O19" s="21">
        <v>2108562.5824205815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1"/>
      <c r="FX19" s="1"/>
      <c r="FY19" s="1"/>
    </row>
    <row r="20" spans="1:182" s="27" customFormat="1" ht="30" x14ac:dyDescent="0.25">
      <c r="A20" s="35" t="s">
        <v>36</v>
      </c>
      <c r="B20" s="36" t="s">
        <v>10</v>
      </c>
      <c r="C20" s="31">
        <f>SUM(C21:C27)</f>
        <v>2940286.2767409445</v>
      </c>
      <c r="D20" s="31">
        <f t="shared" ref="D20:N20" si="12">SUM(D21:D27)</f>
        <v>3394690.0892944192</v>
      </c>
      <c r="E20" s="31">
        <f t="shared" si="12"/>
        <v>3893865.5642233985</v>
      </c>
      <c r="F20" s="31">
        <f t="shared" si="12"/>
        <v>4418574.9315000009</v>
      </c>
      <c r="G20" s="31">
        <f t="shared" si="12"/>
        <v>5156946.7398366844</v>
      </c>
      <c r="H20" s="31">
        <f t="shared" si="12"/>
        <v>5407177.7280000001</v>
      </c>
      <c r="I20" s="31">
        <f t="shared" si="12"/>
        <v>5468198.442862994</v>
      </c>
      <c r="J20" s="31">
        <f t="shared" si="12"/>
        <v>5859863.7141999993</v>
      </c>
      <c r="K20" s="31">
        <f t="shared" si="12"/>
        <v>6913101.502076068</v>
      </c>
      <c r="L20" s="31">
        <f t="shared" si="12"/>
        <v>5463327.6501649637</v>
      </c>
      <c r="M20" s="31">
        <f t="shared" si="12"/>
        <v>7983015.1708521973</v>
      </c>
      <c r="N20" s="31">
        <f t="shared" si="12"/>
        <v>9767542.4957007561</v>
      </c>
      <c r="O20" s="31">
        <f t="shared" ref="O20" si="13">SUM(O21:O27)</f>
        <v>10484723.82316073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Z20" s="28"/>
    </row>
    <row r="21" spans="1:182" ht="15.75" x14ac:dyDescent="0.25">
      <c r="A21" s="15">
        <v>7.1</v>
      </c>
      <c r="B21" s="16" t="s">
        <v>11</v>
      </c>
      <c r="C21" s="17">
        <v>157682.53690188372</v>
      </c>
      <c r="D21" s="17">
        <v>179679.44982949673</v>
      </c>
      <c r="E21" s="17">
        <v>167621</v>
      </c>
      <c r="F21" s="17">
        <v>189386</v>
      </c>
      <c r="G21" s="17">
        <v>251017.99999999997</v>
      </c>
      <c r="H21" s="17">
        <v>174498</v>
      </c>
      <c r="I21" s="17">
        <v>201223</v>
      </c>
      <c r="J21" s="17">
        <v>197429</v>
      </c>
      <c r="K21" s="17">
        <v>314664</v>
      </c>
      <c r="L21" s="17">
        <v>274745</v>
      </c>
      <c r="M21" s="17">
        <v>302575</v>
      </c>
      <c r="N21" s="17">
        <v>372620.00919618917</v>
      </c>
      <c r="O21" s="17">
        <v>394364.23782195535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1"/>
      <c r="FX21" s="1"/>
      <c r="FY21" s="1"/>
    </row>
    <row r="22" spans="1:182" ht="15.75" x14ac:dyDescent="0.25">
      <c r="A22" s="15">
        <v>7.2</v>
      </c>
      <c r="B22" s="16" t="s">
        <v>12</v>
      </c>
      <c r="C22" s="17">
        <v>1996702.6050015881</v>
      </c>
      <c r="D22" s="17">
        <v>2318108.0264747129</v>
      </c>
      <c r="E22" s="17">
        <v>2648772.8111999999</v>
      </c>
      <c r="F22" s="17">
        <v>3042512.5783000002</v>
      </c>
      <c r="G22" s="17">
        <v>3448588.3906000005</v>
      </c>
      <c r="H22" s="17">
        <v>3745282.7384000001</v>
      </c>
      <c r="I22" s="17">
        <v>3936506.0335999997</v>
      </c>
      <c r="J22" s="17">
        <v>4270318.1482999995</v>
      </c>
      <c r="K22" s="17">
        <v>5020957.9729427164</v>
      </c>
      <c r="L22" s="17">
        <v>3693483.4458365995</v>
      </c>
      <c r="M22" s="17">
        <v>5845583.1850005453</v>
      </c>
      <c r="N22" s="17">
        <v>7155937.9892489333</v>
      </c>
      <c r="O22" s="17">
        <v>7654133.456171752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1"/>
      <c r="FX22" s="1"/>
      <c r="FY22" s="1"/>
    </row>
    <row r="23" spans="1:182" ht="15.75" x14ac:dyDescent="0.25">
      <c r="A23" s="15">
        <v>7.3</v>
      </c>
      <c r="B23" s="16" t="s">
        <v>13</v>
      </c>
      <c r="C23" s="17">
        <v>24468.333629199504</v>
      </c>
      <c r="D23" s="17">
        <v>23181.509659352923</v>
      </c>
      <c r="E23" s="17">
        <v>12482.852800000001</v>
      </c>
      <c r="F23" s="17">
        <v>14479.719299999999</v>
      </c>
      <c r="G23" s="17">
        <v>12261.326000000001</v>
      </c>
      <c r="H23" s="17">
        <v>20562.305700000001</v>
      </c>
      <c r="I23" s="17">
        <v>22573.470399999998</v>
      </c>
      <c r="J23" s="17">
        <v>32298.461799999997</v>
      </c>
      <c r="K23" s="17">
        <v>29317.894564389018</v>
      </c>
      <c r="L23" s="17">
        <v>30161.742434176107</v>
      </c>
      <c r="M23" s="17">
        <v>42759.403009623005</v>
      </c>
      <c r="N23" s="17">
        <v>45374.410294463349</v>
      </c>
      <c r="O23" s="17">
        <v>49964.6997821982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1"/>
      <c r="FX23" s="1"/>
      <c r="FY23" s="1"/>
    </row>
    <row r="24" spans="1:182" ht="15.75" x14ac:dyDescent="0.25">
      <c r="A24" s="15">
        <v>7.4</v>
      </c>
      <c r="B24" s="16" t="s">
        <v>14</v>
      </c>
      <c r="C24" s="17">
        <v>33978.062339962307</v>
      </c>
      <c r="D24" s="17">
        <v>62054.526161155765</v>
      </c>
      <c r="E24" s="17">
        <v>27526.7808</v>
      </c>
      <c r="F24" s="17">
        <v>67355.740000000005</v>
      </c>
      <c r="G24" s="17">
        <v>155849.91459999999</v>
      </c>
      <c r="H24" s="17">
        <v>174932.1923</v>
      </c>
      <c r="I24" s="17">
        <v>180910.0816</v>
      </c>
      <c r="J24" s="17">
        <v>94467.476200000005</v>
      </c>
      <c r="K24" s="17">
        <v>164019.40651769037</v>
      </c>
      <c r="L24" s="17">
        <v>14793.005696325388</v>
      </c>
      <c r="M24" s="17">
        <v>16066.723788601696</v>
      </c>
      <c r="N24" s="17">
        <v>17561.363046697195</v>
      </c>
      <c r="O24" s="17">
        <v>17224.673951462319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1"/>
      <c r="FX24" s="1"/>
      <c r="FY24" s="1"/>
    </row>
    <row r="25" spans="1:182" ht="15.75" x14ac:dyDescent="0.25">
      <c r="A25" s="15">
        <v>7.5</v>
      </c>
      <c r="B25" s="16" t="s">
        <v>15</v>
      </c>
      <c r="C25" s="17">
        <v>42927.456399228307</v>
      </c>
      <c r="D25" s="17">
        <v>36443.8720136294</v>
      </c>
      <c r="E25" s="17">
        <v>38621.7232</v>
      </c>
      <c r="F25" s="17">
        <v>49625.195099999997</v>
      </c>
      <c r="G25" s="17">
        <v>50656.346400000002</v>
      </c>
      <c r="H25" s="17">
        <v>86917.747300000003</v>
      </c>
      <c r="I25" s="17">
        <v>89329.292799999996</v>
      </c>
      <c r="J25" s="17">
        <v>102250.9008</v>
      </c>
      <c r="K25" s="17">
        <v>105377.17621863316</v>
      </c>
      <c r="L25" s="17">
        <v>60242.87095612249</v>
      </c>
      <c r="M25" s="17">
        <v>95287.608784281358</v>
      </c>
      <c r="N25" s="17">
        <v>104939.76233488906</v>
      </c>
      <c r="O25" s="17">
        <v>110804.51619058801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1"/>
      <c r="FX25" s="1"/>
      <c r="FY25" s="1"/>
    </row>
    <row r="26" spans="1:182" ht="15.75" x14ac:dyDescent="0.25">
      <c r="A26" s="15">
        <v>7.6</v>
      </c>
      <c r="B26" s="16" t="s">
        <v>16</v>
      </c>
      <c r="C26" s="17">
        <v>23663.989187820229</v>
      </c>
      <c r="D26" s="17">
        <v>27285.661879593936</v>
      </c>
      <c r="E26" s="17">
        <v>29664.846522854117</v>
      </c>
      <c r="F26" s="17">
        <v>32883.583299999998</v>
      </c>
      <c r="G26" s="17">
        <v>34457.381999999998</v>
      </c>
      <c r="H26" s="17">
        <v>35138.150699999998</v>
      </c>
      <c r="I26" s="17">
        <v>36308.1535</v>
      </c>
      <c r="J26" s="17">
        <v>149491.80410000001</v>
      </c>
      <c r="K26" s="17">
        <v>144462.97828716738</v>
      </c>
      <c r="L26" s="17">
        <v>148479.44118699126</v>
      </c>
      <c r="M26" s="17">
        <v>158523.21255967196</v>
      </c>
      <c r="N26" s="17">
        <v>196500.53573499332</v>
      </c>
      <c r="O26" s="17">
        <v>207967.31816389275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1"/>
      <c r="FX26" s="1"/>
      <c r="FY26" s="1"/>
    </row>
    <row r="27" spans="1:182" ht="30" x14ac:dyDescent="0.25">
      <c r="A27" s="15">
        <v>7.7</v>
      </c>
      <c r="B27" s="16" t="s">
        <v>17</v>
      </c>
      <c r="C27" s="17">
        <v>660863.29328126216</v>
      </c>
      <c r="D27" s="17">
        <v>747937.04327647772</v>
      </c>
      <c r="E27" s="17">
        <v>969175.54970054445</v>
      </c>
      <c r="F27" s="17">
        <v>1022332.1155000002</v>
      </c>
      <c r="G27" s="17">
        <v>1204115.3802366836</v>
      </c>
      <c r="H27" s="17">
        <v>1169846.5936</v>
      </c>
      <c r="I27" s="17">
        <v>1001348.4109629942</v>
      </c>
      <c r="J27" s="17">
        <v>1013607.923</v>
      </c>
      <c r="K27" s="17">
        <v>1134302.0735454715</v>
      </c>
      <c r="L27" s="17">
        <v>1241422.1440547488</v>
      </c>
      <c r="M27" s="17">
        <v>1522220.0377094732</v>
      </c>
      <c r="N27" s="17">
        <v>1874608.4258445916</v>
      </c>
      <c r="O27" s="17">
        <v>2050264.9210788826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1"/>
      <c r="FX27" s="1"/>
      <c r="FY27" s="1"/>
    </row>
    <row r="28" spans="1:182" ht="15.75" x14ac:dyDescent="0.25">
      <c r="A28" s="18" t="s">
        <v>37</v>
      </c>
      <c r="B28" s="16" t="s">
        <v>18</v>
      </c>
      <c r="C28" s="17">
        <v>2833927.1554829152</v>
      </c>
      <c r="D28" s="17">
        <v>3155050.4262483297</v>
      </c>
      <c r="E28" s="17">
        <v>3542558.1496788696</v>
      </c>
      <c r="F28" s="17">
        <v>4117711</v>
      </c>
      <c r="G28" s="17">
        <v>4799058</v>
      </c>
      <c r="H28" s="17">
        <v>5075041</v>
      </c>
      <c r="I28" s="17">
        <v>5378171.939991382</v>
      </c>
      <c r="J28" s="17">
        <v>6010300</v>
      </c>
      <c r="K28" s="17">
        <v>6433175</v>
      </c>
      <c r="L28" s="17">
        <v>7262242.9999999991</v>
      </c>
      <c r="M28" s="17">
        <v>7649703.9999999991</v>
      </c>
      <c r="N28" s="17">
        <v>9528351.7414109278</v>
      </c>
      <c r="O28" s="17">
        <v>10475080.490133997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1"/>
      <c r="FX28" s="1"/>
      <c r="FY28" s="1"/>
    </row>
    <row r="29" spans="1:182" ht="30" x14ac:dyDescent="0.25">
      <c r="A29" s="18" t="s">
        <v>38</v>
      </c>
      <c r="B29" s="16" t="s">
        <v>19</v>
      </c>
      <c r="C29" s="17">
        <v>13359757.534623539</v>
      </c>
      <c r="D29" s="17">
        <v>16352977.327915125</v>
      </c>
      <c r="E29" s="17">
        <v>20207282.647808086</v>
      </c>
      <c r="F29" s="21">
        <v>22538677.872183628</v>
      </c>
      <c r="G29" s="17">
        <v>27571500.044431757</v>
      </c>
      <c r="H29" s="17">
        <v>32762654.080436837</v>
      </c>
      <c r="I29" s="17">
        <v>34575613.784003302</v>
      </c>
      <c r="J29" s="17">
        <v>39494987.923031524</v>
      </c>
      <c r="K29" s="17">
        <v>45442082.893345989</v>
      </c>
      <c r="L29" s="17">
        <v>48406967.167152964</v>
      </c>
      <c r="M29" s="17">
        <v>57746662.764955223</v>
      </c>
      <c r="N29" s="17">
        <v>67416127.095258266</v>
      </c>
      <c r="O29" s="17">
        <v>77489825.749695361</v>
      </c>
      <c r="P29" s="5"/>
      <c r="Q29" s="5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1"/>
      <c r="FX29" s="1"/>
      <c r="FY29" s="1"/>
    </row>
    <row r="30" spans="1:182" ht="15.75" x14ac:dyDescent="0.25">
      <c r="A30" s="18" t="s">
        <v>39</v>
      </c>
      <c r="B30" s="16" t="s">
        <v>54</v>
      </c>
      <c r="C30" s="17">
        <v>1148694.932827201</v>
      </c>
      <c r="D30" s="17">
        <v>1388450</v>
      </c>
      <c r="E30" s="17">
        <v>1612487</v>
      </c>
      <c r="F30" s="17">
        <v>1807940.0000000002</v>
      </c>
      <c r="G30" s="17">
        <v>1958322</v>
      </c>
      <c r="H30" s="17">
        <v>2093618.9999999998</v>
      </c>
      <c r="I30" s="17">
        <v>2285656.85</v>
      </c>
      <c r="J30" s="17">
        <v>2861719.18</v>
      </c>
      <c r="K30" s="17">
        <v>3168385</v>
      </c>
      <c r="L30" s="17">
        <v>3287639</v>
      </c>
      <c r="M30" s="17">
        <v>3568862.0000000005</v>
      </c>
      <c r="N30" s="17">
        <v>4314459.3112743245</v>
      </c>
      <c r="O30" s="17">
        <v>5010149.3659924483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1"/>
      <c r="FX30" s="1"/>
      <c r="FY30" s="1"/>
    </row>
    <row r="31" spans="1:182" ht="15.75" x14ac:dyDescent="0.25">
      <c r="A31" s="18" t="s">
        <v>40</v>
      </c>
      <c r="B31" s="16" t="s">
        <v>20</v>
      </c>
      <c r="C31" s="17">
        <v>2813609.475655762</v>
      </c>
      <c r="D31" s="17">
        <v>3365765.0678254054</v>
      </c>
      <c r="E31" s="17">
        <v>3987261.9919366823</v>
      </c>
      <c r="F31" s="17">
        <v>4772210.5409064218</v>
      </c>
      <c r="G31" s="17">
        <v>5555643.1956232367</v>
      </c>
      <c r="H31" s="17">
        <v>6488266.049856307</v>
      </c>
      <c r="I31" s="17">
        <v>7224302.4056693437</v>
      </c>
      <c r="J31" s="17">
        <v>7976075.6409484679</v>
      </c>
      <c r="K31" s="17">
        <v>9350823.1739468277</v>
      </c>
      <c r="L31" s="17">
        <v>7772201.5120400097</v>
      </c>
      <c r="M31" s="17">
        <v>9468673.9496462364</v>
      </c>
      <c r="N31" s="17">
        <v>10701480.272298271</v>
      </c>
      <c r="O31" s="17">
        <v>12175524.069668084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1"/>
      <c r="FX31" s="1"/>
      <c r="FY31" s="1"/>
    </row>
    <row r="32" spans="1:182" s="28" customFormat="1" ht="15.75" x14ac:dyDescent="0.25">
      <c r="A32" s="22"/>
      <c r="B32" s="23" t="s">
        <v>30</v>
      </c>
      <c r="C32" s="24">
        <f>C17+C20+C28+C29+C30+C31</f>
        <v>28890822.512547337</v>
      </c>
      <c r="D32" s="24">
        <f t="shared" ref="D32:G32" si="14">D17+D20+D28+D29+D30+D31</f>
        <v>34330089.938015595</v>
      </c>
      <c r="E32" s="24">
        <f t="shared" si="14"/>
        <v>41213340.582347035</v>
      </c>
      <c r="F32" s="24">
        <f t="shared" si="14"/>
        <v>46683941.774090052</v>
      </c>
      <c r="G32" s="24">
        <f t="shared" si="14"/>
        <v>54707870.142891675</v>
      </c>
      <c r="H32" s="24">
        <f t="shared" ref="H32:I32" si="15">H17+H20+H28+H29+H30+H31</f>
        <v>62962322.12469314</v>
      </c>
      <c r="I32" s="24">
        <f t="shared" si="15"/>
        <v>67753067.78722702</v>
      </c>
      <c r="J32" s="24">
        <f t="shared" ref="J32:K32" si="16">J17+J20+J28+J29+J30+J31</f>
        <v>77653905.980580002</v>
      </c>
      <c r="K32" s="24">
        <f t="shared" si="16"/>
        <v>88278883.354520231</v>
      </c>
      <c r="L32" s="24">
        <f t="shared" ref="L32:M32" si="17">L17+L20+L28+L29+L30+L31</f>
        <v>85549921.624832839</v>
      </c>
      <c r="M32" s="24">
        <f t="shared" si="17"/>
        <v>103599895.78246731</v>
      </c>
      <c r="N32" s="24">
        <f t="shared" ref="N32" si="18">N17+N20+N28+N29+N30+N31</f>
        <v>121190857.35904184</v>
      </c>
      <c r="O32" s="24">
        <f t="shared" ref="O32" si="19">O17+O20+O28+O29+O30+O31</f>
        <v>136677749.73952925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7"/>
      <c r="FX32" s="27"/>
      <c r="FY32" s="27"/>
    </row>
    <row r="33" spans="1:182" s="27" customFormat="1" ht="15.75" x14ac:dyDescent="0.25">
      <c r="A33" s="29" t="s">
        <v>27</v>
      </c>
      <c r="B33" s="30" t="s">
        <v>51</v>
      </c>
      <c r="C33" s="31">
        <f t="shared" ref="C33:G33" si="20">C6+C11+C13+C14+C15+C17+C20+C28+C29+C30+C31</f>
        <v>50115603.628983408</v>
      </c>
      <c r="D33" s="31">
        <f t="shared" si="20"/>
        <v>57206868.970177993</v>
      </c>
      <c r="E33" s="31">
        <f t="shared" si="20"/>
        <v>67027633.002158329</v>
      </c>
      <c r="F33" s="31">
        <f t="shared" si="20"/>
        <v>74317538.57564649</v>
      </c>
      <c r="G33" s="31">
        <f t="shared" si="20"/>
        <v>84836701.353160143</v>
      </c>
      <c r="H33" s="31">
        <f t="shared" ref="H33:I33" si="21">H6+H11+H13+H14+H15+H17+H20+H28+H29+H30+H31</f>
        <v>97842298.186883613</v>
      </c>
      <c r="I33" s="31">
        <f t="shared" si="21"/>
        <v>107495113.41432013</v>
      </c>
      <c r="J33" s="31">
        <f t="shared" ref="J33:K33" si="22">J6+J11+J13+J14+J15+J17+J20+J28+J29+J30+J31</f>
        <v>120532597.15602979</v>
      </c>
      <c r="K33" s="31">
        <f t="shared" si="22"/>
        <v>132945456.21106562</v>
      </c>
      <c r="L33" s="31">
        <f t="shared" ref="L33:M33" si="23">L6+L11+L13+L14+L15+L17+L20+L28+L29+L30+L31</f>
        <v>134486560.79007754</v>
      </c>
      <c r="M33" s="31">
        <f t="shared" si="23"/>
        <v>163567167.06438309</v>
      </c>
      <c r="N33" s="31">
        <f t="shared" ref="N33" si="24">N6+N11+N13+N14+N15+N17+N20+N28+N29+N30+N31</f>
        <v>186196455.95805448</v>
      </c>
      <c r="O33" s="31">
        <f t="shared" ref="O33" si="25">O6+O11+O13+O14+O15+O17+O20+O28+O29+O30+O31</f>
        <v>205843004.82264039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Z33" s="28"/>
    </row>
    <row r="34" spans="1:182" s="28" customFormat="1" ht="15.75" x14ac:dyDescent="0.25">
      <c r="A34" s="32" t="s">
        <v>43</v>
      </c>
      <c r="B34" s="33" t="s">
        <v>25</v>
      </c>
      <c r="C34" s="24">
        <f>GSVA_cur!C34</f>
        <v>7019220.6330578076</v>
      </c>
      <c r="D34" s="24">
        <f>GSVA_cur!D34</f>
        <v>8182953.1675144779</v>
      </c>
      <c r="E34" s="24">
        <f>GSVA_cur!E34</f>
        <v>9704436</v>
      </c>
      <c r="F34" s="24">
        <f>GSVA_cur!F34</f>
        <v>10745258</v>
      </c>
      <c r="G34" s="24">
        <f>GSVA_cur!G34</f>
        <v>12637616</v>
      </c>
      <c r="H34" s="24">
        <f>GSVA_cur!H34</f>
        <v>14646146.999999996</v>
      </c>
      <c r="I34" s="24">
        <f>GSVA_cur!I34</f>
        <v>15660744</v>
      </c>
      <c r="J34" s="24">
        <f>GSVA_cur!J34</f>
        <v>16561600</v>
      </c>
      <c r="K34" s="24">
        <f>GSVA_cur!K34</f>
        <v>16697457</v>
      </c>
      <c r="L34" s="24">
        <f>GSVA_cur!L34</f>
        <v>16869553</v>
      </c>
      <c r="M34" s="24">
        <f>GSVA_cur!M34</f>
        <v>19739955</v>
      </c>
      <c r="N34" s="24">
        <f>GSVA_cur!N34</f>
        <v>22793571.394297846</v>
      </c>
      <c r="O34" s="24">
        <f>GSVA_cur!O34</f>
        <v>26290024.312195949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</row>
    <row r="35" spans="1:182" s="28" customFormat="1" ht="15.75" x14ac:dyDescent="0.25">
      <c r="A35" s="32" t="s">
        <v>44</v>
      </c>
      <c r="B35" s="33" t="s">
        <v>24</v>
      </c>
      <c r="C35" s="24">
        <f>GSVA_cur!C35</f>
        <v>1639604</v>
      </c>
      <c r="D35" s="24">
        <f>GSVA_cur!D35</f>
        <v>1797441</v>
      </c>
      <c r="E35" s="24">
        <f>GSVA_cur!E35</f>
        <v>2075165.0000000002</v>
      </c>
      <c r="F35" s="24">
        <f>GSVA_cur!F35</f>
        <v>2484548</v>
      </c>
      <c r="G35" s="24">
        <f>GSVA_cur!G35</f>
        <v>2387678</v>
      </c>
      <c r="H35" s="24">
        <f>GSVA_cur!H35</f>
        <v>2224817</v>
      </c>
      <c r="I35" s="24">
        <f>GSVA_cur!I35</f>
        <v>2253927</v>
      </c>
      <c r="J35" s="24">
        <f>GSVA_cur!J35</f>
        <v>2494341</v>
      </c>
      <c r="K35" s="24">
        <f>GSVA_cur!K35</f>
        <v>2798768</v>
      </c>
      <c r="L35" s="24">
        <f>GSVA_cur!L35</f>
        <v>3590419.9999999995</v>
      </c>
      <c r="M35" s="24">
        <f>GSVA_cur!M35</f>
        <v>4261514</v>
      </c>
      <c r="N35" s="24">
        <f>GSVA_cur!N35</f>
        <v>3424274.0811512731</v>
      </c>
      <c r="O35" s="24">
        <f>GSVA_cur!O35</f>
        <v>5946362.1289285943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</row>
    <row r="36" spans="1:182" s="28" customFormat="1" ht="15.75" x14ac:dyDescent="0.25">
      <c r="A36" s="32" t="s">
        <v>45</v>
      </c>
      <c r="B36" s="33" t="s">
        <v>63</v>
      </c>
      <c r="C36" s="24">
        <f>C33+C34-C35</f>
        <v>55495220.262041219</v>
      </c>
      <c r="D36" s="24">
        <f t="shared" ref="D36:N36" si="26">D33+D34-D35</f>
        <v>63592381.137692474</v>
      </c>
      <c r="E36" s="24">
        <f t="shared" si="26"/>
        <v>74656904.002158329</v>
      </c>
      <c r="F36" s="24">
        <f t="shared" si="26"/>
        <v>82578248.57564649</v>
      </c>
      <c r="G36" s="24">
        <f t="shared" si="26"/>
        <v>95086639.353160143</v>
      </c>
      <c r="H36" s="24">
        <f t="shared" si="26"/>
        <v>110263628.18688361</v>
      </c>
      <c r="I36" s="24">
        <f t="shared" si="26"/>
        <v>120901930.41432013</v>
      </c>
      <c r="J36" s="24">
        <f t="shared" si="26"/>
        <v>134599856.15602979</v>
      </c>
      <c r="K36" s="24">
        <f t="shared" si="26"/>
        <v>146844145.21106562</v>
      </c>
      <c r="L36" s="24">
        <f t="shared" si="26"/>
        <v>147765693.79007754</v>
      </c>
      <c r="M36" s="24">
        <f t="shared" si="26"/>
        <v>179045608.06438309</v>
      </c>
      <c r="N36" s="24">
        <f t="shared" si="26"/>
        <v>205565753.27120104</v>
      </c>
      <c r="O36" s="24">
        <f t="shared" ref="O36" si="27">O33+O34-O35</f>
        <v>226186667.00590774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</row>
    <row r="37" spans="1:182" s="28" customFormat="1" ht="15.75" x14ac:dyDescent="0.25">
      <c r="A37" s="32" t="s">
        <v>46</v>
      </c>
      <c r="B37" s="33" t="s">
        <v>42</v>
      </c>
      <c r="C37" s="24">
        <f>GSVA_cur!C37</f>
        <v>614820</v>
      </c>
      <c r="D37" s="24">
        <f>GSVA_cur!D37</f>
        <v>621510</v>
      </c>
      <c r="E37" s="24">
        <f>GSVA_cur!E37</f>
        <v>628270</v>
      </c>
      <c r="F37" s="24">
        <f>GSVA_cur!F37</f>
        <v>635100</v>
      </c>
      <c r="G37" s="24">
        <f>GSVA_cur!G37</f>
        <v>642010</v>
      </c>
      <c r="H37" s="24">
        <f>GSVA_cur!H37</f>
        <v>649000</v>
      </c>
      <c r="I37" s="24">
        <f>GSVA_cur!I37</f>
        <v>650570</v>
      </c>
      <c r="J37" s="24">
        <f>GSVA_cur!J37</f>
        <v>655800</v>
      </c>
      <c r="K37" s="24">
        <f>GSVA_cur!K37</f>
        <v>661040</v>
      </c>
      <c r="L37" s="24">
        <f>GSVA_cur!L37</f>
        <v>666270</v>
      </c>
      <c r="M37" s="24">
        <f>GSVA_cur!M37</f>
        <v>670920</v>
      </c>
      <c r="N37" s="24">
        <f>GSVA_cur!N37</f>
        <v>675150</v>
      </c>
      <c r="O37" s="24">
        <f>GSVA_cur!O37</f>
        <v>679390</v>
      </c>
      <c r="P37" s="1"/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</row>
    <row r="38" spans="1:182" s="28" customFormat="1" ht="15.75" x14ac:dyDescent="0.25">
      <c r="A38" s="32" t="s">
        <v>47</v>
      </c>
      <c r="B38" s="33" t="s">
        <v>64</v>
      </c>
      <c r="C38" s="24">
        <f>C36/C37*1000</f>
        <v>90262.548814354144</v>
      </c>
      <c r="D38" s="24">
        <f t="shared" ref="D38:N38" si="28">D36/D37*1000</f>
        <v>102319.1600098027</v>
      </c>
      <c r="E38" s="24">
        <f t="shared" si="28"/>
        <v>118829.33134187265</v>
      </c>
      <c r="F38" s="24">
        <f t="shared" si="28"/>
        <v>130024.00972389623</v>
      </c>
      <c r="G38" s="24">
        <f t="shared" si="28"/>
        <v>148107.72317122808</v>
      </c>
      <c r="H38" s="24">
        <f t="shared" si="28"/>
        <v>169897.73218317967</v>
      </c>
      <c r="I38" s="24">
        <f t="shared" si="28"/>
        <v>185840.00248139343</v>
      </c>
      <c r="J38" s="24">
        <f t="shared" si="28"/>
        <v>205245.28233612349</v>
      </c>
      <c r="K38" s="24">
        <f t="shared" si="28"/>
        <v>222141.08860441973</v>
      </c>
      <c r="L38" s="24">
        <f t="shared" si="28"/>
        <v>221780.5000826655</v>
      </c>
      <c r="M38" s="24">
        <f t="shared" si="28"/>
        <v>266865.80824000342</v>
      </c>
      <c r="N38" s="24">
        <f t="shared" si="28"/>
        <v>304474.19576568325</v>
      </c>
      <c r="O38" s="24">
        <f t="shared" ref="O38" si="29">O36/O37*1000</f>
        <v>332926.1057800494</v>
      </c>
      <c r="P38" s="3"/>
      <c r="Q38" s="3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BR38" s="26"/>
      <c r="BS38" s="26"/>
      <c r="BT38" s="26"/>
      <c r="BU38" s="26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</row>
    <row r="39" spans="1:182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7" max="1048575" man="1"/>
    <brk id="29" max="1048575" man="1"/>
    <brk id="45" max="1048575" man="1"/>
    <brk id="109" max="95" man="1"/>
    <brk id="145" max="1048575" man="1"/>
    <brk id="169" max="1048575" man="1"/>
    <brk id="177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V39"/>
  <sheetViews>
    <sheetView zoomScale="82" zoomScaleNormal="82" zoomScaleSheetLayoutView="100" workbookViewId="0">
      <pane xSplit="2" ySplit="5" topLeftCell="C27" activePane="bottomRight" state="frozen"/>
      <selection activeCell="AB6" sqref="AB6"/>
      <selection pane="topRight" activeCell="AB6" sqref="AB6"/>
      <selection pane="bottomLeft" activeCell="AB6" sqref="AB6"/>
      <selection pane="bottomRight" activeCell="AB6" sqref="AB6"/>
    </sheetView>
  </sheetViews>
  <sheetFormatPr defaultColWidth="8.85546875" defaultRowHeight="15" x14ac:dyDescent="0.25"/>
  <cols>
    <col min="1" max="1" width="8.42578125" style="2" customWidth="1"/>
    <col min="2" max="2" width="30.28515625" style="2" customWidth="1"/>
    <col min="3" max="6" width="10.85546875" style="2" customWidth="1"/>
    <col min="7" max="15" width="11.85546875" style="1" customWidth="1"/>
    <col min="16" max="41" width="9.140625" style="2" customWidth="1"/>
    <col min="42" max="42" width="12.42578125" style="2" customWidth="1"/>
    <col min="43" max="64" width="9.140625" style="2" customWidth="1"/>
    <col min="65" max="65" width="12.140625" style="2" customWidth="1"/>
    <col min="66" max="69" width="9.140625" style="2" customWidth="1"/>
    <col min="70" max="74" width="9.140625" style="2" hidden="1" customWidth="1"/>
    <col min="75" max="75" width="9.140625" style="2" customWidth="1"/>
    <col min="76" max="80" width="9.140625" style="2" hidden="1" customWidth="1"/>
    <col min="81" max="81" width="9.140625" style="2" customWidth="1"/>
    <col min="82" max="86" width="9.140625" style="2" hidden="1" customWidth="1"/>
    <col min="87" max="87" width="9.140625" style="2" customWidth="1"/>
    <col min="88" max="92" width="9.140625" style="2" hidden="1" customWidth="1"/>
    <col min="93" max="93" width="9.140625" style="2" customWidth="1"/>
    <col min="94" max="98" width="9.140625" style="2" hidden="1" customWidth="1"/>
    <col min="99" max="99" width="9.140625" style="1" customWidth="1"/>
    <col min="100" max="104" width="9.140625" style="1" hidden="1" customWidth="1"/>
    <col min="105" max="105" width="9.140625" style="1" customWidth="1"/>
    <col min="106" max="110" width="9.140625" style="1" hidden="1" customWidth="1"/>
    <col min="111" max="111" width="9.140625" style="1" customWidth="1"/>
    <col min="112" max="116" width="9.140625" style="1" hidden="1" customWidth="1"/>
    <col min="117" max="117" width="9.140625" style="1" customWidth="1"/>
    <col min="118" max="147" width="9.140625" style="2" customWidth="1"/>
    <col min="148" max="148" width="9.140625" style="2" hidden="1" customWidth="1"/>
    <col min="149" max="156" width="9.140625" style="2" customWidth="1"/>
    <col min="157" max="157" width="9.140625" style="2" hidden="1" customWidth="1"/>
    <col min="158" max="162" width="9.140625" style="2" customWidth="1"/>
    <col min="163" max="163" width="9.140625" style="2" hidden="1" customWidth="1"/>
    <col min="164" max="173" width="9.140625" style="2" customWidth="1"/>
    <col min="174" max="177" width="8.85546875" style="2"/>
    <col min="178" max="178" width="12.7109375" style="2" bestFit="1" customWidth="1"/>
    <col min="179" max="16384" width="8.85546875" style="2"/>
  </cols>
  <sheetData>
    <row r="1" spans="1:178" ht="18.75" x14ac:dyDescent="0.3">
      <c r="A1" s="2" t="s">
        <v>53</v>
      </c>
      <c r="B1" s="6" t="s">
        <v>66</v>
      </c>
    </row>
    <row r="2" spans="1:178" ht="15.75" x14ac:dyDescent="0.25">
      <c r="A2" s="7" t="s">
        <v>52</v>
      </c>
      <c r="I2" s="1" t="str">
        <f>[1]GSVA_cur!$I$3</f>
        <v>As on 01.08.2024</v>
      </c>
    </row>
    <row r="3" spans="1:178" ht="15.75" x14ac:dyDescent="0.25">
      <c r="A3" s="7"/>
    </row>
    <row r="4" spans="1:178" ht="15.75" x14ac:dyDescent="0.25">
      <c r="A4" s="7"/>
      <c r="E4" s="8"/>
      <c r="F4" s="8" t="s">
        <v>57</v>
      </c>
    </row>
    <row r="5" spans="1:178" ht="15.75" x14ac:dyDescent="0.25">
      <c r="A5" s="9" t="s">
        <v>0</v>
      </c>
      <c r="B5" s="10" t="s">
        <v>1</v>
      </c>
      <c r="C5" s="11" t="s">
        <v>21</v>
      </c>
      <c r="D5" s="11" t="s">
        <v>22</v>
      </c>
      <c r="E5" s="11" t="s">
        <v>23</v>
      </c>
      <c r="F5" s="11" t="s">
        <v>56</v>
      </c>
      <c r="G5" s="12" t="s">
        <v>65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71</v>
      </c>
      <c r="M5" s="12" t="s">
        <v>72</v>
      </c>
      <c r="N5" s="12" t="s">
        <v>73</v>
      </c>
      <c r="O5" s="12" t="s">
        <v>74</v>
      </c>
    </row>
    <row r="6" spans="1:178" s="27" customFormat="1" ht="15.75" x14ac:dyDescent="0.25">
      <c r="A6" s="29" t="s">
        <v>26</v>
      </c>
      <c r="B6" s="34" t="s">
        <v>2</v>
      </c>
      <c r="C6" s="31">
        <f>SUM(C7:C10)</f>
        <v>6964391.6400628062</v>
      </c>
      <c r="D6" s="31">
        <f t="shared" ref="D6:N6" si="0">SUM(D7:D10)</f>
        <v>6548062.4205912305</v>
      </c>
      <c r="E6" s="31">
        <f t="shared" si="0"/>
        <v>7032798.0503345151</v>
      </c>
      <c r="F6" s="31">
        <f t="shared" si="0"/>
        <v>7365070.6252911221</v>
      </c>
      <c r="G6" s="31">
        <f t="shared" si="0"/>
        <v>6563560.1258307332</v>
      </c>
      <c r="H6" s="31">
        <f t="shared" si="0"/>
        <v>6765262.6679514796</v>
      </c>
      <c r="I6" s="31">
        <f t="shared" si="0"/>
        <v>8369507.1142764399</v>
      </c>
      <c r="J6" s="31">
        <f t="shared" si="0"/>
        <v>8024753.0578608271</v>
      </c>
      <c r="K6" s="31">
        <f t="shared" si="0"/>
        <v>9739571.0161747355</v>
      </c>
      <c r="L6" s="31">
        <f t="shared" si="0"/>
        <v>10980804.442985646</v>
      </c>
      <c r="M6" s="31">
        <f t="shared" si="0"/>
        <v>11582225.317284353</v>
      </c>
      <c r="N6" s="31">
        <f t="shared" si="0"/>
        <v>11965512.323920593</v>
      </c>
      <c r="O6" s="31">
        <f t="shared" ref="O6" si="1">SUM(O7:O10)</f>
        <v>11748677.044425473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V6" s="28"/>
    </row>
    <row r="7" spans="1:178" ht="15.75" x14ac:dyDescent="0.25">
      <c r="A7" s="15">
        <v>1.1000000000000001</v>
      </c>
      <c r="B7" s="16" t="s">
        <v>59</v>
      </c>
      <c r="C7" s="17">
        <v>4807445.9983334821</v>
      </c>
      <c r="D7" s="17">
        <v>4358183.5570912305</v>
      </c>
      <c r="E7" s="17">
        <v>4807504.2422601022</v>
      </c>
      <c r="F7" s="17">
        <v>5069295.8970641652</v>
      </c>
      <c r="G7" s="17">
        <v>4228125.9359727222</v>
      </c>
      <c r="H7" s="17">
        <v>4303892.7472698176</v>
      </c>
      <c r="I7" s="17">
        <v>5735860.6155944923</v>
      </c>
      <c r="J7" s="17">
        <v>5061953.0404658252</v>
      </c>
      <c r="K7" s="17">
        <v>6132925.1140088728</v>
      </c>
      <c r="L7" s="17">
        <v>6741924.7570024356</v>
      </c>
      <c r="M7" s="17">
        <v>6846044.8519143388</v>
      </c>
      <c r="N7" s="17">
        <v>6760904.0556887761</v>
      </c>
      <c r="O7" s="17">
        <v>6355256.5988713792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1"/>
      <c r="FT7" s="1"/>
      <c r="FU7" s="1"/>
    </row>
    <row r="8" spans="1:178" ht="15.75" x14ac:dyDescent="0.25">
      <c r="A8" s="15">
        <v>1.2</v>
      </c>
      <c r="B8" s="16" t="s">
        <v>60</v>
      </c>
      <c r="C8" s="17">
        <v>1329695.0603399535</v>
      </c>
      <c r="D8" s="17">
        <v>1386606.110411057</v>
      </c>
      <c r="E8" s="17">
        <v>1429126.4425341506</v>
      </c>
      <c r="F8" s="17">
        <v>1493795.6559562357</v>
      </c>
      <c r="G8" s="17">
        <v>1549628.4491939035</v>
      </c>
      <c r="H8" s="17">
        <v>1611588.4232179602</v>
      </c>
      <c r="I8" s="17">
        <v>1731609.6383378343</v>
      </c>
      <c r="J8" s="17">
        <v>1961002.4761242399</v>
      </c>
      <c r="K8" s="17">
        <v>2439424.5666104546</v>
      </c>
      <c r="L8" s="17">
        <v>3086592.5168513232</v>
      </c>
      <c r="M8" s="17">
        <v>3361175.0107032387</v>
      </c>
      <c r="N8" s="17">
        <v>3729062.6674391031</v>
      </c>
      <c r="O8" s="17">
        <v>3929561.3495120788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1"/>
      <c r="FT8" s="1"/>
      <c r="FU8" s="1"/>
    </row>
    <row r="9" spans="1:178" ht="15.75" x14ac:dyDescent="0.25">
      <c r="A9" s="15">
        <v>1.3</v>
      </c>
      <c r="B9" s="16" t="s">
        <v>61</v>
      </c>
      <c r="C9" s="17">
        <v>586959.20551059721</v>
      </c>
      <c r="D9" s="17">
        <v>570121.8843812698</v>
      </c>
      <c r="E9" s="17">
        <v>554011.52595412103</v>
      </c>
      <c r="F9" s="17">
        <v>532477.14645879657</v>
      </c>
      <c r="G9" s="17">
        <v>525505.71123451157</v>
      </c>
      <c r="H9" s="17">
        <v>600321.00813949364</v>
      </c>
      <c r="I9" s="17">
        <v>598235.56751888967</v>
      </c>
      <c r="J9" s="17">
        <v>728884.70901146811</v>
      </c>
      <c r="K9" s="17">
        <v>886293.90301644581</v>
      </c>
      <c r="L9" s="17">
        <v>885041.13098218734</v>
      </c>
      <c r="M9" s="17">
        <v>902684.45301082544</v>
      </c>
      <c r="N9" s="17">
        <v>920180.98294236057</v>
      </c>
      <c r="O9" s="17">
        <v>934303.0491400488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1"/>
      <c r="FT9" s="1"/>
      <c r="FU9" s="1"/>
    </row>
    <row r="10" spans="1:178" ht="15.75" x14ac:dyDescent="0.25">
      <c r="A10" s="15">
        <v>1.4</v>
      </c>
      <c r="B10" s="16" t="s">
        <v>62</v>
      </c>
      <c r="C10" s="17">
        <v>240291.37587877258</v>
      </c>
      <c r="D10" s="17">
        <v>233150.86870767272</v>
      </c>
      <c r="E10" s="17">
        <v>242155.83958614137</v>
      </c>
      <c r="F10" s="17">
        <v>269501.92581192544</v>
      </c>
      <c r="G10" s="17">
        <v>260300.02942959624</v>
      </c>
      <c r="H10" s="17">
        <v>249460.48932420718</v>
      </c>
      <c r="I10" s="17">
        <v>303801.29282522312</v>
      </c>
      <c r="J10" s="17">
        <v>272912.83225929335</v>
      </c>
      <c r="K10" s="17">
        <v>280927.4325389617</v>
      </c>
      <c r="L10" s="17">
        <v>267246.03814970207</v>
      </c>
      <c r="M10" s="17">
        <v>472321.00165594945</v>
      </c>
      <c r="N10" s="17">
        <v>555364.61785035173</v>
      </c>
      <c r="O10" s="17">
        <v>529556.04690196586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1"/>
      <c r="FT10" s="1"/>
      <c r="FU10" s="1"/>
    </row>
    <row r="11" spans="1:178" ht="15.75" x14ac:dyDescent="0.25">
      <c r="A11" s="18" t="s">
        <v>31</v>
      </c>
      <c r="B11" s="16" t="s">
        <v>3</v>
      </c>
      <c r="C11" s="17">
        <v>395905.82489653834</v>
      </c>
      <c r="D11" s="17">
        <v>344917.78402784257</v>
      </c>
      <c r="E11" s="17">
        <v>478435.88788623194</v>
      </c>
      <c r="F11" s="17">
        <v>627236.04464690119</v>
      </c>
      <c r="G11" s="17">
        <v>821457.88808958384</v>
      </c>
      <c r="H11" s="17">
        <v>760355.80671797204</v>
      </c>
      <c r="I11" s="17">
        <v>720779.06104706915</v>
      </c>
      <c r="J11" s="17">
        <v>668548.57565236394</v>
      </c>
      <c r="K11" s="17">
        <v>696002.6371081901</v>
      </c>
      <c r="L11" s="17">
        <v>773367.57005794486</v>
      </c>
      <c r="M11" s="17">
        <v>825883.5517743344</v>
      </c>
      <c r="N11" s="17">
        <v>899902.55593469797</v>
      </c>
      <c r="O11" s="17">
        <v>987425.39796013921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1"/>
      <c r="FT11" s="1"/>
      <c r="FU11" s="1"/>
    </row>
    <row r="12" spans="1:178" s="28" customFormat="1" ht="15.75" x14ac:dyDescent="0.25">
      <c r="A12" s="22"/>
      <c r="B12" s="23" t="s">
        <v>28</v>
      </c>
      <c r="C12" s="24">
        <f>C6+C11</f>
        <v>7360297.4649593448</v>
      </c>
      <c r="D12" s="24">
        <f t="shared" ref="D12:N12" si="2">D6+D11</f>
        <v>6892980.2046190733</v>
      </c>
      <c r="E12" s="24">
        <f t="shared" si="2"/>
        <v>7511233.9382207468</v>
      </c>
      <c r="F12" s="24">
        <f t="shared" si="2"/>
        <v>7992306.6699380232</v>
      </c>
      <c r="G12" s="24">
        <f t="shared" si="2"/>
        <v>7385018.0139203174</v>
      </c>
      <c r="H12" s="24">
        <f t="shared" si="2"/>
        <v>7525618.4746694518</v>
      </c>
      <c r="I12" s="24">
        <f t="shared" si="2"/>
        <v>9090286.1753235087</v>
      </c>
      <c r="J12" s="24">
        <f t="shared" si="2"/>
        <v>8693301.6335131917</v>
      </c>
      <c r="K12" s="24">
        <f t="shared" si="2"/>
        <v>10435573.653282925</v>
      </c>
      <c r="L12" s="24">
        <f t="shared" si="2"/>
        <v>11754172.013043592</v>
      </c>
      <c r="M12" s="24">
        <f t="shared" si="2"/>
        <v>12408108.869058687</v>
      </c>
      <c r="N12" s="24">
        <f t="shared" si="2"/>
        <v>12865414.87985529</v>
      </c>
      <c r="O12" s="24">
        <f t="shared" ref="O12" si="3">O6+O11</f>
        <v>12736102.442385612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7"/>
      <c r="FT12" s="27"/>
      <c r="FU12" s="27"/>
    </row>
    <row r="13" spans="1:178" s="1" customFormat="1" ht="15.75" x14ac:dyDescent="0.25">
      <c r="A13" s="13" t="s">
        <v>32</v>
      </c>
      <c r="B13" s="14" t="s">
        <v>4</v>
      </c>
      <c r="C13" s="17">
        <v>8343501.2574879741</v>
      </c>
      <c r="D13" s="17">
        <v>8778246.9163748343</v>
      </c>
      <c r="E13" s="17">
        <v>9081836.9866297245</v>
      </c>
      <c r="F13" s="17">
        <v>9019470.2557506841</v>
      </c>
      <c r="G13" s="17">
        <v>11302091.542521834</v>
      </c>
      <c r="H13" s="17">
        <v>14887347.207275804</v>
      </c>
      <c r="I13" s="17">
        <v>15068955.558919359</v>
      </c>
      <c r="J13" s="17">
        <v>16013984.212128621</v>
      </c>
      <c r="K13" s="17">
        <v>14873270.507553607</v>
      </c>
      <c r="L13" s="17">
        <v>14751905.388473909</v>
      </c>
      <c r="M13" s="17">
        <v>16504185.209122211</v>
      </c>
      <c r="N13" s="17">
        <v>16843188.751195058</v>
      </c>
      <c r="O13" s="17">
        <v>18095686.548660424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V13" s="2"/>
    </row>
    <row r="14" spans="1:178" ht="30" x14ac:dyDescent="0.25">
      <c r="A14" s="18" t="s">
        <v>33</v>
      </c>
      <c r="B14" s="16" t="s">
        <v>5</v>
      </c>
      <c r="C14" s="17">
        <v>719384.2459188709</v>
      </c>
      <c r="D14" s="17">
        <v>694460.79733332968</v>
      </c>
      <c r="E14" s="17">
        <v>705974.04097551061</v>
      </c>
      <c r="F14" s="17">
        <v>781504.04509267723</v>
      </c>
      <c r="G14" s="17">
        <v>871824.46963020344</v>
      </c>
      <c r="H14" s="17">
        <v>719491.64386885101</v>
      </c>
      <c r="I14" s="17">
        <v>866991.56978523661</v>
      </c>
      <c r="J14" s="17">
        <v>943425.64374147146</v>
      </c>
      <c r="K14" s="17">
        <v>1069525.6424495298</v>
      </c>
      <c r="L14" s="17">
        <v>1188439.3622746537</v>
      </c>
      <c r="M14" s="17">
        <v>1288203.4741027278</v>
      </c>
      <c r="N14" s="17">
        <v>1344412.4744095961</v>
      </c>
      <c r="O14" s="17">
        <v>1407569.4759195442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3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3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3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1"/>
      <c r="FT14" s="1"/>
      <c r="FU14" s="1"/>
    </row>
    <row r="15" spans="1:178" ht="15.75" x14ac:dyDescent="0.25">
      <c r="A15" s="18" t="s">
        <v>34</v>
      </c>
      <c r="B15" s="16" t="s">
        <v>6</v>
      </c>
      <c r="C15" s="17">
        <v>4801597.7839072272</v>
      </c>
      <c r="D15" s="17">
        <v>4516224.3448872641</v>
      </c>
      <c r="E15" s="17">
        <v>5042356.9033279298</v>
      </c>
      <c r="F15" s="17">
        <v>5065439.618941132</v>
      </c>
      <c r="G15" s="17">
        <v>5210481.4798124069</v>
      </c>
      <c r="H15" s="17">
        <v>5203669.1517969631</v>
      </c>
      <c r="I15" s="17">
        <v>5387818.4246860538</v>
      </c>
      <c r="J15" s="17">
        <v>5794779.4331093077</v>
      </c>
      <c r="K15" s="17">
        <v>5693694.0518238544</v>
      </c>
      <c r="L15" s="17">
        <v>5384702.6244663242</v>
      </c>
      <c r="M15" s="17">
        <v>6136728.8327918313</v>
      </c>
      <c r="N15" s="17">
        <v>6602924.1139453482</v>
      </c>
      <c r="O15" s="17">
        <v>7141302.7004430071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3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3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3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1"/>
      <c r="FT15" s="1"/>
      <c r="FU15" s="1"/>
    </row>
    <row r="16" spans="1:178" s="28" customFormat="1" ht="15.75" x14ac:dyDescent="0.25">
      <c r="A16" s="22"/>
      <c r="B16" s="23" t="s">
        <v>29</v>
      </c>
      <c r="C16" s="24">
        <f>+C13+C14+C15</f>
        <v>13864483.287314072</v>
      </c>
      <c r="D16" s="24">
        <f t="shared" ref="D16:I16" si="4">+D13+D14+D15</f>
        <v>13988932.058595428</v>
      </c>
      <c r="E16" s="24">
        <f t="shared" si="4"/>
        <v>14830167.930933166</v>
      </c>
      <c r="F16" s="24">
        <f t="shared" si="4"/>
        <v>14866413.919784494</v>
      </c>
      <c r="G16" s="24">
        <f t="shared" si="4"/>
        <v>17384397.491964445</v>
      </c>
      <c r="H16" s="24">
        <f t="shared" si="4"/>
        <v>20810508.002941616</v>
      </c>
      <c r="I16" s="24">
        <f t="shared" si="4"/>
        <v>21323765.553390652</v>
      </c>
      <c r="J16" s="24">
        <f t="shared" ref="J16:K16" si="5">+J13+J14+J15</f>
        <v>22752189.288979396</v>
      </c>
      <c r="K16" s="24">
        <f t="shared" si="5"/>
        <v>21636490.20182699</v>
      </c>
      <c r="L16" s="24">
        <f t="shared" ref="L16:N16" si="6">+L13+L14+L15</f>
        <v>21325047.37521489</v>
      </c>
      <c r="M16" s="24">
        <f t="shared" si="6"/>
        <v>23929117.51601677</v>
      </c>
      <c r="N16" s="24">
        <f t="shared" si="6"/>
        <v>24790525.339550003</v>
      </c>
      <c r="O16" s="24">
        <f t="shared" ref="O16" si="7">+O13+O14+O15</f>
        <v>26644558.725022975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5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5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5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7"/>
      <c r="FT16" s="27"/>
      <c r="FU16" s="27"/>
    </row>
    <row r="17" spans="1:178" s="27" customFormat="1" ht="30" x14ac:dyDescent="0.25">
      <c r="A17" s="29" t="s">
        <v>35</v>
      </c>
      <c r="B17" s="34" t="s">
        <v>7</v>
      </c>
      <c r="C17" s="31">
        <f>C18+C19</f>
        <v>5794547.0999939172</v>
      </c>
      <c r="D17" s="31">
        <f t="shared" ref="D17:I17" si="8">D18+D19</f>
        <v>6166059.7775286818</v>
      </c>
      <c r="E17" s="31">
        <f t="shared" si="8"/>
        <v>6784889.794866791</v>
      </c>
      <c r="F17" s="31">
        <f t="shared" si="8"/>
        <v>7209469.8915575091</v>
      </c>
      <c r="G17" s="31">
        <f t="shared" si="8"/>
        <v>7372682.4663601648</v>
      </c>
      <c r="H17" s="31">
        <f t="shared" si="8"/>
        <v>8156100.2977815578</v>
      </c>
      <c r="I17" s="31">
        <f t="shared" si="8"/>
        <v>9176950.9269641601</v>
      </c>
      <c r="J17" s="31">
        <f t="shared" ref="J17:K17" si="9">J18+J19</f>
        <v>10556854.182117753</v>
      </c>
      <c r="K17" s="31">
        <f t="shared" si="9"/>
        <v>11180187.390868409</v>
      </c>
      <c r="L17" s="31">
        <f t="shared" ref="L17:N17" si="10">L18+L19</f>
        <v>8176967.0253262324</v>
      </c>
      <c r="M17" s="31">
        <f t="shared" si="10"/>
        <v>9827740.7099655233</v>
      </c>
      <c r="N17" s="31">
        <f t="shared" si="10"/>
        <v>10552382.771343941</v>
      </c>
      <c r="O17" s="31">
        <f t="shared" ref="O17" si="11">O18+O19</f>
        <v>10930455.896261107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V17" s="28"/>
    </row>
    <row r="18" spans="1:178" ht="15.75" x14ac:dyDescent="0.25">
      <c r="A18" s="15">
        <v>6.1</v>
      </c>
      <c r="B18" s="16" t="s">
        <v>8</v>
      </c>
      <c r="C18" s="17">
        <v>4752139.8395325374</v>
      </c>
      <c r="D18" s="17">
        <v>5112105.9807072068</v>
      </c>
      <c r="E18" s="17">
        <v>5736688.6251683068</v>
      </c>
      <c r="F18" s="17">
        <v>6182797.9873534581</v>
      </c>
      <c r="G18" s="17">
        <v>6326607.4670306779</v>
      </c>
      <c r="H18" s="17">
        <v>7054666.4664543159</v>
      </c>
      <c r="I18" s="17">
        <v>7915105.02769899</v>
      </c>
      <c r="J18" s="17">
        <v>9129946.3761900365</v>
      </c>
      <c r="K18" s="17">
        <v>9737042.4888849873</v>
      </c>
      <c r="L18" s="17">
        <v>7595774.9550726078</v>
      </c>
      <c r="M18" s="17">
        <v>8912098.6109655481</v>
      </c>
      <c r="N18" s="17">
        <v>9550665.8499434814</v>
      </c>
      <c r="O18" s="17">
        <v>9859201.5163071305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1"/>
      <c r="FT18" s="1"/>
      <c r="FU18" s="1"/>
    </row>
    <row r="19" spans="1:178" ht="15.75" x14ac:dyDescent="0.25">
      <c r="A19" s="15">
        <v>6.2</v>
      </c>
      <c r="B19" s="16" t="s">
        <v>9</v>
      </c>
      <c r="C19" s="17">
        <v>1042407.26046138</v>
      </c>
      <c r="D19" s="17">
        <v>1053953.7968214748</v>
      </c>
      <c r="E19" s="17">
        <v>1048201.1696984844</v>
      </c>
      <c r="F19" s="17">
        <v>1026671.9042040505</v>
      </c>
      <c r="G19" s="17">
        <v>1046074.9993294869</v>
      </c>
      <c r="H19" s="17">
        <v>1101433.8313272416</v>
      </c>
      <c r="I19" s="17">
        <v>1261845.8992651694</v>
      </c>
      <c r="J19" s="17">
        <v>1426907.8059277155</v>
      </c>
      <c r="K19" s="17">
        <v>1443144.9019834218</v>
      </c>
      <c r="L19" s="17">
        <v>581192.07025362435</v>
      </c>
      <c r="M19" s="17">
        <v>915642.09899997443</v>
      </c>
      <c r="N19" s="17">
        <v>1001716.9214004603</v>
      </c>
      <c r="O19" s="17">
        <v>1071254.3799539767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1"/>
      <c r="FT19" s="1"/>
      <c r="FU19" s="1"/>
    </row>
    <row r="20" spans="1:178" s="27" customFormat="1" ht="45" x14ac:dyDescent="0.25">
      <c r="A20" s="35" t="s">
        <v>36</v>
      </c>
      <c r="B20" s="36" t="s">
        <v>10</v>
      </c>
      <c r="C20" s="31">
        <f>SUM(C21:C27)</f>
        <v>2940286.2670095195</v>
      </c>
      <c r="D20" s="31">
        <f t="shared" ref="D20:N20" si="12">SUM(D21:D27)</f>
        <v>3203295.3373199198</v>
      </c>
      <c r="E20" s="31">
        <f t="shared" si="12"/>
        <v>3449628.3863554201</v>
      </c>
      <c r="F20" s="31">
        <f t="shared" si="12"/>
        <v>3802259.3818688062</v>
      </c>
      <c r="G20" s="31">
        <f t="shared" si="12"/>
        <v>4499029.6864877641</v>
      </c>
      <c r="H20" s="31">
        <f t="shared" si="12"/>
        <v>4623308.8573331479</v>
      </c>
      <c r="I20" s="31">
        <f t="shared" si="12"/>
        <v>4752264.2584479488</v>
      </c>
      <c r="J20" s="31">
        <f t="shared" si="12"/>
        <v>4990025.3247282887</v>
      </c>
      <c r="K20" s="31">
        <f t="shared" si="12"/>
        <v>6042576.9028351493</v>
      </c>
      <c r="L20" s="31">
        <f t="shared" si="12"/>
        <v>5683429.784703508</v>
      </c>
      <c r="M20" s="31">
        <f t="shared" si="12"/>
        <v>5873367.8088395474</v>
      </c>
      <c r="N20" s="31">
        <f t="shared" si="12"/>
        <v>6266792.0176840993</v>
      </c>
      <c r="O20" s="31">
        <f t="shared" ref="O20" si="13">SUM(O21:O27)</f>
        <v>6605269.9249484921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V20" s="28"/>
    </row>
    <row r="21" spans="1:178" ht="15.75" x14ac:dyDescent="0.25">
      <c r="A21" s="15">
        <v>7.1</v>
      </c>
      <c r="B21" s="16" t="s">
        <v>11</v>
      </c>
      <c r="C21" s="17">
        <v>157682.53690188372</v>
      </c>
      <c r="D21" s="17">
        <v>172832.5030524155</v>
      </c>
      <c r="E21" s="17">
        <v>158329</v>
      </c>
      <c r="F21" s="17">
        <v>165592</v>
      </c>
      <c r="G21" s="17">
        <v>211704</v>
      </c>
      <c r="H21" s="17">
        <v>125784.99999999999</v>
      </c>
      <c r="I21" s="17">
        <v>143921</v>
      </c>
      <c r="J21" s="17">
        <v>139457</v>
      </c>
      <c r="K21" s="17">
        <v>170624</v>
      </c>
      <c r="L21" s="17">
        <v>105185.99999999999</v>
      </c>
      <c r="M21" s="17">
        <v>149293</v>
      </c>
      <c r="N21" s="17">
        <v>170179.56807313266</v>
      </c>
      <c r="O21" s="17">
        <v>180930.53613951601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1"/>
      <c r="FT21" s="1"/>
      <c r="FU21" s="1"/>
    </row>
    <row r="22" spans="1:178" ht="15.75" x14ac:dyDescent="0.25">
      <c r="A22" s="15">
        <v>7.2</v>
      </c>
      <c r="B22" s="16" t="s">
        <v>12</v>
      </c>
      <c r="C22" s="17">
        <v>1996702.5986694277</v>
      </c>
      <c r="D22" s="17">
        <v>2189848.7260340825</v>
      </c>
      <c r="E22" s="17">
        <v>2369791.5671468484</v>
      </c>
      <c r="F22" s="17">
        <v>2663805.353540313</v>
      </c>
      <c r="G22" s="17">
        <v>3075329.4943033918</v>
      </c>
      <c r="H22" s="17">
        <v>3301694.7561063762</v>
      </c>
      <c r="I22" s="17">
        <v>3533695.1003609328</v>
      </c>
      <c r="J22" s="17">
        <v>3779479.4077356756</v>
      </c>
      <c r="K22" s="17">
        <v>4689774.679197656</v>
      </c>
      <c r="L22" s="17">
        <v>4608906.6563669601</v>
      </c>
      <c r="M22" s="17">
        <v>4704049.9608062468</v>
      </c>
      <c r="N22" s="17">
        <v>4912938.5689233113</v>
      </c>
      <c r="O22" s="17">
        <v>5171753.8271862809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1"/>
      <c r="FT22" s="1"/>
      <c r="FU22" s="1"/>
    </row>
    <row r="23" spans="1:178" ht="15.75" x14ac:dyDescent="0.25">
      <c r="A23" s="15">
        <v>7.3</v>
      </c>
      <c r="B23" s="16" t="s">
        <v>13</v>
      </c>
      <c r="C23" s="17">
        <v>24468.333551602864</v>
      </c>
      <c r="D23" s="17">
        <v>21898.892896842546</v>
      </c>
      <c r="E23" s="17">
        <v>10324.787397843385</v>
      </c>
      <c r="F23" s="17">
        <v>11189.383712191044</v>
      </c>
      <c r="G23" s="17">
        <v>9496.5409660205296</v>
      </c>
      <c r="H23" s="17">
        <v>15862.307173740883</v>
      </c>
      <c r="I23" s="17">
        <v>17916.09590162419</v>
      </c>
      <c r="J23" s="17">
        <v>25046.312680961171</v>
      </c>
      <c r="K23" s="17">
        <v>22648.1752666539</v>
      </c>
      <c r="L23" s="17">
        <v>20668.405854861732</v>
      </c>
      <c r="M23" s="17">
        <v>25607.136357893847</v>
      </c>
      <c r="N23" s="17">
        <v>27072.425867775441</v>
      </c>
      <c r="O23" s="17">
        <v>29371.739224830919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1"/>
      <c r="FT23" s="1"/>
      <c r="FU23" s="1"/>
    </row>
    <row r="24" spans="1:178" ht="15.75" x14ac:dyDescent="0.25">
      <c r="A24" s="15">
        <v>7.4</v>
      </c>
      <c r="B24" s="16" t="s">
        <v>14</v>
      </c>
      <c r="C24" s="17">
        <v>33978.062232207383</v>
      </c>
      <c r="D24" s="17">
        <v>58621.092505905246</v>
      </c>
      <c r="E24" s="17">
        <v>22387.240738981505</v>
      </c>
      <c r="F24" s="17">
        <v>52563.70768307196</v>
      </c>
      <c r="G24" s="17">
        <v>127562.05248160625</v>
      </c>
      <c r="H24" s="17">
        <v>139821.9265370628</v>
      </c>
      <c r="I24" s="17">
        <v>146768.30676578148</v>
      </c>
      <c r="J24" s="17">
        <v>72748.54914450724</v>
      </c>
      <c r="K24" s="17">
        <v>125451.87955756014</v>
      </c>
      <c r="L24" s="17">
        <v>2793.222968259448</v>
      </c>
      <c r="M24" s="17">
        <v>-2352.1067834091373</v>
      </c>
      <c r="N24" s="17">
        <v>5981.0934875681996</v>
      </c>
      <c r="O24" s="17">
        <v>5403.4068946551415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1"/>
      <c r="FT24" s="1"/>
      <c r="FU24" s="1"/>
    </row>
    <row r="25" spans="1:178" ht="15.75" x14ac:dyDescent="0.25">
      <c r="A25" s="15">
        <v>7.5</v>
      </c>
      <c r="B25" s="16" t="s">
        <v>15</v>
      </c>
      <c r="C25" s="17">
        <v>42927.456263092085</v>
      </c>
      <c r="D25" s="17">
        <v>34427.457991318108</v>
      </c>
      <c r="E25" s="17">
        <v>33282.6457240702</v>
      </c>
      <c r="F25" s="17">
        <v>40903.253027811203</v>
      </c>
      <c r="G25" s="17">
        <v>42102.972497954725</v>
      </c>
      <c r="H25" s="17">
        <v>70257.374435893435</v>
      </c>
      <c r="I25" s="17">
        <v>73158.749734959114</v>
      </c>
      <c r="J25" s="17">
        <v>81257.67415183103</v>
      </c>
      <c r="K25" s="17">
        <v>82369.560397460489</v>
      </c>
      <c r="L25" s="17">
        <v>41507.743115278005</v>
      </c>
      <c r="M25" s="17">
        <v>57499.777540603623</v>
      </c>
      <c r="N25" s="17">
        <v>62961.408097730877</v>
      </c>
      <c r="O25" s="17">
        <v>65455.146940094746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1"/>
      <c r="FT25" s="1"/>
      <c r="FU25" s="1"/>
    </row>
    <row r="26" spans="1:178" ht="15.75" x14ac:dyDescent="0.25">
      <c r="A26" s="15">
        <v>7.6</v>
      </c>
      <c r="B26" s="16" t="s">
        <v>16</v>
      </c>
      <c r="C26" s="17">
        <v>23663.989158811095</v>
      </c>
      <c r="D26" s="17">
        <v>25210.772523202977</v>
      </c>
      <c r="E26" s="17">
        <v>25130.074711179404</v>
      </c>
      <c r="F26" s="17">
        <v>26055.309190397315</v>
      </c>
      <c r="G26" s="17">
        <v>25827.660090325895</v>
      </c>
      <c r="H26" s="17">
        <v>25161.127324949241</v>
      </c>
      <c r="I26" s="17">
        <v>25596.198107006439</v>
      </c>
      <c r="J26" s="17">
        <v>102031.0093387252</v>
      </c>
      <c r="K26" s="17">
        <v>94671.410732852193</v>
      </c>
      <c r="L26" s="17">
        <v>90627.121061541839</v>
      </c>
      <c r="M26" s="17">
        <v>90165.432936753044</v>
      </c>
      <c r="N26" s="17">
        <v>106182.10299786465</v>
      </c>
      <c r="O26" s="17">
        <v>107866.60206382257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1"/>
      <c r="FT26" s="1"/>
      <c r="FU26" s="1"/>
    </row>
    <row r="27" spans="1:178" ht="30" x14ac:dyDescent="0.25">
      <c r="A27" s="15">
        <v>7.7</v>
      </c>
      <c r="B27" s="16" t="s">
        <v>17</v>
      </c>
      <c r="C27" s="17">
        <v>660863.29023249494</v>
      </c>
      <c r="D27" s="17">
        <v>700455.89231615292</v>
      </c>
      <c r="E27" s="17">
        <v>830383.07063649734</v>
      </c>
      <c r="F27" s="17">
        <v>842150.37471502181</v>
      </c>
      <c r="G27" s="17">
        <v>1007006.9661484656</v>
      </c>
      <c r="H27" s="17">
        <v>944726.36575512588</v>
      </c>
      <c r="I27" s="17">
        <v>811208.80757764447</v>
      </c>
      <c r="J27" s="17">
        <v>790005.3716765882</v>
      </c>
      <c r="K27" s="17">
        <v>857037.19768296648</v>
      </c>
      <c r="L27" s="17">
        <v>813740.63533660537</v>
      </c>
      <c r="M27" s="17">
        <v>849104.60798145854</v>
      </c>
      <c r="N27" s="17">
        <v>981476.85023671552</v>
      </c>
      <c r="O27" s="17">
        <v>1044488.6664992922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1"/>
      <c r="FT27" s="1"/>
      <c r="FU27" s="1"/>
    </row>
    <row r="28" spans="1:178" ht="15.75" x14ac:dyDescent="0.25">
      <c r="A28" s="18" t="s">
        <v>37</v>
      </c>
      <c r="B28" s="16" t="s">
        <v>18</v>
      </c>
      <c r="C28" s="17">
        <v>2833927.1554829152</v>
      </c>
      <c r="D28" s="17">
        <v>3114741.6633990756</v>
      </c>
      <c r="E28" s="17">
        <v>3416594.6460934561</v>
      </c>
      <c r="F28" s="17">
        <v>3909744</v>
      </c>
      <c r="G28" s="17">
        <v>4451354</v>
      </c>
      <c r="H28" s="17">
        <v>4714268</v>
      </c>
      <c r="I28" s="17">
        <v>4632324.9605117682</v>
      </c>
      <c r="J28" s="17">
        <v>4836354</v>
      </c>
      <c r="K28" s="17">
        <v>4902554</v>
      </c>
      <c r="L28" s="17">
        <v>5506616</v>
      </c>
      <c r="M28" s="17">
        <v>5393930</v>
      </c>
      <c r="N28" s="17">
        <v>6170895.6272094063</v>
      </c>
      <c r="O28" s="17">
        <v>6719608.8402959472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1"/>
      <c r="FT28" s="1"/>
      <c r="FU28" s="1"/>
    </row>
    <row r="29" spans="1:178" ht="30" x14ac:dyDescent="0.25">
      <c r="A29" s="18" t="s">
        <v>38</v>
      </c>
      <c r="B29" s="16" t="s">
        <v>19</v>
      </c>
      <c r="C29" s="17">
        <v>13359757.515891844</v>
      </c>
      <c r="D29" s="17">
        <v>15114598.45266542</v>
      </c>
      <c r="E29" s="17">
        <v>17056282.799804579</v>
      </c>
      <c r="F29" s="21">
        <v>17789698.711944889</v>
      </c>
      <c r="G29" s="17">
        <v>20782685.096594501</v>
      </c>
      <c r="H29" s="17">
        <v>23617873.968196053</v>
      </c>
      <c r="I29" s="17">
        <v>24099764.121638849</v>
      </c>
      <c r="J29" s="17">
        <v>26143276.630096622</v>
      </c>
      <c r="K29" s="17">
        <v>28806384.313224036</v>
      </c>
      <c r="L29" s="17">
        <v>28922207.750227228</v>
      </c>
      <c r="M29" s="17">
        <v>32104132.717589557</v>
      </c>
      <c r="N29" s="17">
        <v>35481416.201828264</v>
      </c>
      <c r="O29" s="17">
        <v>39205149.582330629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1"/>
      <c r="FT29" s="1"/>
      <c r="FU29" s="1"/>
    </row>
    <row r="30" spans="1:178" ht="15.75" x14ac:dyDescent="0.25">
      <c r="A30" s="18" t="s">
        <v>39</v>
      </c>
      <c r="B30" s="16" t="s">
        <v>54</v>
      </c>
      <c r="C30" s="17">
        <v>1148694.932827201</v>
      </c>
      <c r="D30" s="17">
        <v>1284481.0307749351</v>
      </c>
      <c r="E30" s="17">
        <v>1378127.2473210457</v>
      </c>
      <c r="F30" s="17">
        <v>1454395.4141324514</v>
      </c>
      <c r="G30" s="17">
        <v>1509793.6384097764</v>
      </c>
      <c r="H30" s="17">
        <v>1544345.6187508204</v>
      </c>
      <c r="I30" s="17">
        <v>1650552.4543211064</v>
      </c>
      <c r="J30" s="17">
        <v>1973208.0473480092</v>
      </c>
      <c r="K30" s="17">
        <v>2105575.2098658299</v>
      </c>
      <c r="L30" s="17">
        <v>2052629.0235781027</v>
      </c>
      <c r="M30" s="17">
        <v>2077581.4554790522</v>
      </c>
      <c r="N30" s="17">
        <v>2387152.9065918666</v>
      </c>
      <c r="O30" s="17">
        <v>2638831.5220234902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1"/>
      <c r="FT30" s="1"/>
      <c r="FU30" s="1"/>
    </row>
    <row r="31" spans="1:178" ht="15.75" x14ac:dyDescent="0.25">
      <c r="A31" s="18" t="s">
        <v>40</v>
      </c>
      <c r="B31" s="16" t="s">
        <v>20</v>
      </c>
      <c r="C31" s="17">
        <v>2813609.4630732336</v>
      </c>
      <c r="D31" s="17">
        <v>3099121.7501390139</v>
      </c>
      <c r="E31" s="17">
        <v>3321235.6731587197</v>
      </c>
      <c r="F31" s="17">
        <v>3655586.2309297305</v>
      </c>
      <c r="G31" s="17">
        <v>4007862.7614147486</v>
      </c>
      <c r="H31" s="17">
        <v>4489567.7182820803</v>
      </c>
      <c r="I31" s="17">
        <v>4844480.40053875</v>
      </c>
      <c r="J31" s="17">
        <v>5079792.2235395946</v>
      </c>
      <c r="K31" s="17">
        <v>5727787.5977649186</v>
      </c>
      <c r="L31" s="17">
        <v>4490527.1554580051</v>
      </c>
      <c r="M31" s="17">
        <v>5234325.20861354</v>
      </c>
      <c r="N31" s="17">
        <v>5624559.1718011275</v>
      </c>
      <c r="O31" s="17">
        <v>6087578.0222507687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1"/>
      <c r="FT31" s="1"/>
      <c r="FU31" s="1"/>
    </row>
    <row r="32" spans="1:178" s="28" customFormat="1" ht="15.75" x14ac:dyDescent="0.25">
      <c r="A32" s="22"/>
      <c r="B32" s="23" t="s">
        <v>30</v>
      </c>
      <c r="C32" s="24">
        <f>C17+C20+C28+C29+C30+C31</f>
        <v>28890822.43427863</v>
      </c>
      <c r="D32" s="24">
        <f t="shared" ref="D32:G32" si="14">D17+D20+D28+D29+D30+D31</f>
        <v>31982298.011827048</v>
      </c>
      <c r="E32" s="24">
        <f t="shared" si="14"/>
        <v>35406758.547600016</v>
      </c>
      <c r="F32" s="24">
        <f t="shared" si="14"/>
        <v>37821153.630433388</v>
      </c>
      <c r="G32" s="24">
        <f t="shared" si="14"/>
        <v>42623407.649266958</v>
      </c>
      <c r="H32" s="24">
        <f t="shared" ref="H32:I32" si="15">H17+H20+H28+H29+H30+H31</f>
        <v>47145464.460343659</v>
      </c>
      <c r="I32" s="24">
        <f t="shared" si="15"/>
        <v>49156337.122422583</v>
      </c>
      <c r="J32" s="24">
        <f t="shared" ref="J32:K32" si="16">J17+J20+J28+J29+J30+J31</f>
        <v>53579510.407830268</v>
      </c>
      <c r="K32" s="24">
        <f t="shared" si="16"/>
        <v>58765065.414558336</v>
      </c>
      <c r="L32" s="24">
        <f t="shared" ref="L32:M32" si="17">L17+L20+L28+L29+L30+L31</f>
        <v>54832376.739293076</v>
      </c>
      <c r="M32" s="24">
        <f t="shared" si="17"/>
        <v>60511077.900487222</v>
      </c>
      <c r="N32" s="24">
        <f t="shared" ref="N32" si="18">N17+N20+N28+N29+N30+N31</f>
        <v>66483198.696458712</v>
      </c>
      <c r="O32" s="24">
        <f t="shared" ref="O32" si="19">O17+O20+O28+O29+O30+O31</f>
        <v>72186893.788110435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7"/>
      <c r="FT32" s="27"/>
      <c r="FU32" s="27"/>
    </row>
    <row r="33" spans="1:178" s="27" customFormat="1" ht="15.75" x14ac:dyDescent="0.25">
      <c r="A33" s="29" t="s">
        <v>27</v>
      </c>
      <c r="B33" s="30" t="s">
        <v>51</v>
      </c>
      <c r="C33" s="31">
        <f t="shared" ref="C33:G33" si="20">C6+C11+C13+C14+C15+C17+C20+C28+C29+C30+C31</f>
        <v>50115603.186552048</v>
      </c>
      <c r="D33" s="31">
        <f t="shared" si="20"/>
        <v>52864210.27504155</v>
      </c>
      <c r="E33" s="31">
        <f t="shared" si="20"/>
        <v>57748160.416753925</v>
      </c>
      <c r="F33" s="31">
        <f t="shared" si="20"/>
        <v>60679874.220155902</v>
      </c>
      <c r="G33" s="31">
        <f t="shared" si="20"/>
        <v>67392823.155151725</v>
      </c>
      <c r="H33" s="31">
        <f t="shared" ref="H33:I33" si="21">H6+H11+H13+H14+H15+H17+H20+H28+H29+H30+H31</f>
        <v>75481590.937954724</v>
      </c>
      <c r="I33" s="31">
        <f t="shared" si="21"/>
        <v>79570388.851136744</v>
      </c>
      <c r="J33" s="31">
        <f t="shared" ref="J33:K33" si="22">J6+J11+J13+J14+J15+J17+J20+J28+J29+J30+J31</f>
        <v>85025001.330322847</v>
      </c>
      <c r="K33" s="31">
        <f t="shared" si="22"/>
        <v>90837129.269668251</v>
      </c>
      <c r="L33" s="31">
        <f t="shared" ref="L33:M33" si="23">L6+L11+L13+L14+L15+L17+L20+L28+L29+L30+L31</f>
        <v>87911596.127551556</v>
      </c>
      <c r="M33" s="31">
        <f t="shared" si="23"/>
        <v>96848304.285562679</v>
      </c>
      <c r="N33" s="31">
        <f t="shared" ref="N33" si="24">N6+N11+N13+N14+N15+N17+N20+N28+N29+N30+N31</f>
        <v>104139138.91586399</v>
      </c>
      <c r="O33" s="31">
        <f t="shared" ref="O33" si="25">O6+O11+O13+O14+O15+O17+O20+O28+O29+O30+O31</f>
        <v>111567554.95551902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V33" s="28"/>
    </row>
    <row r="34" spans="1:178" s="28" customFormat="1" ht="15.75" x14ac:dyDescent="0.25">
      <c r="A34" s="32" t="s">
        <v>43</v>
      </c>
      <c r="B34" s="33" t="s">
        <v>25</v>
      </c>
      <c r="C34" s="24">
        <f>GSVA_const!C34</f>
        <v>7019220.6330578076</v>
      </c>
      <c r="D34" s="24">
        <f>GSVA_const!D34</f>
        <v>7456237.7287568636</v>
      </c>
      <c r="E34" s="24">
        <f>GSVA_const!E34</f>
        <v>8045314.5811906196</v>
      </c>
      <c r="F34" s="24">
        <f>GSVA_const!F34</f>
        <v>8492577.4395943973</v>
      </c>
      <c r="G34" s="24">
        <f>GSVA_const!G34</f>
        <v>9514634.9780048411</v>
      </c>
      <c r="H34" s="24">
        <f>GSVA_const!H34</f>
        <v>11393480.589601627</v>
      </c>
      <c r="I34" s="24">
        <f>GSVA_const!I34</f>
        <v>13686518.04160882</v>
      </c>
      <c r="J34" s="24">
        <f>GSVA_const!J34</f>
        <v>14490213.773876412</v>
      </c>
      <c r="K34" s="24">
        <f>GSVA_const!K34</f>
        <v>14544055.306682259</v>
      </c>
      <c r="L34" s="24">
        <f>GSVA_const!L34</f>
        <v>14207128.997338697</v>
      </c>
      <c r="M34" s="24">
        <f>GSVA_const!M34</f>
        <v>15586134.350390045</v>
      </c>
      <c r="N34" s="24">
        <f>GSVA_const!N34</f>
        <v>16577261.061567912</v>
      </c>
      <c r="O34" s="24">
        <f>GSVA_const!O34</f>
        <v>18125165.33596703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</row>
    <row r="35" spans="1:178" s="28" customFormat="1" ht="15.75" x14ac:dyDescent="0.25">
      <c r="A35" s="32" t="s">
        <v>44</v>
      </c>
      <c r="B35" s="33" t="s">
        <v>24</v>
      </c>
      <c r="C35" s="24">
        <f>GSVA_const!C35</f>
        <v>1639604</v>
      </c>
      <c r="D35" s="24">
        <f>GSVA_const!D35</f>
        <v>1665286.7279591653</v>
      </c>
      <c r="E35" s="24">
        <f>GSVA_const!E35</f>
        <v>1799458.7346908476</v>
      </c>
      <c r="F35" s="24">
        <f>GSVA_const!F35</f>
        <v>2044099.625334844</v>
      </c>
      <c r="G35" s="24">
        <f>GSVA_const!G35</f>
        <v>1913109.8164427506</v>
      </c>
      <c r="H35" s="24">
        <f>GSVA_const!H35</f>
        <v>1735661.8561812444</v>
      </c>
      <c r="I35" s="24">
        <f>GSVA_const!I35</f>
        <v>1691180.7263744897</v>
      </c>
      <c r="J35" s="24">
        <f>GSVA_const!J35</f>
        <v>1785065.8472202376</v>
      </c>
      <c r="K35" s="24">
        <f>GSVA_const!K35</f>
        <v>1943213.0853401083</v>
      </c>
      <c r="L35" s="24">
        <f>GSVA_const!L35</f>
        <v>2396118.5073020915</v>
      </c>
      <c r="M35" s="24">
        <f>GSVA_const!M35</f>
        <v>2583468.9632678675</v>
      </c>
      <c r="N35" s="24">
        <f>GSVA_const!N35</f>
        <v>1960733.6280815965</v>
      </c>
      <c r="O35" s="24">
        <f>GSVA_const!O35</f>
        <v>3300177.2363649458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</row>
    <row r="36" spans="1:178" s="28" customFormat="1" ht="15.75" x14ac:dyDescent="0.25">
      <c r="A36" s="32" t="s">
        <v>45</v>
      </c>
      <c r="B36" s="33" t="s">
        <v>63</v>
      </c>
      <c r="C36" s="24">
        <f>C33+C34-C35</f>
        <v>55495219.819609858</v>
      </c>
      <c r="D36" s="24">
        <f t="shared" ref="D36:M36" si="26">D33+D34-D35</f>
        <v>58655161.275839247</v>
      </c>
      <c r="E36" s="24">
        <f t="shared" si="26"/>
        <v>63994016.263253704</v>
      </c>
      <c r="F36" s="24">
        <f t="shared" si="26"/>
        <v>67128352.034415454</v>
      </c>
      <c r="G36" s="24">
        <f t="shared" si="26"/>
        <v>74994348.31671381</v>
      </c>
      <c r="H36" s="24">
        <f t="shared" si="26"/>
        <v>85139409.671375096</v>
      </c>
      <c r="I36" s="24">
        <f t="shared" si="26"/>
        <v>91565726.166371077</v>
      </c>
      <c r="J36" s="24">
        <f t="shared" si="26"/>
        <v>97730149.256979018</v>
      </c>
      <c r="K36" s="24">
        <f t="shared" si="26"/>
        <v>103437971.4910104</v>
      </c>
      <c r="L36" s="24">
        <f t="shared" si="26"/>
        <v>99722606.617588162</v>
      </c>
      <c r="M36" s="24">
        <f t="shared" si="26"/>
        <v>109850969.67268486</v>
      </c>
      <c r="N36" s="24">
        <f t="shared" ref="N36" si="27">N33+N34-N35</f>
        <v>118755666.34935032</v>
      </c>
      <c r="O36" s="24">
        <f t="shared" ref="O36" si="28">O33+O34-O35</f>
        <v>126392543.05512111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</row>
    <row r="37" spans="1:178" s="28" customFormat="1" ht="15.75" x14ac:dyDescent="0.25">
      <c r="A37" s="32" t="s">
        <v>46</v>
      </c>
      <c r="B37" s="33" t="s">
        <v>42</v>
      </c>
      <c r="C37" s="24">
        <f>GSVA_cur!C37</f>
        <v>614820</v>
      </c>
      <c r="D37" s="24">
        <f>GSVA_cur!D37</f>
        <v>621510</v>
      </c>
      <c r="E37" s="24">
        <f>GSVA_cur!E37</f>
        <v>628270</v>
      </c>
      <c r="F37" s="24">
        <f>GSVA_cur!F37</f>
        <v>635100</v>
      </c>
      <c r="G37" s="24">
        <f>GSVA_cur!G37</f>
        <v>642010</v>
      </c>
      <c r="H37" s="24">
        <f>GSVA_cur!H37</f>
        <v>649000</v>
      </c>
      <c r="I37" s="24">
        <f>GSVA_cur!I37</f>
        <v>650570</v>
      </c>
      <c r="J37" s="24">
        <f>GSVA_cur!J37</f>
        <v>655800</v>
      </c>
      <c r="K37" s="24">
        <f>GSVA_cur!K37</f>
        <v>661040</v>
      </c>
      <c r="L37" s="24">
        <f>GSVA_cur!L37</f>
        <v>666270</v>
      </c>
      <c r="M37" s="24">
        <f>GSVA_cur!M37</f>
        <v>670920</v>
      </c>
      <c r="N37" s="24">
        <f>GSVA_cur!N37</f>
        <v>675150</v>
      </c>
      <c r="O37" s="24">
        <f>GSVA_cur!O37</f>
        <v>679390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</row>
    <row r="38" spans="1:178" s="28" customFormat="1" ht="15.75" x14ac:dyDescent="0.25">
      <c r="A38" s="32" t="s">
        <v>47</v>
      </c>
      <c r="B38" s="33" t="s">
        <v>64</v>
      </c>
      <c r="C38" s="24">
        <f>C36/C37*1000</f>
        <v>90262.548094742946</v>
      </c>
      <c r="D38" s="24">
        <f t="shared" ref="D38:M38" si="29">D36/D37*1000</f>
        <v>94375.249434183279</v>
      </c>
      <c r="E38" s="24">
        <f t="shared" si="29"/>
        <v>101857.5075417475</v>
      </c>
      <c r="F38" s="24">
        <f t="shared" si="29"/>
        <v>105697.29496837578</v>
      </c>
      <c r="G38" s="24">
        <f t="shared" si="29"/>
        <v>116811.80716299404</v>
      </c>
      <c r="H38" s="24">
        <f t="shared" si="29"/>
        <v>131185.53108070121</v>
      </c>
      <c r="I38" s="24">
        <f t="shared" si="29"/>
        <v>140746.92372284472</v>
      </c>
      <c r="J38" s="24">
        <f t="shared" si="29"/>
        <v>149024.32030646389</v>
      </c>
      <c r="K38" s="24">
        <f t="shared" si="29"/>
        <v>156477.62842038364</v>
      </c>
      <c r="L38" s="24">
        <f t="shared" si="29"/>
        <v>149672.96534075998</v>
      </c>
      <c r="M38" s="24">
        <f t="shared" si="29"/>
        <v>163731.84533578498</v>
      </c>
      <c r="N38" s="24">
        <f t="shared" ref="N38" si="30">N36/N37*1000</f>
        <v>175895.23268806981</v>
      </c>
      <c r="O38" s="24">
        <f t="shared" ref="O38" si="31">O36/O37*1000</f>
        <v>186038.27412108085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BN38" s="26"/>
      <c r="BO38" s="26"/>
      <c r="BP38" s="26"/>
      <c r="BQ38" s="26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</row>
    <row r="39" spans="1:178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5" max="1048575" man="1"/>
    <brk id="41" max="1048575" man="1"/>
    <brk id="105" max="95" man="1"/>
    <brk id="141" max="1048575" man="1"/>
    <brk id="165" max="1048575" man="1"/>
    <brk id="173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2024-08-16T06:28:13Z</dcterms:modified>
</cp:coreProperties>
</file>