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64D04CAE-C765-42D5-9368-EC9F8F4E01F3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N6" i="1" l="1"/>
  <c r="N12" i="1" s="1"/>
  <c r="N16" i="1"/>
  <c r="N17" i="1"/>
  <c r="N20" i="1"/>
  <c r="N37" i="1"/>
  <c r="N6" i="11"/>
  <c r="N12" i="11"/>
  <c r="N16" i="11"/>
  <c r="N17" i="11"/>
  <c r="N20" i="11"/>
  <c r="N32" i="11" s="1"/>
  <c r="N34" i="11"/>
  <c r="N35" i="11"/>
  <c r="N37" i="11"/>
  <c r="N6" i="12"/>
  <c r="N12" i="12" s="1"/>
  <c r="N16" i="12"/>
  <c r="N17" i="12"/>
  <c r="N20" i="12"/>
  <c r="N34" i="12"/>
  <c r="N35" i="12"/>
  <c r="N37" i="12"/>
  <c r="N6" i="10"/>
  <c r="N12" i="10" s="1"/>
  <c r="N16" i="10"/>
  <c r="N17" i="10"/>
  <c r="N20" i="10"/>
  <c r="N32" i="12" l="1"/>
  <c r="N33" i="11"/>
  <c r="N36" i="11" s="1"/>
  <c r="N32" i="1"/>
  <c r="N33" i="1"/>
  <c r="N36" i="1" s="1"/>
  <c r="N32" i="10"/>
  <c r="N33" i="12"/>
  <c r="N33" i="10"/>
  <c r="N36" i="10" l="1"/>
  <c r="N36" i="12"/>
  <c r="N38" i="1"/>
  <c r="N38" i="11"/>
  <c r="I2" i="1"/>
  <c r="I2" i="11"/>
  <c r="I2" i="12"/>
  <c r="I2" i="10"/>
  <c r="N38" i="12" l="1"/>
  <c r="N38" i="10"/>
  <c r="D34" i="12" l="1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M17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L17" i="11"/>
  <c r="M17" i="11"/>
  <c r="D37" i="1"/>
  <c r="E37" i="1"/>
  <c r="F37" i="1"/>
  <c r="G37" i="1"/>
  <c r="H37" i="1"/>
  <c r="I37" i="1"/>
  <c r="J37" i="1"/>
  <c r="K37" i="1"/>
  <c r="L37" i="1"/>
  <c r="M37" i="1"/>
  <c r="M17" i="1"/>
  <c r="M17" i="10"/>
  <c r="K20" i="1" l="1"/>
  <c r="L20" i="1"/>
  <c r="M20" i="1"/>
  <c r="K20" i="11"/>
  <c r="L20" i="11"/>
  <c r="M20" i="11"/>
  <c r="K20" i="12"/>
  <c r="L20" i="12"/>
  <c r="M20" i="12"/>
  <c r="K20" i="10"/>
  <c r="L20" i="10"/>
  <c r="M20" i="10"/>
  <c r="K16" i="1"/>
  <c r="L16" i="1"/>
  <c r="M16" i="1"/>
  <c r="K16" i="11"/>
  <c r="L16" i="11"/>
  <c r="M16" i="11"/>
  <c r="K16" i="12"/>
  <c r="L16" i="12"/>
  <c r="M16" i="12"/>
  <c r="K16" i="10"/>
  <c r="L16" i="10"/>
  <c r="M16" i="10"/>
  <c r="K6" i="1"/>
  <c r="L6" i="1"/>
  <c r="M6" i="1"/>
  <c r="K6" i="11"/>
  <c r="L6" i="11"/>
  <c r="M6" i="11"/>
  <c r="K6" i="12"/>
  <c r="L6" i="12"/>
  <c r="M6" i="12"/>
  <c r="K6" i="10"/>
  <c r="L6" i="10"/>
  <c r="M6" i="10"/>
  <c r="M32" i="12" l="1"/>
  <c r="L12" i="12"/>
  <c r="K12" i="12"/>
  <c r="M12" i="12"/>
  <c r="M32" i="11"/>
  <c r="M32" i="1"/>
  <c r="K12" i="1"/>
  <c r="M32" i="10"/>
  <c r="M33" i="11"/>
  <c r="L12" i="1"/>
  <c r="L12" i="10"/>
  <c r="M33" i="12"/>
  <c r="K12" i="11"/>
  <c r="M12" i="11"/>
  <c r="L12" i="11"/>
  <c r="M33" i="1"/>
  <c r="M12" i="1"/>
  <c r="M33" i="10"/>
  <c r="M12" i="10"/>
  <c r="K12" i="10"/>
  <c r="M36" i="11" l="1"/>
  <c r="M36" i="12"/>
  <c r="M36" i="1"/>
  <c r="M36" i="10"/>
  <c r="L17" i="1"/>
  <c r="L17" i="12"/>
  <c r="L17" i="10"/>
  <c r="M38" i="11" l="1"/>
  <c r="M38" i="12"/>
  <c r="M38" i="1"/>
  <c r="M38" i="10"/>
  <c r="L32" i="12"/>
  <c r="L33" i="12"/>
  <c r="L32" i="11"/>
  <c r="L33" i="11"/>
  <c r="L32" i="1"/>
  <c r="L33" i="1"/>
  <c r="L32" i="10"/>
  <c r="L33" i="10"/>
  <c r="C37" i="1"/>
  <c r="L36" i="12" l="1"/>
  <c r="L36" i="11"/>
  <c r="L36" i="1"/>
  <c r="L36" i="10"/>
  <c r="L38" i="12" l="1"/>
  <c r="L38" i="11"/>
  <c r="L38" i="1"/>
  <c r="L38" i="10"/>
  <c r="I20" i="1"/>
  <c r="J20" i="1"/>
  <c r="I20" i="11"/>
  <c r="J20" i="11"/>
  <c r="I20" i="12"/>
  <c r="J20" i="12"/>
  <c r="I20" i="10"/>
  <c r="J20" i="10"/>
  <c r="I17" i="1"/>
  <c r="J17" i="1"/>
  <c r="K17" i="1"/>
  <c r="I17" i="11"/>
  <c r="J17" i="11"/>
  <c r="K17" i="11"/>
  <c r="I17" i="12"/>
  <c r="J17" i="12"/>
  <c r="K17" i="12"/>
  <c r="I17" i="10"/>
  <c r="J17" i="10"/>
  <c r="K17" i="10"/>
  <c r="I16" i="1"/>
  <c r="J16" i="1"/>
  <c r="I16" i="11"/>
  <c r="J16" i="11"/>
  <c r="I16" i="12"/>
  <c r="J16" i="12"/>
  <c r="I16" i="10"/>
  <c r="J16" i="10"/>
  <c r="I6" i="1"/>
  <c r="J6" i="1"/>
  <c r="I6" i="11"/>
  <c r="J6" i="11"/>
  <c r="I6" i="12"/>
  <c r="J6" i="12"/>
  <c r="I6" i="10"/>
  <c r="J6" i="10"/>
  <c r="K32" i="12" l="1"/>
  <c r="K33" i="12"/>
  <c r="K32" i="11"/>
  <c r="K33" i="11"/>
  <c r="K32" i="1"/>
  <c r="K33" i="1"/>
  <c r="K32" i="10"/>
  <c r="K33" i="10"/>
  <c r="I12" i="1"/>
  <c r="I12" i="12"/>
  <c r="J32" i="12"/>
  <c r="I32" i="12"/>
  <c r="J12" i="12"/>
  <c r="J33" i="12"/>
  <c r="J32" i="11"/>
  <c r="J33" i="11"/>
  <c r="J12" i="11"/>
  <c r="J32" i="1"/>
  <c r="J12" i="1"/>
  <c r="J33" i="1"/>
  <c r="J32" i="10"/>
  <c r="J33" i="10"/>
  <c r="J12" i="10"/>
  <c r="I33" i="12"/>
  <c r="I32" i="11"/>
  <c r="I12" i="11"/>
  <c r="I33" i="11"/>
  <c r="I32" i="1"/>
  <c r="I33" i="1"/>
  <c r="I32" i="10"/>
  <c r="I12" i="10"/>
  <c r="I33" i="10"/>
  <c r="K36" i="12" l="1"/>
  <c r="J36" i="12"/>
  <c r="I36" i="12"/>
  <c r="I38" i="12" s="1"/>
  <c r="J36" i="11"/>
  <c r="J38" i="11" s="1"/>
  <c r="I36" i="11"/>
  <c r="K36" i="11"/>
  <c r="K38" i="11" s="1"/>
  <c r="K36" i="1"/>
  <c r="K36" i="10"/>
  <c r="J36" i="10"/>
  <c r="I36" i="1"/>
  <c r="J36" i="1"/>
  <c r="I36" i="10"/>
  <c r="K38" i="10" l="1"/>
  <c r="K38" i="12"/>
  <c r="J38" i="12"/>
  <c r="I38" i="11"/>
  <c r="K38" i="1"/>
  <c r="J38" i="10"/>
  <c r="I38" i="1"/>
  <c r="J38" i="1"/>
  <c r="I38" i="10"/>
  <c r="H20" i="1" l="1"/>
  <c r="H20" i="11"/>
  <c r="H20" i="12"/>
  <c r="H20" i="10"/>
  <c r="H17" i="1"/>
  <c r="H17" i="11"/>
  <c r="H17" i="12"/>
  <c r="H17" i="10"/>
  <c r="H16" i="1"/>
  <c r="H16" i="11"/>
  <c r="H16" i="12"/>
  <c r="H16" i="10"/>
  <c r="H6" i="1"/>
  <c r="H6" i="11"/>
  <c r="H6" i="12"/>
  <c r="H6" i="10"/>
  <c r="H12" i="11" l="1"/>
  <c r="H12" i="10"/>
  <c r="H32" i="12"/>
  <c r="H33" i="12"/>
  <c r="H12" i="12"/>
  <c r="H32" i="11"/>
  <c r="H33" i="11"/>
  <c r="H32" i="1"/>
  <c r="H33" i="1"/>
  <c r="H12" i="1"/>
  <c r="H32" i="10"/>
  <c r="H33" i="10"/>
  <c r="G6" i="1"/>
  <c r="G16" i="1"/>
  <c r="G17" i="1"/>
  <c r="G20" i="1"/>
  <c r="G6" i="11"/>
  <c r="G16" i="11"/>
  <c r="G17" i="11"/>
  <c r="G20" i="11"/>
  <c r="G6" i="12"/>
  <c r="G16" i="12"/>
  <c r="G17" i="12"/>
  <c r="G20" i="12"/>
  <c r="G6" i="10"/>
  <c r="G16" i="10"/>
  <c r="G17" i="10"/>
  <c r="G20" i="10"/>
  <c r="H36" i="12" l="1"/>
  <c r="H36" i="11"/>
  <c r="G12" i="11"/>
  <c r="G12" i="1"/>
  <c r="H36" i="1"/>
  <c r="G12" i="10"/>
  <c r="H36" i="10"/>
  <c r="G32" i="12"/>
  <c r="G33" i="12"/>
  <c r="G36" i="12" s="1"/>
  <c r="G38" i="12" s="1"/>
  <c r="G32" i="11"/>
  <c r="G32" i="1"/>
  <c r="G33" i="1"/>
  <c r="G32" i="10"/>
  <c r="G33" i="10"/>
  <c r="G33" i="11"/>
  <c r="G36" i="11" s="1"/>
  <c r="G38" i="11" s="1"/>
  <c r="G12" i="12"/>
  <c r="H38" i="12" l="1"/>
  <c r="H38" i="11"/>
  <c r="H38" i="1"/>
  <c r="G36" i="1"/>
  <c r="G36" i="10"/>
  <c r="H38" i="10"/>
  <c r="C6" i="10"/>
  <c r="D6" i="10"/>
  <c r="E6" i="10"/>
  <c r="F6" i="10"/>
  <c r="C16" i="10"/>
  <c r="D16" i="10"/>
  <c r="E16" i="10"/>
  <c r="F16" i="10"/>
  <c r="C17" i="10"/>
  <c r="D17" i="10"/>
  <c r="E17" i="10"/>
  <c r="F17" i="10"/>
  <c r="C20" i="10"/>
  <c r="D20" i="10"/>
  <c r="E20" i="10"/>
  <c r="F20" i="10"/>
  <c r="G38" i="1" l="1"/>
  <c r="D32" i="10"/>
  <c r="F12" i="10"/>
  <c r="G38" i="10"/>
  <c r="E12" i="10"/>
  <c r="D12" i="10"/>
  <c r="C12" i="10"/>
  <c r="C32" i="10"/>
  <c r="E33" i="10"/>
  <c r="E32" i="10"/>
  <c r="F33" i="10"/>
  <c r="F32" i="10"/>
  <c r="D33" i="10"/>
  <c r="C33" i="10"/>
  <c r="D36" i="10" l="1"/>
  <c r="F36" i="10"/>
  <c r="C36" i="10"/>
  <c r="E36" i="10"/>
  <c r="F38" i="10" l="1"/>
  <c r="D38" i="10"/>
  <c r="E38" i="10"/>
  <c r="C38" i="10"/>
  <c r="C35" i="12" l="1"/>
  <c r="C34" i="12"/>
  <c r="C35" i="11"/>
  <c r="C34" i="11"/>
  <c r="C37" i="12"/>
  <c r="C37" i="11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C32" i="1" l="1"/>
  <c r="C33" i="11"/>
  <c r="C32" i="11"/>
  <c r="C33" i="12"/>
  <c r="C32" i="12"/>
  <c r="D32" i="1"/>
  <c r="D32" i="11"/>
  <c r="D32" i="12"/>
  <c r="E12" i="12"/>
  <c r="E12" i="11"/>
  <c r="E32" i="1"/>
  <c r="D33" i="1"/>
  <c r="E33" i="1"/>
  <c r="F32" i="1"/>
  <c r="C33" i="1"/>
  <c r="F33" i="1"/>
  <c r="E32" i="12"/>
  <c r="F32" i="12"/>
  <c r="F33" i="12"/>
  <c r="F36" i="12" s="1"/>
  <c r="F38" i="12" s="1"/>
  <c r="D33" i="12"/>
  <c r="D36" i="12" s="1"/>
  <c r="D38" i="12" s="1"/>
  <c r="F32" i="11"/>
  <c r="E32" i="11"/>
  <c r="D33" i="11"/>
  <c r="D36" i="11" s="1"/>
  <c r="D38" i="11" s="1"/>
  <c r="F33" i="11"/>
  <c r="F36" i="11" s="1"/>
  <c r="F38" i="11" s="1"/>
  <c r="C12" i="12"/>
  <c r="D12" i="12"/>
  <c r="E33" i="12"/>
  <c r="E36" i="12" s="1"/>
  <c r="E38" i="12" s="1"/>
  <c r="F12" i="12"/>
  <c r="C12" i="11"/>
  <c r="D12" i="11"/>
  <c r="E33" i="11"/>
  <c r="E36" i="11" s="1"/>
  <c r="E38" i="11" s="1"/>
  <c r="F12" i="11"/>
  <c r="D12" i="1"/>
  <c r="C12" i="1"/>
  <c r="E12" i="1"/>
  <c r="F12" i="1"/>
  <c r="C36" i="12" l="1"/>
  <c r="C36" i="11"/>
  <c r="D36" i="1"/>
  <c r="F36" i="1"/>
  <c r="E36" i="1"/>
  <c r="C36" i="1"/>
  <c r="C38" i="12" l="1"/>
  <c r="C38" i="11"/>
  <c r="E38" i="1"/>
  <c r="F38" i="1"/>
  <c r="C38" i="1"/>
  <c r="D38" i="1"/>
</calcChain>
</file>

<file path=xl/sharedStrings.xml><?xml version="1.0" encoding="utf-8"?>
<sst xmlns="http://schemas.openxmlformats.org/spreadsheetml/2006/main" count="276" uniqueCount="75">
  <si>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</si>
  <si>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</si>
  <si>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</si>
  <si>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</si>
  <si>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</si>
  <si>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</si>
  <si>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</si>
  <si>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</si>
  <si>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</si>
  <si>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</si>
  <si>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</si>
  <si>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</si>
  <si>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</si>
  <si>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</si>
  <si>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</si>
  <si>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</si>
  <si>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</si>
  <si>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</si>
  <si>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</si>
  <si>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</si>
  <si>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</si>
  <si>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</si>
  <si>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</si>
  <si>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</si>
  <si>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</si>
  <si>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</si>
  <si>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</si>
  <si>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</si>
  <si>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</si>
  <si>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</si>
  <si>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</si>
  <si>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</si>
  <si>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</si>
  <si>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</si>
  <si>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</si>
  <si>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</si>
  <si>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</si>
  <si>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</si>
  <si>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</si>
  <si>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</si>
  <si>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</si>
  <si>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</si>
  <si>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</si>
  <si>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</si>
  <si>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</si>
  <si>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</si>
  <si>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</si>
  <si>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</si>
  <si>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</si>
  <si>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</si>
  <si>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</si>
  <si>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</si>
  <si>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</si>
  <si>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</si>
  <si>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</si>
  <si>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</si>
  <si>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</si>
  <si>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</si>
  <si>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</si>
  <si>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</si>
  <si>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</si>
  <si>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</si>
  <si>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</si>
  <si>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</si>
  <si>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</si>
  <si>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</si>
  <si>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Kerala</t>
  </si>
  <si>
    <t>2016-17</t>
  </si>
  <si>
    <t>2017-18</t>
  </si>
  <si>
    <t>2018-19</t>
  </si>
  <si>
    <t>2019-20</t>
  </si>
  <si>
    <t>2020-21</t>
  </si>
  <si>
    <t>2021-22</t>
  </si>
  <si>
    <t>2022-23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</si>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</sst>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1" fontId="17" fillId="0" borderId="0" xfId="0" applyNumberFormat="1" applyFont="1" applyBorder="1" applyAlignment="1">
      <alignment wrapText="1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" fontId="7" fillId="0" borderId="2" xfId="0" applyNumberFormat="1" applyFont="1" applyFill="1" applyBorder="1" applyProtection="1"/>
    <xf numFmtId="49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" fontId="7" fillId="0" borderId="2" xfId="0" applyNumberFormat="1" applyFont="1" applyFill="1" applyBorder="1" applyProtection="1">
      <protection locked="0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1" fontId="7" fillId="3" borderId="2" xfId="0" applyNumberFormat="1" applyFont="1" applyFill="1" applyBorder="1" applyProtection="1">
      <protection locked="0"/>
    </xf>
    <xf numFmtId="1" fontId="4" fillId="0" borderId="2" xfId="0" applyNumberFormat="1" applyFont="1" applyBorder="1" applyAlignment="1">
      <alignment wrapText="1"/>
    </xf>
    <xf numFmtId="49" fontId="14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1" fontId="16" fillId="0" borderId="2" xfId="0" applyNumberFormat="1" applyFont="1" applyBorder="1" applyAlignment="1">
      <alignment wrapText="1"/>
    </xf>
    <xf numFmtId="49" fontId="12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1" fontId="7" fillId="3" borderId="2" xfId="0" applyNumberFormat="1" applyFont="1" applyFill="1" applyBorder="1" applyProtection="1"/>
    <xf numFmtId="49" fontId="12" fillId="0" borderId="2" xfId="0" quotePrefix="1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49" fontId="12" fillId="3" borderId="2" xfId="0" quotePrefix="1" applyNumberFormat="1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F39"/>
  <sheetViews>
    <sheetView tabSelected="1" zoomScale="59" zoomScaleNormal="59" zoomScaleSheetLayoutView="100" workbookViewId="0">
      <selection activeCell="A39" sqref="A39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6" width="14.28515625" style="2" customWidth="1"/>
    <col min="7" max="14" width="14.28515625" style="1" customWidth="1"/>
    <col min="15" max="15" width="11.28515625" style="2" customWidth="1"/>
    <col min="16" max="16" width="11.7109375" style="1" customWidth="1"/>
    <col min="17" max="17" width="9.140625" style="2" customWidth="1"/>
    <col min="18" max="18" width="10.85546875" style="2" customWidth="1"/>
    <col min="19" max="19" width="10.85546875" style="1" customWidth="1"/>
    <col min="20" max="20" width="11" style="2" customWidth="1"/>
    <col min="21" max="23" width="11.42578125" style="2" customWidth="1"/>
    <col min="24" max="51" width="9.140625" style="2" customWidth="1"/>
    <col min="52" max="52" width="12.42578125" style="2" customWidth="1"/>
    <col min="53" max="74" width="9.140625" style="2" customWidth="1"/>
    <col min="75" max="75" width="12.140625" style="2" customWidth="1"/>
    <col min="76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2" customWidth="1"/>
    <col min="104" max="108" width="9.140625" style="2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26" width="9.140625" style="1" hidden="1" customWidth="1"/>
    <col min="127" max="127" width="9.140625" style="1" customWidth="1"/>
    <col min="128" max="157" width="9.140625" style="2" customWidth="1"/>
    <col min="158" max="158" width="9.140625" style="2" hidden="1" customWidth="1"/>
    <col min="159" max="166" width="9.140625" style="2" customWidth="1"/>
    <col min="167" max="167" width="9.140625" style="2" hidden="1" customWidth="1"/>
    <col min="168" max="172" width="9.140625" style="2" customWidth="1"/>
    <col min="173" max="173" width="9.140625" style="2" hidden="1" customWidth="1"/>
    <col min="174" max="183" width="9.140625" style="2" customWidth="1"/>
    <col min="184" max="187" width="8.85546875" style="2"/>
    <col min="188" max="188" width="12.7109375" style="2" bestFit="1" customWidth="1"/>
    <col min="189" max="16384" width="8.85546875" style="2"/>
  </cols>
  <sheetData>
    <row r="1" spans="1:188" ht="18.75" x14ac:dyDescent="0.3">
      <c r="A1" s="2" t="s">
        <v>53</v>
      </c>
      <c r="B1" s="6" t="s">
        <v>66</v>
      </c>
      <c r="R1" s="3"/>
    </row>
    <row r="2" spans="1:188" ht="15.75" x14ac:dyDescent="0.25">
      <c r="A2" s="7" t="s">
        <v>48</v>
      </c>
      <c r="I2" s="1" t="str">
        <f>[1]GSVA_cur!$I$3</f>
        <v>As on 15.03.2024</v>
      </c>
    </row>
    <row r="3" spans="1:188" ht="15.75" x14ac:dyDescent="0.25">
      <c r="A3" s="7"/>
    </row>
    <row r="4" spans="1:188" ht="15.75" x14ac:dyDescent="0.25">
      <c r="A4" s="7"/>
      <c r="E4" s="8"/>
      <c r="F4" s="8" t="s">
        <v>57</v>
      </c>
    </row>
    <row r="5" spans="1:188" ht="15.75" x14ac:dyDescent="0.25">
      <c r="A5" s="10" t="s">
        <v>0</v>
      </c>
      <c r="B5" s="11" t="s">
        <v>1</v>
      </c>
      <c r="C5" s="12" t="s">
        <v>21</v>
      </c>
      <c r="D5" s="12" t="s">
        <v>22</v>
      </c>
      <c r="E5" s="12" t="s">
        <v>23</v>
      </c>
      <c r="F5" s="12" t="s">
        <v>56</v>
      </c>
      <c r="G5" s="13" t="s">
        <v>65</v>
      </c>
      <c r="H5" s="13" t="s">
        <v>67</v>
      </c>
      <c r="I5" s="13" t="s">
        <v>68</v>
      </c>
      <c r="J5" s="13" t="s">
        <v>69</v>
      </c>
      <c r="K5" s="13" t="s">
        <v>70</v>
      </c>
      <c r="L5" s="13" t="s">
        <v>71</v>
      </c>
      <c r="M5" s="13" t="s">
        <v>72</v>
      </c>
      <c r="N5" s="13" t="s">
        <v>73</v>
      </c>
    </row>
    <row r="6" spans="1:188" s="1" customFormat="1" ht="15.75" x14ac:dyDescent="0.25">
      <c r="A6" s="14" t="s">
        <v>26</v>
      </c>
      <c r="B6" s="15" t="s">
        <v>2</v>
      </c>
      <c r="C6" s="16">
        <f>SUM(C7:C10)</f>
        <v>4837593.557436089</v>
      </c>
      <c r="D6" s="16">
        <f t="shared" ref="D6:E6" si="0">SUM(D7:D10)</f>
        <v>5036408.5546619827</v>
      </c>
      <c r="E6" s="16">
        <f t="shared" si="0"/>
        <v>5501260.9948549438</v>
      </c>
      <c r="F6" s="16">
        <f t="shared" ref="F6:M6" si="1">SUM(F7:F10)</f>
        <v>6093554.0957982261</v>
      </c>
      <c r="G6" s="16">
        <f t="shared" si="1"/>
        <v>6399310.0162388263</v>
      </c>
      <c r="H6" s="16">
        <f t="shared" si="1"/>
        <v>6920980.0379860029</v>
      </c>
      <c r="I6" s="16">
        <f t="shared" si="1"/>
        <v>7476016.8599365735</v>
      </c>
      <c r="J6" s="16">
        <f t="shared" si="1"/>
        <v>7766775.1278045829</v>
      </c>
      <c r="K6" s="16">
        <f t="shared" si="1"/>
        <v>8152343.1440084372</v>
      </c>
      <c r="L6" s="16">
        <f t="shared" si="1"/>
        <v>8574902.6027760245</v>
      </c>
      <c r="M6" s="16">
        <f t="shared" si="1"/>
        <v>9180128.9227805138</v>
      </c>
      <c r="N6" s="16">
        <f t="shared" ref="N6" si="2">SUM(N7:N10)</f>
        <v>9614645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F6" s="2"/>
    </row>
    <row r="7" spans="1:188" ht="15.75" x14ac:dyDescent="0.25">
      <c r="A7" s="17">
        <v>1.1000000000000001</v>
      </c>
      <c r="B7" s="18" t="s">
        <v>59</v>
      </c>
      <c r="C7" s="19">
        <v>2904593.3658975204</v>
      </c>
      <c r="D7" s="19">
        <v>2640014.7312028334</v>
      </c>
      <c r="E7" s="19">
        <v>2837347.3139407421</v>
      </c>
      <c r="F7" s="19">
        <v>3048090.9047906441</v>
      </c>
      <c r="G7" s="19">
        <v>2617784.0350625413</v>
      </c>
      <c r="H7" s="19">
        <v>2917374</v>
      </c>
      <c r="I7" s="19">
        <v>3199377.8914859626</v>
      </c>
      <c r="J7" s="19">
        <v>3018555.5755349379</v>
      </c>
      <c r="K7" s="19">
        <v>3128046.643388242</v>
      </c>
      <c r="L7" s="19">
        <v>3298557.2673894241</v>
      </c>
      <c r="M7" s="19">
        <v>3484025.9632400437</v>
      </c>
      <c r="N7" s="19">
        <v>3649671</v>
      </c>
      <c r="O7" s="4"/>
      <c r="P7" s="3"/>
      <c r="Q7" s="4"/>
      <c r="R7" s="4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1"/>
      <c r="GD7" s="1"/>
      <c r="GE7" s="1"/>
    </row>
    <row r="8" spans="1:188" ht="15.75" x14ac:dyDescent="0.25">
      <c r="A8" s="17">
        <v>1.2</v>
      </c>
      <c r="B8" s="18" t="s">
        <v>60</v>
      </c>
      <c r="C8" s="19">
        <v>1125351.1906918595</v>
      </c>
      <c r="D8" s="19">
        <v>1411392.551489722</v>
      </c>
      <c r="E8" s="19">
        <v>1548294.396110941</v>
      </c>
      <c r="F8" s="19">
        <v>1686130.9688710272</v>
      </c>
      <c r="G8" s="19">
        <v>1857357.8433648252</v>
      </c>
      <c r="H8" s="19">
        <v>1933214</v>
      </c>
      <c r="I8" s="19">
        <v>2163987.5777252861</v>
      </c>
      <c r="J8" s="19">
        <v>2265784.2697467366</v>
      </c>
      <c r="K8" s="19">
        <v>2435453.9631767552</v>
      </c>
      <c r="L8" s="19">
        <v>2604303.7073345082</v>
      </c>
      <c r="M8" s="19">
        <v>2619532.4073150898</v>
      </c>
      <c r="N8" s="19">
        <v>2651550</v>
      </c>
      <c r="O8" s="4"/>
      <c r="P8" s="3"/>
      <c r="Q8" s="4"/>
      <c r="R8" s="4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1"/>
      <c r="GD8" s="1"/>
      <c r="GE8" s="1"/>
    </row>
    <row r="9" spans="1:188" ht="15.75" x14ac:dyDescent="0.25">
      <c r="A9" s="17">
        <v>1.3</v>
      </c>
      <c r="B9" s="18" t="s">
        <v>61</v>
      </c>
      <c r="C9" s="19">
        <v>430286.19107655704</v>
      </c>
      <c r="D9" s="19">
        <v>469818.68595273269</v>
      </c>
      <c r="E9" s="19">
        <v>492781.867775861</v>
      </c>
      <c r="F9" s="19">
        <v>655012.74365880212</v>
      </c>
      <c r="G9" s="19">
        <v>1089809.1378114598</v>
      </c>
      <c r="H9" s="19">
        <v>1096968</v>
      </c>
      <c r="I9" s="19">
        <v>993607.39072532509</v>
      </c>
      <c r="J9" s="19">
        <v>1335104.3498238199</v>
      </c>
      <c r="K9" s="19">
        <v>1531564.7388654398</v>
      </c>
      <c r="L9" s="19">
        <v>1604809.0395048968</v>
      </c>
      <c r="M9" s="19">
        <v>1652638.0122747601</v>
      </c>
      <c r="N9" s="19">
        <v>1702188</v>
      </c>
      <c r="O9" s="4"/>
      <c r="P9" s="3"/>
      <c r="Q9" s="4"/>
      <c r="R9" s="4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1"/>
      <c r="GD9" s="1"/>
      <c r="GE9" s="1"/>
    </row>
    <row r="10" spans="1:188" ht="15.75" x14ac:dyDescent="0.25">
      <c r="A10" s="17">
        <v>1.4</v>
      </c>
      <c r="B10" s="18" t="s">
        <v>62</v>
      </c>
      <c r="C10" s="19">
        <v>377362.80977015157</v>
      </c>
      <c r="D10" s="19">
        <v>515182.58601669472</v>
      </c>
      <c r="E10" s="19">
        <v>622837.41702740011</v>
      </c>
      <c r="F10" s="19">
        <v>704319.47847775312</v>
      </c>
      <c r="G10" s="19">
        <v>834359</v>
      </c>
      <c r="H10" s="19">
        <v>973424.03798600251</v>
      </c>
      <c r="I10" s="19">
        <v>1119044</v>
      </c>
      <c r="J10" s="19">
        <v>1147330.9326990875</v>
      </c>
      <c r="K10" s="19">
        <v>1057277.7985780002</v>
      </c>
      <c r="L10" s="19">
        <v>1067232.5885471953</v>
      </c>
      <c r="M10" s="19">
        <v>1423932.5399506195</v>
      </c>
      <c r="N10" s="19">
        <v>1611236</v>
      </c>
      <c r="O10" s="4"/>
      <c r="P10" s="3"/>
      <c r="Q10" s="4"/>
      <c r="R10" s="4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1"/>
      <c r="GD10" s="1"/>
      <c r="GE10" s="1"/>
    </row>
    <row r="11" spans="1:188" ht="15.75" x14ac:dyDescent="0.25">
      <c r="A11" s="20" t="s">
        <v>31</v>
      </c>
      <c r="B11" s="18" t="s">
        <v>3</v>
      </c>
      <c r="C11" s="19">
        <v>272483.20135236508</v>
      </c>
      <c r="D11" s="19">
        <v>267682.53890123434</v>
      </c>
      <c r="E11" s="19">
        <v>401835.51950063615</v>
      </c>
      <c r="F11" s="19">
        <v>645947.76981107204</v>
      </c>
      <c r="G11" s="19">
        <v>207373</v>
      </c>
      <c r="H11" s="19">
        <v>301386</v>
      </c>
      <c r="I11" s="19">
        <v>390621.76771826571</v>
      </c>
      <c r="J11" s="19">
        <v>322753.05753098172</v>
      </c>
      <c r="K11" s="19">
        <v>241090.74150615928</v>
      </c>
      <c r="L11" s="19">
        <v>242630</v>
      </c>
      <c r="M11" s="19">
        <v>246689</v>
      </c>
      <c r="N11" s="19">
        <v>280197</v>
      </c>
      <c r="O11" s="4"/>
      <c r="P11" s="3"/>
      <c r="Q11" s="4"/>
      <c r="R11" s="4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1"/>
      <c r="GD11" s="1"/>
      <c r="GE11" s="1"/>
    </row>
    <row r="12" spans="1:188" ht="15.75" x14ac:dyDescent="0.25">
      <c r="A12" s="21"/>
      <c r="B12" s="22" t="s">
        <v>28</v>
      </c>
      <c r="C12" s="23">
        <f>C6+C11</f>
        <v>5110076.7587884543</v>
      </c>
      <c r="D12" s="23">
        <f t="shared" ref="D12:E12" si="3">D6+D11</f>
        <v>5304091.0935632167</v>
      </c>
      <c r="E12" s="23">
        <f t="shared" si="3"/>
        <v>5903096.5143555803</v>
      </c>
      <c r="F12" s="23">
        <f t="shared" ref="F12:M12" si="4">F6+F11</f>
        <v>6739501.8656092985</v>
      </c>
      <c r="G12" s="23">
        <f t="shared" si="4"/>
        <v>6606683.0162388263</v>
      </c>
      <c r="H12" s="23">
        <f t="shared" si="4"/>
        <v>7222366.0379860029</v>
      </c>
      <c r="I12" s="23">
        <f t="shared" si="4"/>
        <v>7866638.6276548393</v>
      </c>
      <c r="J12" s="23">
        <f t="shared" si="4"/>
        <v>8089528.1853355644</v>
      </c>
      <c r="K12" s="23">
        <f t="shared" si="4"/>
        <v>8393433.8855145965</v>
      </c>
      <c r="L12" s="23">
        <f t="shared" si="4"/>
        <v>8817532.6027760245</v>
      </c>
      <c r="M12" s="23">
        <f t="shared" si="4"/>
        <v>9426817.9227805138</v>
      </c>
      <c r="N12" s="23">
        <f t="shared" ref="N12" si="5">N6+N11</f>
        <v>9894842</v>
      </c>
      <c r="O12" s="4"/>
      <c r="P12" s="3"/>
      <c r="Q12" s="4"/>
      <c r="R12" s="4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1"/>
      <c r="GD12" s="1"/>
      <c r="GE12" s="1"/>
    </row>
    <row r="13" spans="1:188" s="1" customFormat="1" ht="15.75" x14ac:dyDescent="0.25">
      <c r="A13" s="14" t="s">
        <v>32</v>
      </c>
      <c r="B13" s="15" t="s">
        <v>4</v>
      </c>
      <c r="C13" s="16">
        <v>3420403.5387228979</v>
      </c>
      <c r="D13" s="16">
        <v>4054145.1367559633</v>
      </c>
      <c r="E13" s="16">
        <v>4069128.950495786</v>
      </c>
      <c r="F13" s="16">
        <v>4295380.5965999998</v>
      </c>
      <c r="G13" s="16">
        <v>5161951.8106351895</v>
      </c>
      <c r="H13" s="16">
        <v>6200810.9216455305</v>
      </c>
      <c r="I13" s="16">
        <v>6815443.9947392931</v>
      </c>
      <c r="J13" s="16">
        <v>6756751.3865623465</v>
      </c>
      <c r="K13" s="16">
        <v>6738146.4734105216</v>
      </c>
      <c r="L13" s="16">
        <v>6712507.0046495199</v>
      </c>
      <c r="M13" s="16">
        <v>7718554.8704037545</v>
      </c>
      <c r="N13" s="16">
        <v>8800823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F13" s="2"/>
    </row>
    <row r="14" spans="1:188" ht="30" x14ac:dyDescent="0.25">
      <c r="A14" s="20" t="s">
        <v>33</v>
      </c>
      <c r="B14" s="18" t="s">
        <v>5</v>
      </c>
      <c r="C14" s="19">
        <v>467897.98699940188</v>
      </c>
      <c r="D14" s="19">
        <v>538744.55061341065</v>
      </c>
      <c r="E14" s="19">
        <v>570824.20418471599</v>
      </c>
      <c r="F14" s="19">
        <v>490186.04263222392</v>
      </c>
      <c r="G14" s="19">
        <v>609792.2695699241</v>
      </c>
      <c r="H14" s="19">
        <v>576841.64938488812</v>
      </c>
      <c r="I14" s="19">
        <v>777004.17664400383</v>
      </c>
      <c r="J14" s="19">
        <v>959636.22668993403</v>
      </c>
      <c r="K14" s="19">
        <v>1060464.5482603265</v>
      </c>
      <c r="L14" s="19">
        <v>1146647.0540550449</v>
      </c>
      <c r="M14" s="19">
        <v>1402846.9351912001</v>
      </c>
      <c r="N14" s="19">
        <v>1712153</v>
      </c>
      <c r="O14" s="4"/>
      <c r="P14" s="3"/>
      <c r="Q14" s="4"/>
      <c r="R14" s="4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3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3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1"/>
      <c r="GD14" s="1"/>
      <c r="GE14" s="1"/>
    </row>
    <row r="15" spans="1:188" ht="15.75" x14ac:dyDescent="0.25">
      <c r="A15" s="20" t="s">
        <v>34</v>
      </c>
      <c r="B15" s="18" t="s">
        <v>6</v>
      </c>
      <c r="C15" s="24">
        <v>5308793.6540133515</v>
      </c>
      <c r="D15" s="24">
        <v>5544176.7973459838</v>
      </c>
      <c r="E15" s="24">
        <v>6436556.4393869229</v>
      </c>
      <c r="F15" s="24">
        <v>7013905.6487827366</v>
      </c>
      <c r="G15" s="24">
        <v>7028829</v>
      </c>
      <c r="H15" s="24">
        <v>7667316</v>
      </c>
      <c r="I15" s="24">
        <v>8310947.0767526692</v>
      </c>
      <c r="J15" s="24">
        <v>9291793.8582509309</v>
      </c>
      <c r="K15" s="24">
        <v>9217355.730224954</v>
      </c>
      <c r="L15" s="24">
        <v>9035214.7163405847</v>
      </c>
      <c r="M15" s="24">
        <v>11285727.857035905</v>
      </c>
      <c r="N15" s="24">
        <v>12788957</v>
      </c>
      <c r="O15" s="4"/>
      <c r="P15" s="3"/>
      <c r="Q15" s="4"/>
      <c r="R15" s="4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3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3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1"/>
      <c r="GD15" s="1"/>
      <c r="GE15" s="1"/>
    </row>
    <row r="16" spans="1:188" ht="15.75" x14ac:dyDescent="0.25">
      <c r="A16" s="21"/>
      <c r="B16" s="22" t="s">
        <v>29</v>
      </c>
      <c r="C16" s="23">
        <f>+C13+C14+C15</f>
        <v>9197095.1797356512</v>
      </c>
      <c r="D16" s="23">
        <f t="shared" ref="D16:E16" si="6">+D13+D14+D15</f>
        <v>10137066.484715357</v>
      </c>
      <c r="E16" s="23">
        <f t="shared" si="6"/>
        <v>11076509.594067425</v>
      </c>
      <c r="F16" s="23">
        <f t="shared" ref="F16:M16" si="7">+F13+F14+F15</f>
        <v>11799472.28801496</v>
      </c>
      <c r="G16" s="23">
        <f t="shared" si="7"/>
        <v>12800573.080205113</v>
      </c>
      <c r="H16" s="23">
        <f t="shared" si="7"/>
        <v>14444968.571030419</v>
      </c>
      <c r="I16" s="23">
        <f t="shared" si="7"/>
        <v>15903395.248135965</v>
      </c>
      <c r="J16" s="23">
        <f t="shared" si="7"/>
        <v>17008181.471503213</v>
      </c>
      <c r="K16" s="23">
        <f t="shared" si="7"/>
        <v>17015966.7518958</v>
      </c>
      <c r="L16" s="23">
        <f t="shared" si="7"/>
        <v>16894368.775045149</v>
      </c>
      <c r="M16" s="23">
        <f t="shared" si="7"/>
        <v>20407129.66263086</v>
      </c>
      <c r="N16" s="23">
        <f t="shared" ref="N16" si="8">+N13+N14+N15</f>
        <v>23301933</v>
      </c>
      <c r="O16" s="4"/>
      <c r="P16" s="3"/>
      <c r="Q16" s="4"/>
      <c r="R16" s="4"/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3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3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1"/>
      <c r="GD16" s="1"/>
      <c r="GE16" s="1"/>
    </row>
    <row r="17" spans="1:188" s="1" customFormat="1" ht="15.75" x14ac:dyDescent="0.25">
      <c r="A17" s="14" t="s">
        <v>35</v>
      </c>
      <c r="B17" s="15" t="s">
        <v>7</v>
      </c>
      <c r="C17" s="16">
        <f>C18+C19</f>
        <v>5321692</v>
      </c>
      <c r="D17" s="16">
        <f t="shared" ref="D17:E17" si="9">D18+D19</f>
        <v>6502369</v>
      </c>
      <c r="E17" s="16">
        <f t="shared" si="9"/>
        <v>7368354.6537317866</v>
      </c>
      <c r="F17" s="16">
        <f t="shared" ref="F17:K17" si="10">F18+F19</f>
        <v>8399611.625298338</v>
      </c>
      <c r="G17" s="16">
        <f t="shared" si="10"/>
        <v>9410509.739069432</v>
      </c>
      <c r="H17" s="16">
        <f t="shared" si="10"/>
        <v>10329662.9</v>
      </c>
      <c r="I17" s="16">
        <f t="shared" si="10"/>
        <v>11943171.4878</v>
      </c>
      <c r="J17" s="16">
        <f t="shared" si="10"/>
        <v>13969141.053352276</v>
      </c>
      <c r="K17" s="16">
        <f t="shared" si="10"/>
        <v>15210847.706757067</v>
      </c>
      <c r="L17" s="16">
        <f t="shared" ref="L17:M17" si="11">L18+L19</f>
        <v>11816394.698970845</v>
      </c>
      <c r="M17" s="16">
        <f t="shared" si="11"/>
        <v>15019353.257840177</v>
      </c>
      <c r="N17" s="16">
        <f t="shared" ref="N17" si="12">N18+N19</f>
        <v>16897751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F17" s="2"/>
    </row>
    <row r="18" spans="1:188" ht="15.75" x14ac:dyDescent="0.25">
      <c r="A18" s="17">
        <v>6.1</v>
      </c>
      <c r="B18" s="18" t="s">
        <v>8</v>
      </c>
      <c r="C18" s="24">
        <v>4732163</v>
      </c>
      <c r="D18" s="24">
        <v>5849587</v>
      </c>
      <c r="E18" s="24">
        <v>6657208.7737480002</v>
      </c>
      <c r="F18" s="24">
        <v>7656876.7040436072</v>
      </c>
      <c r="G18" s="24">
        <v>8600466.5617181994</v>
      </c>
      <c r="H18" s="24">
        <v>9394721.9000000004</v>
      </c>
      <c r="I18" s="24">
        <v>10911627.4878</v>
      </c>
      <c r="J18" s="24">
        <v>12846878.936718753</v>
      </c>
      <c r="K18" s="24">
        <v>13966301.850380527</v>
      </c>
      <c r="L18" s="24">
        <v>11235590.884427899</v>
      </c>
      <c r="M18" s="24">
        <v>14078912.0486206</v>
      </c>
      <c r="N18" s="24">
        <v>15854592</v>
      </c>
      <c r="O18" s="4"/>
      <c r="P18" s="3"/>
      <c r="Q18" s="4"/>
      <c r="R18" s="4"/>
      <c r="S18" s="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1"/>
      <c r="GD18" s="1"/>
      <c r="GE18" s="1"/>
    </row>
    <row r="19" spans="1:188" ht="15.75" x14ac:dyDescent="0.25">
      <c r="A19" s="17">
        <v>6.2</v>
      </c>
      <c r="B19" s="18" t="s">
        <v>9</v>
      </c>
      <c r="C19" s="19">
        <v>589529</v>
      </c>
      <c r="D19" s="19">
        <v>652782</v>
      </c>
      <c r="E19" s="19">
        <v>711145.87998378638</v>
      </c>
      <c r="F19" s="19">
        <v>742734.92125473125</v>
      </c>
      <c r="G19" s="19">
        <v>810043.17735123343</v>
      </c>
      <c r="H19" s="19">
        <v>934941</v>
      </c>
      <c r="I19" s="19">
        <v>1031544</v>
      </c>
      <c r="J19" s="19">
        <v>1122262.1166335237</v>
      </c>
      <c r="K19" s="19">
        <v>1244545.8563765397</v>
      </c>
      <c r="L19" s="19">
        <v>580803.81454294501</v>
      </c>
      <c r="M19" s="19">
        <v>940441.20921957737</v>
      </c>
      <c r="N19" s="19">
        <v>1043159</v>
      </c>
      <c r="O19" s="4"/>
      <c r="P19" s="3"/>
      <c r="Q19" s="4"/>
      <c r="R19" s="4"/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1"/>
      <c r="GD19" s="1"/>
      <c r="GE19" s="1"/>
    </row>
    <row r="20" spans="1:188" s="1" customFormat="1" ht="30" x14ac:dyDescent="0.25">
      <c r="A20" s="25" t="s">
        <v>36</v>
      </c>
      <c r="B20" s="26" t="s">
        <v>10</v>
      </c>
      <c r="C20" s="16">
        <f>SUM(C21:C27)</f>
        <v>2797969.0205678376</v>
      </c>
      <c r="D20" s="16">
        <f t="shared" ref="D20:E20" si="13">SUM(D21:D27)</f>
        <v>3110217.0202982472</v>
      </c>
      <c r="E20" s="16">
        <f t="shared" si="13"/>
        <v>3608615.1169770863</v>
      </c>
      <c r="F20" s="16">
        <f t="shared" ref="F20:M20" si="14">SUM(F21:F27)</f>
        <v>3890330.4752606302</v>
      </c>
      <c r="G20" s="16">
        <f t="shared" si="14"/>
        <v>4137765.0324344002</v>
      </c>
      <c r="H20" s="16">
        <f t="shared" si="14"/>
        <v>4397273.0895999996</v>
      </c>
      <c r="I20" s="16">
        <f t="shared" si="14"/>
        <v>4444449.8423999995</v>
      </c>
      <c r="J20" s="16">
        <f t="shared" si="14"/>
        <v>4735034.6749144318</v>
      </c>
      <c r="K20" s="16">
        <f t="shared" si="14"/>
        <v>5003562.9927332047</v>
      </c>
      <c r="L20" s="16">
        <f t="shared" si="14"/>
        <v>4227210.2051750552</v>
      </c>
      <c r="M20" s="16">
        <f t="shared" si="14"/>
        <v>5807895.3975080624</v>
      </c>
      <c r="N20" s="16">
        <f t="shared" ref="N20" si="15">SUM(N21:N27)</f>
        <v>6139174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F20" s="2"/>
    </row>
    <row r="21" spans="1:188" ht="15.75" x14ac:dyDescent="0.25">
      <c r="A21" s="17">
        <v>7.1</v>
      </c>
      <c r="B21" s="18" t="s">
        <v>11</v>
      </c>
      <c r="C21" s="19">
        <v>98139.54</v>
      </c>
      <c r="D21" s="19">
        <v>119547.73000000001</v>
      </c>
      <c r="E21" s="19">
        <v>126961.93000000001</v>
      </c>
      <c r="F21" s="19">
        <v>150752</v>
      </c>
      <c r="G21" s="19">
        <v>169675</v>
      </c>
      <c r="H21" s="19">
        <v>184701</v>
      </c>
      <c r="I21" s="19">
        <v>200700</v>
      </c>
      <c r="J21" s="19">
        <v>213233</v>
      </c>
      <c r="K21" s="19">
        <v>223357</v>
      </c>
      <c r="L21" s="19">
        <v>128449</v>
      </c>
      <c r="M21" s="19">
        <v>153706</v>
      </c>
      <c r="N21" s="19">
        <v>166329</v>
      </c>
      <c r="O21" s="4"/>
      <c r="P21" s="3"/>
      <c r="Q21" s="4"/>
      <c r="R21" s="4"/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1"/>
      <c r="GD21" s="1"/>
      <c r="GE21" s="1"/>
    </row>
    <row r="22" spans="1:188" ht="15.75" x14ac:dyDescent="0.25">
      <c r="A22" s="17">
        <v>7.2</v>
      </c>
      <c r="B22" s="18" t="s">
        <v>12</v>
      </c>
      <c r="C22" s="27">
        <v>2001208</v>
      </c>
      <c r="D22" s="27">
        <v>2237489</v>
      </c>
      <c r="E22" s="27">
        <v>2591554.3503179024</v>
      </c>
      <c r="F22" s="27">
        <v>2715969.9236368393</v>
      </c>
      <c r="G22" s="27">
        <v>2754527.068</v>
      </c>
      <c r="H22" s="27">
        <v>2900482.4907999998</v>
      </c>
      <c r="I22" s="27">
        <v>2871505.5525000002</v>
      </c>
      <c r="J22" s="27">
        <v>3095287.772213906</v>
      </c>
      <c r="K22" s="27">
        <v>3144015.0679074544</v>
      </c>
      <c r="L22" s="27">
        <v>2517525.2040628702</v>
      </c>
      <c r="M22" s="27">
        <v>3763539.0234831702</v>
      </c>
      <c r="N22" s="27">
        <v>3904311</v>
      </c>
      <c r="O22" s="4"/>
      <c r="P22" s="3"/>
      <c r="Q22" s="4"/>
      <c r="R22" s="4"/>
      <c r="S22" s="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1"/>
      <c r="GD22" s="1"/>
      <c r="GE22" s="1"/>
    </row>
    <row r="23" spans="1:188" ht="15.75" x14ac:dyDescent="0.25">
      <c r="A23" s="17">
        <v>7.3</v>
      </c>
      <c r="B23" s="18" t="s">
        <v>13</v>
      </c>
      <c r="C23" s="19">
        <v>28281</v>
      </c>
      <c r="D23" s="19">
        <v>24400</v>
      </c>
      <c r="E23" s="19">
        <v>20105.338442111999</v>
      </c>
      <c r="F23" s="19">
        <v>24841.922327877419</v>
      </c>
      <c r="G23" s="19">
        <v>21537.198</v>
      </c>
      <c r="H23" s="19">
        <v>30392.4532</v>
      </c>
      <c r="I23" s="19">
        <v>35915.561999999998</v>
      </c>
      <c r="J23" s="19">
        <v>45943.494178377216</v>
      </c>
      <c r="K23" s="19">
        <v>46222.482770742768</v>
      </c>
      <c r="L23" s="19">
        <v>47984.55456330462</v>
      </c>
      <c r="M23" s="19">
        <v>67674.192510377703</v>
      </c>
      <c r="N23" s="19">
        <v>90525</v>
      </c>
      <c r="O23" s="4"/>
      <c r="P23" s="3"/>
      <c r="Q23" s="4"/>
      <c r="R23" s="4"/>
      <c r="S23" s="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1"/>
      <c r="GD23" s="1"/>
      <c r="GE23" s="1"/>
    </row>
    <row r="24" spans="1:188" ht="15.75" x14ac:dyDescent="0.25">
      <c r="A24" s="17">
        <v>7.4</v>
      </c>
      <c r="B24" s="18" t="s">
        <v>14</v>
      </c>
      <c r="C24" s="19">
        <v>26891</v>
      </c>
      <c r="D24" s="19">
        <v>52009</v>
      </c>
      <c r="E24" s="19">
        <v>42831.277517951996</v>
      </c>
      <c r="F24" s="19">
        <v>72886.873033336189</v>
      </c>
      <c r="G24" s="19">
        <v>122926.592</v>
      </c>
      <c r="H24" s="19">
        <v>129954.65240000001</v>
      </c>
      <c r="I24" s="19">
        <v>129632.67</v>
      </c>
      <c r="J24" s="19">
        <v>66961.015062735678</v>
      </c>
      <c r="K24" s="19">
        <v>121170.60109596826</v>
      </c>
      <c r="L24" s="19">
        <v>44911.826980729355</v>
      </c>
      <c r="M24" s="19">
        <v>57526.1107985751</v>
      </c>
      <c r="N24" s="19">
        <v>66878</v>
      </c>
      <c r="O24" s="4"/>
      <c r="P24" s="3"/>
      <c r="Q24" s="4"/>
      <c r="R24" s="4"/>
      <c r="S24" s="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1"/>
      <c r="GD24" s="1"/>
      <c r="GE24" s="1"/>
    </row>
    <row r="25" spans="1:188" ht="15.75" x14ac:dyDescent="0.25">
      <c r="A25" s="17">
        <v>7.5</v>
      </c>
      <c r="B25" s="18" t="s">
        <v>15</v>
      </c>
      <c r="C25" s="19">
        <v>61793</v>
      </c>
      <c r="D25" s="19">
        <v>59010</v>
      </c>
      <c r="E25" s="19">
        <v>69439.630641919983</v>
      </c>
      <c r="F25" s="19">
        <v>76288.984015046532</v>
      </c>
      <c r="G25" s="19">
        <v>83761.686000000002</v>
      </c>
      <c r="H25" s="19">
        <v>136620.4932</v>
      </c>
      <c r="I25" s="19">
        <v>151608.05790000001</v>
      </c>
      <c r="J25" s="19">
        <v>161930.31088095848</v>
      </c>
      <c r="K25" s="19">
        <v>162295.78387693368</v>
      </c>
      <c r="L25" s="19">
        <v>115990.83372320408</v>
      </c>
      <c r="M25" s="19">
        <v>153792.55206655501</v>
      </c>
      <c r="N25" s="19">
        <v>184648</v>
      </c>
      <c r="O25" s="4"/>
      <c r="P25" s="3"/>
      <c r="Q25" s="4"/>
      <c r="R25" s="4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1"/>
      <c r="GD25" s="1"/>
      <c r="GE25" s="1"/>
    </row>
    <row r="26" spans="1:188" ht="15.75" x14ac:dyDescent="0.25">
      <c r="A26" s="17">
        <v>7.6</v>
      </c>
      <c r="B26" s="18" t="s">
        <v>16</v>
      </c>
      <c r="C26" s="24">
        <v>3316.6514949458247</v>
      </c>
      <c r="D26" s="24">
        <v>3736.0835459076179</v>
      </c>
      <c r="E26" s="24">
        <v>2877.0578999999998</v>
      </c>
      <c r="F26" s="24">
        <v>3040.7722475305382</v>
      </c>
      <c r="G26" s="24">
        <v>3327.0895</v>
      </c>
      <c r="H26" s="24">
        <v>5061</v>
      </c>
      <c r="I26" s="24">
        <v>6171</v>
      </c>
      <c r="J26" s="24">
        <v>11378.996143500535</v>
      </c>
      <c r="K26" s="24">
        <v>11802.872334285297</v>
      </c>
      <c r="L26" s="24">
        <v>12910.297488861799</v>
      </c>
      <c r="M26" s="24">
        <v>13163.174697782901</v>
      </c>
      <c r="N26" s="24">
        <v>14292</v>
      </c>
      <c r="O26" s="4"/>
      <c r="P26" s="3"/>
      <c r="Q26" s="4"/>
      <c r="R26" s="4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1"/>
      <c r="GD26" s="1"/>
      <c r="GE26" s="1"/>
    </row>
    <row r="27" spans="1:188" ht="30" x14ac:dyDescent="0.25">
      <c r="A27" s="17">
        <v>7.7</v>
      </c>
      <c r="B27" s="18" t="s">
        <v>17</v>
      </c>
      <c r="C27" s="24">
        <v>578339.82907289173</v>
      </c>
      <c r="D27" s="24">
        <v>614025.20675234008</v>
      </c>
      <c r="E27" s="24">
        <v>754845.53215720004</v>
      </c>
      <c r="F27" s="24">
        <v>846550</v>
      </c>
      <c r="G27" s="24">
        <v>982010.39893439994</v>
      </c>
      <c r="H27" s="24">
        <v>1010061</v>
      </c>
      <c r="I27" s="24">
        <v>1048917</v>
      </c>
      <c r="J27" s="24">
        <v>1140300.0864349536</v>
      </c>
      <c r="K27" s="24">
        <v>1294699.1847478203</v>
      </c>
      <c r="L27" s="24">
        <v>1359438.4883560855</v>
      </c>
      <c r="M27" s="24">
        <v>1598494.343951602</v>
      </c>
      <c r="N27" s="24">
        <v>1712191</v>
      </c>
      <c r="O27" s="4"/>
      <c r="P27" s="3"/>
      <c r="Q27" s="4"/>
      <c r="R27" s="4"/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1"/>
      <c r="GD27" s="1"/>
      <c r="GE27" s="1"/>
    </row>
    <row r="28" spans="1:188" ht="15.75" x14ac:dyDescent="0.25">
      <c r="A28" s="20" t="s">
        <v>37</v>
      </c>
      <c r="B28" s="18" t="s">
        <v>18</v>
      </c>
      <c r="C28" s="24">
        <v>1430847.6360385877</v>
      </c>
      <c r="D28" s="24">
        <v>1629698.1934752641</v>
      </c>
      <c r="E28" s="24">
        <v>1853055.4621963154</v>
      </c>
      <c r="F28" s="24">
        <v>2083412.2952706215</v>
      </c>
      <c r="G28" s="24">
        <v>2233509.707387716</v>
      </c>
      <c r="H28" s="24">
        <v>2342845.3306237506</v>
      </c>
      <c r="I28" s="24">
        <v>2541583.4728945158</v>
      </c>
      <c r="J28" s="24">
        <v>3255543.0950028882</v>
      </c>
      <c r="K28" s="24">
        <v>3482866</v>
      </c>
      <c r="L28" s="24">
        <v>3622028.8696779367</v>
      </c>
      <c r="M28" s="24">
        <v>3950651.0700668129</v>
      </c>
      <c r="N28" s="24">
        <v>4390407</v>
      </c>
      <c r="O28" s="4"/>
      <c r="P28" s="3"/>
      <c r="Q28" s="4"/>
      <c r="R28" s="4"/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1"/>
      <c r="GD28" s="1"/>
      <c r="GE28" s="1"/>
    </row>
    <row r="29" spans="1:188" ht="30" x14ac:dyDescent="0.25">
      <c r="A29" s="20" t="s">
        <v>38</v>
      </c>
      <c r="B29" s="18" t="s">
        <v>19</v>
      </c>
      <c r="C29" s="24">
        <v>4220948.1398907667</v>
      </c>
      <c r="D29" s="24">
        <v>5223391.3255815636</v>
      </c>
      <c r="E29" s="24">
        <v>6190741.5546269808</v>
      </c>
      <c r="F29" s="24">
        <v>7131836.5724079553</v>
      </c>
      <c r="G29" s="24">
        <v>7824713.9031770388</v>
      </c>
      <c r="H29" s="24">
        <v>8875742</v>
      </c>
      <c r="I29" s="24">
        <v>9974268</v>
      </c>
      <c r="J29" s="24">
        <v>11481716.791207759</v>
      </c>
      <c r="K29" s="24">
        <v>11961034.717410002</v>
      </c>
      <c r="L29" s="24">
        <v>12457582.0055157</v>
      </c>
      <c r="M29" s="24">
        <v>13960783.719118109</v>
      </c>
      <c r="N29" s="24">
        <v>15714956</v>
      </c>
      <c r="O29" s="4"/>
      <c r="P29" s="3"/>
      <c r="Q29" s="4"/>
      <c r="R29" s="4"/>
      <c r="S29" s="3"/>
      <c r="T29" s="5"/>
      <c r="U29" s="5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1"/>
      <c r="GD29" s="1"/>
      <c r="GE29" s="1"/>
    </row>
    <row r="30" spans="1:188" ht="15.75" x14ac:dyDescent="0.25">
      <c r="A30" s="20" t="s">
        <v>39</v>
      </c>
      <c r="B30" s="18" t="s">
        <v>54</v>
      </c>
      <c r="C30" s="24">
        <v>1585584.8375022381</v>
      </c>
      <c r="D30" s="24">
        <v>1718356.5706458085</v>
      </c>
      <c r="E30" s="24">
        <v>1874509</v>
      </c>
      <c r="F30" s="24">
        <v>1746538.1732212815</v>
      </c>
      <c r="G30" s="24">
        <v>1849345.6521598322</v>
      </c>
      <c r="H30" s="24">
        <v>2176900</v>
      </c>
      <c r="I30" s="24">
        <v>2600244.2883390593</v>
      </c>
      <c r="J30" s="24">
        <v>2678873.2340035611</v>
      </c>
      <c r="K30" s="24">
        <v>2674444.5461733984</v>
      </c>
      <c r="L30" s="24">
        <v>2473760.1011940669</v>
      </c>
      <c r="M30" s="24">
        <v>3418899.5724874223</v>
      </c>
      <c r="N30" s="24">
        <v>3641169</v>
      </c>
      <c r="O30" s="4"/>
      <c r="P30" s="3"/>
      <c r="Q30" s="4"/>
      <c r="R30" s="4"/>
      <c r="S30" s="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1"/>
      <c r="GD30" s="1"/>
      <c r="GE30" s="1"/>
    </row>
    <row r="31" spans="1:188" ht="15.75" x14ac:dyDescent="0.25">
      <c r="A31" s="20" t="s">
        <v>40</v>
      </c>
      <c r="B31" s="18" t="s">
        <v>20</v>
      </c>
      <c r="C31" s="24">
        <v>3965096.2850987329</v>
      </c>
      <c r="D31" s="24">
        <v>4503097.6683186414</v>
      </c>
      <c r="E31" s="24">
        <v>5035147.432869982</v>
      </c>
      <c r="F31" s="24">
        <v>5390216.3126051072</v>
      </c>
      <c r="G31" s="24">
        <v>6050637.9977922225</v>
      </c>
      <c r="H31" s="24">
        <v>7235061</v>
      </c>
      <c r="I31" s="24">
        <v>8214638.1600000001</v>
      </c>
      <c r="J31" s="24">
        <v>8400230.8264853824</v>
      </c>
      <c r="K31" s="24">
        <v>9277137.451795835</v>
      </c>
      <c r="L31" s="24">
        <v>8270457.2940113908</v>
      </c>
      <c r="M31" s="24">
        <v>11031793.229511911</v>
      </c>
      <c r="N31" s="24">
        <v>12538162</v>
      </c>
      <c r="O31" s="4"/>
      <c r="P31" s="3"/>
      <c r="Q31" s="4"/>
      <c r="R31" s="4"/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1"/>
      <c r="GD31" s="1"/>
      <c r="GE31" s="1"/>
    </row>
    <row r="32" spans="1:188" ht="15.75" x14ac:dyDescent="0.25">
      <c r="A32" s="21"/>
      <c r="B32" s="22" t="s">
        <v>30</v>
      </c>
      <c r="C32" s="23">
        <f>C17+C20+C28+C29+C30+C31</f>
        <v>19322137.919098161</v>
      </c>
      <c r="D32" s="23">
        <f t="shared" ref="D32:E32" si="16">D17+D20+D28+D29+D30+D31</f>
        <v>22687129.778319523</v>
      </c>
      <c r="E32" s="23">
        <f t="shared" si="16"/>
        <v>25930423.220402151</v>
      </c>
      <c r="F32" s="23">
        <f t="shared" ref="F32:G32" si="17">F17+F20+F28+F29+F30+F31</f>
        <v>28641945.454063937</v>
      </c>
      <c r="G32" s="23">
        <f t="shared" si="17"/>
        <v>31506482.03202064</v>
      </c>
      <c r="H32" s="23">
        <f t="shared" ref="H32:J32" si="18">H17+H20+H28+H29+H30+H31</f>
        <v>35357484.320223749</v>
      </c>
      <c r="I32" s="23">
        <f t="shared" si="18"/>
        <v>39718355.251433574</v>
      </c>
      <c r="J32" s="23">
        <f t="shared" si="18"/>
        <v>44520539.674966298</v>
      </c>
      <c r="K32" s="23">
        <f t="shared" ref="K32:L32" si="19">K17+K20+K28+K29+K30+K31</f>
        <v>47609893.414869517</v>
      </c>
      <c r="L32" s="23">
        <f t="shared" si="19"/>
        <v>42867433.174544998</v>
      </c>
      <c r="M32" s="23">
        <f t="shared" ref="M32" si="20">M17+M20+M28+M29+M30+M31</f>
        <v>53189376.246532492</v>
      </c>
      <c r="N32" s="23">
        <f t="shared" ref="N32" si="21">N17+N20+N28+N29+N30+N31</f>
        <v>59321619</v>
      </c>
      <c r="O32" s="4"/>
      <c r="P32" s="3"/>
      <c r="Q32" s="4"/>
      <c r="R32" s="4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1"/>
      <c r="GD32" s="1"/>
      <c r="GE32" s="1"/>
    </row>
    <row r="33" spans="1:188" s="1" customFormat="1" ht="15.75" x14ac:dyDescent="0.25">
      <c r="A33" s="28" t="s">
        <v>27</v>
      </c>
      <c r="B33" s="29" t="s">
        <v>41</v>
      </c>
      <c r="C33" s="30">
        <f t="shared" ref="C33:H33" si="22">C6+C11+C13+C14+C15+C17+C20+C28+C29+C30+C31</f>
        <v>33629309.857622266</v>
      </c>
      <c r="D33" s="30">
        <f t="shared" si="22"/>
        <v>38128287.356598102</v>
      </c>
      <c r="E33" s="30">
        <f t="shared" si="22"/>
        <v>42910029.328825161</v>
      </c>
      <c r="F33" s="30">
        <f t="shared" si="22"/>
        <v>47180919.607688189</v>
      </c>
      <c r="G33" s="30">
        <f t="shared" si="22"/>
        <v>50913738.12846458</v>
      </c>
      <c r="H33" s="30">
        <f t="shared" si="22"/>
        <v>57024818.929240167</v>
      </c>
      <c r="I33" s="30">
        <f t="shared" ref="I33:J33" si="23">I6+I11+I13+I14+I15+I17+I20+I28+I29+I30+I31</f>
        <v>63488389.127224386</v>
      </c>
      <c r="J33" s="30">
        <f t="shared" si="23"/>
        <v>69618249.33180508</v>
      </c>
      <c r="K33" s="30">
        <f t="shared" ref="K33:L33" si="24">K6+K11+K13+K14+K15+K17+K20+K28+K29+K30+K31</f>
        <v>73019294.052279919</v>
      </c>
      <c r="L33" s="30">
        <f t="shared" si="24"/>
        <v>68579334.552366167</v>
      </c>
      <c r="M33" s="30">
        <f t="shared" ref="M33" si="25">M6+M11+M13+M14+M15+M17+M20+M28+M29+M30+M31</f>
        <v>83023323.83194387</v>
      </c>
      <c r="N33" s="30">
        <f t="shared" ref="N33" si="26">N6+N11+N13+N14+N15+N17+N20+N28+N29+N30+N31</f>
        <v>92518394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F33" s="2"/>
    </row>
    <row r="34" spans="1:188" ht="15.75" x14ac:dyDescent="0.25">
      <c r="A34" s="31" t="s">
        <v>43</v>
      </c>
      <c r="B34" s="32" t="s">
        <v>25</v>
      </c>
      <c r="C34" s="24">
        <v>3407148</v>
      </c>
      <c r="D34" s="24">
        <v>3997082</v>
      </c>
      <c r="E34" s="24">
        <v>4455259.4984515188</v>
      </c>
      <c r="F34" s="24">
        <v>4890426</v>
      </c>
      <c r="G34" s="24">
        <v>6001213</v>
      </c>
      <c r="H34" s="24">
        <v>7010436</v>
      </c>
      <c r="I34" s="24">
        <v>7351739</v>
      </c>
      <c r="J34" s="24">
        <v>9729215</v>
      </c>
      <c r="K34" s="24">
        <v>8792102</v>
      </c>
      <c r="L34" s="24">
        <v>9944871.4005925562</v>
      </c>
      <c r="M34" s="24">
        <v>11833522.086850839</v>
      </c>
      <c r="N34" s="24">
        <v>13553945</v>
      </c>
      <c r="O34" s="4"/>
      <c r="P34" s="3"/>
      <c r="Q34" s="4"/>
      <c r="R34" s="4"/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</row>
    <row r="35" spans="1:188" ht="15.75" x14ac:dyDescent="0.25">
      <c r="A35" s="31" t="s">
        <v>44</v>
      </c>
      <c r="B35" s="32" t="s">
        <v>24</v>
      </c>
      <c r="C35" s="24">
        <v>631670</v>
      </c>
      <c r="D35" s="24">
        <v>894069</v>
      </c>
      <c r="E35" s="24">
        <v>861168</v>
      </c>
      <c r="F35" s="24">
        <v>814941</v>
      </c>
      <c r="G35" s="24">
        <v>715590</v>
      </c>
      <c r="H35" s="24">
        <v>546615</v>
      </c>
      <c r="I35" s="24">
        <v>681302</v>
      </c>
      <c r="J35" s="24">
        <v>518906.00000000006</v>
      </c>
      <c r="K35" s="24">
        <v>517933</v>
      </c>
      <c r="L35" s="24">
        <v>1351817</v>
      </c>
      <c r="M35" s="24">
        <v>1402671</v>
      </c>
      <c r="N35" s="24">
        <v>1453525</v>
      </c>
      <c r="O35" s="4"/>
      <c r="P35" s="3"/>
      <c r="Q35" s="4"/>
      <c r="R35" s="4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</row>
    <row r="36" spans="1:188" ht="15.75" x14ac:dyDescent="0.25">
      <c r="A36" s="33" t="s">
        <v>45</v>
      </c>
      <c r="B36" s="34" t="s">
        <v>55</v>
      </c>
      <c r="C36" s="23">
        <f>C33+C34-C35</f>
        <v>36404787.857622266</v>
      </c>
      <c r="D36" s="23">
        <f t="shared" ref="D36:E36" si="27">D33+D34-D35</f>
        <v>41231300.356598102</v>
      </c>
      <c r="E36" s="23">
        <f t="shared" si="27"/>
        <v>46504120.827276677</v>
      </c>
      <c r="F36" s="23">
        <f t="shared" ref="F36:M36" si="28">F33+F34-F35</f>
        <v>51256404.607688189</v>
      </c>
      <c r="G36" s="23">
        <f t="shared" si="28"/>
        <v>56199361.12846458</v>
      </c>
      <c r="H36" s="23">
        <f t="shared" si="28"/>
        <v>63488639.929240167</v>
      </c>
      <c r="I36" s="23">
        <f t="shared" si="28"/>
        <v>70158826.127224386</v>
      </c>
      <c r="J36" s="23">
        <f t="shared" si="28"/>
        <v>78828558.33180508</v>
      </c>
      <c r="K36" s="23">
        <f t="shared" si="28"/>
        <v>81293463.052279919</v>
      </c>
      <c r="L36" s="23">
        <f t="shared" si="28"/>
        <v>77172388.952958718</v>
      </c>
      <c r="M36" s="23">
        <f t="shared" si="28"/>
        <v>93454174.918794706</v>
      </c>
      <c r="N36" s="23">
        <f t="shared" ref="N36" si="29">N33+N34-N35</f>
        <v>104618814</v>
      </c>
      <c r="O36" s="4"/>
      <c r="P36" s="3"/>
      <c r="Q36" s="4"/>
      <c r="R36" s="4"/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</row>
    <row r="37" spans="1:188" ht="15.75" x14ac:dyDescent="0.25">
      <c r="A37" s="31" t="s">
        <v>46</v>
      </c>
      <c r="B37" s="32" t="s">
        <v>42</v>
      </c>
      <c r="C37" s="24">
        <v>335014.83</v>
      </c>
      <c r="D37" s="24">
        <v>336661.74</v>
      </c>
      <c r="E37" s="24">
        <v>338173.86535729998</v>
      </c>
      <c r="F37" s="24">
        <v>339842.743309749</v>
      </c>
      <c r="G37" s="24">
        <v>341525</v>
      </c>
      <c r="H37" s="24">
        <v>343221</v>
      </c>
      <c r="I37" s="24">
        <v>344932</v>
      </c>
      <c r="J37" s="24">
        <v>346656</v>
      </c>
      <c r="K37" s="24">
        <v>348394</v>
      </c>
      <c r="L37" s="24">
        <v>350147</v>
      </c>
      <c r="M37" s="24">
        <v>351914</v>
      </c>
      <c r="N37" s="24">
        <v>353697</v>
      </c>
      <c r="T37" s="1"/>
      <c r="U37" s="1"/>
      <c r="V37" s="1"/>
      <c r="W37" s="1"/>
    </row>
    <row r="38" spans="1:188" ht="15.75" x14ac:dyDescent="0.25">
      <c r="A38" s="33" t="s">
        <v>47</v>
      </c>
      <c r="B38" s="34" t="s">
        <v>58</v>
      </c>
      <c r="C38" s="23">
        <f>C36/C37*1000</f>
        <v>108666.19802359873</v>
      </c>
      <c r="D38" s="23">
        <f t="shared" ref="D38:E38" si="30">D36/D37*1000</f>
        <v>122471.00117939776</v>
      </c>
      <c r="E38" s="23">
        <f t="shared" si="30"/>
        <v>137515.41911183001</v>
      </c>
      <c r="F38" s="23">
        <f t="shared" ref="F38:M38" si="31">F36/F37*1000</f>
        <v>150823.89021610105</v>
      </c>
      <c r="G38" s="23">
        <f t="shared" si="31"/>
        <v>164554.16478578313</v>
      </c>
      <c r="H38" s="23">
        <f t="shared" si="31"/>
        <v>184978.89094560113</v>
      </c>
      <c r="I38" s="23">
        <f t="shared" si="31"/>
        <v>203399.00654976745</v>
      </c>
      <c r="J38" s="23">
        <f t="shared" si="31"/>
        <v>227397.06894386676</v>
      </c>
      <c r="K38" s="23">
        <f t="shared" si="31"/>
        <v>233337.72410627027</v>
      </c>
      <c r="L38" s="23">
        <f t="shared" si="31"/>
        <v>220399.97187740784</v>
      </c>
      <c r="M38" s="23">
        <f t="shared" si="31"/>
        <v>265559.69617234526</v>
      </c>
      <c r="N38" s="23">
        <f t="shared" ref="N38" si="32">N36/N37*1000</f>
        <v>295786.54611150222</v>
      </c>
      <c r="S38" s="3"/>
      <c r="T38" s="3"/>
      <c r="U38" s="3"/>
      <c r="V38" s="3"/>
      <c r="W38" s="3"/>
      <c r="BX38" s="4"/>
      <c r="BY38" s="4"/>
      <c r="BZ38" s="4"/>
      <c r="CA38" s="4"/>
    </row>
    <row r="39" spans="1:188" x14ac:dyDescent="0.25">
      <c r="A39" s="2" t="s">
        <v>74</v>
      </c>
      <c r="C39" s="9"/>
      <c r="D39" s="9"/>
      <c r="E39" s="9"/>
      <c r="F39" s="9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  <colBreaks count="7" manualBreakCount="7">
    <brk id="23" max="1048575" man="1"/>
    <brk id="35" max="1048575" man="1"/>
    <brk id="51" max="1048575" man="1"/>
    <brk id="115" max="95" man="1"/>
    <brk id="151" max="1048575" man="1"/>
    <brk id="175" max="1048575" man="1"/>
    <brk id="183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F39"/>
  <sheetViews>
    <sheetView zoomScale="59" zoomScaleNormal="59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23.7109375" style="2" customWidth="1"/>
    <col min="3" max="6" width="11.140625" style="2" customWidth="1"/>
    <col min="7" max="14" width="11.85546875" style="1" customWidth="1"/>
    <col min="15" max="15" width="11.28515625" style="2" customWidth="1"/>
    <col min="16" max="16" width="11.7109375" style="1" customWidth="1"/>
    <col min="17" max="17" width="9.140625" style="2" customWidth="1"/>
    <col min="18" max="18" width="10.85546875" style="2" customWidth="1"/>
    <col min="19" max="19" width="10.85546875" style="1" customWidth="1"/>
    <col min="20" max="20" width="11" style="2" customWidth="1"/>
    <col min="21" max="23" width="11.42578125" style="2" customWidth="1"/>
    <col min="24" max="51" width="9.140625" style="2" customWidth="1"/>
    <col min="52" max="52" width="12.42578125" style="2" customWidth="1"/>
    <col min="53" max="74" width="9.140625" style="2" customWidth="1"/>
    <col min="75" max="75" width="12.140625" style="2" customWidth="1"/>
    <col min="76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2" customWidth="1"/>
    <col min="104" max="108" width="9.140625" style="2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26" width="9.140625" style="1" hidden="1" customWidth="1"/>
    <col min="127" max="127" width="9.140625" style="1" customWidth="1"/>
    <col min="128" max="157" width="9.140625" style="2" customWidth="1"/>
    <col min="158" max="158" width="9.140625" style="2" hidden="1" customWidth="1"/>
    <col min="159" max="166" width="9.140625" style="2" customWidth="1"/>
    <col min="167" max="167" width="9.140625" style="2" hidden="1" customWidth="1"/>
    <col min="168" max="172" width="9.140625" style="2" customWidth="1"/>
    <col min="173" max="173" width="9.140625" style="2" hidden="1" customWidth="1"/>
    <col min="174" max="183" width="9.140625" style="2" customWidth="1"/>
    <col min="184" max="184" width="9.140625" style="2"/>
    <col min="185" max="187" width="8.85546875" style="2"/>
    <col min="188" max="188" width="12.7109375" style="2" bestFit="1" customWidth="1"/>
    <col min="189" max="16384" width="8.85546875" style="2"/>
  </cols>
  <sheetData>
    <row r="1" spans="1:188" ht="18.75" x14ac:dyDescent="0.3">
      <c r="A1" s="2" t="s">
        <v>53</v>
      </c>
      <c r="B1" s="6" t="s">
        <v>66</v>
      </c>
      <c r="R1" s="3"/>
    </row>
    <row r="2" spans="1:188" ht="15.75" x14ac:dyDescent="0.25">
      <c r="A2" s="7" t="s">
        <v>49</v>
      </c>
      <c r="I2" s="1" t="str">
        <f>[1]GSVA_cur!$I$3</f>
        <v>As on 15.03.2024</v>
      </c>
    </row>
    <row r="3" spans="1:188" ht="15.75" x14ac:dyDescent="0.25">
      <c r="A3" s="7"/>
    </row>
    <row r="4" spans="1:188" ht="15.75" x14ac:dyDescent="0.25">
      <c r="A4" s="7"/>
      <c r="E4" s="8"/>
      <c r="F4" s="8" t="s">
        <v>57</v>
      </c>
    </row>
    <row r="5" spans="1:188" ht="15.75" x14ac:dyDescent="0.25">
      <c r="A5" s="10" t="s">
        <v>0</v>
      </c>
      <c r="B5" s="11" t="s">
        <v>1</v>
      </c>
      <c r="C5" s="12" t="s">
        <v>21</v>
      </c>
      <c r="D5" s="12" t="s">
        <v>22</v>
      </c>
      <c r="E5" s="12" t="s">
        <v>23</v>
      </c>
      <c r="F5" s="12" t="s">
        <v>56</v>
      </c>
      <c r="G5" s="13" t="s">
        <v>65</v>
      </c>
      <c r="H5" s="13" t="s">
        <v>67</v>
      </c>
      <c r="I5" s="13" t="s">
        <v>68</v>
      </c>
      <c r="J5" s="13" t="s">
        <v>69</v>
      </c>
      <c r="K5" s="13" t="s">
        <v>70</v>
      </c>
      <c r="L5" s="13" t="s">
        <v>71</v>
      </c>
      <c r="M5" s="13" t="s">
        <v>72</v>
      </c>
      <c r="N5" s="13" t="s">
        <v>73</v>
      </c>
    </row>
    <row r="6" spans="1:188" s="1" customFormat="1" ht="30" x14ac:dyDescent="0.25">
      <c r="A6" s="14" t="s">
        <v>26</v>
      </c>
      <c r="B6" s="15" t="s">
        <v>2</v>
      </c>
      <c r="C6" s="16">
        <f>SUM(C7:C10)</f>
        <v>4837593.557436089</v>
      </c>
      <c r="D6" s="16">
        <f t="shared" ref="D6:F6" si="0">SUM(D7:D10)</f>
        <v>4906807.2332517561</v>
      </c>
      <c r="E6" s="16">
        <f t="shared" si="0"/>
        <v>4597158.9533944698</v>
      </c>
      <c r="F6" s="16">
        <f t="shared" si="0"/>
        <v>4598265.0951404897</v>
      </c>
      <c r="G6" s="16">
        <f t="shared" ref="G6:M6" si="1">SUM(G7:G10)</f>
        <v>4363784.605828641</v>
      </c>
      <c r="H6" s="16">
        <f t="shared" si="1"/>
        <v>4335471.7415874563</v>
      </c>
      <c r="I6" s="16">
        <f t="shared" si="1"/>
        <v>4426954.3314247765</v>
      </c>
      <c r="J6" s="16">
        <f t="shared" si="1"/>
        <v>4334270.6225270107</v>
      </c>
      <c r="K6" s="16">
        <f t="shared" si="1"/>
        <v>4223374.3044777606</v>
      </c>
      <c r="L6" s="16">
        <f t="shared" si="1"/>
        <v>4289941.5051970137</v>
      </c>
      <c r="M6" s="16">
        <f t="shared" si="1"/>
        <v>4500756.368888298</v>
      </c>
      <c r="N6" s="16">
        <f t="shared" ref="N6" si="2">SUM(N7:N10)</f>
        <v>4540051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F6" s="2"/>
    </row>
    <row r="7" spans="1:188" ht="15.75" x14ac:dyDescent="0.25">
      <c r="A7" s="17">
        <v>1.1000000000000001</v>
      </c>
      <c r="B7" s="18" t="s">
        <v>59</v>
      </c>
      <c r="C7" s="19">
        <v>2904593.3658975204</v>
      </c>
      <c r="D7" s="19">
        <v>2869262.8027326856</v>
      </c>
      <c r="E7" s="19">
        <v>2599876.3253019531</v>
      </c>
      <c r="F7" s="19">
        <v>2474419.6011056951</v>
      </c>
      <c r="G7" s="19">
        <v>2278769.3300840887</v>
      </c>
      <c r="H7" s="19">
        <v>2319185</v>
      </c>
      <c r="I7" s="19">
        <v>2354343.0312007661</v>
      </c>
      <c r="J7" s="19">
        <v>2243943.8496537129</v>
      </c>
      <c r="K7" s="19">
        <v>2207387.7005272177</v>
      </c>
      <c r="L7" s="19">
        <v>2273676.9442453501</v>
      </c>
      <c r="M7" s="19">
        <v>2357161.0358670498</v>
      </c>
      <c r="N7" s="19">
        <v>2374496</v>
      </c>
      <c r="O7" s="4"/>
      <c r="P7" s="3"/>
      <c r="Q7" s="4"/>
      <c r="R7" s="4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1"/>
      <c r="GD7" s="1"/>
      <c r="GE7" s="1"/>
    </row>
    <row r="8" spans="1:188" ht="15.75" x14ac:dyDescent="0.25">
      <c r="A8" s="17">
        <v>1.2</v>
      </c>
      <c r="B8" s="18" t="s">
        <v>60</v>
      </c>
      <c r="C8" s="19">
        <v>1125351.1906918595</v>
      </c>
      <c r="D8" s="19">
        <v>1230403.9538934468</v>
      </c>
      <c r="E8" s="19">
        <v>1238024.4568697612</v>
      </c>
      <c r="F8" s="19">
        <v>1280113.8737786734</v>
      </c>
      <c r="G8" s="19">
        <v>1271846.7796212758</v>
      </c>
      <c r="H8" s="19">
        <v>1175115</v>
      </c>
      <c r="I8" s="19">
        <v>1196212.3565694394</v>
      </c>
      <c r="J8" s="19">
        <v>1168082.4435515432</v>
      </c>
      <c r="K8" s="19">
        <v>1146828.3575778028</v>
      </c>
      <c r="L8" s="19">
        <v>1169871.0496001518</v>
      </c>
      <c r="M8" s="19">
        <v>1183055.22108869</v>
      </c>
      <c r="N8" s="19">
        <v>1152308</v>
      </c>
      <c r="O8" s="4"/>
      <c r="P8" s="3"/>
      <c r="Q8" s="4"/>
      <c r="R8" s="4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1"/>
      <c r="GD8" s="1"/>
      <c r="GE8" s="1"/>
    </row>
    <row r="9" spans="1:188" ht="15.75" x14ac:dyDescent="0.25">
      <c r="A9" s="17">
        <v>1.3</v>
      </c>
      <c r="B9" s="18" t="s">
        <v>61</v>
      </c>
      <c r="C9" s="19">
        <v>430286.19107655704</v>
      </c>
      <c r="D9" s="19">
        <v>430721.62902327406</v>
      </c>
      <c r="E9" s="19">
        <v>361412.71490475832</v>
      </c>
      <c r="F9" s="19">
        <v>412369.52984090161</v>
      </c>
      <c r="G9" s="19">
        <v>415171.49612327648</v>
      </c>
      <c r="H9" s="19">
        <v>435912</v>
      </c>
      <c r="I9" s="19">
        <v>426011.94365457038</v>
      </c>
      <c r="J9" s="19">
        <v>442347.73689521803</v>
      </c>
      <c r="K9" s="19">
        <v>469269.4778486432</v>
      </c>
      <c r="L9" s="19">
        <v>475289.61656875658</v>
      </c>
      <c r="M9" s="19">
        <v>476707</v>
      </c>
      <c r="N9" s="19">
        <v>492349</v>
      </c>
      <c r="O9" s="4"/>
      <c r="P9" s="3"/>
      <c r="Q9" s="4"/>
      <c r="R9" s="4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1"/>
      <c r="GD9" s="1"/>
      <c r="GE9" s="1"/>
    </row>
    <row r="10" spans="1:188" ht="15.75" x14ac:dyDescent="0.25">
      <c r="A10" s="17">
        <v>1.4</v>
      </c>
      <c r="B10" s="18" t="s">
        <v>62</v>
      </c>
      <c r="C10" s="19">
        <v>377362.80977015157</v>
      </c>
      <c r="D10" s="19">
        <v>376418.84760234988</v>
      </c>
      <c r="E10" s="19">
        <v>397845.45631799783</v>
      </c>
      <c r="F10" s="19">
        <v>431362.0904152196</v>
      </c>
      <c r="G10" s="19">
        <v>397997</v>
      </c>
      <c r="H10" s="19">
        <v>405259.74158745626</v>
      </c>
      <c r="I10" s="19">
        <v>450387</v>
      </c>
      <c r="J10" s="19">
        <v>479896.59242653637</v>
      </c>
      <c r="K10" s="19">
        <v>399888.76852409606</v>
      </c>
      <c r="L10" s="19">
        <v>371103.89478275517</v>
      </c>
      <c r="M10" s="19">
        <v>483833.11193255801</v>
      </c>
      <c r="N10" s="19">
        <v>520898</v>
      </c>
      <c r="O10" s="4"/>
      <c r="P10" s="3"/>
      <c r="Q10" s="4"/>
      <c r="R10" s="4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1"/>
      <c r="GD10" s="1"/>
      <c r="GE10" s="1"/>
    </row>
    <row r="11" spans="1:188" ht="15.75" x14ac:dyDescent="0.25">
      <c r="A11" s="20" t="s">
        <v>31</v>
      </c>
      <c r="B11" s="18" t="s">
        <v>3</v>
      </c>
      <c r="C11" s="19">
        <v>272483.20135236508</v>
      </c>
      <c r="D11" s="19">
        <v>228952.68179636239</v>
      </c>
      <c r="E11" s="19">
        <v>343746.29089982819</v>
      </c>
      <c r="F11" s="19">
        <v>552610.61270350253</v>
      </c>
      <c r="G11" s="19">
        <v>177538</v>
      </c>
      <c r="H11" s="19">
        <v>258222</v>
      </c>
      <c r="I11" s="19">
        <v>334968.50933234126</v>
      </c>
      <c r="J11" s="19">
        <v>277130.89626941824</v>
      </c>
      <c r="K11" s="19">
        <v>207252.42948247178</v>
      </c>
      <c r="L11" s="19">
        <v>208700</v>
      </c>
      <c r="M11" s="19">
        <v>212125.05338569099</v>
      </c>
      <c r="N11" s="19">
        <v>240939</v>
      </c>
      <c r="O11" s="4"/>
      <c r="P11" s="3"/>
      <c r="Q11" s="4"/>
      <c r="R11" s="4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1"/>
      <c r="GD11" s="1"/>
      <c r="GE11" s="1"/>
    </row>
    <row r="12" spans="1:188" ht="15.75" x14ac:dyDescent="0.25">
      <c r="A12" s="21"/>
      <c r="B12" s="22" t="s">
        <v>28</v>
      </c>
      <c r="C12" s="23">
        <f>C6+C11</f>
        <v>5110076.7587884543</v>
      </c>
      <c r="D12" s="23">
        <f t="shared" ref="D12:F12" si="3">D6+D11</f>
        <v>5135759.9150481187</v>
      </c>
      <c r="E12" s="23">
        <f t="shared" si="3"/>
        <v>4940905.2442942979</v>
      </c>
      <c r="F12" s="23">
        <f t="shared" si="3"/>
        <v>5150875.7078439919</v>
      </c>
      <c r="G12" s="23">
        <f t="shared" ref="G12:M12" si="4">G6+G11</f>
        <v>4541322.605828641</v>
      </c>
      <c r="H12" s="23">
        <f t="shared" si="4"/>
        <v>4593693.7415874563</v>
      </c>
      <c r="I12" s="23">
        <f t="shared" si="4"/>
        <v>4761922.8407571176</v>
      </c>
      <c r="J12" s="23">
        <f t="shared" si="4"/>
        <v>4611401.518796429</v>
      </c>
      <c r="K12" s="23">
        <f t="shared" si="4"/>
        <v>4430626.7339602327</v>
      </c>
      <c r="L12" s="23">
        <f t="shared" si="4"/>
        <v>4498641.5051970137</v>
      </c>
      <c r="M12" s="23">
        <f t="shared" si="4"/>
        <v>4712881.4222739888</v>
      </c>
      <c r="N12" s="23">
        <f t="shared" ref="N12" si="5">N6+N11</f>
        <v>4780990</v>
      </c>
      <c r="O12" s="4"/>
      <c r="P12" s="3"/>
      <c r="Q12" s="4"/>
      <c r="R12" s="4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1"/>
      <c r="GD12" s="1"/>
      <c r="GE12" s="1"/>
    </row>
    <row r="13" spans="1:188" s="1" customFormat="1" ht="15.75" x14ac:dyDescent="0.25">
      <c r="A13" s="14" t="s">
        <v>32</v>
      </c>
      <c r="B13" s="15" t="s">
        <v>4</v>
      </c>
      <c r="C13" s="16">
        <v>3420403.5387228979</v>
      </c>
      <c r="D13" s="16">
        <v>3846914.7760743401</v>
      </c>
      <c r="E13" s="16">
        <v>3668087.0201837793</v>
      </c>
      <c r="F13" s="16">
        <v>3772759.7805029158</v>
      </c>
      <c r="G13" s="16">
        <v>4845374</v>
      </c>
      <c r="H13" s="16">
        <v>5726838.2226364417</v>
      </c>
      <c r="I13" s="16">
        <v>6074124.449295627</v>
      </c>
      <c r="J13" s="16">
        <v>5753666.2156666322</v>
      </c>
      <c r="K13" s="16">
        <v>5697195.7484392943</v>
      </c>
      <c r="L13" s="16">
        <v>5923663.2091632187</v>
      </c>
      <c r="M13" s="16">
        <v>6353186</v>
      </c>
      <c r="N13" s="16">
        <v>6922637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F13" s="2"/>
    </row>
    <row r="14" spans="1:188" ht="45" x14ac:dyDescent="0.25">
      <c r="A14" s="20" t="s">
        <v>33</v>
      </c>
      <c r="B14" s="18" t="s">
        <v>5</v>
      </c>
      <c r="C14" s="19">
        <v>467897.98699940188</v>
      </c>
      <c r="D14" s="19">
        <v>463167.97645250137</v>
      </c>
      <c r="E14" s="19">
        <v>500727.65921084199</v>
      </c>
      <c r="F14" s="19">
        <v>474326.5549845238</v>
      </c>
      <c r="G14" s="19">
        <v>474729.13411831466</v>
      </c>
      <c r="H14" s="19">
        <v>412109.16690260282</v>
      </c>
      <c r="I14" s="19">
        <v>523442.74635497277</v>
      </c>
      <c r="J14" s="19">
        <v>643628.82065982302</v>
      </c>
      <c r="K14" s="19">
        <v>653736.1766929091</v>
      </c>
      <c r="L14" s="19">
        <v>657582.7459272889</v>
      </c>
      <c r="M14" s="19">
        <v>764517.0930739888</v>
      </c>
      <c r="N14" s="19">
        <v>860048</v>
      </c>
      <c r="O14" s="4"/>
      <c r="P14" s="3"/>
      <c r="Q14" s="4"/>
      <c r="R14" s="4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3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3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1"/>
      <c r="GD14" s="1"/>
      <c r="GE14" s="1"/>
    </row>
    <row r="15" spans="1:188" ht="15.75" x14ac:dyDescent="0.25">
      <c r="A15" s="20" t="s">
        <v>34</v>
      </c>
      <c r="B15" s="18" t="s">
        <v>6</v>
      </c>
      <c r="C15" s="19">
        <v>5308793.6540133515</v>
      </c>
      <c r="D15" s="19">
        <v>5144715.1595220864</v>
      </c>
      <c r="E15" s="19">
        <v>5615518.9242783822</v>
      </c>
      <c r="F15" s="19">
        <v>5744060.134909166</v>
      </c>
      <c r="G15" s="19">
        <v>5741786</v>
      </c>
      <c r="H15" s="19">
        <v>6190002</v>
      </c>
      <c r="I15" s="19">
        <v>6389058.4324485492</v>
      </c>
      <c r="J15" s="19">
        <v>6647743.6889844146</v>
      </c>
      <c r="K15" s="19">
        <v>6897092.7131663673</v>
      </c>
      <c r="L15" s="19">
        <v>6514292.2135791853</v>
      </c>
      <c r="M15" s="19">
        <v>6928574.8198241843</v>
      </c>
      <c r="N15" s="19">
        <v>7347374</v>
      </c>
      <c r="O15" s="4"/>
      <c r="P15" s="3"/>
      <c r="Q15" s="4"/>
      <c r="R15" s="4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3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3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1"/>
      <c r="GD15" s="1"/>
      <c r="GE15" s="1"/>
    </row>
    <row r="16" spans="1:188" ht="15.75" x14ac:dyDescent="0.25">
      <c r="A16" s="21"/>
      <c r="B16" s="22" t="s">
        <v>29</v>
      </c>
      <c r="C16" s="23">
        <f>+C13+C14+C15</f>
        <v>9197095.1797356512</v>
      </c>
      <c r="D16" s="23">
        <f t="shared" ref="D16:F16" si="6">+D13+D14+D15</f>
        <v>9454797.9120489284</v>
      </c>
      <c r="E16" s="23">
        <f t="shared" si="6"/>
        <v>9784333.6036730036</v>
      </c>
      <c r="F16" s="23">
        <f t="shared" si="6"/>
        <v>9991146.4703966044</v>
      </c>
      <c r="G16" s="23">
        <f t="shared" ref="G16:M16" si="7">+G13+G14+G15</f>
        <v>11061889.134118315</v>
      </c>
      <c r="H16" s="23">
        <f t="shared" si="7"/>
        <v>12328949.389539044</v>
      </c>
      <c r="I16" s="23">
        <f t="shared" si="7"/>
        <v>12986625.628099149</v>
      </c>
      <c r="J16" s="23">
        <f t="shared" si="7"/>
        <v>13045038.72531087</v>
      </c>
      <c r="K16" s="23">
        <f t="shared" si="7"/>
        <v>13248024.638298571</v>
      </c>
      <c r="L16" s="23">
        <f t="shared" si="7"/>
        <v>13095538.168669693</v>
      </c>
      <c r="M16" s="23">
        <f t="shared" si="7"/>
        <v>14046277.912898172</v>
      </c>
      <c r="N16" s="23">
        <f t="shared" ref="N16" si="8">+N13+N14+N15</f>
        <v>15130059</v>
      </c>
      <c r="O16" s="4"/>
      <c r="P16" s="3"/>
      <c r="Q16" s="4"/>
      <c r="R16" s="4"/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3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3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1"/>
      <c r="GD16" s="1"/>
      <c r="GE16" s="1"/>
    </row>
    <row r="17" spans="1:188" s="1" customFormat="1" ht="30" x14ac:dyDescent="0.25">
      <c r="A17" s="14" t="s">
        <v>35</v>
      </c>
      <c r="B17" s="15" t="s">
        <v>7</v>
      </c>
      <c r="C17" s="16">
        <f>C18+C19</f>
        <v>5321692</v>
      </c>
      <c r="D17" s="16">
        <f t="shared" ref="D17:F17" si="9">D18+D19</f>
        <v>6056645</v>
      </c>
      <c r="E17" s="16">
        <f t="shared" si="9"/>
        <v>6191493.030330006</v>
      </c>
      <c r="F17" s="16">
        <f t="shared" si="9"/>
        <v>6572440.757842645</v>
      </c>
      <c r="G17" s="16">
        <f t="shared" ref="G17:K17" si="10">G18+G19</f>
        <v>7068460.6552736768</v>
      </c>
      <c r="H17" s="16">
        <f t="shared" si="10"/>
        <v>7188898.7931963196</v>
      </c>
      <c r="I17" s="16">
        <f t="shared" si="10"/>
        <v>7738372.9679139778</v>
      </c>
      <c r="J17" s="16">
        <f t="shared" si="10"/>
        <v>8545827.5356922913</v>
      </c>
      <c r="K17" s="16">
        <f t="shared" si="10"/>
        <v>9117190.7279445753</v>
      </c>
      <c r="L17" s="16">
        <f t="shared" ref="L17:M17" si="11">L18+L19</f>
        <v>6885193.8308616234</v>
      </c>
      <c r="M17" s="16">
        <f t="shared" si="11"/>
        <v>8347149.9795001792</v>
      </c>
      <c r="N17" s="16">
        <f t="shared" ref="N17" si="12">N18+N19</f>
        <v>8892119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F17" s="2"/>
    </row>
    <row r="18" spans="1:188" ht="15.75" x14ac:dyDescent="0.25">
      <c r="A18" s="17">
        <v>6.1</v>
      </c>
      <c r="B18" s="18" t="s">
        <v>8</v>
      </c>
      <c r="C18" s="19">
        <v>4732163</v>
      </c>
      <c r="D18" s="19">
        <v>5448610</v>
      </c>
      <c r="E18" s="19">
        <v>5593394.0656722635</v>
      </c>
      <c r="F18" s="19">
        <v>5990979.2691712128</v>
      </c>
      <c r="G18" s="19">
        <v>6459639.2386330748</v>
      </c>
      <c r="H18" s="19">
        <v>6539724.3729769057</v>
      </c>
      <c r="I18" s="19">
        <v>7072860.7098494619</v>
      </c>
      <c r="J18" s="19">
        <v>7858256.469766262</v>
      </c>
      <c r="K18" s="19">
        <v>8368972.871178912</v>
      </c>
      <c r="L18" s="19">
        <v>6544201.8075513653</v>
      </c>
      <c r="M18" s="19">
        <v>7826213.6901852228</v>
      </c>
      <c r="N18" s="19">
        <v>8344988</v>
      </c>
      <c r="O18" s="4"/>
      <c r="P18" s="3"/>
      <c r="Q18" s="4"/>
      <c r="R18" s="4"/>
      <c r="S18" s="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1"/>
      <c r="GD18" s="1"/>
      <c r="GE18" s="1"/>
    </row>
    <row r="19" spans="1:188" ht="15.75" x14ac:dyDescent="0.25">
      <c r="A19" s="17">
        <v>6.2</v>
      </c>
      <c r="B19" s="18" t="s">
        <v>9</v>
      </c>
      <c r="C19" s="19">
        <v>589529</v>
      </c>
      <c r="D19" s="19">
        <v>608035</v>
      </c>
      <c r="E19" s="19">
        <v>598098.96465774218</v>
      </c>
      <c r="F19" s="19">
        <v>581461.48867143225</v>
      </c>
      <c r="G19" s="19">
        <v>608821.4166406024</v>
      </c>
      <c r="H19" s="19">
        <v>649174.42021941394</v>
      </c>
      <c r="I19" s="19">
        <v>665512.25806451612</v>
      </c>
      <c r="J19" s="19">
        <v>687571.06592602911</v>
      </c>
      <c r="K19" s="19">
        <v>748217.8567656629</v>
      </c>
      <c r="L19" s="19">
        <v>340992.02331025817</v>
      </c>
      <c r="M19" s="19">
        <v>520936.289314956</v>
      </c>
      <c r="N19" s="19">
        <v>547131</v>
      </c>
      <c r="O19" s="4"/>
      <c r="P19" s="3"/>
      <c r="Q19" s="4"/>
      <c r="R19" s="4"/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1"/>
      <c r="GD19" s="1"/>
      <c r="GE19" s="1"/>
    </row>
    <row r="20" spans="1:188" s="1" customFormat="1" ht="60" x14ac:dyDescent="0.25">
      <c r="A20" s="25" t="s">
        <v>36</v>
      </c>
      <c r="B20" s="26" t="s">
        <v>10</v>
      </c>
      <c r="C20" s="16">
        <f>SUM(C21:C27)</f>
        <v>2797970</v>
      </c>
      <c r="D20" s="16">
        <f t="shared" ref="D20:F20" si="13">SUM(D21:D27)</f>
        <v>2941811</v>
      </c>
      <c r="E20" s="16">
        <f t="shared" si="13"/>
        <v>3255998.2220357656</v>
      </c>
      <c r="F20" s="16">
        <f t="shared" si="13"/>
        <v>3397740.9439174472</v>
      </c>
      <c r="G20" s="16">
        <f t="shared" ref="G20:M20" si="14">SUM(G21:G27)</f>
        <v>3521020.0787045872</v>
      </c>
      <c r="H20" s="16">
        <f t="shared" si="14"/>
        <v>3667976.0387218986</v>
      </c>
      <c r="I20" s="16">
        <f t="shared" si="14"/>
        <v>3496749.3268430657</v>
      </c>
      <c r="J20" s="16">
        <f t="shared" si="14"/>
        <v>3614947.4535776069</v>
      </c>
      <c r="K20" s="16">
        <f t="shared" si="14"/>
        <v>3693878.3990682447</v>
      </c>
      <c r="L20" s="16">
        <f t="shared" si="14"/>
        <v>2930860.4163843142</v>
      </c>
      <c r="M20" s="16">
        <f t="shared" si="14"/>
        <v>3711717.807430773</v>
      </c>
      <c r="N20" s="16">
        <f t="shared" ref="N20" si="15">SUM(N21:N27)</f>
        <v>3816302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F20" s="2"/>
    </row>
    <row r="21" spans="1:188" ht="15.75" x14ac:dyDescent="0.25">
      <c r="A21" s="17">
        <v>7.1</v>
      </c>
      <c r="B21" s="18" t="s">
        <v>11</v>
      </c>
      <c r="C21" s="19">
        <v>98140</v>
      </c>
      <c r="D21" s="19">
        <v>119322</v>
      </c>
      <c r="E21" s="19">
        <v>117820</v>
      </c>
      <c r="F21" s="19">
        <v>126308</v>
      </c>
      <c r="G21" s="19">
        <v>135407.49332880665</v>
      </c>
      <c r="H21" s="19">
        <v>142124.09934070162</v>
      </c>
      <c r="I21" s="19">
        <v>170731.55007557888</v>
      </c>
      <c r="J21" s="19">
        <v>157725.68977762337</v>
      </c>
      <c r="K21" s="19">
        <v>135689.17372588982</v>
      </c>
      <c r="L21" s="19">
        <v>65112.371671509958</v>
      </c>
      <c r="M21" s="19">
        <v>87135.930580155604</v>
      </c>
      <c r="N21" s="19">
        <v>89001</v>
      </c>
      <c r="O21" s="4"/>
      <c r="P21" s="3"/>
      <c r="Q21" s="4"/>
      <c r="R21" s="4"/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1"/>
      <c r="GD21" s="1"/>
      <c r="GE21" s="1"/>
    </row>
    <row r="22" spans="1:188" ht="15.75" x14ac:dyDescent="0.25">
      <c r="A22" s="17">
        <v>7.2</v>
      </c>
      <c r="B22" s="18" t="s">
        <v>12</v>
      </c>
      <c r="C22" s="19">
        <v>2001208</v>
      </c>
      <c r="D22" s="19">
        <v>2131348</v>
      </c>
      <c r="E22" s="19">
        <v>2337451.8313343446</v>
      </c>
      <c r="F22" s="19">
        <v>2383422.6671993025</v>
      </c>
      <c r="G22" s="19">
        <v>2360834.8000244545</v>
      </c>
      <c r="H22" s="19">
        <v>2435473.8783373744</v>
      </c>
      <c r="I22" s="19">
        <v>2235743.0469271485</v>
      </c>
      <c r="J22" s="19">
        <v>2356840.3309171461</v>
      </c>
      <c r="K22" s="19">
        <v>2329236.2604012853</v>
      </c>
      <c r="L22" s="19">
        <v>1777255.611518017</v>
      </c>
      <c r="M22" s="19">
        <v>2428269</v>
      </c>
      <c r="N22" s="19">
        <v>2467953</v>
      </c>
      <c r="O22" s="4"/>
      <c r="P22" s="3"/>
      <c r="Q22" s="4"/>
      <c r="R22" s="4"/>
      <c r="S22" s="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1"/>
      <c r="GD22" s="1"/>
      <c r="GE22" s="1"/>
    </row>
    <row r="23" spans="1:188" ht="15.75" x14ac:dyDescent="0.25">
      <c r="A23" s="17">
        <v>7.3</v>
      </c>
      <c r="B23" s="18" t="s">
        <v>13</v>
      </c>
      <c r="C23" s="19">
        <v>28281</v>
      </c>
      <c r="D23" s="19">
        <v>23242</v>
      </c>
      <c r="E23" s="19">
        <v>18173.041803129876</v>
      </c>
      <c r="F23" s="19">
        <v>21628.050733321394</v>
      </c>
      <c r="G23" s="19">
        <v>18222.622761827948</v>
      </c>
      <c r="H23" s="19">
        <v>25079.94682818728</v>
      </c>
      <c r="I23" s="19">
        <v>27672.521025641025</v>
      </c>
      <c r="J23" s="19">
        <v>35343.059121385166</v>
      </c>
      <c r="K23" s="19">
        <v>33882.561552200008</v>
      </c>
      <c r="L23" s="19">
        <v>32412.873985055259</v>
      </c>
      <c r="M23" s="19">
        <v>42255.663766683603</v>
      </c>
      <c r="N23" s="19">
        <v>54569</v>
      </c>
      <c r="O23" s="4"/>
      <c r="P23" s="3"/>
      <c r="Q23" s="4"/>
      <c r="R23" s="4"/>
      <c r="S23" s="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1"/>
      <c r="GD23" s="1"/>
      <c r="GE23" s="1"/>
    </row>
    <row r="24" spans="1:188" ht="15.75" x14ac:dyDescent="0.25">
      <c r="A24" s="17">
        <v>7.4</v>
      </c>
      <c r="B24" s="18" t="s">
        <v>14</v>
      </c>
      <c r="C24" s="19">
        <v>26891</v>
      </c>
      <c r="D24" s="19">
        <v>49541</v>
      </c>
      <c r="E24" s="19">
        <v>38714.82188953556</v>
      </c>
      <c r="F24" s="19">
        <v>63457.286716862669</v>
      </c>
      <c r="G24" s="19">
        <v>104008.18683159887</v>
      </c>
      <c r="H24" s="19">
        <v>107238.98300738554</v>
      </c>
      <c r="I24" s="19">
        <v>99880.458119658128</v>
      </c>
      <c r="J24" s="19">
        <v>50837.974512637273</v>
      </c>
      <c r="K24" s="19">
        <v>88821.934778239636</v>
      </c>
      <c r="L24" s="19">
        <v>30337.290855633444</v>
      </c>
      <c r="M24" s="19">
        <v>35918.904917855602</v>
      </c>
      <c r="N24" s="19">
        <v>40314</v>
      </c>
      <c r="O24" s="4"/>
      <c r="P24" s="3"/>
      <c r="Q24" s="4"/>
      <c r="R24" s="4"/>
      <c r="S24" s="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1"/>
      <c r="GD24" s="1"/>
      <c r="GE24" s="1"/>
    </row>
    <row r="25" spans="1:188" ht="30" x14ac:dyDescent="0.25">
      <c r="A25" s="17">
        <v>7.5</v>
      </c>
      <c r="B25" s="18" t="s">
        <v>15</v>
      </c>
      <c r="C25" s="19">
        <v>61793</v>
      </c>
      <c r="D25" s="19">
        <v>63258</v>
      </c>
      <c r="E25" s="19">
        <v>59793.720538572386</v>
      </c>
      <c r="F25" s="19">
        <v>63708.73514774473</v>
      </c>
      <c r="G25" s="19">
        <v>69512.285663366434</v>
      </c>
      <c r="H25" s="19">
        <v>109673.90677449078</v>
      </c>
      <c r="I25" s="19">
        <v>132204.24518267572</v>
      </c>
      <c r="J25" s="19">
        <v>136561.9665123834</v>
      </c>
      <c r="K25" s="19">
        <v>133032.09256029778</v>
      </c>
      <c r="L25" s="19">
        <v>88333.518446056085</v>
      </c>
      <c r="M25" s="19">
        <v>96026.690240880314</v>
      </c>
      <c r="N25" s="19">
        <v>104384</v>
      </c>
      <c r="O25" s="4"/>
      <c r="P25" s="3"/>
      <c r="Q25" s="4"/>
      <c r="R25" s="4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1"/>
      <c r="GD25" s="1"/>
      <c r="GE25" s="1"/>
    </row>
    <row r="26" spans="1:188" ht="15.75" x14ac:dyDescent="0.25">
      <c r="A26" s="17">
        <v>7.6</v>
      </c>
      <c r="B26" s="18" t="s">
        <v>16</v>
      </c>
      <c r="C26" s="19">
        <v>3317</v>
      </c>
      <c r="D26" s="19">
        <v>3480</v>
      </c>
      <c r="E26" s="19">
        <v>2530.241503408085</v>
      </c>
      <c r="F26" s="19">
        <v>2573.3221153431509</v>
      </c>
      <c r="G26" s="19">
        <v>2722.3548155953954</v>
      </c>
      <c r="H26" s="19">
        <v>4139.2001308579374</v>
      </c>
      <c r="I26" s="19">
        <v>4471.4151148467499</v>
      </c>
      <c r="J26" s="19">
        <v>8424.6999811684709</v>
      </c>
      <c r="K26" s="19">
        <v>8273.2577262317354</v>
      </c>
      <c r="L26" s="19">
        <v>7905.9792817296584</v>
      </c>
      <c r="M26" s="19">
        <v>9229</v>
      </c>
      <c r="N26" s="19">
        <v>9590</v>
      </c>
      <c r="O26" s="4"/>
      <c r="P26" s="3"/>
      <c r="Q26" s="4"/>
      <c r="R26" s="4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1"/>
      <c r="GD26" s="1"/>
      <c r="GE26" s="1"/>
    </row>
    <row r="27" spans="1:188" ht="45" x14ac:dyDescent="0.25">
      <c r="A27" s="17">
        <v>7.7</v>
      </c>
      <c r="B27" s="18" t="s">
        <v>17</v>
      </c>
      <c r="C27" s="19">
        <v>578340</v>
      </c>
      <c r="D27" s="19">
        <v>551620</v>
      </c>
      <c r="E27" s="19">
        <v>681514.56496677501</v>
      </c>
      <c r="F27" s="19">
        <v>736642.88200487301</v>
      </c>
      <c r="G27" s="19">
        <v>830312.33527893794</v>
      </c>
      <c r="H27" s="19">
        <v>844246.024302901</v>
      </c>
      <c r="I27" s="19">
        <v>826046.09039751673</v>
      </c>
      <c r="J27" s="19">
        <v>869213.7327552631</v>
      </c>
      <c r="K27" s="19">
        <v>964943.11832410051</v>
      </c>
      <c r="L27" s="19">
        <v>929502.77062631259</v>
      </c>
      <c r="M27" s="19">
        <v>1012882.6179251978</v>
      </c>
      <c r="N27" s="19">
        <v>1050491</v>
      </c>
      <c r="O27" s="4"/>
      <c r="P27" s="3"/>
      <c r="Q27" s="4"/>
      <c r="R27" s="4"/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1"/>
      <c r="GD27" s="1"/>
      <c r="GE27" s="1"/>
    </row>
    <row r="28" spans="1:188" ht="15.75" x14ac:dyDescent="0.25">
      <c r="A28" s="20" t="s">
        <v>37</v>
      </c>
      <c r="B28" s="18" t="s">
        <v>18</v>
      </c>
      <c r="C28" s="19">
        <v>1430848</v>
      </c>
      <c r="D28" s="19">
        <v>1527917</v>
      </c>
      <c r="E28" s="19">
        <v>1696260.2131126421</v>
      </c>
      <c r="F28" s="19">
        <v>1838229.7810890465</v>
      </c>
      <c r="G28" s="19">
        <v>2081051.7068834349</v>
      </c>
      <c r="H28" s="19">
        <v>2176955.8272113507</v>
      </c>
      <c r="I28" s="19">
        <v>2193636.6242827307</v>
      </c>
      <c r="J28" s="19">
        <v>2600609.2009421424</v>
      </c>
      <c r="K28" s="19">
        <v>2660129.2334229946</v>
      </c>
      <c r="L28" s="19">
        <v>2750255.8152853209</v>
      </c>
      <c r="M28" s="19">
        <v>2791389.8041564645</v>
      </c>
      <c r="N28" s="19">
        <v>3011493</v>
      </c>
      <c r="O28" s="4"/>
      <c r="P28" s="3"/>
      <c r="Q28" s="4"/>
      <c r="R28" s="4"/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1"/>
      <c r="GD28" s="1"/>
      <c r="GE28" s="1"/>
    </row>
    <row r="29" spans="1:188" ht="45" x14ac:dyDescent="0.25">
      <c r="A29" s="20" t="s">
        <v>38</v>
      </c>
      <c r="B29" s="18" t="s">
        <v>19</v>
      </c>
      <c r="C29" s="19">
        <v>4220948</v>
      </c>
      <c r="D29" s="19">
        <v>4793379</v>
      </c>
      <c r="E29" s="19">
        <v>5477583.4969182173</v>
      </c>
      <c r="F29" s="19">
        <v>5985214.2901058411</v>
      </c>
      <c r="G29" s="19">
        <v>6387217.0273733009</v>
      </c>
      <c r="H29" s="19">
        <v>6888964.2194721848</v>
      </c>
      <c r="I29" s="19">
        <v>7530868.3957024636</v>
      </c>
      <c r="J29" s="19">
        <v>8048627.1118327165</v>
      </c>
      <c r="K29" s="19">
        <v>8301889.2035551276</v>
      </c>
      <c r="L29" s="19">
        <v>8215530.0213877894</v>
      </c>
      <c r="M29" s="19">
        <v>8587809.3000000007</v>
      </c>
      <c r="N29" s="19">
        <v>9032427</v>
      </c>
      <c r="O29" s="4"/>
      <c r="P29" s="3"/>
      <c r="Q29" s="4"/>
      <c r="R29" s="4"/>
      <c r="S29" s="3"/>
      <c r="T29" s="5"/>
      <c r="U29" s="5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1"/>
      <c r="GD29" s="1"/>
      <c r="GE29" s="1"/>
    </row>
    <row r="30" spans="1:188" ht="15.75" x14ac:dyDescent="0.25">
      <c r="A30" s="20" t="s">
        <v>39</v>
      </c>
      <c r="B30" s="18" t="s">
        <v>54</v>
      </c>
      <c r="C30" s="19">
        <v>1585585</v>
      </c>
      <c r="D30" s="19">
        <v>1576474</v>
      </c>
      <c r="E30" s="19">
        <v>1571388.2135971163</v>
      </c>
      <c r="F30" s="19">
        <v>1364909.4820422644</v>
      </c>
      <c r="G30" s="19">
        <v>1387043.9152177544</v>
      </c>
      <c r="H30" s="19">
        <v>1511526.1769198722</v>
      </c>
      <c r="I30" s="19">
        <v>1677576.9602187481</v>
      </c>
      <c r="J30" s="19">
        <v>1731992.7807613378</v>
      </c>
      <c r="K30" s="19">
        <v>1669809.9602177413</v>
      </c>
      <c r="L30" s="19">
        <v>1427261.3942997714</v>
      </c>
      <c r="M30" s="19">
        <v>1890872.9110548301</v>
      </c>
      <c r="N30" s="19">
        <v>1924586</v>
      </c>
      <c r="O30" s="4"/>
      <c r="P30" s="3"/>
      <c r="Q30" s="4"/>
      <c r="R30" s="4"/>
      <c r="S30" s="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1"/>
      <c r="GD30" s="1"/>
      <c r="GE30" s="1"/>
    </row>
    <row r="31" spans="1:188" ht="15.75" x14ac:dyDescent="0.25">
      <c r="A31" s="20" t="s">
        <v>40</v>
      </c>
      <c r="B31" s="18" t="s">
        <v>20</v>
      </c>
      <c r="C31" s="19">
        <v>3965096</v>
      </c>
      <c r="D31" s="19">
        <v>4148689</v>
      </c>
      <c r="E31" s="19">
        <v>4247185.0561504168</v>
      </c>
      <c r="F31" s="19">
        <v>4286404.9040175341</v>
      </c>
      <c r="G31" s="19">
        <v>4600001.3993762769</v>
      </c>
      <c r="H31" s="19">
        <v>5180142.3612887561</v>
      </c>
      <c r="I31" s="19">
        <v>5689646.8132452825</v>
      </c>
      <c r="J31" s="19">
        <v>5824159.5441782949</v>
      </c>
      <c r="K31" s="19">
        <v>6275874.2501717843</v>
      </c>
      <c r="L31" s="19">
        <v>4694931.5155513696</v>
      </c>
      <c r="M31" s="19">
        <v>6077501.9316280195</v>
      </c>
      <c r="N31" s="19">
        <v>6680656</v>
      </c>
      <c r="O31" s="4"/>
      <c r="P31" s="3"/>
      <c r="Q31" s="4"/>
      <c r="R31" s="4"/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1"/>
      <c r="GD31" s="1"/>
      <c r="GE31" s="1"/>
    </row>
    <row r="32" spans="1:188" ht="15.75" x14ac:dyDescent="0.25">
      <c r="A32" s="21"/>
      <c r="B32" s="22" t="s">
        <v>30</v>
      </c>
      <c r="C32" s="23">
        <f>C17+C20+C28+C29+C30+C31</f>
        <v>19322139</v>
      </c>
      <c r="D32" s="23">
        <f t="shared" ref="D32:F32" si="16">D17+D20+D28+D29+D30+D31</f>
        <v>21044915</v>
      </c>
      <c r="E32" s="23">
        <f t="shared" si="16"/>
        <v>22439908.232144162</v>
      </c>
      <c r="F32" s="23">
        <f t="shared" si="16"/>
        <v>23444940.15901478</v>
      </c>
      <c r="G32" s="23">
        <f t="shared" ref="G32:H32" si="17">G17+G20+G28+G29+G30+G31</f>
        <v>25044794.782829031</v>
      </c>
      <c r="H32" s="23">
        <f t="shared" si="17"/>
        <v>26614463.416810382</v>
      </c>
      <c r="I32" s="23">
        <f t="shared" ref="I32:J32" si="18">I17+I20+I28+I29+I30+I31</f>
        <v>28326851.088206269</v>
      </c>
      <c r="J32" s="23">
        <f t="shared" si="18"/>
        <v>30366163.626984391</v>
      </c>
      <c r="K32" s="23">
        <f t="shared" ref="K32:L32" si="19">K17+K20+K28+K29+K30+K31</f>
        <v>31718771.774380468</v>
      </c>
      <c r="L32" s="23">
        <f t="shared" si="19"/>
        <v>26904032.99377019</v>
      </c>
      <c r="M32" s="23">
        <f t="shared" ref="M32" si="20">M17+M20+M28+M29+M30+M31</f>
        <v>31406441.733770266</v>
      </c>
      <c r="N32" s="23">
        <f t="shared" ref="N32" si="21">N17+N20+N28+N29+N30+N31</f>
        <v>33357583</v>
      </c>
      <c r="O32" s="4"/>
      <c r="P32" s="3"/>
      <c r="Q32" s="4"/>
      <c r="R32" s="4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1"/>
      <c r="GD32" s="1"/>
      <c r="GE32" s="1"/>
    </row>
    <row r="33" spans="1:188" s="1" customFormat="1" ht="30" x14ac:dyDescent="0.25">
      <c r="A33" s="28" t="s">
        <v>27</v>
      </c>
      <c r="B33" s="29" t="s">
        <v>41</v>
      </c>
      <c r="C33" s="30">
        <f t="shared" ref="C33:H33" si="22">C6+C11+C13+C14+C15+C17+C20+C28+C29+C30+C31</f>
        <v>33629310.938524105</v>
      </c>
      <c r="D33" s="30">
        <f t="shared" si="22"/>
        <v>35635472.827097043</v>
      </c>
      <c r="E33" s="30">
        <f t="shared" si="22"/>
        <v>37165147.080111459</v>
      </c>
      <c r="F33" s="30">
        <f t="shared" si="22"/>
        <v>38586962.337255374</v>
      </c>
      <c r="G33" s="30">
        <f t="shared" si="22"/>
        <v>40648006.522775993</v>
      </c>
      <c r="H33" s="30">
        <f t="shared" si="22"/>
        <v>43537106.547936879</v>
      </c>
      <c r="I33" s="30">
        <f t="shared" ref="I33:J33" si="23">I6+I11+I13+I14+I15+I17+I20+I28+I29+I30+I31</f>
        <v>46075399.557062536</v>
      </c>
      <c r="J33" s="30">
        <f t="shared" si="23"/>
        <v>48022603.871091686</v>
      </c>
      <c r="K33" s="30">
        <f t="shared" ref="K33:L33" si="24">K6+K11+K13+K14+K15+K17+K20+K28+K29+K30+K31</f>
        <v>49397423.146639273</v>
      </c>
      <c r="L33" s="30">
        <f t="shared" si="24"/>
        <v>44498212.667636886</v>
      </c>
      <c r="M33" s="30">
        <f t="shared" ref="M33" si="25">M6+M11+M13+M14+M15+M17+M20+M28+M29+M30+M31</f>
        <v>50165601.06894242</v>
      </c>
      <c r="N33" s="30">
        <f t="shared" ref="N33" si="26">N6+N11+N13+N14+N15+N17+N20+N28+N29+N30+N31</f>
        <v>53268632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F33" s="2"/>
    </row>
    <row r="34" spans="1:188" ht="15.75" x14ac:dyDescent="0.25">
      <c r="A34" s="31" t="s">
        <v>43</v>
      </c>
      <c r="B34" s="32" t="s">
        <v>25</v>
      </c>
      <c r="C34" s="19">
        <v>3407148</v>
      </c>
      <c r="D34" s="19">
        <v>3827884</v>
      </c>
      <c r="E34" s="19">
        <v>3858878</v>
      </c>
      <c r="F34" s="19">
        <v>4090181</v>
      </c>
      <c r="G34" s="19">
        <v>5078568</v>
      </c>
      <c r="H34" s="19">
        <v>5457715</v>
      </c>
      <c r="I34" s="19">
        <v>6099394</v>
      </c>
      <c r="J34" s="19">
        <v>7817154</v>
      </c>
      <c r="K34" s="19">
        <v>6930248</v>
      </c>
      <c r="L34" s="19">
        <v>7721698</v>
      </c>
      <c r="M34" s="19">
        <v>8667519</v>
      </c>
      <c r="N34" s="19">
        <v>9355385</v>
      </c>
      <c r="O34" s="4"/>
      <c r="P34" s="3"/>
      <c r="Q34" s="4"/>
      <c r="R34" s="4"/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</row>
    <row r="35" spans="1:188" ht="15.75" x14ac:dyDescent="0.25">
      <c r="A35" s="31" t="s">
        <v>44</v>
      </c>
      <c r="B35" s="32" t="s">
        <v>24</v>
      </c>
      <c r="C35" s="19">
        <v>631670</v>
      </c>
      <c r="D35" s="19">
        <v>694011</v>
      </c>
      <c r="E35" s="19">
        <v>745892</v>
      </c>
      <c r="F35" s="19">
        <v>681588</v>
      </c>
      <c r="G35" s="19">
        <v>605573</v>
      </c>
      <c r="H35" s="19">
        <v>464668</v>
      </c>
      <c r="I35" s="19">
        <v>555818</v>
      </c>
      <c r="J35" s="19">
        <v>416927</v>
      </c>
      <c r="K35" s="19">
        <v>408253</v>
      </c>
      <c r="L35" s="19">
        <v>1049619</v>
      </c>
      <c r="M35" s="19">
        <v>1027393</v>
      </c>
      <c r="N35" s="19">
        <v>1005167</v>
      </c>
      <c r="O35" s="4"/>
      <c r="P35" s="3"/>
      <c r="Q35" s="4"/>
      <c r="R35" s="4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</row>
    <row r="36" spans="1:188" ht="30" x14ac:dyDescent="0.25">
      <c r="A36" s="33" t="s">
        <v>45</v>
      </c>
      <c r="B36" s="34" t="s">
        <v>55</v>
      </c>
      <c r="C36" s="23">
        <f>C33+C34-C35</f>
        <v>36404788.938524105</v>
      </c>
      <c r="D36" s="23">
        <f t="shared" ref="D36:F36" si="27">D33+D34-D35</f>
        <v>38769345.827097043</v>
      </c>
      <c r="E36" s="23">
        <f t="shared" si="27"/>
        <v>40278133.080111459</v>
      </c>
      <c r="F36" s="23">
        <f t="shared" si="27"/>
        <v>41995555.337255374</v>
      </c>
      <c r="G36" s="23">
        <f t="shared" ref="G36:M36" si="28">G33+G34-G35</f>
        <v>45121001.522775993</v>
      </c>
      <c r="H36" s="23">
        <f t="shared" si="28"/>
        <v>48530153.547936879</v>
      </c>
      <c r="I36" s="23">
        <f t="shared" si="28"/>
        <v>51618975.557062536</v>
      </c>
      <c r="J36" s="23">
        <f t="shared" si="28"/>
        <v>55422830.871091686</v>
      </c>
      <c r="K36" s="23">
        <f t="shared" si="28"/>
        <v>55919418.146639273</v>
      </c>
      <c r="L36" s="23">
        <f t="shared" si="28"/>
        <v>51170291.667636886</v>
      </c>
      <c r="M36" s="23">
        <f t="shared" si="28"/>
        <v>57805727.06894242</v>
      </c>
      <c r="N36" s="23">
        <f t="shared" ref="N36" si="29">N33+N34-N35</f>
        <v>61618850</v>
      </c>
      <c r="O36" s="4"/>
      <c r="P36" s="3"/>
      <c r="Q36" s="4"/>
      <c r="R36" s="4"/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</row>
    <row r="37" spans="1:188" ht="15.75" x14ac:dyDescent="0.25">
      <c r="A37" s="31" t="s">
        <v>46</v>
      </c>
      <c r="B37" s="32" t="s">
        <v>42</v>
      </c>
      <c r="C37" s="19">
        <f>GSVA_cur!C37</f>
        <v>335014.83</v>
      </c>
      <c r="D37" s="19">
        <f>GSVA_cur!D37</f>
        <v>336661.74</v>
      </c>
      <c r="E37" s="19">
        <f>GSVA_cur!E37</f>
        <v>338173.86535729998</v>
      </c>
      <c r="F37" s="19">
        <f>GSVA_cur!F37</f>
        <v>339842.743309749</v>
      </c>
      <c r="G37" s="19">
        <f>GSVA_cur!G37</f>
        <v>341525</v>
      </c>
      <c r="H37" s="19">
        <f>GSVA_cur!H37</f>
        <v>343221</v>
      </c>
      <c r="I37" s="19">
        <f>GSVA_cur!I37</f>
        <v>344932</v>
      </c>
      <c r="J37" s="19">
        <f>GSVA_cur!J37</f>
        <v>346656</v>
      </c>
      <c r="K37" s="19">
        <f>GSVA_cur!K37</f>
        <v>348394</v>
      </c>
      <c r="L37" s="19">
        <f>GSVA_cur!L37</f>
        <v>350147</v>
      </c>
      <c r="M37" s="19">
        <f>GSVA_cur!M37</f>
        <v>351914</v>
      </c>
      <c r="N37" s="19">
        <f>GSVA_cur!N37</f>
        <v>353697</v>
      </c>
      <c r="T37" s="1"/>
      <c r="U37" s="1"/>
      <c r="V37" s="1"/>
      <c r="W37" s="1"/>
    </row>
    <row r="38" spans="1:188" ht="15.75" x14ac:dyDescent="0.25">
      <c r="A38" s="33" t="s">
        <v>47</v>
      </c>
      <c r="B38" s="34" t="s">
        <v>58</v>
      </c>
      <c r="C38" s="23">
        <f>C36/C37*1000</f>
        <v>108666.20125002855</v>
      </c>
      <c r="D38" s="23">
        <f t="shared" ref="D38:F38" si="30">D36/D37*1000</f>
        <v>115158.15793947077</v>
      </c>
      <c r="E38" s="23">
        <f t="shared" si="30"/>
        <v>119104.80733795119</v>
      </c>
      <c r="F38" s="23">
        <f t="shared" si="30"/>
        <v>123573.49439996312</v>
      </c>
      <c r="G38" s="23">
        <f t="shared" ref="G38:M38" si="31">G36/G37*1000</f>
        <v>132116.24777915524</v>
      </c>
      <c r="H38" s="23">
        <f t="shared" si="31"/>
        <v>141396.22443829742</v>
      </c>
      <c r="I38" s="23">
        <f t="shared" si="31"/>
        <v>149649.71518172434</v>
      </c>
      <c r="J38" s="23">
        <f t="shared" si="31"/>
        <v>159878.46992722378</v>
      </c>
      <c r="K38" s="23">
        <f t="shared" si="31"/>
        <v>160506.26057463465</v>
      </c>
      <c r="L38" s="23">
        <f t="shared" si="31"/>
        <v>146139.45476510405</v>
      </c>
      <c r="M38" s="23">
        <f t="shared" si="31"/>
        <v>164260.94747279852</v>
      </c>
      <c r="N38" s="23">
        <f t="shared" ref="N38" si="32">N36/N37*1000</f>
        <v>174213.66310712276</v>
      </c>
      <c r="S38" s="3"/>
      <c r="T38" s="3"/>
      <c r="U38" s="3"/>
      <c r="V38" s="3"/>
      <c r="W38" s="3"/>
      <c r="BX38" s="4"/>
      <c r="BY38" s="4"/>
      <c r="BZ38" s="4"/>
      <c r="CA38" s="4"/>
    </row>
    <row r="39" spans="1:188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3" max="1048575" man="1"/>
    <brk id="35" max="1048575" man="1"/>
    <brk id="51" max="1048575" man="1"/>
    <brk id="115" max="95" man="1"/>
    <brk id="151" max="1048575" man="1"/>
    <brk id="175" max="1048575" man="1"/>
    <brk id="183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J39"/>
  <sheetViews>
    <sheetView zoomScale="59" zoomScaleNormal="59" zoomScaleSheetLayoutView="100" workbookViewId="0">
      <pane xSplit="2" ySplit="5" topLeftCell="C27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24.140625" style="2" customWidth="1"/>
    <col min="3" max="6" width="11.28515625" style="2" customWidth="1"/>
    <col min="7" max="14" width="11.85546875" style="1" customWidth="1"/>
    <col min="15" max="15" width="11.5703125" style="1" customWidth="1"/>
    <col min="16" max="17" width="9.140625" style="2" customWidth="1"/>
    <col min="18" max="18" width="11.85546875" style="2" customWidth="1"/>
    <col min="19" max="19" width="11.28515625" style="2" customWidth="1"/>
    <col min="20" max="20" width="11.7109375" style="1" customWidth="1"/>
    <col min="21" max="21" width="9.140625" style="2" customWidth="1"/>
    <col min="22" max="22" width="10.85546875" style="2" customWidth="1"/>
    <col min="23" max="23" width="10.85546875" style="1" customWidth="1"/>
    <col min="24" max="24" width="11" style="2" customWidth="1"/>
    <col min="25" max="27" width="11.42578125" style="2" customWidth="1"/>
    <col min="28" max="55" width="9.140625" style="2" customWidth="1"/>
    <col min="56" max="56" width="12.42578125" style="2" customWidth="1"/>
    <col min="57" max="78" width="9.140625" style="2" customWidth="1"/>
    <col min="79" max="79" width="12.140625" style="2" customWidth="1"/>
    <col min="80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2" customWidth="1"/>
    <col min="96" max="100" width="9.140625" style="2" hidden="1" customWidth="1"/>
    <col min="101" max="101" width="9.140625" style="2" customWidth="1"/>
    <col min="102" max="106" width="9.140625" style="2" hidden="1" customWidth="1"/>
    <col min="107" max="107" width="9.140625" style="2" customWidth="1"/>
    <col min="108" max="112" width="9.140625" style="2" hidden="1" customWidth="1"/>
    <col min="113" max="113" width="9.140625" style="1" customWidth="1"/>
    <col min="114" max="118" width="9.140625" style="1" hidden="1" customWidth="1"/>
    <col min="119" max="119" width="9.140625" style="1" customWidth="1"/>
    <col min="120" max="124" width="9.140625" style="1" hidden="1" customWidth="1"/>
    <col min="125" max="125" width="9.140625" style="1" customWidth="1"/>
    <col min="126" max="130" width="9.140625" style="1" hidden="1" customWidth="1"/>
    <col min="131" max="131" width="9.140625" style="1" customWidth="1"/>
    <col min="132" max="161" width="9.140625" style="2" customWidth="1"/>
    <col min="162" max="162" width="9.140625" style="2" hidden="1" customWidth="1"/>
    <col min="163" max="170" width="9.140625" style="2" customWidth="1"/>
    <col min="171" max="171" width="9.140625" style="2" hidden="1" customWidth="1"/>
    <col min="172" max="176" width="9.140625" style="2" customWidth="1"/>
    <col min="177" max="177" width="9.140625" style="2" hidden="1" customWidth="1"/>
    <col min="178" max="187" width="9.140625" style="2" customWidth="1"/>
    <col min="188" max="191" width="8.85546875" style="2"/>
    <col min="192" max="192" width="12.7109375" style="2" bestFit="1" customWidth="1"/>
    <col min="193" max="16384" width="8.85546875" style="2"/>
  </cols>
  <sheetData>
    <row r="1" spans="1:192" ht="18.75" x14ac:dyDescent="0.3">
      <c r="A1" s="2" t="s">
        <v>53</v>
      </c>
      <c r="B1" s="6" t="s">
        <v>66</v>
      </c>
      <c r="V1" s="3"/>
    </row>
    <row r="2" spans="1:192" ht="15.75" x14ac:dyDescent="0.25">
      <c r="A2" s="7" t="s">
        <v>50</v>
      </c>
      <c r="I2" s="1" t="str">
        <f>[1]GSVA_cur!$I$3</f>
        <v>As on 15.03.2024</v>
      </c>
    </row>
    <row r="3" spans="1:192" ht="15.75" x14ac:dyDescent="0.25">
      <c r="A3" s="7"/>
    </row>
    <row r="4" spans="1:192" ht="15.75" x14ac:dyDescent="0.25">
      <c r="A4" s="7"/>
      <c r="E4" s="8"/>
      <c r="F4" s="8" t="s">
        <v>57</v>
      </c>
    </row>
    <row r="5" spans="1:192" ht="15.75" x14ac:dyDescent="0.25">
      <c r="A5" s="10" t="s">
        <v>0</v>
      </c>
      <c r="B5" s="11" t="s">
        <v>1</v>
      </c>
      <c r="C5" s="12" t="s">
        <v>21</v>
      </c>
      <c r="D5" s="12" t="s">
        <v>22</v>
      </c>
      <c r="E5" s="12" t="s">
        <v>23</v>
      </c>
      <c r="F5" s="12" t="s">
        <v>56</v>
      </c>
      <c r="G5" s="13" t="s">
        <v>65</v>
      </c>
      <c r="H5" s="13" t="s">
        <v>67</v>
      </c>
      <c r="I5" s="13" t="s">
        <v>68</v>
      </c>
      <c r="J5" s="13" t="s">
        <v>69</v>
      </c>
      <c r="K5" s="13" t="s">
        <v>70</v>
      </c>
      <c r="L5" s="13" t="s">
        <v>71</v>
      </c>
      <c r="M5" s="13" t="s">
        <v>72</v>
      </c>
      <c r="N5" s="13" t="s">
        <v>73</v>
      </c>
    </row>
    <row r="6" spans="1:192" s="1" customFormat="1" ht="30" x14ac:dyDescent="0.25">
      <c r="A6" s="14" t="s">
        <v>26</v>
      </c>
      <c r="B6" s="15" t="s">
        <v>2</v>
      </c>
      <c r="C6" s="16">
        <f>SUM(C7:C10)</f>
        <v>4026831.3663060688</v>
      </c>
      <c r="D6" s="16">
        <f t="shared" ref="D6:F6" si="0">SUM(D7:D10)</f>
        <v>4089863.3307531942</v>
      </c>
      <c r="E6" s="16">
        <f t="shared" si="0"/>
        <v>4403935.9759594081</v>
      </c>
      <c r="F6" s="16">
        <f t="shared" si="0"/>
        <v>4835659.5683455337</v>
      </c>
      <c r="G6" s="16">
        <f t="shared" ref="G6:M6" si="1">SUM(G7:G10)</f>
        <v>5069387.0662627034</v>
      </c>
      <c r="H6" s="16">
        <f t="shared" si="1"/>
        <v>5470396</v>
      </c>
      <c r="I6" s="16">
        <f t="shared" si="1"/>
        <v>5869998.9389476981</v>
      </c>
      <c r="J6" s="16">
        <f t="shared" si="1"/>
        <v>6038565.6998160705</v>
      </c>
      <c r="K6" s="16">
        <f t="shared" si="1"/>
        <v>6280337.2826733906</v>
      </c>
      <c r="L6" s="16">
        <f t="shared" si="1"/>
        <v>6529480.5654062005</v>
      </c>
      <c r="M6" s="16">
        <f t="shared" si="1"/>
        <v>6788474.504751835</v>
      </c>
      <c r="N6" s="16">
        <f t="shared" ref="N6" si="2">SUM(N7:N10)</f>
        <v>7103667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J6" s="2"/>
    </row>
    <row r="7" spans="1:192" ht="15.75" x14ac:dyDescent="0.25">
      <c r="A7" s="17">
        <v>1.1000000000000001</v>
      </c>
      <c r="B7" s="18" t="s">
        <v>59</v>
      </c>
      <c r="C7" s="19">
        <v>2156600.4217587523</v>
      </c>
      <c r="D7" s="19">
        <v>1773676.4431462199</v>
      </c>
      <c r="E7" s="19">
        <v>1829736.3742357779</v>
      </c>
      <c r="F7" s="19">
        <v>1887211.4527378795</v>
      </c>
      <c r="G7" s="19">
        <v>1391992.1612408394</v>
      </c>
      <c r="H7" s="19">
        <v>1573753</v>
      </c>
      <c r="I7" s="19">
        <v>1705410.7902765519</v>
      </c>
      <c r="J7" s="19">
        <v>1406508.7061801679</v>
      </c>
      <c r="K7" s="19">
        <v>1367888.3132931679</v>
      </c>
      <c r="L7" s="19">
        <v>1373633.1035502644</v>
      </c>
      <c r="M7" s="19">
        <v>1243455.7102387026</v>
      </c>
      <c r="N7" s="19">
        <v>1302575</v>
      </c>
      <c r="O7" s="3"/>
      <c r="P7" s="4"/>
      <c r="Q7" s="4"/>
      <c r="R7" s="4"/>
      <c r="S7" s="4"/>
      <c r="T7" s="3"/>
      <c r="U7" s="4"/>
      <c r="V7" s="4"/>
      <c r="W7" s="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1"/>
      <c r="GH7" s="1"/>
      <c r="GI7" s="1"/>
    </row>
    <row r="8" spans="1:192" ht="15.75" x14ac:dyDescent="0.25">
      <c r="A8" s="17">
        <v>1.2</v>
      </c>
      <c r="B8" s="18" t="s">
        <v>60</v>
      </c>
      <c r="C8" s="19">
        <v>1111658.2121654816</v>
      </c>
      <c r="D8" s="19">
        <v>1394255.8904004889</v>
      </c>
      <c r="E8" s="19">
        <v>1529777.9720361845</v>
      </c>
      <c r="F8" s="19">
        <v>1666129.0873765899</v>
      </c>
      <c r="G8" s="19">
        <v>1838123.9904137244</v>
      </c>
      <c r="H8" s="19">
        <v>1914195</v>
      </c>
      <c r="I8" s="19">
        <v>2143070.8460724643</v>
      </c>
      <c r="J8" s="19">
        <v>2243162.2534993221</v>
      </c>
      <c r="K8" s="19">
        <v>2412492.5111208861</v>
      </c>
      <c r="L8" s="19">
        <v>2579993.1850070874</v>
      </c>
      <c r="M8" s="19">
        <v>2592558</v>
      </c>
      <c r="N8" s="19">
        <v>2624246</v>
      </c>
      <c r="O8" s="3"/>
      <c r="P8" s="4"/>
      <c r="Q8" s="4"/>
      <c r="R8" s="4"/>
      <c r="S8" s="4"/>
      <c r="T8" s="3"/>
      <c r="U8" s="4"/>
      <c r="V8" s="4"/>
      <c r="W8" s="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1"/>
      <c r="GH8" s="1"/>
      <c r="GI8" s="1"/>
    </row>
    <row r="9" spans="1:192" ht="15.75" x14ac:dyDescent="0.25">
      <c r="A9" s="17">
        <v>1.3</v>
      </c>
      <c r="B9" s="18" t="s">
        <v>61</v>
      </c>
      <c r="C9" s="19">
        <v>425567.395238147</v>
      </c>
      <c r="D9" s="19">
        <v>464566.24262167339</v>
      </c>
      <c r="E9" s="19">
        <v>487220.74977824406</v>
      </c>
      <c r="F9" s="19">
        <v>648187.76535967609</v>
      </c>
      <c r="G9" s="19">
        <v>1079619.5431785886</v>
      </c>
      <c r="H9" s="19">
        <v>1088370</v>
      </c>
      <c r="I9" s="19">
        <v>984157.52956965228</v>
      </c>
      <c r="J9" s="19">
        <v>1322873.8074374923</v>
      </c>
      <c r="K9" s="19">
        <v>1518055.2422392492</v>
      </c>
      <c r="L9" s="19">
        <v>1589713.1092465681</v>
      </c>
      <c r="M9" s="19">
        <v>1635520</v>
      </c>
      <c r="N9" s="19">
        <v>1684556</v>
      </c>
      <c r="O9" s="3"/>
      <c r="P9" s="4"/>
      <c r="Q9" s="4"/>
      <c r="R9" s="4"/>
      <c r="S9" s="4"/>
      <c r="T9" s="3"/>
      <c r="U9" s="4"/>
      <c r="V9" s="4"/>
      <c r="W9" s="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1"/>
      <c r="GH9" s="1"/>
      <c r="GI9" s="1"/>
    </row>
    <row r="10" spans="1:192" ht="15.75" x14ac:dyDescent="0.25">
      <c r="A10" s="17">
        <v>1.4</v>
      </c>
      <c r="B10" s="18" t="s">
        <v>62</v>
      </c>
      <c r="C10" s="19">
        <v>333005.33714368811</v>
      </c>
      <c r="D10" s="19">
        <v>457364.75458481209</v>
      </c>
      <c r="E10" s="19">
        <v>557200.87990920118</v>
      </c>
      <c r="F10" s="19">
        <v>634131.26287138846</v>
      </c>
      <c r="G10" s="19">
        <v>759651.37142955128</v>
      </c>
      <c r="H10" s="19">
        <v>894078</v>
      </c>
      <c r="I10" s="19">
        <v>1037359.7730290298</v>
      </c>
      <c r="J10" s="19">
        <v>1066020.9326990875</v>
      </c>
      <c r="K10" s="19">
        <v>981901.21602008736</v>
      </c>
      <c r="L10" s="19">
        <v>986141.16760228085</v>
      </c>
      <c r="M10" s="19">
        <v>1316940.7945131327</v>
      </c>
      <c r="N10" s="19">
        <v>1492290</v>
      </c>
      <c r="O10" s="3"/>
      <c r="P10" s="4"/>
      <c r="Q10" s="4"/>
      <c r="R10" s="4"/>
      <c r="S10" s="4"/>
      <c r="T10" s="3"/>
      <c r="U10" s="4"/>
      <c r="V10" s="4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1"/>
      <c r="GH10" s="1"/>
      <c r="GI10" s="1"/>
    </row>
    <row r="11" spans="1:192" ht="15.75" x14ac:dyDescent="0.25">
      <c r="A11" s="20" t="s">
        <v>31</v>
      </c>
      <c r="B11" s="18" t="s">
        <v>3</v>
      </c>
      <c r="C11" s="19">
        <v>239592.74381033357</v>
      </c>
      <c r="D11" s="19">
        <v>235207.61802028213</v>
      </c>
      <c r="E11" s="19">
        <v>344105.88152448088</v>
      </c>
      <c r="F11" s="19">
        <v>551385.76981107204</v>
      </c>
      <c r="G11" s="19">
        <v>173525</v>
      </c>
      <c r="H11" s="19">
        <v>253072</v>
      </c>
      <c r="I11" s="19">
        <v>330187.21173052595</v>
      </c>
      <c r="J11" s="19">
        <v>272196.05753098172</v>
      </c>
      <c r="K11" s="19">
        <v>198385.99507385894</v>
      </c>
      <c r="L11" s="19">
        <v>190780.02471633014</v>
      </c>
      <c r="M11" s="19">
        <v>203004</v>
      </c>
      <c r="N11" s="19">
        <v>230579</v>
      </c>
      <c r="O11" s="3"/>
      <c r="P11" s="4"/>
      <c r="Q11" s="4"/>
      <c r="R11" s="4"/>
      <c r="S11" s="4"/>
      <c r="T11" s="3"/>
      <c r="U11" s="4"/>
      <c r="V11" s="4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1"/>
      <c r="GH11" s="1"/>
      <c r="GI11" s="1"/>
    </row>
    <row r="12" spans="1:192" ht="15.75" x14ac:dyDescent="0.25">
      <c r="A12" s="21"/>
      <c r="B12" s="22" t="s">
        <v>28</v>
      </c>
      <c r="C12" s="23">
        <f>C6+C11</f>
        <v>4266424.1101164026</v>
      </c>
      <c r="D12" s="23">
        <f t="shared" ref="D12:F12" si="3">D6+D11</f>
        <v>4325070.9487734763</v>
      </c>
      <c r="E12" s="23">
        <f t="shared" si="3"/>
        <v>4748041.857483889</v>
      </c>
      <c r="F12" s="23">
        <f t="shared" si="3"/>
        <v>5387045.3381566061</v>
      </c>
      <c r="G12" s="23">
        <f t="shared" ref="G12:M12" si="4">G6+G11</f>
        <v>5242912.0662627034</v>
      </c>
      <c r="H12" s="23">
        <f t="shared" si="4"/>
        <v>5723468</v>
      </c>
      <c r="I12" s="23">
        <f t="shared" si="4"/>
        <v>6200186.1506782239</v>
      </c>
      <c r="J12" s="23">
        <f t="shared" si="4"/>
        <v>6310761.757347052</v>
      </c>
      <c r="K12" s="23">
        <f t="shared" si="4"/>
        <v>6478723.2777472492</v>
      </c>
      <c r="L12" s="23">
        <f t="shared" si="4"/>
        <v>6720260.5901225302</v>
      </c>
      <c r="M12" s="23">
        <f t="shared" si="4"/>
        <v>6991478.504751835</v>
      </c>
      <c r="N12" s="23">
        <f t="shared" ref="N12" si="5">N6+N11</f>
        <v>7334246</v>
      </c>
      <c r="O12" s="3"/>
      <c r="P12" s="4"/>
      <c r="Q12" s="4"/>
      <c r="R12" s="4"/>
      <c r="S12" s="4"/>
      <c r="T12" s="3"/>
      <c r="U12" s="4"/>
      <c r="V12" s="4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1"/>
      <c r="GH12" s="1"/>
      <c r="GI12" s="1"/>
    </row>
    <row r="13" spans="1:192" s="1" customFormat="1" ht="15.75" x14ac:dyDescent="0.25">
      <c r="A13" s="14" t="s">
        <v>32</v>
      </c>
      <c r="B13" s="15" t="s">
        <v>4</v>
      </c>
      <c r="C13" s="16">
        <v>3000616.3855567132</v>
      </c>
      <c r="D13" s="16">
        <v>3587813.0907750283</v>
      </c>
      <c r="E13" s="16">
        <v>3540228.6287574763</v>
      </c>
      <c r="F13" s="16">
        <v>3673903.2609169991</v>
      </c>
      <c r="G13" s="16">
        <v>4425392.111883386</v>
      </c>
      <c r="H13" s="16">
        <v>5394018.1270621335</v>
      </c>
      <c r="I13" s="16">
        <v>6003412.5955512058</v>
      </c>
      <c r="J13" s="16">
        <v>5839371.5780418199</v>
      </c>
      <c r="K13" s="16">
        <v>5654346.5830375403</v>
      </c>
      <c r="L13" s="16">
        <v>5593948.250522756</v>
      </c>
      <c r="M13" s="16">
        <v>6434391.0167204235</v>
      </c>
      <c r="N13" s="16">
        <v>7456912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J13" s="2"/>
    </row>
    <row r="14" spans="1:192" ht="45" x14ac:dyDescent="0.25">
      <c r="A14" s="20" t="s">
        <v>33</v>
      </c>
      <c r="B14" s="18" t="s">
        <v>5</v>
      </c>
      <c r="C14" s="19">
        <v>311148.40333078848</v>
      </c>
      <c r="D14" s="19">
        <v>352635.72420774604</v>
      </c>
      <c r="E14" s="19">
        <v>377733.69714880845</v>
      </c>
      <c r="F14" s="19">
        <v>320347.5228727723</v>
      </c>
      <c r="G14" s="19">
        <v>408211.3705678095</v>
      </c>
      <c r="H14" s="19">
        <v>385039</v>
      </c>
      <c r="I14" s="19">
        <v>539112.76454770891</v>
      </c>
      <c r="J14" s="19">
        <v>652560.0845366104</v>
      </c>
      <c r="K14" s="19">
        <v>736265.45561842225</v>
      </c>
      <c r="L14" s="19">
        <v>770744.53420165204</v>
      </c>
      <c r="M14" s="19">
        <v>945299.41334006097</v>
      </c>
      <c r="N14" s="19">
        <v>1180838</v>
      </c>
      <c r="O14" s="3"/>
      <c r="P14" s="4"/>
      <c r="Q14" s="4"/>
      <c r="R14" s="4"/>
      <c r="S14" s="4"/>
      <c r="T14" s="3"/>
      <c r="U14" s="4"/>
      <c r="V14" s="4"/>
      <c r="W14" s="3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3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3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3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1"/>
      <c r="GH14" s="1"/>
      <c r="GI14" s="1"/>
    </row>
    <row r="15" spans="1:192" ht="15.75" x14ac:dyDescent="0.25">
      <c r="A15" s="20" t="s">
        <v>34</v>
      </c>
      <c r="B15" s="18" t="s">
        <v>6</v>
      </c>
      <c r="C15" s="19">
        <v>5058201.8808248453</v>
      </c>
      <c r="D15" s="19">
        <v>5251555.8427218189</v>
      </c>
      <c r="E15" s="19">
        <v>6045684.4586969754</v>
      </c>
      <c r="F15" s="19">
        <v>6598420.5949798711</v>
      </c>
      <c r="G15" s="19">
        <v>6610948</v>
      </c>
      <c r="H15" s="19">
        <v>7197089</v>
      </c>
      <c r="I15" s="19">
        <v>7766066.6960085966</v>
      </c>
      <c r="J15" s="19">
        <v>8838976.7738809455</v>
      </c>
      <c r="K15" s="19">
        <v>8521984.4290111959</v>
      </c>
      <c r="L15" s="19">
        <v>8244762.5955099333</v>
      </c>
      <c r="M15" s="19">
        <v>10388387.939154694</v>
      </c>
      <c r="N15" s="19">
        <v>11840026</v>
      </c>
      <c r="O15" s="3"/>
      <c r="P15" s="4"/>
      <c r="Q15" s="4"/>
      <c r="R15" s="4"/>
      <c r="S15" s="4"/>
      <c r="T15" s="3"/>
      <c r="U15" s="4"/>
      <c r="V15" s="4"/>
      <c r="W15" s="3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3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3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3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1"/>
      <c r="GH15" s="1"/>
      <c r="GI15" s="1"/>
    </row>
    <row r="16" spans="1:192" ht="15.75" x14ac:dyDescent="0.25">
      <c r="A16" s="21"/>
      <c r="B16" s="22" t="s">
        <v>29</v>
      </c>
      <c r="C16" s="23">
        <f>+C13+C14+C15</f>
        <v>8369966.669712347</v>
      </c>
      <c r="D16" s="23">
        <f t="shared" ref="D16:F16" si="6">+D13+D14+D15</f>
        <v>9192004.6577045936</v>
      </c>
      <c r="E16" s="23">
        <f t="shared" si="6"/>
        <v>9963646.7846032605</v>
      </c>
      <c r="F16" s="23">
        <f t="shared" si="6"/>
        <v>10592671.378769644</v>
      </c>
      <c r="G16" s="23">
        <f t="shared" ref="G16:M16" si="7">+G13+G14+G15</f>
        <v>11444551.482451197</v>
      </c>
      <c r="H16" s="23">
        <f t="shared" si="7"/>
        <v>12976146.127062134</v>
      </c>
      <c r="I16" s="23">
        <f t="shared" si="7"/>
        <v>14308592.056107512</v>
      </c>
      <c r="J16" s="23">
        <f t="shared" si="7"/>
        <v>15330908.436459376</v>
      </c>
      <c r="K16" s="23">
        <f t="shared" si="7"/>
        <v>14912596.467667159</v>
      </c>
      <c r="L16" s="23">
        <f t="shared" si="7"/>
        <v>14609455.380234342</v>
      </c>
      <c r="M16" s="23">
        <f t="shared" si="7"/>
        <v>17768078.369215179</v>
      </c>
      <c r="N16" s="23">
        <f t="shared" ref="N16" si="8">+N13+N14+N15</f>
        <v>20477776</v>
      </c>
      <c r="O16" s="3"/>
      <c r="P16" s="4"/>
      <c r="Q16" s="4"/>
      <c r="R16" s="4"/>
      <c r="S16" s="4"/>
      <c r="T16" s="3"/>
      <c r="U16" s="4"/>
      <c r="V16" s="4"/>
      <c r="W16" s="3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3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3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3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1"/>
      <c r="GH16" s="1"/>
      <c r="GI16" s="1"/>
    </row>
    <row r="17" spans="1:192" s="1" customFormat="1" ht="30" x14ac:dyDescent="0.25">
      <c r="A17" s="14" t="s">
        <v>35</v>
      </c>
      <c r="B17" s="15" t="s">
        <v>7</v>
      </c>
      <c r="C17" s="16">
        <f>C18+C19</f>
        <v>5125614.7278936962</v>
      </c>
      <c r="D17" s="16">
        <f t="shared" ref="D17:F17" si="9">D18+D19</f>
        <v>6266807.4760362525</v>
      </c>
      <c r="E17" s="16">
        <f t="shared" si="9"/>
        <v>7097012.9022615934</v>
      </c>
      <c r="F17" s="16">
        <f t="shared" si="9"/>
        <v>8092975.5980601367</v>
      </c>
      <c r="G17" s="16">
        <f t="shared" ref="G17:M17" si="10">G18+G19</f>
        <v>9026618.7367756069</v>
      </c>
      <c r="H17" s="16">
        <f t="shared" si="10"/>
        <v>9615249.7764663696</v>
      </c>
      <c r="I17" s="16">
        <f t="shared" si="10"/>
        <v>11436388.337636853</v>
      </c>
      <c r="J17" s="16">
        <f t="shared" si="10"/>
        <v>13390446.394372182</v>
      </c>
      <c r="K17" s="16">
        <f t="shared" si="10"/>
        <v>14572184.922342274</v>
      </c>
      <c r="L17" s="16">
        <f t="shared" si="10"/>
        <v>11122399.191404706</v>
      </c>
      <c r="M17" s="16">
        <f t="shared" si="10"/>
        <v>14098561.410577079</v>
      </c>
      <c r="N17" s="16">
        <f t="shared" ref="N17" si="11">N18+N19</f>
        <v>15865105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J17" s="2"/>
    </row>
    <row r="18" spans="1:192" ht="15.75" x14ac:dyDescent="0.25">
      <c r="A18" s="17">
        <v>6.1</v>
      </c>
      <c r="B18" s="18" t="s">
        <v>8</v>
      </c>
      <c r="C18" s="19">
        <v>4557807.1662132265</v>
      </c>
      <c r="D18" s="19">
        <v>5637674.2782926299</v>
      </c>
      <c r="E18" s="19">
        <v>6435066.6248058043</v>
      </c>
      <c r="F18" s="19">
        <v>7401782.1061940119</v>
      </c>
      <c r="G18" s="19">
        <v>8306849.5662615662</v>
      </c>
      <c r="H18" s="19">
        <v>9295567.7684780471</v>
      </c>
      <c r="I18" s="19">
        <v>10516117.337636853</v>
      </c>
      <c r="J18" s="19">
        <v>12394061.822035164</v>
      </c>
      <c r="K18" s="19">
        <v>13470653.257092463</v>
      </c>
      <c r="L18" s="19">
        <v>10700445.090944519</v>
      </c>
      <c r="M18" s="19">
        <v>13411280.732152821</v>
      </c>
      <c r="N18" s="19">
        <v>15102757</v>
      </c>
      <c r="O18" s="3"/>
      <c r="P18" s="4"/>
      <c r="Q18" s="4"/>
      <c r="R18" s="4"/>
      <c r="S18" s="4"/>
      <c r="T18" s="3"/>
      <c r="U18" s="4"/>
      <c r="V18" s="4"/>
      <c r="W18" s="3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1"/>
      <c r="GH18" s="1"/>
      <c r="GI18" s="1"/>
    </row>
    <row r="19" spans="1:192" ht="15.75" x14ac:dyDescent="0.25">
      <c r="A19" s="17">
        <v>6.2</v>
      </c>
      <c r="B19" s="18" t="s">
        <v>9</v>
      </c>
      <c r="C19" s="19">
        <v>567807.56168046966</v>
      </c>
      <c r="D19" s="19">
        <v>629133.19774362235</v>
      </c>
      <c r="E19" s="19">
        <v>661946.27745578927</v>
      </c>
      <c r="F19" s="19">
        <v>691193.49186612444</v>
      </c>
      <c r="G19" s="19">
        <v>719769.17051404028</v>
      </c>
      <c r="H19" s="19">
        <v>319682.00798832183</v>
      </c>
      <c r="I19" s="19">
        <v>920271</v>
      </c>
      <c r="J19" s="19">
        <v>996384.57233701856</v>
      </c>
      <c r="K19" s="19">
        <v>1101531.6652498122</v>
      </c>
      <c r="L19" s="19">
        <v>421954.10046018579</v>
      </c>
      <c r="M19" s="19">
        <v>687280.6784242579</v>
      </c>
      <c r="N19" s="19">
        <v>762348</v>
      </c>
      <c r="O19" s="3"/>
      <c r="P19" s="4"/>
      <c r="Q19" s="4"/>
      <c r="R19" s="4"/>
      <c r="S19" s="4"/>
      <c r="T19" s="3"/>
      <c r="U19" s="4"/>
      <c r="V19" s="4"/>
      <c r="W19" s="3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1"/>
      <c r="GH19" s="1"/>
      <c r="GI19" s="1"/>
    </row>
    <row r="20" spans="1:192" s="1" customFormat="1" ht="60" x14ac:dyDescent="0.25">
      <c r="A20" s="25" t="s">
        <v>36</v>
      </c>
      <c r="B20" s="26" t="s">
        <v>10</v>
      </c>
      <c r="C20" s="16">
        <f>SUM(C21:C27)</f>
        <v>2490301.2814251455</v>
      </c>
      <c r="D20" s="16">
        <f t="shared" ref="D20:F20" si="12">SUM(D21:D27)</f>
        <v>2779788.2833357565</v>
      </c>
      <c r="E20" s="16">
        <f t="shared" si="12"/>
        <v>3157736.9561844855</v>
      </c>
      <c r="F20" s="16">
        <f t="shared" si="12"/>
        <v>3427498.0302640637</v>
      </c>
      <c r="G20" s="16">
        <f t="shared" ref="G20:M20" si="13">SUM(G21:G27)</f>
        <v>3609834.8583408752</v>
      </c>
      <c r="H20" s="16">
        <f t="shared" si="13"/>
        <v>4255844.795167136</v>
      </c>
      <c r="I20" s="16">
        <f t="shared" si="13"/>
        <v>3699838.3114143945</v>
      </c>
      <c r="J20" s="16">
        <f t="shared" si="13"/>
        <v>3832520.8244634373</v>
      </c>
      <c r="K20" s="16">
        <f t="shared" si="13"/>
        <v>3954877.3839610852</v>
      </c>
      <c r="L20" s="16">
        <f t="shared" si="13"/>
        <v>3179074.6070204871</v>
      </c>
      <c r="M20" s="16">
        <f t="shared" si="13"/>
        <v>4422789.6911791246</v>
      </c>
      <c r="N20" s="16">
        <f t="shared" ref="N20" si="14">SUM(N21:N27)</f>
        <v>4663872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J20" s="2"/>
    </row>
    <row r="21" spans="1:192" ht="15.75" x14ac:dyDescent="0.25">
      <c r="A21" s="17">
        <v>7.1</v>
      </c>
      <c r="B21" s="18" t="s">
        <v>11</v>
      </c>
      <c r="C21" s="19">
        <v>80346.33327869502</v>
      </c>
      <c r="D21" s="19">
        <v>99329.473492502104</v>
      </c>
      <c r="E21" s="19">
        <v>103092.67062567348</v>
      </c>
      <c r="F21" s="19">
        <v>120664.04670630628</v>
      </c>
      <c r="G21" s="19">
        <v>133434</v>
      </c>
      <c r="H21" s="19">
        <v>144026.41925996495</v>
      </c>
      <c r="I21" s="19">
        <v>160115.26495528608</v>
      </c>
      <c r="J21" s="19">
        <v>167235.93497063487</v>
      </c>
      <c r="K21" s="19">
        <v>174693.22879437971</v>
      </c>
      <c r="L21" s="19">
        <v>97364.627950222348</v>
      </c>
      <c r="M21" s="19">
        <v>116509.49017677736</v>
      </c>
      <c r="N21" s="19">
        <v>126078</v>
      </c>
      <c r="O21" s="3"/>
      <c r="P21" s="4"/>
      <c r="Q21" s="4"/>
      <c r="R21" s="4"/>
      <c r="S21" s="4"/>
      <c r="T21" s="3"/>
      <c r="U21" s="4"/>
      <c r="V21" s="4"/>
      <c r="W21" s="3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1"/>
      <c r="GH21" s="1"/>
      <c r="GI21" s="1"/>
    </row>
    <row r="22" spans="1:192" ht="15.75" x14ac:dyDescent="0.25">
      <c r="A22" s="17">
        <v>7.2</v>
      </c>
      <c r="B22" s="18" t="s">
        <v>12</v>
      </c>
      <c r="C22" s="19">
        <v>1830748.2476574448</v>
      </c>
      <c r="D22" s="19">
        <v>2049226.5547620426</v>
      </c>
      <c r="E22" s="19">
        <v>2390525.0504512032</v>
      </c>
      <c r="F22" s="19">
        <v>2508901.3007082362</v>
      </c>
      <c r="G22" s="19">
        <v>2527286.068</v>
      </c>
      <c r="H22" s="19">
        <v>2891159.5834292616</v>
      </c>
      <c r="I22" s="19">
        <v>2541271.2648723288</v>
      </c>
      <c r="J22" s="19">
        <v>2697264.0118431435</v>
      </c>
      <c r="K22" s="19">
        <v>2683053.3447007313</v>
      </c>
      <c r="L22" s="19">
        <v>2050194.0009078039</v>
      </c>
      <c r="M22" s="19">
        <v>3071005</v>
      </c>
      <c r="N22" s="19">
        <v>3184459</v>
      </c>
      <c r="O22" s="3"/>
      <c r="P22" s="4"/>
      <c r="Q22" s="4"/>
      <c r="R22" s="4"/>
      <c r="S22" s="4"/>
      <c r="T22" s="3"/>
      <c r="U22" s="4"/>
      <c r="V22" s="4"/>
      <c r="W22" s="3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1"/>
      <c r="GH22" s="1"/>
      <c r="GI22" s="1"/>
    </row>
    <row r="23" spans="1:192" ht="15.75" x14ac:dyDescent="0.25">
      <c r="A23" s="17">
        <v>7.3</v>
      </c>
      <c r="B23" s="18" t="s">
        <v>13</v>
      </c>
      <c r="C23" s="19">
        <v>25872.209270814612</v>
      </c>
      <c r="D23" s="19">
        <v>22346.87998042909</v>
      </c>
      <c r="E23" s="19">
        <v>11173.937927503201</v>
      </c>
      <c r="F23" s="19">
        <v>15721.462300089554</v>
      </c>
      <c r="G23" s="19">
        <v>13087.114662720773</v>
      </c>
      <c r="H23" s="19">
        <v>9934.9095975934106</v>
      </c>
      <c r="I23" s="19">
        <v>25479.784749221406</v>
      </c>
      <c r="J23" s="19">
        <v>35642.359562759921</v>
      </c>
      <c r="K23" s="19">
        <v>36025.966293937337</v>
      </c>
      <c r="L23" s="19">
        <v>36712.967137936452</v>
      </c>
      <c r="M23" s="19">
        <v>51870.928899911487</v>
      </c>
      <c r="N23" s="19">
        <v>69386</v>
      </c>
      <c r="O23" s="3"/>
      <c r="P23" s="4"/>
      <c r="Q23" s="4"/>
      <c r="R23" s="4"/>
      <c r="S23" s="4"/>
      <c r="T23" s="3"/>
      <c r="U23" s="4"/>
      <c r="V23" s="4"/>
      <c r="W23" s="3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1"/>
      <c r="GH23" s="1"/>
      <c r="GI23" s="1"/>
    </row>
    <row r="24" spans="1:192" ht="15.75" x14ac:dyDescent="0.25">
      <c r="A24" s="17">
        <v>7.4</v>
      </c>
      <c r="B24" s="18" t="s">
        <v>14</v>
      </c>
      <c r="C24" s="19">
        <v>24600.243317626595</v>
      </c>
      <c r="D24" s="19">
        <v>47632.6203241599</v>
      </c>
      <c r="E24" s="19">
        <v>20925.132517341837</v>
      </c>
      <c r="F24" s="19">
        <v>48399.400866153228</v>
      </c>
      <c r="G24" s="19">
        <v>101309.592</v>
      </c>
      <c r="H24" s="19">
        <v>112290.12726466029</v>
      </c>
      <c r="I24" s="19">
        <v>108879.67</v>
      </c>
      <c r="J24" s="19">
        <v>47292.806959063339</v>
      </c>
      <c r="K24" s="19">
        <v>73855.559446107392</v>
      </c>
      <c r="L24" s="19">
        <v>5846.5179555928626</v>
      </c>
      <c r="M24" s="19">
        <v>7782.0075706892021</v>
      </c>
      <c r="N24" s="19">
        <v>9047</v>
      </c>
      <c r="O24" s="3"/>
      <c r="P24" s="4"/>
      <c r="Q24" s="4"/>
      <c r="R24" s="4"/>
      <c r="S24" s="4"/>
      <c r="T24" s="3"/>
      <c r="U24" s="4"/>
      <c r="V24" s="4"/>
      <c r="W24" s="3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1"/>
      <c r="GH24" s="1"/>
      <c r="GI24" s="1"/>
    </row>
    <row r="25" spans="1:192" ht="30" x14ac:dyDescent="0.25">
      <c r="A25" s="17">
        <v>7.5</v>
      </c>
      <c r="B25" s="18" t="s">
        <v>15</v>
      </c>
      <c r="C25" s="19">
        <v>56529.146175082751</v>
      </c>
      <c r="D25" s="19">
        <v>54045.000508172881</v>
      </c>
      <c r="E25" s="19">
        <v>60071.925223636106</v>
      </c>
      <c r="F25" s="19">
        <v>67570.554377000168</v>
      </c>
      <c r="G25" s="19">
        <v>73317.686000000002</v>
      </c>
      <c r="H25" s="19">
        <v>135812.67486025486</v>
      </c>
      <c r="I25" s="19">
        <v>130937.16191833963</v>
      </c>
      <c r="J25" s="19">
        <v>136675.62573809273</v>
      </c>
      <c r="K25" s="19">
        <v>134823.05347535145</v>
      </c>
      <c r="L25" s="19">
        <v>92653.241127024186</v>
      </c>
      <c r="M25" s="19">
        <v>123031</v>
      </c>
      <c r="N25" s="19">
        <v>147714</v>
      </c>
      <c r="O25" s="3"/>
      <c r="P25" s="4"/>
      <c r="Q25" s="4"/>
      <c r="R25" s="4"/>
      <c r="S25" s="4"/>
      <c r="T25" s="3"/>
      <c r="U25" s="4"/>
      <c r="V25" s="4"/>
      <c r="W25" s="3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1"/>
      <c r="GH25" s="1"/>
      <c r="GI25" s="1"/>
    </row>
    <row r="26" spans="1:192" ht="15.75" x14ac:dyDescent="0.25">
      <c r="A26" s="17">
        <v>7.6</v>
      </c>
      <c r="B26" s="18" t="s">
        <v>16</v>
      </c>
      <c r="C26" s="19">
        <v>2839.4659263339872</v>
      </c>
      <c r="D26" s="19">
        <v>3235.1997753314595</v>
      </c>
      <c r="E26" s="19">
        <v>2433.5351500068755</v>
      </c>
      <c r="F26" s="19">
        <v>2574.835477981746</v>
      </c>
      <c r="G26" s="19">
        <v>2794.0895</v>
      </c>
      <c r="H26" s="19">
        <v>4253.2015626218017</v>
      </c>
      <c r="I26" s="19">
        <v>5192</v>
      </c>
      <c r="J26" s="19">
        <v>10376.499486043129</v>
      </c>
      <c r="K26" s="19">
        <v>10698.030399718624</v>
      </c>
      <c r="L26" s="19">
        <v>11586.513135058303</v>
      </c>
      <c r="M26" s="19">
        <v>12298</v>
      </c>
      <c r="N26" s="19">
        <v>12901</v>
      </c>
      <c r="O26" s="3"/>
      <c r="P26" s="4"/>
      <c r="Q26" s="4"/>
      <c r="R26" s="4"/>
      <c r="S26" s="4"/>
      <c r="T26" s="3"/>
      <c r="U26" s="4"/>
      <c r="V26" s="4"/>
      <c r="W26" s="3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1"/>
      <c r="GH26" s="1"/>
      <c r="GI26" s="1"/>
    </row>
    <row r="27" spans="1:192" ht="45" x14ac:dyDescent="0.25">
      <c r="A27" s="17">
        <v>7.7</v>
      </c>
      <c r="B27" s="18" t="s">
        <v>17</v>
      </c>
      <c r="C27" s="19">
        <v>469365.6357991476</v>
      </c>
      <c r="D27" s="19">
        <v>503972.55449311796</v>
      </c>
      <c r="E27" s="19">
        <v>569514.70428912062</v>
      </c>
      <c r="F27" s="19">
        <v>663666.42982829618</v>
      </c>
      <c r="G27" s="19">
        <v>758606.3081781544</v>
      </c>
      <c r="H27" s="19">
        <v>958367.87919277942</v>
      </c>
      <c r="I27" s="19">
        <v>727963.16491921875</v>
      </c>
      <c r="J27" s="19">
        <v>738033.58590370021</v>
      </c>
      <c r="K27" s="19">
        <v>841728.20085085905</v>
      </c>
      <c r="L27" s="19">
        <v>884716.73880684876</v>
      </c>
      <c r="M27" s="19">
        <v>1040293.2645317463</v>
      </c>
      <c r="N27" s="19">
        <v>1114287</v>
      </c>
      <c r="O27" s="3"/>
      <c r="P27" s="4"/>
      <c r="Q27" s="4"/>
      <c r="R27" s="4"/>
      <c r="S27" s="4"/>
      <c r="T27" s="3"/>
      <c r="U27" s="4"/>
      <c r="V27" s="4"/>
      <c r="W27" s="3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1"/>
      <c r="GH27" s="1"/>
      <c r="GI27" s="1"/>
    </row>
    <row r="28" spans="1:192" ht="15.75" x14ac:dyDescent="0.25">
      <c r="A28" s="20" t="s">
        <v>37</v>
      </c>
      <c r="B28" s="18" t="s">
        <v>18</v>
      </c>
      <c r="C28" s="19">
        <v>1408253.7384447788</v>
      </c>
      <c r="D28" s="19">
        <v>1601339.0527737865</v>
      </c>
      <c r="E28" s="19">
        <v>1822101.2175679971</v>
      </c>
      <c r="F28" s="19">
        <v>2046259.2040337557</v>
      </c>
      <c r="G28" s="19">
        <v>2187845.602444856</v>
      </c>
      <c r="H28" s="19">
        <v>1102011.409526455</v>
      </c>
      <c r="I28" s="19">
        <v>2486710.4224998509</v>
      </c>
      <c r="J28" s="19">
        <v>3181442.1924612969</v>
      </c>
      <c r="K28" s="19">
        <v>3403535.1702994974</v>
      </c>
      <c r="L28" s="19">
        <v>3527916.9252404356</v>
      </c>
      <c r="M28" s="19">
        <v>3848000.4652881874</v>
      </c>
      <c r="N28" s="19">
        <v>4276331</v>
      </c>
      <c r="O28" s="3"/>
      <c r="P28" s="4"/>
      <c r="Q28" s="4"/>
      <c r="R28" s="4"/>
      <c r="S28" s="4"/>
      <c r="T28" s="3"/>
      <c r="U28" s="4"/>
      <c r="V28" s="4"/>
      <c r="W28" s="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1"/>
      <c r="GH28" s="1"/>
      <c r="GI28" s="1"/>
    </row>
    <row r="29" spans="1:192" ht="45" x14ac:dyDescent="0.25">
      <c r="A29" s="20" t="s">
        <v>38</v>
      </c>
      <c r="B29" s="18" t="s">
        <v>19</v>
      </c>
      <c r="C29" s="19">
        <v>3549759.9244021275</v>
      </c>
      <c r="D29" s="19">
        <v>4431326.5586168617</v>
      </c>
      <c r="E29" s="19">
        <v>5261901.2498029834</v>
      </c>
      <c r="F29" s="19">
        <v>6100925.0406132434</v>
      </c>
      <c r="G29" s="19">
        <v>6692320.9241647692</v>
      </c>
      <c r="H29" s="19">
        <v>8460221.7394967359</v>
      </c>
      <c r="I29" s="19">
        <v>8595766</v>
      </c>
      <c r="J29" s="19">
        <v>9918783.5306954496</v>
      </c>
      <c r="K29" s="19">
        <v>10293454.018852865</v>
      </c>
      <c r="L29" s="19">
        <v>10664810.474114602</v>
      </c>
      <c r="M29" s="19">
        <v>11951333.460511742</v>
      </c>
      <c r="N29" s="19">
        <v>14077809</v>
      </c>
      <c r="O29" s="3"/>
      <c r="P29" s="4"/>
      <c r="Q29" s="4"/>
      <c r="R29" s="4"/>
      <c r="S29" s="4"/>
      <c r="T29" s="3"/>
      <c r="U29" s="4"/>
      <c r="V29" s="4"/>
      <c r="W29" s="3"/>
      <c r="X29" s="5"/>
      <c r="Y29" s="5"/>
      <c r="Z29" s="5"/>
      <c r="AA29" s="5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1"/>
      <c r="GH29" s="1"/>
      <c r="GI29" s="1"/>
    </row>
    <row r="30" spans="1:192" ht="15.75" x14ac:dyDescent="0.25">
      <c r="A30" s="20" t="s">
        <v>39</v>
      </c>
      <c r="B30" s="18" t="s">
        <v>54</v>
      </c>
      <c r="C30" s="19">
        <v>1223565.6108417301</v>
      </c>
      <c r="D30" s="19">
        <v>1336124.3830764485</v>
      </c>
      <c r="E30" s="19">
        <v>1466779.5745300837</v>
      </c>
      <c r="F30" s="19">
        <v>1380632.1566145101</v>
      </c>
      <c r="G30" s="19">
        <v>1481748.5225290721</v>
      </c>
      <c r="H30" s="19">
        <v>1702075.9633941271</v>
      </c>
      <c r="I30" s="19">
        <v>2132104.1354328934</v>
      </c>
      <c r="J30" s="19">
        <v>2211859.9540446475</v>
      </c>
      <c r="K30" s="19">
        <v>2224061.1744643203</v>
      </c>
      <c r="L30" s="19">
        <v>2050694.7778876782</v>
      </c>
      <c r="M30" s="19">
        <v>2834195.3999654832</v>
      </c>
      <c r="N30" s="19">
        <v>3018452</v>
      </c>
      <c r="O30" s="3"/>
      <c r="P30" s="4"/>
      <c r="Q30" s="4"/>
      <c r="R30" s="4"/>
      <c r="S30" s="4"/>
      <c r="T30" s="3"/>
      <c r="U30" s="4"/>
      <c r="V30" s="4"/>
      <c r="W30" s="3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1"/>
      <c r="GH30" s="1"/>
      <c r="GI30" s="1"/>
    </row>
    <row r="31" spans="1:192" ht="15.75" x14ac:dyDescent="0.25">
      <c r="A31" s="20" t="s">
        <v>40</v>
      </c>
      <c r="B31" s="18" t="s">
        <v>20</v>
      </c>
      <c r="C31" s="19">
        <v>3592748.2297423896</v>
      </c>
      <c r="D31" s="19">
        <v>4102938.006813609</v>
      </c>
      <c r="E31" s="19">
        <v>4615184.7378150569</v>
      </c>
      <c r="F31" s="19">
        <v>4957940.0589688439</v>
      </c>
      <c r="G31" s="19">
        <v>5619541.9995027296</v>
      </c>
      <c r="H31" s="19">
        <v>6760236.9528078223</v>
      </c>
      <c r="I31" s="19">
        <v>7679344.2147372756</v>
      </c>
      <c r="J31" s="19">
        <v>7829077.6684051901</v>
      </c>
      <c r="K31" s="19">
        <v>8658582.3194696791</v>
      </c>
      <c r="L31" s="19">
        <v>7612131.9530679854</v>
      </c>
      <c r="M31" s="19">
        <v>10155694.058523091</v>
      </c>
      <c r="N31" s="19">
        <v>11542433</v>
      </c>
      <c r="O31" s="3"/>
      <c r="P31" s="4"/>
      <c r="Q31" s="4"/>
      <c r="R31" s="4"/>
      <c r="S31" s="4"/>
      <c r="T31" s="3"/>
      <c r="U31" s="4"/>
      <c r="V31" s="4"/>
      <c r="W31" s="3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1"/>
      <c r="GH31" s="1"/>
      <c r="GI31" s="1"/>
    </row>
    <row r="32" spans="1:192" ht="15.75" x14ac:dyDescent="0.25">
      <c r="A32" s="21"/>
      <c r="B32" s="22" t="s">
        <v>30</v>
      </c>
      <c r="C32" s="23">
        <f>C17+C20+C28+C29+C30+C31</f>
        <v>17390243.512749869</v>
      </c>
      <c r="D32" s="23">
        <f t="shared" ref="D32:F32" si="15">D17+D20+D28+D29+D30+D31</f>
        <v>20518323.760652713</v>
      </c>
      <c r="E32" s="23">
        <f t="shared" si="15"/>
        <v>23420716.638162199</v>
      </c>
      <c r="F32" s="23">
        <f t="shared" si="15"/>
        <v>26006230.088554554</v>
      </c>
      <c r="G32" s="23">
        <f t="shared" ref="G32:H32" si="16">G17+G20+G28+G29+G30+G31</f>
        <v>28617910.64375791</v>
      </c>
      <c r="H32" s="23">
        <f t="shared" si="16"/>
        <v>31895640.636858646</v>
      </c>
      <c r="I32" s="23">
        <f t="shared" ref="I32:J32" si="17">I17+I20+I28+I29+I30+I31</f>
        <v>36030151.421721265</v>
      </c>
      <c r="J32" s="23">
        <f t="shared" si="17"/>
        <v>40364130.564442202</v>
      </c>
      <c r="K32" s="23">
        <f t="shared" ref="K32:L32" si="18">K17+K20+K28+K29+K30+K31</f>
        <v>43106694.989389718</v>
      </c>
      <c r="L32" s="23">
        <f t="shared" si="18"/>
        <v>38157027.928735897</v>
      </c>
      <c r="M32" s="23">
        <f t="shared" ref="M32" si="19">M17+M20+M28+M29+M30+M31</f>
        <v>47310574.486044705</v>
      </c>
      <c r="N32" s="23">
        <f t="shared" ref="N32" si="20">N17+N20+N28+N29+N30+N31</f>
        <v>53444002</v>
      </c>
      <c r="O32" s="3"/>
      <c r="P32" s="4"/>
      <c r="Q32" s="4"/>
      <c r="R32" s="4"/>
      <c r="S32" s="4"/>
      <c r="T32" s="3"/>
      <c r="U32" s="4"/>
      <c r="V32" s="4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1"/>
      <c r="GH32" s="1"/>
      <c r="GI32" s="1"/>
    </row>
    <row r="33" spans="1:192" s="1" customFormat="1" ht="30" x14ac:dyDescent="0.25">
      <c r="A33" s="28" t="s">
        <v>27</v>
      </c>
      <c r="B33" s="29" t="s">
        <v>51</v>
      </c>
      <c r="C33" s="30">
        <f t="shared" ref="C33:H33" si="21">C6+C11+C13+C14+C15+C17+C20+C28+C29+C30+C31</f>
        <v>30026634.292578615</v>
      </c>
      <c r="D33" s="30">
        <f t="shared" si="21"/>
        <v>34035399.367130786</v>
      </c>
      <c r="E33" s="30">
        <f t="shared" si="21"/>
        <v>38132405.28024935</v>
      </c>
      <c r="F33" s="30">
        <f t="shared" si="21"/>
        <v>41985946.805480801</v>
      </c>
      <c r="G33" s="30">
        <f t="shared" si="21"/>
        <v>45305374.192471817</v>
      </c>
      <c r="H33" s="30">
        <f t="shared" si="21"/>
        <v>50595254.763920784</v>
      </c>
      <c r="I33" s="30">
        <f t="shared" ref="I33:J33" si="22">I6+I11+I13+I14+I15+I17+I20+I28+I29+I30+I31</f>
        <v>56538929.628507003</v>
      </c>
      <c r="J33" s="30">
        <f t="shared" si="22"/>
        <v>62005800.758248635</v>
      </c>
      <c r="K33" s="30">
        <f t="shared" ref="K33:L33" si="23">K6+K11+K13+K14+K15+K17+K20+K28+K29+K30+K31</f>
        <v>64498014.734804124</v>
      </c>
      <c r="L33" s="30">
        <f t="shared" si="23"/>
        <v>59486743.899092779</v>
      </c>
      <c r="M33" s="30">
        <f t="shared" ref="M33" si="24">M6+M11+M13+M14+M15+M17+M20+M28+M29+M30+M31</f>
        <v>72070131.360011727</v>
      </c>
      <c r="N33" s="30">
        <f t="shared" ref="N33" si="25">N6+N11+N13+N14+N15+N17+N20+N28+N29+N30+N31</f>
        <v>81256024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J33" s="2"/>
    </row>
    <row r="34" spans="1:192" ht="15.75" x14ac:dyDescent="0.25">
      <c r="A34" s="31" t="s">
        <v>43</v>
      </c>
      <c r="B34" s="32" t="s">
        <v>25</v>
      </c>
      <c r="C34" s="19">
        <f>GSVA_cur!C34</f>
        <v>3407148</v>
      </c>
      <c r="D34" s="19">
        <f>GSVA_cur!D34</f>
        <v>3997082</v>
      </c>
      <c r="E34" s="19">
        <f>GSVA_cur!E34</f>
        <v>4455259.4984515188</v>
      </c>
      <c r="F34" s="19">
        <f>GSVA_cur!F34</f>
        <v>4890426</v>
      </c>
      <c r="G34" s="19">
        <f>GSVA_cur!G34</f>
        <v>6001213</v>
      </c>
      <c r="H34" s="19">
        <f>GSVA_cur!H34</f>
        <v>7010436</v>
      </c>
      <c r="I34" s="19">
        <f>GSVA_cur!I34</f>
        <v>7351739</v>
      </c>
      <c r="J34" s="19">
        <f>GSVA_cur!J34</f>
        <v>9729215</v>
      </c>
      <c r="K34" s="19">
        <f>GSVA_cur!K34</f>
        <v>8792102</v>
      </c>
      <c r="L34" s="19">
        <f>GSVA_cur!L34</f>
        <v>9944871.4005925562</v>
      </c>
      <c r="M34" s="19">
        <f>GSVA_cur!M34</f>
        <v>11833522.086850839</v>
      </c>
      <c r="N34" s="19">
        <f>GSVA_cur!N34</f>
        <v>13553945</v>
      </c>
      <c r="O34" s="3"/>
      <c r="P34" s="4"/>
      <c r="Q34" s="4"/>
      <c r="R34" s="4"/>
      <c r="S34" s="4"/>
      <c r="T34" s="3"/>
      <c r="U34" s="4"/>
      <c r="V34" s="4"/>
      <c r="W34" s="3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</row>
    <row r="35" spans="1:192" ht="15.75" x14ac:dyDescent="0.25">
      <c r="A35" s="31" t="s">
        <v>44</v>
      </c>
      <c r="B35" s="32" t="s">
        <v>24</v>
      </c>
      <c r="C35" s="19">
        <f>GSVA_cur!C35</f>
        <v>631670</v>
      </c>
      <c r="D35" s="19">
        <f>GSVA_cur!D35</f>
        <v>894069</v>
      </c>
      <c r="E35" s="19">
        <f>GSVA_cur!E35</f>
        <v>861168</v>
      </c>
      <c r="F35" s="19">
        <f>GSVA_cur!F35</f>
        <v>814941</v>
      </c>
      <c r="G35" s="19">
        <f>GSVA_cur!G35</f>
        <v>715590</v>
      </c>
      <c r="H35" s="19">
        <f>GSVA_cur!H35</f>
        <v>546615</v>
      </c>
      <c r="I35" s="19">
        <f>GSVA_cur!I35</f>
        <v>681302</v>
      </c>
      <c r="J35" s="19">
        <f>GSVA_cur!J35</f>
        <v>518906.00000000006</v>
      </c>
      <c r="K35" s="19">
        <f>GSVA_cur!K35</f>
        <v>517933</v>
      </c>
      <c r="L35" s="19">
        <f>GSVA_cur!L35</f>
        <v>1351817</v>
      </c>
      <c r="M35" s="19">
        <f>GSVA_cur!M35</f>
        <v>1402671</v>
      </c>
      <c r="N35" s="19">
        <f>GSVA_cur!N35</f>
        <v>1453525</v>
      </c>
      <c r="O35" s="3"/>
      <c r="P35" s="4"/>
      <c r="Q35" s="4"/>
      <c r="R35" s="4"/>
      <c r="S35" s="4"/>
      <c r="T35" s="3"/>
      <c r="U35" s="4"/>
      <c r="V35" s="4"/>
      <c r="W35" s="3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</row>
    <row r="36" spans="1:192" ht="30" x14ac:dyDescent="0.25">
      <c r="A36" s="33" t="s">
        <v>45</v>
      </c>
      <c r="B36" s="34" t="s">
        <v>63</v>
      </c>
      <c r="C36" s="23">
        <f>C33+C34-C35</f>
        <v>32802112.292578615</v>
      </c>
      <c r="D36" s="23">
        <f t="shared" ref="D36:M36" si="26">D33+D34-D35</f>
        <v>37138412.367130786</v>
      </c>
      <c r="E36" s="23">
        <f t="shared" si="26"/>
        <v>41726496.778700866</v>
      </c>
      <c r="F36" s="23">
        <f t="shared" si="26"/>
        <v>46061431.805480801</v>
      </c>
      <c r="G36" s="23">
        <f t="shared" si="26"/>
        <v>50590997.192471817</v>
      </c>
      <c r="H36" s="23">
        <f t="shared" si="26"/>
        <v>57059075.763920784</v>
      </c>
      <c r="I36" s="23">
        <f t="shared" si="26"/>
        <v>63209366.628507003</v>
      </c>
      <c r="J36" s="23">
        <f t="shared" si="26"/>
        <v>71216109.758248627</v>
      </c>
      <c r="K36" s="23">
        <f t="shared" si="26"/>
        <v>72772183.734804124</v>
      </c>
      <c r="L36" s="23">
        <f t="shared" si="26"/>
        <v>68079798.299685329</v>
      </c>
      <c r="M36" s="23">
        <f t="shared" si="26"/>
        <v>82500982.446862563</v>
      </c>
      <c r="N36" s="23">
        <f t="shared" ref="N36" si="27">N33+N34-N35</f>
        <v>93356444</v>
      </c>
      <c r="O36" s="3"/>
      <c r="P36" s="4"/>
      <c r="Q36" s="4"/>
      <c r="R36" s="4"/>
      <c r="S36" s="4"/>
      <c r="T36" s="3"/>
      <c r="U36" s="4"/>
      <c r="V36" s="4"/>
      <c r="W36" s="3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</row>
    <row r="37" spans="1:192" ht="15.75" x14ac:dyDescent="0.25">
      <c r="A37" s="31" t="s">
        <v>46</v>
      </c>
      <c r="B37" s="32" t="s">
        <v>42</v>
      </c>
      <c r="C37" s="19">
        <f>GSVA_cur!C37</f>
        <v>335014.83</v>
      </c>
      <c r="D37" s="19">
        <f>GSVA_cur!D37</f>
        <v>336661.74</v>
      </c>
      <c r="E37" s="19">
        <f>GSVA_cur!E37</f>
        <v>338173.86535729998</v>
      </c>
      <c r="F37" s="19">
        <f>GSVA_cur!F37</f>
        <v>339842.743309749</v>
      </c>
      <c r="G37" s="19">
        <f>GSVA_cur!G37</f>
        <v>341525</v>
      </c>
      <c r="H37" s="19">
        <f>GSVA_cur!H37</f>
        <v>343221</v>
      </c>
      <c r="I37" s="19">
        <f>GSVA_cur!I37</f>
        <v>344932</v>
      </c>
      <c r="J37" s="19">
        <f>GSVA_cur!J37</f>
        <v>346656</v>
      </c>
      <c r="K37" s="19">
        <f>GSVA_cur!K37</f>
        <v>348394</v>
      </c>
      <c r="L37" s="19">
        <f>GSVA_cur!L37</f>
        <v>350147</v>
      </c>
      <c r="M37" s="19">
        <f>GSVA_cur!M37</f>
        <v>351914</v>
      </c>
      <c r="N37" s="19">
        <f>GSVA_cur!N37</f>
        <v>353697</v>
      </c>
      <c r="X37" s="1"/>
      <c r="Y37" s="1"/>
      <c r="Z37" s="1"/>
      <c r="AA37" s="1"/>
    </row>
    <row r="38" spans="1:192" ht="15.75" x14ac:dyDescent="0.25">
      <c r="A38" s="33" t="s">
        <v>47</v>
      </c>
      <c r="B38" s="34" t="s">
        <v>64</v>
      </c>
      <c r="C38" s="23">
        <f>C36/C37*1000</f>
        <v>97912.418660924988</v>
      </c>
      <c r="D38" s="23">
        <f t="shared" ref="D38:M38" si="28">D36/D37*1000</f>
        <v>110313.73023596559</v>
      </c>
      <c r="E38" s="23">
        <f t="shared" si="28"/>
        <v>123387.70393925752</v>
      </c>
      <c r="F38" s="23">
        <f t="shared" si="28"/>
        <v>135537.48818316887</v>
      </c>
      <c r="G38" s="23">
        <f t="shared" si="28"/>
        <v>148132.63214251318</v>
      </c>
      <c r="H38" s="23">
        <f t="shared" si="28"/>
        <v>166245.87587566258</v>
      </c>
      <c r="I38" s="23">
        <f t="shared" si="28"/>
        <v>183251.67461559671</v>
      </c>
      <c r="J38" s="23">
        <f t="shared" si="28"/>
        <v>205437.40699208618</v>
      </c>
      <c r="K38" s="23">
        <f t="shared" si="28"/>
        <v>208878.98108120152</v>
      </c>
      <c r="L38" s="23">
        <f t="shared" si="28"/>
        <v>194432.04796752601</v>
      </c>
      <c r="M38" s="23">
        <f t="shared" si="28"/>
        <v>234435.0677917405</v>
      </c>
      <c r="N38" s="23">
        <f t="shared" ref="N38" si="29">N36/N37*1000</f>
        <v>263944.68711920094</v>
      </c>
      <c r="O38" s="3"/>
      <c r="W38" s="3"/>
      <c r="X38" s="3"/>
      <c r="Y38" s="3"/>
      <c r="Z38" s="3"/>
      <c r="AA38" s="3"/>
      <c r="CB38" s="4"/>
      <c r="CC38" s="4"/>
      <c r="CD38" s="4"/>
      <c r="CE38" s="4"/>
    </row>
    <row r="39" spans="1:192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7" max="1048575" man="1"/>
    <brk id="39" max="1048575" man="1"/>
    <brk id="55" max="1048575" man="1"/>
    <brk id="119" max="95" man="1"/>
    <brk id="155" max="1048575" man="1"/>
    <brk id="179" max="1048575" man="1"/>
    <brk id="187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F39"/>
  <sheetViews>
    <sheetView zoomScale="75" zoomScaleNormal="75" zoomScaleSheetLayoutView="100" workbookViewId="0">
      <pane xSplit="2" ySplit="5" topLeftCell="E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6" width="10.85546875" style="2" customWidth="1"/>
    <col min="7" max="14" width="11.85546875" style="1" customWidth="1"/>
    <col min="15" max="15" width="11.28515625" style="2" customWidth="1"/>
    <col min="16" max="16" width="11.7109375" style="1" customWidth="1"/>
    <col min="17" max="17" width="9.140625" style="2" customWidth="1"/>
    <col min="18" max="18" width="10.85546875" style="2" customWidth="1"/>
    <col min="19" max="19" width="10.85546875" style="1" customWidth="1"/>
    <col min="20" max="20" width="11" style="2" customWidth="1"/>
    <col min="21" max="23" width="11.42578125" style="2" customWidth="1"/>
    <col min="24" max="51" width="9.140625" style="2" customWidth="1"/>
    <col min="52" max="52" width="12.42578125" style="2" customWidth="1"/>
    <col min="53" max="74" width="9.140625" style="2" customWidth="1"/>
    <col min="75" max="75" width="12.140625" style="2" customWidth="1"/>
    <col min="76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2" customWidth="1"/>
    <col min="104" max="108" width="9.140625" style="2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26" width="9.140625" style="1" hidden="1" customWidth="1"/>
    <col min="127" max="127" width="9.140625" style="1" customWidth="1"/>
    <col min="128" max="157" width="9.140625" style="2" customWidth="1"/>
    <col min="158" max="158" width="9.140625" style="2" hidden="1" customWidth="1"/>
    <col min="159" max="166" width="9.140625" style="2" customWidth="1"/>
    <col min="167" max="167" width="9.140625" style="2" hidden="1" customWidth="1"/>
    <col min="168" max="172" width="9.140625" style="2" customWidth="1"/>
    <col min="173" max="173" width="9.140625" style="2" hidden="1" customWidth="1"/>
    <col min="174" max="183" width="9.140625" style="2" customWidth="1"/>
    <col min="184" max="187" width="8.85546875" style="2"/>
    <col min="188" max="188" width="12.7109375" style="2" bestFit="1" customWidth="1"/>
    <col min="189" max="16384" width="8.85546875" style="2"/>
  </cols>
  <sheetData>
    <row r="1" spans="1:188" ht="18.75" x14ac:dyDescent="0.3">
      <c r="A1" s="2" t="s">
        <v>53</v>
      </c>
      <c r="B1" s="6" t="s">
        <v>66</v>
      </c>
      <c r="R1" s="3"/>
    </row>
    <row r="2" spans="1:188" ht="15.75" x14ac:dyDescent="0.25">
      <c r="A2" s="7" t="s">
        <v>52</v>
      </c>
      <c r="I2" s="1" t="str">
        <f>[1]GSVA_cur!$I$3</f>
        <v>As on 15.03.2024</v>
      </c>
    </row>
    <row r="3" spans="1:188" ht="15.75" x14ac:dyDescent="0.25">
      <c r="A3" s="7"/>
    </row>
    <row r="4" spans="1:188" ht="15.75" x14ac:dyDescent="0.25">
      <c r="A4" s="7"/>
      <c r="E4" s="8"/>
      <c r="F4" s="8" t="s">
        <v>57</v>
      </c>
    </row>
    <row r="5" spans="1:188" ht="15.75" x14ac:dyDescent="0.25">
      <c r="A5" s="10" t="s">
        <v>0</v>
      </c>
      <c r="B5" s="11" t="s">
        <v>1</v>
      </c>
      <c r="C5" s="12" t="s">
        <v>21</v>
      </c>
      <c r="D5" s="12" t="s">
        <v>22</v>
      </c>
      <c r="E5" s="12" t="s">
        <v>23</v>
      </c>
      <c r="F5" s="12" t="s">
        <v>56</v>
      </c>
      <c r="G5" s="13" t="s">
        <v>65</v>
      </c>
      <c r="H5" s="13" t="s">
        <v>67</v>
      </c>
      <c r="I5" s="13" t="s">
        <v>68</v>
      </c>
      <c r="J5" s="13" t="s">
        <v>69</v>
      </c>
      <c r="K5" s="13" t="s">
        <v>70</v>
      </c>
      <c r="L5" s="13" t="s">
        <v>71</v>
      </c>
      <c r="M5" s="13" t="s">
        <v>72</v>
      </c>
      <c r="N5" s="13" t="s">
        <v>73</v>
      </c>
    </row>
    <row r="6" spans="1:188" s="1" customFormat="1" ht="15.75" x14ac:dyDescent="0.25">
      <c r="A6" s="14" t="s">
        <v>26</v>
      </c>
      <c r="B6" s="15" t="s">
        <v>2</v>
      </c>
      <c r="C6" s="16">
        <f>SUM(C7:C10)</f>
        <v>4026831.3663060688</v>
      </c>
      <c r="D6" s="16">
        <f t="shared" ref="D6:F6" si="0">SUM(D7:D10)</f>
        <v>3903240.4923130018</v>
      </c>
      <c r="E6" s="16">
        <f t="shared" si="0"/>
        <v>3754082.010454135</v>
      </c>
      <c r="F6" s="16">
        <f t="shared" si="0"/>
        <v>3782065.6375950952</v>
      </c>
      <c r="G6" s="16">
        <f t="shared" ref="G6:M6" si="1">SUM(G7:G10)</f>
        <v>3483464.1610299139</v>
      </c>
      <c r="H6" s="16">
        <f t="shared" si="1"/>
        <v>3487744</v>
      </c>
      <c r="I6" s="16">
        <f t="shared" si="1"/>
        <v>3576379.6933631049</v>
      </c>
      <c r="J6" s="16">
        <f t="shared" si="1"/>
        <v>3439488.3821963449</v>
      </c>
      <c r="K6" s="16">
        <f t="shared" si="1"/>
        <v>3336032.9477987154</v>
      </c>
      <c r="L6" s="16">
        <f t="shared" si="1"/>
        <v>3381612.982446007</v>
      </c>
      <c r="M6" s="16">
        <f t="shared" si="1"/>
        <v>3516286.6726041245</v>
      </c>
      <c r="N6" s="16">
        <f t="shared" ref="N6" si="2">SUM(N7:N10)</f>
        <v>3555104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F6" s="2"/>
    </row>
    <row r="7" spans="1:188" ht="15.75" x14ac:dyDescent="0.25">
      <c r="A7" s="17">
        <v>1.1000000000000001</v>
      </c>
      <c r="B7" s="18" t="s">
        <v>59</v>
      </c>
      <c r="C7" s="19">
        <v>2156600.4217587523</v>
      </c>
      <c r="D7" s="19">
        <v>1927695.2443685676</v>
      </c>
      <c r="E7" s="19">
        <v>1810319.3041325998</v>
      </c>
      <c r="F7" s="19">
        <v>1710997.5404658443</v>
      </c>
      <c r="G7" s="19">
        <v>1444814.097533809</v>
      </c>
      <c r="H7" s="19">
        <v>1513952</v>
      </c>
      <c r="I7" s="19">
        <v>1545932.8299660049</v>
      </c>
      <c r="J7" s="19">
        <v>1390909.6362437613</v>
      </c>
      <c r="K7" s="19">
        <v>1355567.0359313437</v>
      </c>
      <c r="L7" s="19">
        <v>1400131.1118522552</v>
      </c>
      <c r="M7" s="19">
        <v>1412370.2708427063</v>
      </c>
      <c r="N7" s="19">
        <v>1422757</v>
      </c>
      <c r="O7" s="4"/>
      <c r="P7" s="3"/>
      <c r="Q7" s="4"/>
      <c r="R7" s="4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1"/>
      <c r="GD7" s="1"/>
      <c r="GE7" s="1"/>
    </row>
    <row r="8" spans="1:188" ht="15.75" x14ac:dyDescent="0.25">
      <c r="A8" s="17">
        <v>1.2</v>
      </c>
      <c r="B8" s="18" t="s">
        <v>60</v>
      </c>
      <c r="C8" s="19">
        <v>1111658.2121654816</v>
      </c>
      <c r="D8" s="19">
        <v>1215464.7964361759</v>
      </c>
      <c r="E8" s="19">
        <v>1224902.293651219</v>
      </c>
      <c r="F8" s="19">
        <v>1267033.7845571416</v>
      </c>
      <c r="G8" s="19">
        <v>1260046.8646670852</v>
      </c>
      <c r="H8" s="19">
        <v>1164980</v>
      </c>
      <c r="I8" s="19">
        <v>1186678.5786016048</v>
      </c>
      <c r="J8" s="19">
        <v>1159055.1471773167</v>
      </c>
      <c r="K8" s="19">
        <v>1138493.840129772</v>
      </c>
      <c r="L8" s="19">
        <v>1161668.6038119912</v>
      </c>
      <c r="M8" s="19">
        <v>1175000.58942808</v>
      </c>
      <c r="N8" s="19">
        <v>1144463</v>
      </c>
      <c r="O8" s="4"/>
      <c r="P8" s="3"/>
      <c r="Q8" s="4"/>
      <c r="R8" s="4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1"/>
      <c r="GD8" s="1"/>
      <c r="GE8" s="1"/>
    </row>
    <row r="9" spans="1:188" ht="15.75" x14ac:dyDescent="0.25">
      <c r="A9" s="17">
        <v>1.3</v>
      </c>
      <c r="B9" s="18" t="s">
        <v>61</v>
      </c>
      <c r="C9" s="19">
        <v>425567.395238147</v>
      </c>
      <c r="D9" s="19">
        <v>425906.28000555979</v>
      </c>
      <c r="E9" s="19">
        <v>357800.65585978096</v>
      </c>
      <c r="F9" s="19">
        <v>408682.82833032712</v>
      </c>
      <c r="G9" s="19">
        <v>411742.19882902002</v>
      </c>
      <c r="H9" s="19">
        <v>432963</v>
      </c>
      <c r="I9" s="19">
        <v>422705.41192442738</v>
      </c>
      <c r="J9" s="19">
        <v>439226.45401460316</v>
      </c>
      <c r="K9" s="19">
        <v>466110.92118403927</v>
      </c>
      <c r="L9" s="19">
        <v>471969.07420970983</v>
      </c>
      <c r="M9" s="19">
        <v>473436</v>
      </c>
      <c r="N9" s="19">
        <v>488970</v>
      </c>
      <c r="O9" s="4"/>
      <c r="P9" s="3"/>
      <c r="Q9" s="4"/>
      <c r="R9" s="4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1"/>
      <c r="GD9" s="1"/>
      <c r="GE9" s="1"/>
    </row>
    <row r="10" spans="1:188" ht="15.75" x14ac:dyDescent="0.25">
      <c r="A10" s="17">
        <v>1.4</v>
      </c>
      <c r="B10" s="18" t="s">
        <v>62</v>
      </c>
      <c r="C10" s="19">
        <v>333005.33714368811</v>
      </c>
      <c r="D10" s="19">
        <v>334174.17150269827</v>
      </c>
      <c r="E10" s="19">
        <v>361059.75681053521</v>
      </c>
      <c r="F10" s="19">
        <v>395351.48424178187</v>
      </c>
      <c r="G10" s="19">
        <v>366861</v>
      </c>
      <c r="H10" s="19">
        <v>375849</v>
      </c>
      <c r="I10" s="19">
        <v>421062.87287106761</v>
      </c>
      <c r="J10" s="19">
        <v>450297.1447606642</v>
      </c>
      <c r="K10" s="19">
        <v>375861.15055356093</v>
      </c>
      <c r="L10" s="19">
        <v>347844.19257205131</v>
      </c>
      <c r="M10" s="19">
        <v>455479.81233333849</v>
      </c>
      <c r="N10" s="19">
        <v>498914</v>
      </c>
      <c r="O10" s="4"/>
      <c r="P10" s="3"/>
      <c r="Q10" s="4"/>
      <c r="R10" s="4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1"/>
      <c r="GD10" s="1"/>
      <c r="GE10" s="1"/>
    </row>
    <row r="11" spans="1:188" ht="15.75" x14ac:dyDescent="0.25">
      <c r="A11" s="20" t="s">
        <v>31</v>
      </c>
      <c r="B11" s="18" t="s">
        <v>3</v>
      </c>
      <c r="C11" s="19">
        <v>239592.74381033357</v>
      </c>
      <c r="D11" s="19">
        <v>201176.42019432329</v>
      </c>
      <c r="E11" s="19">
        <v>298541.75279576721</v>
      </c>
      <c r="F11" s="19">
        <v>481234.61270350253</v>
      </c>
      <c r="G11" s="19">
        <v>153294</v>
      </c>
      <c r="H11" s="19">
        <v>224159</v>
      </c>
      <c r="I11" s="19">
        <v>293420.36553156422</v>
      </c>
      <c r="J11" s="19">
        <v>243474.89626941824</v>
      </c>
      <c r="K11" s="19">
        <v>179674.67333046329</v>
      </c>
      <c r="L11" s="19">
        <v>176270.888686183</v>
      </c>
      <c r="M11" s="19">
        <v>186130</v>
      </c>
      <c r="N11" s="19">
        <v>211412</v>
      </c>
      <c r="O11" s="4"/>
      <c r="P11" s="3"/>
      <c r="Q11" s="4"/>
      <c r="R11" s="4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1"/>
      <c r="GD11" s="1"/>
      <c r="GE11" s="1"/>
    </row>
    <row r="12" spans="1:188" ht="15.75" x14ac:dyDescent="0.25">
      <c r="A12" s="21"/>
      <c r="B12" s="22" t="s">
        <v>28</v>
      </c>
      <c r="C12" s="23">
        <f>C6+C11</f>
        <v>4266424.1101164026</v>
      </c>
      <c r="D12" s="23">
        <f t="shared" ref="D12:F12" si="3">D6+D11</f>
        <v>4104416.9125073249</v>
      </c>
      <c r="E12" s="23">
        <f t="shared" si="3"/>
        <v>4052623.7632499021</v>
      </c>
      <c r="F12" s="23">
        <f t="shared" si="3"/>
        <v>4263300.2502985978</v>
      </c>
      <c r="G12" s="23">
        <f t="shared" ref="G12:M12" si="4">G6+G11</f>
        <v>3636758.1610299139</v>
      </c>
      <c r="H12" s="23">
        <f t="shared" si="4"/>
        <v>3711903</v>
      </c>
      <c r="I12" s="23">
        <f t="shared" si="4"/>
        <v>3869800.0588946692</v>
      </c>
      <c r="J12" s="23">
        <f t="shared" si="4"/>
        <v>3682963.2784657632</v>
      </c>
      <c r="K12" s="23">
        <f t="shared" si="4"/>
        <v>3515707.6211291789</v>
      </c>
      <c r="L12" s="23">
        <f t="shared" si="4"/>
        <v>3557883.8711321899</v>
      </c>
      <c r="M12" s="23">
        <f t="shared" si="4"/>
        <v>3702416.6726041245</v>
      </c>
      <c r="N12" s="23">
        <f t="shared" ref="N12" si="5">N6+N11</f>
        <v>3766516</v>
      </c>
      <c r="O12" s="4"/>
      <c r="P12" s="3"/>
      <c r="Q12" s="4"/>
      <c r="R12" s="4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1"/>
      <c r="GD12" s="1"/>
      <c r="GE12" s="1"/>
    </row>
    <row r="13" spans="1:188" s="1" customFormat="1" ht="15.75" x14ac:dyDescent="0.25">
      <c r="A13" s="14" t="s">
        <v>32</v>
      </c>
      <c r="B13" s="15" t="s">
        <v>4</v>
      </c>
      <c r="C13" s="16">
        <v>3000616.3855567132</v>
      </c>
      <c r="D13" s="16">
        <v>3404419.6068765968</v>
      </c>
      <c r="E13" s="16">
        <v>3226609.0025249468</v>
      </c>
      <c r="F13" s="16">
        <v>3276047.3659358518</v>
      </c>
      <c r="G13" s="16">
        <v>4226212</v>
      </c>
      <c r="H13" s="16">
        <v>5059919.8728307988</v>
      </c>
      <c r="I13" s="16">
        <v>5443664.3638159381</v>
      </c>
      <c r="J13" s="16">
        <v>5099027.7550561978</v>
      </c>
      <c r="K13" s="16">
        <v>5196507.3147035353</v>
      </c>
      <c r="L13" s="16">
        <v>5123894.2158495979</v>
      </c>
      <c r="M13" s="16">
        <v>5573384</v>
      </c>
      <c r="N13" s="16">
        <v>6047661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F13" s="2"/>
    </row>
    <row r="14" spans="1:188" ht="30" x14ac:dyDescent="0.25">
      <c r="A14" s="20" t="s">
        <v>33</v>
      </c>
      <c r="B14" s="18" t="s">
        <v>5</v>
      </c>
      <c r="C14" s="19">
        <v>311148.40333078848</v>
      </c>
      <c r="D14" s="19">
        <v>303268.81186512153</v>
      </c>
      <c r="E14" s="19">
        <v>343220.09147204598</v>
      </c>
      <c r="F14" s="19">
        <v>323700.31531038322</v>
      </c>
      <c r="G14" s="19">
        <v>333823.19184131169</v>
      </c>
      <c r="H14" s="19">
        <v>288892</v>
      </c>
      <c r="I14" s="19">
        <v>384709.80583149596</v>
      </c>
      <c r="J14" s="19">
        <v>472241.06080361095</v>
      </c>
      <c r="K14" s="19">
        <v>488960.37324428774</v>
      </c>
      <c r="L14" s="19">
        <v>485224.07577152801</v>
      </c>
      <c r="M14" s="19">
        <v>581256.12536588404</v>
      </c>
      <c r="N14" s="19">
        <v>639640</v>
      </c>
      <c r="O14" s="4"/>
      <c r="P14" s="3"/>
      <c r="Q14" s="4"/>
      <c r="R14" s="4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3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3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1"/>
      <c r="GD14" s="1"/>
      <c r="GE14" s="1"/>
    </row>
    <row r="15" spans="1:188" ht="15.75" x14ac:dyDescent="0.25">
      <c r="A15" s="20" t="s">
        <v>34</v>
      </c>
      <c r="B15" s="18" t="s">
        <v>6</v>
      </c>
      <c r="C15" s="19">
        <v>5058201.8808248453</v>
      </c>
      <c r="D15" s="19">
        <v>4873177.7399417022</v>
      </c>
      <c r="E15" s="19">
        <v>5295563.2142318822</v>
      </c>
      <c r="F15" s="19">
        <v>5434182.4900958613</v>
      </c>
      <c r="G15" s="19">
        <v>5424132</v>
      </c>
      <c r="H15" s="19">
        <v>5828664</v>
      </c>
      <c r="I15" s="19">
        <v>5993033.8034686539</v>
      </c>
      <c r="J15" s="19">
        <v>6387080.1656751828</v>
      </c>
      <c r="K15" s="19">
        <v>6508830.6805487834</v>
      </c>
      <c r="L15" s="19">
        <v>5994442.7816040944</v>
      </c>
      <c r="M15" s="19">
        <v>6674402.0959623279</v>
      </c>
      <c r="N15" s="19">
        <v>6842465</v>
      </c>
      <c r="O15" s="4"/>
      <c r="P15" s="3"/>
      <c r="Q15" s="4"/>
      <c r="R15" s="4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3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3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1"/>
      <c r="GD15" s="1"/>
      <c r="GE15" s="1"/>
    </row>
    <row r="16" spans="1:188" ht="15.75" x14ac:dyDescent="0.25">
      <c r="A16" s="21"/>
      <c r="B16" s="22" t="s">
        <v>29</v>
      </c>
      <c r="C16" s="23">
        <f>+C13+C14+C15</f>
        <v>8369966.669712347</v>
      </c>
      <c r="D16" s="23">
        <f t="shared" ref="D16:F16" si="6">+D13+D14+D15</f>
        <v>8580866.1586834211</v>
      </c>
      <c r="E16" s="23">
        <f t="shared" si="6"/>
        <v>8865392.3082288746</v>
      </c>
      <c r="F16" s="23">
        <f t="shared" si="6"/>
        <v>9033930.1713420972</v>
      </c>
      <c r="G16" s="23">
        <f t="shared" ref="G16:M16" si="7">+G13+G14+G15</f>
        <v>9984167.1918413118</v>
      </c>
      <c r="H16" s="23">
        <f t="shared" si="7"/>
        <v>11177475.872830799</v>
      </c>
      <c r="I16" s="23">
        <f t="shared" si="7"/>
        <v>11821407.973116089</v>
      </c>
      <c r="J16" s="23">
        <f t="shared" si="7"/>
        <v>11958348.981534991</v>
      </c>
      <c r="K16" s="23">
        <f t="shared" si="7"/>
        <v>12194298.368496606</v>
      </c>
      <c r="L16" s="23">
        <f t="shared" si="7"/>
        <v>11603561.073225221</v>
      </c>
      <c r="M16" s="23">
        <f t="shared" si="7"/>
        <v>12829042.221328212</v>
      </c>
      <c r="N16" s="23">
        <f t="shared" ref="N16" si="8">+N13+N14+N15</f>
        <v>13529766</v>
      </c>
      <c r="O16" s="4"/>
      <c r="P16" s="3"/>
      <c r="Q16" s="4"/>
      <c r="R16" s="4"/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3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3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1"/>
      <c r="GD16" s="1"/>
      <c r="GE16" s="1"/>
    </row>
    <row r="17" spans="1:188" s="1" customFormat="1" ht="15.75" x14ac:dyDescent="0.25">
      <c r="A17" s="14" t="s">
        <v>35</v>
      </c>
      <c r="B17" s="15" t="s">
        <v>7</v>
      </c>
      <c r="C17" s="16">
        <f>C18+C19</f>
        <v>5125614.7278936962</v>
      </c>
      <c r="D17" s="16">
        <f t="shared" ref="D17:F17" si="9">D18+D19</f>
        <v>5837230.946387901</v>
      </c>
      <c r="E17" s="16">
        <f t="shared" si="9"/>
        <v>5984279.8063964639</v>
      </c>
      <c r="F17" s="16">
        <f t="shared" si="9"/>
        <v>6359779.1253115246</v>
      </c>
      <c r="G17" s="16">
        <f t="shared" ref="G17:K17" si="10">G18+G19</f>
        <v>6810952.9660483692</v>
      </c>
      <c r="H17" s="16">
        <f t="shared" si="10"/>
        <v>6925376.6384662781</v>
      </c>
      <c r="I17" s="16">
        <f t="shared" si="10"/>
        <v>7461124.6869253665</v>
      </c>
      <c r="J17" s="16">
        <f t="shared" si="10"/>
        <v>8260295.0183780473</v>
      </c>
      <c r="K17" s="16">
        <f t="shared" si="10"/>
        <v>8839409.1899426803</v>
      </c>
      <c r="L17" s="16">
        <f t="shared" ref="L17:M17" si="11">L18+L19</f>
        <v>6572419.4104291247</v>
      </c>
      <c r="M17" s="16">
        <f t="shared" si="11"/>
        <v>7949410.4965136731</v>
      </c>
      <c r="N17" s="16">
        <f t="shared" ref="N17" si="12">N18+N19</f>
        <v>8469761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F17" s="2"/>
    </row>
    <row r="18" spans="1:188" ht="15.75" x14ac:dyDescent="0.25">
      <c r="A18" s="17">
        <v>6.1</v>
      </c>
      <c r="B18" s="18" t="s">
        <v>8</v>
      </c>
      <c r="C18" s="19">
        <v>4557807.1662132265</v>
      </c>
      <c r="D18" s="19">
        <v>5251223.5119307255</v>
      </c>
      <c r="E18" s="19">
        <v>5424008.1339218812</v>
      </c>
      <c r="F18" s="19">
        <v>5814268.2104546754</v>
      </c>
      <c r="G18" s="19">
        <v>6262625.0663272468</v>
      </c>
      <c r="H18" s="19">
        <v>6337049.6423359858</v>
      </c>
      <c r="I18" s="19">
        <v>6856306.6224092375</v>
      </c>
      <c r="J18" s="19">
        <v>7634455.0008940175</v>
      </c>
      <c r="K18" s="19">
        <v>8158229.1052527148</v>
      </c>
      <c r="L18" s="19">
        <v>6302831.4590460276</v>
      </c>
      <c r="M18" s="19">
        <v>7537558.7890332574</v>
      </c>
      <c r="N18" s="19">
        <v>8037199</v>
      </c>
      <c r="O18" s="4"/>
      <c r="P18" s="3"/>
      <c r="Q18" s="4"/>
      <c r="R18" s="4"/>
      <c r="S18" s="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1"/>
      <c r="GD18" s="1"/>
      <c r="GE18" s="1"/>
    </row>
    <row r="19" spans="1:188" ht="15.75" x14ac:dyDescent="0.25">
      <c r="A19" s="17">
        <v>6.2</v>
      </c>
      <c r="B19" s="18" t="s">
        <v>9</v>
      </c>
      <c r="C19" s="19">
        <v>567807.56168046966</v>
      </c>
      <c r="D19" s="19">
        <v>586007.43445717543</v>
      </c>
      <c r="E19" s="19">
        <v>560271.67247458233</v>
      </c>
      <c r="F19" s="19">
        <v>545510.91485684935</v>
      </c>
      <c r="G19" s="19">
        <v>548327.89972112223</v>
      </c>
      <c r="H19" s="19">
        <v>588326.99613029184</v>
      </c>
      <c r="I19" s="19">
        <v>604818.06451612897</v>
      </c>
      <c r="J19" s="19">
        <v>625840.01748402975</v>
      </c>
      <c r="K19" s="19">
        <v>681180.08468996477</v>
      </c>
      <c r="L19" s="19">
        <v>269587.95138309727</v>
      </c>
      <c r="M19" s="19">
        <v>411851.70748041541</v>
      </c>
      <c r="N19" s="19">
        <v>432562</v>
      </c>
      <c r="O19" s="4"/>
      <c r="P19" s="3"/>
      <c r="Q19" s="4"/>
      <c r="R19" s="4"/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1"/>
      <c r="GD19" s="1"/>
      <c r="GE19" s="1"/>
    </row>
    <row r="20" spans="1:188" s="1" customFormat="1" ht="30" x14ac:dyDescent="0.25">
      <c r="A20" s="25" t="s">
        <v>36</v>
      </c>
      <c r="B20" s="26" t="s">
        <v>10</v>
      </c>
      <c r="C20" s="16">
        <f>SUM(C21:C27)</f>
        <v>2490301.2814251455</v>
      </c>
      <c r="D20" s="16">
        <f t="shared" ref="D20:F20" si="13">SUM(D21:D27)</f>
        <v>2631519.1175504671</v>
      </c>
      <c r="E20" s="16">
        <f t="shared" si="13"/>
        <v>2870922.4936689707</v>
      </c>
      <c r="F20" s="16">
        <f t="shared" si="13"/>
        <v>3024833.0876840372</v>
      </c>
      <c r="G20" s="16">
        <f t="shared" ref="G20:M20" si="14">SUM(G21:G27)</f>
        <v>3122688.5295021585</v>
      </c>
      <c r="H20" s="16">
        <f t="shared" si="14"/>
        <v>3210420.5383864045</v>
      </c>
      <c r="I20" s="16">
        <f t="shared" si="14"/>
        <v>2987408.7818859797</v>
      </c>
      <c r="J20" s="16">
        <f t="shared" si="14"/>
        <v>3032200.9124688124</v>
      </c>
      <c r="K20" s="16">
        <f t="shared" si="14"/>
        <v>3058326.4843983324</v>
      </c>
      <c r="L20" s="16">
        <f t="shared" si="14"/>
        <v>2333502.1039779624</v>
      </c>
      <c r="M20" s="16">
        <f t="shared" si="14"/>
        <v>2977283.1936396817</v>
      </c>
      <c r="N20" s="16">
        <f t="shared" ref="N20" si="15">SUM(N21:N27)</f>
        <v>3057034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F20" s="2"/>
    </row>
    <row r="21" spans="1:188" ht="15.75" x14ac:dyDescent="0.25">
      <c r="A21" s="17">
        <v>7.1</v>
      </c>
      <c r="B21" s="18" t="s">
        <v>11</v>
      </c>
      <c r="C21" s="19">
        <v>80346.33327869502</v>
      </c>
      <c r="D21" s="19">
        <v>99142.232732680175</v>
      </c>
      <c r="E21" s="19">
        <v>97603.384360694996</v>
      </c>
      <c r="F21" s="19">
        <v>103589.69238530546</v>
      </c>
      <c r="G21" s="19">
        <v>110239.69537913478</v>
      </c>
      <c r="H21" s="19">
        <v>110825.74062180931</v>
      </c>
      <c r="I21" s="19">
        <v>142055.58703724295</v>
      </c>
      <c r="J21" s="19">
        <v>130639.31297790149</v>
      </c>
      <c r="K21" s="19">
        <v>112668.25058301259</v>
      </c>
      <c r="L21" s="19">
        <v>53143.608866275659</v>
      </c>
      <c r="M21" s="19">
        <v>71118.536103536841</v>
      </c>
      <c r="N21" s="19">
        <v>72641</v>
      </c>
      <c r="O21" s="4"/>
      <c r="P21" s="3"/>
      <c r="Q21" s="4"/>
      <c r="R21" s="4"/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1"/>
      <c r="GD21" s="1"/>
      <c r="GE21" s="1"/>
    </row>
    <row r="22" spans="1:188" ht="15.75" x14ac:dyDescent="0.25">
      <c r="A22" s="17">
        <v>7.2</v>
      </c>
      <c r="B22" s="18" t="s">
        <v>12</v>
      </c>
      <c r="C22" s="19">
        <v>1830748.2476574448</v>
      </c>
      <c r="D22" s="19">
        <v>1952016.1504687013</v>
      </c>
      <c r="E22" s="19">
        <v>2169853.1753570801</v>
      </c>
      <c r="F22" s="19">
        <v>2217781.3047553864</v>
      </c>
      <c r="G22" s="19">
        <v>2179275.2032003761</v>
      </c>
      <c r="H22" s="19">
        <v>2224206.0584729696</v>
      </c>
      <c r="I22" s="19">
        <v>2005942.0336081905</v>
      </c>
      <c r="J22" s="19">
        <v>2090655.5238992651</v>
      </c>
      <c r="K22" s="19">
        <v>2044194.2033569322</v>
      </c>
      <c r="L22" s="19">
        <v>1500956.2927215989</v>
      </c>
      <c r="M22" s="19">
        <v>2050761</v>
      </c>
      <c r="N22" s="19">
        <v>2084133</v>
      </c>
      <c r="O22" s="4"/>
      <c r="P22" s="3"/>
      <c r="Q22" s="4"/>
      <c r="R22" s="4"/>
      <c r="S22" s="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1"/>
      <c r="GD22" s="1"/>
      <c r="GE22" s="1"/>
    </row>
    <row r="23" spans="1:188" ht="15.75" x14ac:dyDescent="0.25">
      <c r="A23" s="17">
        <v>7.3</v>
      </c>
      <c r="B23" s="18" t="s">
        <v>13</v>
      </c>
      <c r="C23" s="19">
        <v>25872.209270814612</v>
      </c>
      <c r="D23" s="19">
        <v>21286.797466592765</v>
      </c>
      <c r="E23" s="19">
        <v>10679.484136531268</v>
      </c>
      <c r="F23" s="19">
        <v>14362.229245643701</v>
      </c>
      <c r="G23" s="19">
        <v>11550.118240718333</v>
      </c>
      <c r="H23" s="19">
        <v>18017.411939026359</v>
      </c>
      <c r="I23" s="19">
        <v>20484.437497979794</v>
      </c>
      <c r="J23" s="19">
        <v>28401.376955565887</v>
      </c>
      <c r="K23" s="19">
        <v>27674.581148795922</v>
      </c>
      <c r="L23" s="19">
        <v>25801.662349253864</v>
      </c>
      <c r="M23" s="19">
        <v>33636.512722979176</v>
      </c>
      <c r="N23" s="19">
        <v>43439</v>
      </c>
      <c r="O23" s="4"/>
      <c r="P23" s="3"/>
      <c r="Q23" s="4"/>
      <c r="R23" s="4"/>
      <c r="S23" s="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1"/>
      <c r="GD23" s="1"/>
      <c r="GE23" s="1"/>
    </row>
    <row r="24" spans="1:188" ht="15.75" x14ac:dyDescent="0.25">
      <c r="A24" s="17">
        <v>7.4</v>
      </c>
      <c r="B24" s="18" t="s">
        <v>14</v>
      </c>
      <c r="C24" s="19">
        <v>24600.243317626595</v>
      </c>
      <c r="D24" s="19">
        <v>45373.042793065251</v>
      </c>
      <c r="E24" s="19">
        <v>20338.340584361275</v>
      </c>
      <c r="F24" s="19">
        <v>43920.611750467375</v>
      </c>
      <c r="G24" s="19">
        <v>87118.020263576545</v>
      </c>
      <c r="H24" s="19">
        <v>91899.269837711501</v>
      </c>
      <c r="I24" s="19">
        <v>85737.381196581206</v>
      </c>
      <c r="J24" s="19">
        <v>37924.18561209624</v>
      </c>
      <c r="K24" s="19">
        <v>58144.848527035094</v>
      </c>
      <c r="L24" s="19">
        <v>2065.1800092589292</v>
      </c>
      <c r="M24" s="19">
        <v>2445.1426709070511</v>
      </c>
      <c r="N24" s="19">
        <v>2744</v>
      </c>
      <c r="O24" s="4"/>
      <c r="P24" s="3"/>
      <c r="Q24" s="4"/>
      <c r="R24" s="4"/>
      <c r="S24" s="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1"/>
      <c r="GD24" s="1"/>
      <c r="GE24" s="1"/>
    </row>
    <row r="25" spans="1:188" ht="15.75" x14ac:dyDescent="0.25">
      <c r="A25" s="17">
        <v>7.5</v>
      </c>
      <c r="B25" s="18" t="s">
        <v>15</v>
      </c>
      <c r="C25" s="19">
        <v>56529.146175082751</v>
      </c>
      <c r="D25" s="19">
        <v>57935.147773692843</v>
      </c>
      <c r="E25" s="19">
        <v>52207.783248956875</v>
      </c>
      <c r="F25" s="19">
        <v>57035.153393364766</v>
      </c>
      <c r="G25" s="19">
        <v>61901.655650328285</v>
      </c>
      <c r="H25" s="19">
        <v>97313.758202452096</v>
      </c>
      <c r="I25" s="19">
        <v>116891.68634057426</v>
      </c>
      <c r="J25" s="19">
        <v>119166.81580372529</v>
      </c>
      <c r="K25" s="19">
        <v>115025.55879258597</v>
      </c>
      <c r="L25" s="19">
        <v>74399.874286451944</v>
      </c>
      <c r="M25" s="19">
        <v>80879.532568698894</v>
      </c>
      <c r="N25" s="19">
        <v>88083</v>
      </c>
      <c r="O25" s="4"/>
      <c r="P25" s="3"/>
      <c r="Q25" s="4"/>
      <c r="R25" s="4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1"/>
      <c r="GD25" s="1"/>
      <c r="GE25" s="1"/>
    </row>
    <row r="26" spans="1:188" ht="15.75" x14ac:dyDescent="0.25">
      <c r="A26" s="17">
        <v>7.6</v>
      </c>
      <c r="B26" s="18" t="s">
        <v>16</v>
      </c>
      <c r="C26" s="19">
        <v>2839.4659263339872</v>
      </c>
      <c r="D26" s="19">
        <v>3013.4336053126162</v>
      </c>
      <c r="E26" s="19">
        <v>2176.1125972258037</v>
      </c>
      <c r="F26" s="19">
        <v>2225.2798629274985</v>
      </c>
      <c r="G26" s="19">
        <v>2334.6881761907989</v>
      </c>
      <c r="H26" s="19">
        <v>3555.4804772956622</v>
      </c>
      <c r="I26" s="19">
        <v>3876.5306861821605</v>
      </c>
      <c r="J26" s="19">
        <v>7834.7781619624211</v>
      </c>
      <c r="K26" s="19">
        <v>7662.1538173412673</v>
      </c>
      <c r="L26" s="19">
        <v>7281.411976682929</v>
      </c>
      <c r="M26" s="19">
        <v>8500</v>
      </c>
      <c r="N26" s="19">
        <v>8949</v>
      </c>
      <c r="O26" s="4"/>
      <c r="P26" s="3"/>
      <c r="Q26" s="4"/>
      <c r="R26" s="4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1"/>
      <c r="GD26" s="1"/>
      <c r="GE26" s="1"/>
    </row>
    <row r="27" spans="1:188" ht="30" x14ac:dyDescent="0.25">
      <c r="A27" s="17">
        <v>7.7</v>
      </c>
      <c r="B27" s="18" t="s">
        <v>17</v>
      </c>
      <c r="C27" s="19">
        <v>469365.6357991476</v>
      </c>
      <c r="D27" s="19">
        <v>452752.31271042232</v>
      </c>
      <c r="E27" s="19">
        <v>518064.21338412049</v>
      </c>
      <c r="F27" s="19">
        <v>585918.81629094214</v>
      </c>
      <c r="G27" s="19">
        <v>670269.14859183377</v>
      </c>
      <c r="H27" s="19">
        <v>664602.81883513951</v>
      </c>
      <c r="I27" s="19">
        <v>612421.1255192284</v>
      </c>
      <c r="J27" s="19">
        <v>617578.91905829567</v>
      </c>
      <c r="K27" s="19">
        <v>692956.88817262987</v>
      </c>
      <c r="L27" s="19">
        <v>669854.0737684404</v>
      </c>
      <c r="M27" s="19">
        <v>729942.46957355947</v>
      </c>
      <c r="N27" s="19">
        <v>757045</v>
      </c>
      <c r="O27" s="4"/>
      <c r="P27" s="3"/>
      <c r="Q27" s="4"/>
      <c r="R27" s="4"/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1"/>
      <c r="GD27" s="1"/>
      <c r="GE27" s="1"/>
    </row>
    <row r="28" spans="1:188" ht="15.75" x14ac:dyDescent="0.25">
      <c r="A28" s="20" t="s">
        <v>37</v>
      </c>
      <c r="B28" s="18" t="s">
        <v>18</v>
      </c>
      <c r="C28" s="19">
        <v>1408253.7384447788</v>
      </c>
      <c r="D28" s="19">
        <v>1501328.8806803846</v>
      </c>
      <c r="E28" s="19">
        <v>1669300.4888291778</v>
      </c>
      <c r="F28" s="19">
        <v>1807803.2593196544</v>
      </c>
      <c r="G28" s="19">
        <v>2044107.6334184806</v>
      </c>
      <c r="H28" s="19">
        <v>2134931.9267354636</v>
      </c>
      <c r="I28" s="19">
        <v>2153266.3443606109</v>
      </c>
      <c r="J28" s="19">
        <v>2552054.1053082016</v>
      </c>
      <c r="K28" s="19">
        <v>2611290.7037833463</v>
      </c>
      <c r="L28" s="19">
        <v>2693153.1446866272</v>
      </c>
      <c r="M28" s="19">
        <v>2733433.0818714276</v>
      </c>
      <c r="N28" s="19">
        <v>2948966</v>
      </c>
      <c r="O28" s="4"/>
      <c r="P28" s="3"/>
      <c r="Q28" s="4"/>
      <c r="R28" s="4"/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1"/>
      <c r="GD28" s="1"/>
      <c r="GE28" s="1"/>
    </row>
    <row r="29" spans="1:188" ht="30" x14ac:dyDescent="0.25">
      <c r="A29" s="20" t="s">
        <v>38</v>
      </c>
      <c r="B29" s="18" t="s">
        <v>19</v>
      </c>
      <c r="C29" s="19">
        <v>3549759.9244021275</v>
      </c>
      <c r="D29" s="19">
        <v>4066520.2827072348</v>
      </c>
      <c r="E29" s="19">
        <v>4743508.8054108135</v>
      </c>
      <c r="F29" s="19">
        <v>5234152.9616114171</v>
      </c>
      <c r="G29" s="19">
        <v>5597134.6074103555</v>
      </c>
      <c r="H29" s="19">
        <v>6078638.7615040597</v>
      </c>
      <c r="I29" s="19">
        <v>6696079.6432427056</v>
      </c>
      <c r="J29" s="19">
        <v>7214106.8191020554</v>
      </c>
      <c r="K29" s="19">
        <v>7427656.3480935283</v>
      </c>
      <c r="L29" s="19">
        <v>7342580.2160124453</v>
      </c>
      <c r="M29" s="19">
        <v>7675302</v>
      </c>
      <c r="N29" s="19">
        <v>8374262</v>
      </c>
      <c r="O29" s="4"/>
      <c r="P29" s="3"/>
      <c r="Q29" s="4"/>
      <c r="R29" s="4"/>
      <c r="S29" s="3"/>
      <c r="T29" s="5"/>
      <c r="U29" s="5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1"/>
      <c r="GD29" s="1"/>
      <c r="GE29" s="1"/>
    </row>
    <row r="30" spans="1:188" ht="15.75" x14ac:dyDescent="0.25">
      <c r="A30" s="20" t="s">
        <v>39</v>
      </c>
      <c r="B30" s="18" t="s">
        <v>54</v>
      </c>
      <c r="C30" s="19">
        <v>1223565.6108417301</v>
      </c>
      <c r="D30" s="19">
        <v>1225802.1863086685</v>
      </c>
      <c r="E30" s="19">
        <v>1252596.3222703608</v>
      </c>
      <c r="F30" s="19">
        <v>1104381.2644360377</v>
      </c>
      <c r="G30" s="19">
        <v>1135999.800588012</v>
      </c>
      <c r="H30" s="19">
        <v>1249427.1073923507</v>
      </c>
      <c r="I30" s="19">
        <v>1411085.5011615581</v>
      </c>
      <c r="J30" s="19">
        <v>1475166.1896554164</v>
      </c>
      <c r="K30" s="19">
        <v>1434716.7555742073</v>
      </c>
      <c r="L30" s="19">
        <v>1227396.4359417884</v>
      </c>
      <c r="M30" s="19">
        <v>1626086.458750545</v>
      </c>
      <c r="N30" s="19">
        <v>1655079</v>
      </c>
      <c r="O30" s="4"/>
      <c r="P30" s="3"/>
      <c r="Q30" s="4"/>
      <c r="R30" s="4"/>
      <c r="S30" s="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1"/>
      <c r="GD30" s="1"/>
      <c r="GE30" s="1"/>
    </row>
    <row r="31" spans="1:188" ht="15.75" x14ac:dyDescent="0.25">
      <c r="A31" s="20" t="s">
        <v>40</v>
      </c>
      <c r="B31" s="18" t="s">
        <v>20</v>
      </c>
      <c r="C31" s="19">
        <v>3592748.2297423896</v>
      </c>
      <c r="D31" s="19">
        <v>3780023.0687292274</v>
      </c>
      <c r="E31" s="19">
        <v>3919067.3265601154</v>
      </c>
      <c r="F31" s="19">
        <v>3976652.4251737078</v>
      </c>
      <c r="G31" s="19">
        <v>4310211.0531515479</v>
      </c>
      <c r="H31" s="19">
        <v>4880309.2256865827</v>
      </c>
      <c r="I31" s="19">
        <v>5374429.9908640664</v>
      </c>
      <c r="J31" s="19">
        <v>5503331.0560929645</v>
      </c>
      <c r="K31" s="19">
        <v>5941904.0734273959</v>
      </c>
      <c r="L31" s="19">
        <v>4402663.5213025287</v>
      </c>
      <c r="M31" s="19">
        <v>5699166.5341647081</v>
      </c>
      <c r="N31" s="19">
        <v>6264773</v>
      </c>
      <c r="O31" s="4"/>
      <c r="P31" s="3"/>
      <c r="Q31" s="4"/>
      <c r="R31" s="4"/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1"/>
      <c r="GD31" s="1"/>
      <c r="GE31" s="1"/>
    </row>
    <row r="32" spans="1:188" ht="15.75" x14ac:dyDescent="0.25">
      <c r="A32" s="21"/>
      <c r="B32" s="22" t="s">
        <v>30</v>
      </c>
      <c r="C32" s="23">
        <f>C17+C20+C28+C29+C30+C31</f>
        <v>17390243.512749869</v>
      </c>
      <c r="D32" s="23">
        <f t="shared" ref="D32:F32" si="16">D17+D20+D28+D29+D30+D31</f>
        <v>19042424.482363883</v>
      </c>
      <c r="E32" s="23">
        <f t="shared" si="16"/>
        <v>20439675.243135899</v>
      </c>
      <c r="F32" s="23">
        <f t="shared" si="16"/>
        <v>21507602.123536378</v>
      </c>
      <c r="G32" s="23">
        <f t="shared" ref="G32:H32" si="17">G17+G20+G28+G29+G30+G31</f>
        <v>23021094.590118922</v>
      </c>
      <c r="H32" s="23">
        <f t="shared" si="17"/>
        <v>24479104.198171139</v>
      </c>
      <c r="I32" s="23">
        <f t="shared" ref="I32:J32" si="18">I17+I20+I28+I29+I30+I31</f>
        <v>26083394.948440284</v>
      </c>
      <c r="J32" s="23">
        <f t="shared" si="18"/>
        <v>28037154.101005495</v>
      </c>
      <c r="K32" s="23">
        <f t="shared" ref="K32:L32" si="19">K17+K20+K28+K29+K30+K31</f>
        <v>29313303.555219494</v>
      </c>
      <c r="L32" s="23">
        <f t="shared" si="19"/>
        <v>24571714.832350478</v>
      </c>
      <c r="M32" s="23">
        <f t="shared" ref="M32" si="20">M17+M20+M28+M29+M30+M31</f>
        <v>28660681.764940035</v>
      </c>
      <c r="N32" s="23">
        <f t="shared" ref="N32" si="21">N17+N20+N28+N29+N30+N31</f>
        <v>30769875</v>
      </c>
      <c r="O32" s="4"/>
      <c r="P32" s="3"/>
      <c r="Q32" s="4"/>
      <c r="R32" s="4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1"/>
      <c r="GD32" s="1"/>
      <c r="GE32" s="1"/>
    </row>
    <row r="33" spans="1:188" s="1" customFormat="1" ht="15.75" x14ac:dyDescent="0.25">
      <c r="A33" s="28" t="s">
        <v>27</v>
      </c>
      <c r="B33" s="29" t="s">
        <v>51</v>
      </c>
      <c r="C33" s="30">
        <f t="shared" ref="C33:H33" si="22">C6+C11+C13+C14+C15+C17+C20+C28+C29+C30+C31</f>
        <v>30026634.292578615</v>
      </c>
      <c r="D33" s="30">
        <f t="shared" si="22"/>
        <v>31727707.553554632</v>
      </c>
      <c r="E33" s="30">
        <f t="shared" si="22"/>
        <v>33357691.314614676</v>
      </c>
      <c r="F33" s="30">
        <f t="shared" si="22"/>
        <v>34804832.545177072</v>
      </c>
      <c r="G33" s="30">
        <f t="shared" si="22"/>
        <v>36642019.942990154</v>
      </c>
      <c r="H33" s="30">
        <f t="shared" si="22"/>
        <v>39368483.071001932</v>
      </c>
      <c r="I33" s="30">
        <f t="shared" ref="I33:J33" si="23">I6+I11+I13+I14+I15+I17+I20+I28+I29+I30+I31</f>
        <v>41774602.980451047</v>
      </c>
      <c r="J33" s="30">
        <f t="shared" si="23"/>
        <v>43678466.361006245</v>
      </c>
      <c r="K33" s="30">
        <f t="shared" ref="K33:L33" si="24">K6+K11+K13+K14+K15+K17+K20+K28+K29+K30+K31</f>
        <v>45023309.544845276</v>
      </c>
      <c r="L33" s="30">
        <f t="shared" si="24"/>
        <v>39733159.776707888</v>
      </c>
      <c r="M33" s="30">
        <f t="shared" ref="M33" si="25">M6+M11+M13+M14+M15+M17+M20+M28+M29+M30+M31</f>
        <v>45192140.658872366</v>
      </c>
      <c r="N33" s="30">
        <f t="shared" ref="N33" si="26">N6+N11+N13+N14+N15+N17+N20+N28+N29+N30+N31</f>
        <v>48066157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F33" s="2"/>
    </row>
    <row r="34" spans="1:188" ht="15.75" x14ac:dyDescent="0.25">
      <c r="A34" s="31" t="s">
        <v>43</v>
      </c>
      <c r="B34" s="32" t="s">
        <v>25</v>
      </c>
      <c r="C34" s="12">
        <f>GSVA_const!C34</f>
        <v>3407148</v>
      </c>
      <c r="D34" s="12">
        <f>GSVA_const!D34</f>
        <v>3827884</v>
      </c>
      <c r="E34" s="12">
        <f>GSVA_const!E34</f>
        <v>3858878</v>
      </c>
      <c r="F34" s="12">
        <f>GSVA_const!F34</f>
        <v>4090181</v>
      </c>
      <c r="G34" s="12">
        <f>GSVA_const!G34</f>
        <v>5078568</v>
      </c>
      <c r="H34" s="12">
        <f>GSVA_const!H34</f>
        <v>5457715</v>
      </c>
      <c r="I34" s="12">
        <f>GSVA_const!I34</f>
        <v>6099394</v>
      </c>
      <c r="J34" s="12">
        <f>GSVA_const!J34</f>
        <v>7817154</v>
      </c>
      <c r="K34" s="12">
        <f>GSVA_const!K34</f>
        <v>6930248</v>
      </c>
      <c r="L34" s="12">
        <f>GSVA_const!L34</f>
        <v>7721698</v>
      </c>
      <c r="M34" s="12">
        <f>GSVA_const!M34</f>
        <v>8667519</v>
      </c>
      <c r="N34" s="12">
        <f>GSVA_const!N34</f>
        <v>9355385</v>
      </c>
      <c r="O34" s="4"/>
      <c r="P34" s="3"/>
      <c r="Q34" s="4"/>
      <c r="R34" s="4"/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</row>
    <row r="35" spans="1:188" ht="15.75" x14ac:dyDescent="0.25">
      <c r="A35" s="31" t="s">
        <v>44</v>
      </c>
      <c r="B35" s="32" t="s">
        <v>24</v>
      </c>
      <c r="C35" s="12">
        <f>GSVA_const!C35</f>
        <v>631670</v>
      </c>
      <c r="D35" s="12">
        <f>GSVA_const!D35</f>
        <v>694011</v>
      </c>
      <c r="E35" s="12">
        <f>GSVA_const!E35</f>
        <v>745892</v>
      </c>
      <c r="F35" s="12">
        <f>GSVA_const!F35</f>
        <v>681588</v>
      </c>
      <c r="G35" s="12">
        <f>GSVA_const!G35</f>
        <v>605573</v>
      </c>
      <c r="H35" s="12">
        <f>GSVA_const!H35</f>
        <v>464668</v>
      </c>
      <c r="I35" s="12">
        <f>GSVA_const!I35</f>
        <v>555818</v>
      </c>
      <c r="J35" s="12">
        <f>GSVA_const!J35</f>
        <v>416927</v>
      </c>
      <c r="K35" s="12">
        <f>GSVA_const!K35</f>
        <v>408253</v>
      </c>
      <c r="L35" s="12">
        <f>GSVA_const!L35</f>
        <v>1049619</v>
      </c>
      <c r="M35" s="12">
        <f>GSVA_const!M35</f>
        <v>1027393</v>
      </c>
      <c r="N35" s="12">
        <f>GSVA_const!N35</f>
        <v>1005167</v>
      </c>
      <c r="O35" s="4"/>
      <c r="P35" s="3"/>
      <c r="Q35" s="4"/>
      <c r="R35" s="4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</row>
    <row r="36" spans="1:188" ht="15.75" x14ac:dyDescent="0.25">
      <c r="A36" s="33" t="s">
        <v>45</v>
      </c>
      <c r="B36" s="34" t="s">
        <v>63</v>
      </c>
      <c r="C36" s="23">
        <f>C33+C34-C35</f>
        <v>32802112.292578615</v>
      </c>
      <c r="D36" s="23">
        <f t="shared" ref="D36:M36" si="27">D33+D34-D35</f>
        <v>34861580.553554632</v>
      </c>
      <c r="E36" s="23">
        <f t="shared" si="27"/>
        <v>36470677.314614676</v>
      </c>
      <c r="F36" s="23">
        <f t="shared" si="27"/>
        <v>38213425.545177072</v>
      </c>
      <c r="G36" s="23">
        <f t="shared" si="27"/>
        <v>41115014.942990154</v>
      </c>
      <c r="H36" s="23">
        <f t="shared" si="27"/>
        <v>44361530.071001932</v>
      </c>
      <c r="I36" s="23">
        <f t="shared" si="27"/>
        <v>47318178.980451047</v>
      </c>
      <c r="J36" s="23">
        <f t="shared" si="27"/>
        <v>51078693.361006245</v>
      </c>
      <c r="K36" s="23">
        <f t="shared" si="27"/>
        <v>51545304.544845276</v>
      </c>
      <c r="L36" s="23">
        <f t="shared" si="27"/>
        <v>46405238.776707888</v>
      </c>
      <c r="M36" s="23">
        <f t="shared" si="27"/>
        <v>52832266.658872366</v>
      </c>
      <c r="N36" s="23">
        <f t="shared" ref="N36" si="28">N33+N34-N35</f>
        <v>56416375</v>
      </c>
      <c r="O36" s="4"/>
      <c r="P36" s="3"/>
      <c r="Q36" s="4"/>
      <c r="R36" s="4"/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</row>
    <row r="37" spans="1:188" ht="15.75" x14ac:dyDescent="0.25">
      <c r="A37" s="31" t="s">
        <v>46</v>
      </c>
      <c r="B37" s="32" t="s">
        <v>42</v>
      </c>
      <c r="C37" s="19">
        <f>GSVA_cur!C37</f>
        <v>335014.83</v>
      </c>
      <c r="D37" s="19">
        <f>GSVA_cur!D37</f>
        <v>336661.74</v>
      </c>
      <c r="E37" s="19">
        <f>GSVA_cur!E37</f>
        <v>338173.86535729998</v>
      </c>
      <c r="F37" s="19">
        <f>GSVA_cur!F37</f>
        <v>339842.743309749</v>
      </c>
      <c r="G37" s="19">
        <f>GSVA_cur!G37</f>
        <v>341525</v>
      </c>
      <c r="H37" s="19">
        <f>GSVA_cur!H37</f>
        <v>343221</v>
      </c>
      <c r="I37" s="19">
        <f>GSVA_cur!I37</f>
        <v>344932</v>
      </c>
      <c r="J37" s="19">
        <f>GSVA_cur!J37</f>
        <v>346656</v>
      </c>
      <c r="K37" s="19">
        <f>GSVA_cur!K37</f>
        <v>348394</v>
      </c>
      <c r="L37" s="19">
        <f>GSVA_cur!L37</f>
        <v>350147</v>
      </c>
      <c r="M37" s="19">
        <f>GSVA_cur!M37</f>
        <v>351914</v>
      </c>
      <c r="N37" s="19">
        <f>GSVA_cur!N37</f>
        <v>353697</v>
      </c>
      <c r="T37" s="1"/>
      <c r="U37" s="1"/>
      <c r="V37" s="1"/>
      <c r="W37" s="1"/>
    </row>
    <row r="38" spans="1:188" ht="15.75" x14ac:dyDescent="0.25">
      <c r="A38" s="33" t="s">
        <v>47</v>
      </c>
      <c r="B38" s="34" t="s">
        <v>64</v>
      </c>
      <c r="C38" s="23">
        <f>C36/C37*1000</f>
        <v>97912.418660924988</v>
      </c>
      <c r="D38" s="23">
        <f t="shared" ref="D38:M38" si="29">D36/D37*1000</f>
        <v>103550.76449600312</v>
      </c>
      <c r="E38" s="23">
        <f t="shared" si="29"/>
        <v>107845.93681147219</v>
      </c>
      <c r="F38" s="23">
        <f t="shared" si="29"/>
        <v>112444.43583821802</v>
      </c>
      <c r="G38" s="23">
        <f t="shared" si="29"/>
        <v>120386.54547394819</v>
      </c>
      <c r="H38" s="23">
        <f t="shared" si="29"/>
        <v>129250.62881059705</v>
      </c>
      <c r="I38" s="23">
        <f t="shared" si="29"/>
        <v>137181.18058182788</v>
      </c>
      <c r="J38" s="23">
        <f t="shared" si="29"/>
        <v>147346.91844654715</v>
      </c>
      <c r="K38" s="23">
        <f t="shared" si="29"/>
        <v>147951.18327194292</v>
      </c>
      <c r="L38" s="23">
        <f t="shared" si="29"/>
        <v>132530.73359676905</v>
      </c>
      <c r="M38" s="23">
        <f t="shared" si="29"/>
        <v>150128.34572899164</v>
      </c>
      <c r="N38" s="23">
        <f t="shared" ref="N38" si="30">N36/N37*1000</f>
        <v>159504.81626929264</v>
      </c>
      <c r="S38" s="3"/>
      <c r="T38" s="3"/>
      <c r="U38" s="3"/>
      <c r="V38" s="3"/>
      <c r="W38" s="3"/>
      <c r="BX38" s="4"/>
      <c r="BY38" s="4"/>
      <c r="BZ38" s="4"/>
      <c r="CA38" s="4"/>
    </row>
    <row r="39" spans="1:188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3" max="1048575" man="1"/>
    <brk id="35" max="1048575" man="1"/>
    <brk id="51" max="1048575" man="1"/>
    <brk id="115" max="95" man="1"/>
    <brk id="151" max="1048575" man="1"/>
    <brk id="175" max="1048575" man="1"/>
    <brk id="18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2024-04-12T06:23:55Z</dcterms:modified>
</cp:coreProperties>
</file>