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filterPrivacy="1" defaultThemeVersion="124226"/>
  <xr:revisionPtr revIDLastSave="0" documentId="13_ncr:1_{9913C1A3-2C92-431F-915E-85C5FC1702F3}" xr6:coauthVersionLast="36" xr6:coauthVersionMax="36" xr10:uidLastSave="{00000000-0000-0000-0000-000000000000}"/>
  <bookViews>
    <workbookView xWindow="-15" yWindow="-15" windowWidth="20520" windowHeight="3915" xr2:uid="{00000000-000D-0000-FFFF-FFFF00000000}"/>
  </bookViews>
  <sheets>
    <sheet name="GSVA_cur" sheetId="10" r:id="rId1"/>
    <sheet name="GSVA_const" sheetId="1" r:id="rId2"/>
    <sheet name="NSVA_cur" sheetId="11" r:id="rId3"/>
    <sheet name="NSVA_const" sheetId="12" r:id="rId4"/>
  </sheets>
  <externalReferences>
    <externalReference r:id="rId5"/>
  </externalReferences>
  <definedNames>
    <definedName name="_xlnm.Print_Titles" localSheetId="1">GSVA_const!$A:$B</definedName>
    <definedName name="_xlnm.Print_Titles" localSheetId="0">GSVA_cur!$A:$B</definedName>
    <definedName name="_xlnm.Print_Titles" localSheetId="3">NSVA_const!$A:$B</definedName>
    <definedName name="_xlnm.Print_Titles" localSheetId="2">NSVA_cur!$A:$B</definedName>
  </definedNames>
  <calcPr calcId="191029"/>
</workbook>
</file>

<file path=xl/calcChain.xml><?xml version="1.0" encoding="utf-8"?>
<calcChain xmlns="http://schemas.openxmlformats.org/spreadsheetml/2006/main">
  <c r="O6" i="1" l="1"/>
  <c r="O12" i="1"/>
  <c r="O16" i="1"/>
  <c r="O17" i="1"/>
  <c r="O20" i="1"/>
  <c r="O37" i="1"/>
  <c r="O6" i="11"/>
  <c r="O12" i="11" s="1"/>
  <c r="O16" i="11"/>
  <c r="O17" i="11"/>
  <c r="O20" i="11"/>
  <c r="O34" i="11"/>
  <c r="O35" i="11"/>
  <c r="O37" i="11"/>
  <c r="O6" i="12"/>
  <c r="O16" i="12"/>
  <c r="O17" i="12"/>
  <c r="O20" i="12"/>
  <c r="O34" i="12"/>
  <c r="O35" i="12"/>
  <c r="O37" i="12"/>
  <c r="O6" i="10"/>
  <c r="O16" i="10"/>
  <c r="O17" i="10"/>
  <c r="O20" i="10"/>
  <c r="O32" i="10" s="1"/>
  <c r="O32" i="11" l="1"/>
  <c r="O32" i="12"/>
  <c r="O33" i="12"/>
  <c r="O36" i="12" s="1"/>
  <c r="O12" i="12"/>
  <c r="O32" i="1"/>
  <c r="O33" i="1"/>
  <c r="O36" i="1" s="1"/>
  <c r="O33" i="10"/>
  <c r="O36" i="10" s="1"/>
  <c r="O12" i="10"/>
  <c r="O33" i="11"/>
  <c r="O38" i="12" l="1"/>
  <c r="O36" i="11"/>
  <c r="O38" i="1"/>
  <c r="O38" i="10"/>
  <c r="N6" i="1"/>
  <c r="N16" i="1"/>
  <c r="N17" i="1"/>
  <c r="N20" i="1"/>
  <c r="N37" i="1"/>
  <c r="N6" i="11"/>
  <c r="N16" i="11"/>
  <c r="N17" i="11"/>
  <c r="N20" i="11"/>
  <c r="N34" i="11"/>
  <c r="N35" i="11"/>
  <c r="N37" i="11"/>
  <c r="N6" i="12"/>
  <c r="N16" i="12"/>
  <c r="N17" i="12"/>
  <c r="N20" i="12"/>
  <c r="N34" i="12"/>
  <c r="N35" i="12"/>
  <c r="N37" i="12"/>
  <c r="N6" i="10"/>
  <c r="N16" i="10"/>
  <c r="N17" i="10"/>
  <c r="N20" i="10"/>
  <c r="N12" i="12" l="1"/>
  <c r="N32" i="11"/>
  <c r="N12" i="11"/>
  <c r="N12" i="1"/>
  <c r="O38" i="11"/>
  <c r="N12" i="10"/>
  <c r="N32" i="12"/>
  <c r="N33" i="11"/>
  <c r="N32" i="1"/>
  <c r="N33" i="1"/>
  <c r="N32" i="10"/>
  <c r="N33" i="12"/>
  <c r="N33" i="10"/>
  <c r="N36" i="11" l="1"/>
  <c r="N36" i="1"/>
  <c r="N36" i="10"/>
  <c r="N36" i="12"/>
  <c r="I2" i="1"/>
  <c r="I2" i="11"/>
  <c r="I2" i="12"/>
  <c r="I2" i="10"/>
  <c r="N38" i="11" l="1"/>
  <c r="N38" i="1"/>
  <c r="N38" i="12"/>
  <c r="N38" i="10"/>
  <c r="D34" i="12" l="1"/>
  <c r="E34" i="12"/>
  <c r="F34" i="12"/>
  <c r="G34" i="12"/>
  <c r="H34" i="12"/>
  <c r="I34" i="12"/>
  <c r="J34" i="12"/>
  <c r="K34" i="12"/>
  <c r="L34" i="12"/>
  <c r="M34" i="12"/>
  <c r="D35" i="12"/>
  <c r="E35" i="12"/>
  <c r="F35" i="12"/>
  <c r="G35" i="12"/>
  <c r="H35" i="12"/>
  <c r="I35" i="12"/>
  <c r="J35" i="12"/>
  <c r="K35" i="12"/>
  <c r="L35" i="12"/>
  <c r="M35" i="12"/>
  <c r="D37" i="12"/>
  <c r="E37" i="12"/>
  <c r="F37" i="12"/>
  <c r="G37" i="12"/>
  <c r="H37" i="12"/>
  <c r="I37" i="12"/>
  <c r="J37" i="12"/>
  <c r="K37" i="12"/>
  <c r="L37" i="12"/>
  <c r="M37" i="12"/>
  <c r="M17" i="12"/>
  <c r="D34" i="11"/>
  <c r="E34" i="11"/>
  <c r="F34" i="11"/>
  <c r="G34" i="11"/>
  <c r="H34" i="11"/>
  <c r="I34" i="11"/>
  <c r="J34" i="11"/>
  <c r="K34" i="11"/>
  <c r="L34" i="11"/>
  <c r="M34" i="11"/>
  <c r="D35" i="11"/>
  <c r="E35" i="11"/>
  <c r="F35" i="11"/>
  <c r="G35" i="11"/>
  <c r="H35" i="11"/>
  <c r="I35" i="11"/>
  <c r="J35" i="11"/>
  <c r="K35" i="11"/>
  <c r="L35" i="11"/>
  <c r="M35" i="11"/>
  <c r="D37" i="11"/>
  <c r="E37" i="11"/>
  <c r="F37" i="11"/>
  <c r="G37" i="11"/>
  <c r="H37" i="11"/>
  <c r="I37" i="11"/>
  <c r="J37" i="11"/>
  <c r="K37" i="11"/>
  <c r="L37" i="11"/>
  <c r="M37" i="11"/>
  <c r="L17" i="11"/>
  <c r="M17" i="11"/>
  <c r="D37" i="1"/>
  <c r="E37" i="1"/>
  <c r="F37" i="1"/>
  <c r="G37" i="1"/>
  <c r="H37" i="1"/>
  <c r="I37" i="1"/>
  <c r="J37" i="1"/>
  <c r="K37" i="1"/>
  <c r="L37" i="1"/>
  <c r="M37" i="1"/>
  <c r="M17" i="1"/>
  <c r="M17" i="10"/>
  <c r="K20" i="1" l="1"/>
  <c r="L20" i="1"/>
  <c r="M20" i="1"/>
  <c r="K20" i="11"/>
  <c r="L20" i="11"/>
  <c r="M20" i="11"/>
  <c r="K20" i="12"/>
  <c r="L20" i="12"/>
  <c r="M20" i="12"/>
  <c r="K20" i="10"/>
  <c r="L20" i="10"/>
  <c r="M20" i="10"/>
  <c r="K16" i="1"/>
  <c r="L16" i="1"/>
  <c r="M16" i="1"/>
  <c r="K16" i="11"/>
  <c r="L16" i="11"/>
  <c r="M16" i="11"/>
  <c r="K16" i="12"/>
  <c r="L16" i="12"/>
  <c r="M16" i="12"/>
  <c r="K16" i="10"/>
  <c r="L16" i="10"/>
  <c r="M16" i="10"/>
  <c r="K6" i="1"/>
  <c r="L6" i="1"/>
  <c r="M6" i="1"/>
  <c r="K6" i="11"/>
  <c r="L6" i="11"/>
  <c r="M6" i="11"/>
  <c r="K6" i="12"/>
  <c r="L6" i="12"/>
  <c r="M6" i="12"/>
  <c r="K6" i="10"/>
  <c r="L6" i="10"/>
  <c r="M6" i="10"/>
  <c r="M32" i="12" l="1"/>
  <c r="L12" i="12"/>
  <c r="K12" i="12"/>
  <c r="M12" i="12"/>
  <c r="M32" i="11"/>
  <c r="M32" i="1"/>
  <c r="K12" i="1"/>
  <c r="M32" i="10"/>
  <c r="M33" i="11"/>
  <c r="L12" i="1"/>
  <c r="L12" i="10"/>
  <c r="M33" i="12"/>
  <c r="K12" i="11"/>
  <c r="M12" i="11"/>
  <c r="L12" i="11"/>
  <c r="M33" i="1"/>
  <c r="M12" i="1"/>
  <c r="M33" i="10"/>
  <c r="M12" i="10"/>
  <c r="K12" i="10"/>
  <c r="M36" i="11" l="1"/>
  <c r="M36" i="12"/>
  <c r="M36" i="1"/>
  <c r="M36" i="10"/>
  <c r="L17" i="1"/>
  <c r="L17" i="12"/>
  <c r="L17" i="10"/>
  <c r="M38" i="11" l="1"/>
  <c r="M38" i="12"/>
  <c r="M38" i="1"/>
  <c r="M38" i="10"/>
  <c r="L32" i="12"/>
  <c r="L33" i="12"/>
  <c r="L32" i="11"/>
  <c r="L33" i="11"/>
  <c r="L32" i="1"/>
  <c r="L33" i="1"/>
  <c r="L32" i="10"/>
  <c r="L33" i="10"/>
  <c r="C37" i="1"/>
  <c r="L36" i="12" l="1"/>
  <c r="L36" i="11"/>
  <c r="L36" i="1"/>
  <c r="L36" i="10"/>
  <c r="L38" i="12" l="1"/>
  <c r="L38" i="11"/>
  <c r="L38" i="1"/>
  <c r="L38" i="10"/>
  <c r="I20" i="1"/>
  <c r="J20" i="1"/>
  <c r="I20" i="11"/>
  <c r="J20" i="11"/>
  <c r="I20" i="12"/>
  <c r="J20" i="12"/>
  <c r="I20" i="10"/>
  <c r="J20" i="10"/>
  <c r="I17" i="1"/>
  <c r="J17" i="1"/>
  <c r="K17" i="1"/>
  <c r="I17" i="11"/>
  <c r="J17" i="11"/>
  <c r="K17" i="11"/>
  <c r="I17" i="12"/>
  <c r="J17" i="12"/>
  <c r="K17" i="12"/>
  <c r="I17" i="10"/>
  <c r="J17" i="10"/>
  <c r="K17" i="10"/>
  <c r="I16" i="1"/>
  <c r="J16" i="1"/>
  <c r="I16" i="11"/>
  <c r="J16" i="11"/>
  <c r="I16" i="12"/>
  <c r="J16" i="12"/>
  <c r="I16" i="10"/>
  <c r="J16" i="10"/>
  <c r="I6" i="1"/>
  <c r="J6" i="1"/>
  <c r="I6" i="11"/>
  <c r="J6" i="11"/>
  <c r="I6" i="12"/>
  <c r="J6" i="12"/>
  <c r="I6" i="10"/>
  <c r="J6" i="10"/>
  <c r="K32" i="12" l="1"/>
  <c r="K33" i="12"/>
  <c r="K32" i="11"/>
  <c r="K33" i="11"/>
  <c r="K32" i="1"/>
  <c r="K33" i="1"/>
  <c r="K32" i="10"/>
  <c r="K33" i="10"/>
  <c r="I12" i="1"/>
  <c r="I12" i="12"/>
  <c r="J32" i="12"/>
  <c r="I32" i="12"/>
  <c r="J12" i="12"/>
  <c r="J33" i="12"/>
  <c r="J32" i="11"/>
  <c r="J33" i="11"/>
  <c r="J12" i="11"/>
  <c r="J32" i="1"/>
  <c r="J12" i="1"/>
  <c r="J33" i="1"/>
  <c r="J32" i="10"/>
  <c r="J33" i="10"/>
  <c r="J12" i="10"/>
  <c r="I33" i="12"/>
  <c r="I32" i="11"/>
  <c r="I12" i="11"/>
  <c r="I33" i="11"/>
  <c r="I32" i="1"/>
  <c r="I33" i="1"/>
  <c r="I32" i="10"/>
  <c r="I12" i="10"/>
  <c r="I33" i="10"/>
  <c r="K36" i="12" l="1"/>
  <c r="J36" i="12"/>
  <c r="I36" i="12"/>
  <c r="J36" i="11"/>
  <c r="I36" i="11"/>
  <c r="K36" i="11"/>
  <c r="K36" i="1"/>
  <c r="K36" i="10"/>
  <c r="J36" i="10"/>
  <c r="I36" i="1"/>
  <c r="J36" i="1"/>
  <c r="I36" i="10"/>
  <c r="I38" i="12" l="1"/>
  <c r="J38" i="11"/>
  <c r="K38" i="11"/>
  <c r="K38" i="10"/>
  <c r="K38" i="12"/>
  <c r="J38" i="12"/>
  <c r="I38" i="11"/>
  <c r="K38" i="1"/>
  <c r="J38" i="10"/>
  <c r="I38" i="1"/>
  <c r="J38" i="1"/>
  <c r="I38" i="10"/>
  <c r="H20" i="1" l="1"/>
  <c r="H20" i="11"/>
  <c r="H20" i="12"/>
  <c r="H20" i="10"/>
  <c r="H17" i="1"/>
  <c r="H17" i="11"/>
  <c r="H17" i="12"/>
  <c r="H17" i="10"/>
  <c r="H16" i="1"/>
  <c r="H16" i="11"/>
  <c r="H16" i="12"/>
  <c r="H16" i="10"/>
  <c r="H6" i="1"/>
  <c r="H6" i="11"/>
  <c r="H6" i="12"/>
  <c r="H6" i="10"/>
  <c r="H12" i="11" l="1"/>
  <c r="H12" i="10"/>
  <c r="H32" i="12"/>
  <c r="H33" i="12"/>
  <c r="H12" i="12"/>
  <c r="H32" i="11"/>
  <c r="H33" i="11"/>
  <c r="H32" i="1"/>
  <c r="H33" i="1"/>
  <c r="H12" i="1"/>
  <c r="H32" i="10"/>
  <c r="H33" i="10"/>
  <c r="G6" i="1"/>
  <c r="G16" i="1"/>
  <c r="G17" i="1"/>
  <c r="G20" i="1"/>
  <c r="G6" i="11"/>
  <c r="G16" i="11"/>
  <c r="G17" i="11"/>
  <c r="G20" i="11"/>
  <c r="G6" i="12"/>
  <c r="G16" i="12"/>
  <c r="G17" i="12"/>
  <c r="G20" i="12"/>
  <c r="G6" i="10"/>
  <c r="G16" i="10"/>
  <c r="G17" i="10"/>
  <c r="G20" i="10"/>
  <c r="H36" i="12" l="1"/>
  <c r="H36" i="11"/>
  <c r="G12" i="11"/>
  <c r="G12" i="1"/>
  <c r="H36" i="1"/>
  <c r="G12" i="10"/>
  <c r="H36" i="10"/>
  <c r="G32" i="12"/>
  <c r="G33" i="12"/>
  <c r="G32" i="11"/>
  <c r="G32" i="1"/>
  <c r="G33" i="1"/>
  <c r="G32" i="10"/>
  <c r="G33" i="10"/>
  <c r="G33" i="11"/>
  <c r="G12" i="12"/>
  <c r="G36" i="12" l="1"/>
  <c r="G36" i="11"/>
  <c r="G38" i="11" s="1"/>
  <c r="G38" i="12"/>
  <c r="H38" i="12"/>
  <c r="H38" i="11"/>
  <c r="H38" i="1"/>
  <c r="G36" i="1"/>
  <c r="G36" i="10"/>
  <c r="H38" i="10"/>
  <c r="C6" i="10"/>
  <c r="D6" i="10"/>
  <c r="E6" i="10"/>
  <c r="F6" i="10"/>
  <c r="C16" i="10"/>
  <c r="D16" i="10"/>
  <c r="E16" i="10"/>
  <c r="F16" i="10"/>
  <c r="C17" i="10"/>
  <c r="D17" i="10"/>
  <c r="E17" i="10"/>
  <c r="F17" i="10"/>
  <c r="C20" i="10"/>
  <c r="D20" i="10"/>
  <c r="E20" i="10"/>
  <c r="F20" i="10"/>
  <c r="G38" i="1" l="1"/>
  <c r="D32" i="10"/>
  <c r="F12" i="10"/>
  <c r="G38" i="10"/>
  <c r="E12" i="10"/>
  <c r="D12" i="10"/>
  <c r="C12" i="10"/>
  <c r="C32" i="10"/>
  <c r="E33" i="10"/>
  <c r="E32" i="10"/>
  <c r="F33" i="10"/>
  <c r="F32" i="10"/>
  <c r="D33" i="10"/>
  <c r="C33" i="10"/>
  <c r="D36" i="10" l="1"/>
  <c r="F36" i="10"/>
  <c r="C36" i="10"/>
  <c r="E36" i="10"/>
  <c r="F38" i="10" l="1"/>
  <c r="D38" i="10"/>
  <c r="E38" i="10"/>
  <c r="C38" i="10"/>
  <c r="C35" i="12" l="1"/>
  <c r="C34" i="12"/>
  <c r="C35" i="11"/>
  <c r="C34" i="11"/>
  <c r="C37" i="12"/>
  <c r="C37" i="11"/>
  <c r="F20" i="12" l="1"/>
  <c r="E20" i="12"/>
  <c r="D20" i="12"/>
  <c r="C20" i="12"/>
  <c r="F17" i="12"/>
  <c r="E17" i="12"/>
  <c r="D17" i="12"/>
  <c r="C17" i="12"/>
  <c r="F16" i="12"/>
  <c r="E16" i="12"/>
  <c r="D16" i="12"/>
  <c r="C16" i="12"/>
  <c r="F6" i="12"/>
  <c r="E6" i="12"/>
  <c r="D6" i="12"/>
  <c r="C6" i="12"/>
  <c r="F20" i="11"/>
  <c r="E20" i="11"/>
  <c r="D20" i="11"/>
  <c r="C20" i="11"/>
  <c r="F17" i="11"/>
  <c r="E17" i="11"/>
  <c r="D17" i="11"/>
  <c r="C17" i="11"/>
  <c r="F16" i="11"/>
  <c r="E16" i="11"/>
  <c r="D16" i="11"/>
  <c r="C16" i="11"/>
  <c r="F6" i="11"/>
  <c r="E6" i="11"/>
  <c r="D6" i="11"/>
  <c r="C6" i="11"/>
  <c r="F20" i="1"/>
  <c r="E20" i="1"/>
  <c r="D20" i="1"/>
  <c r="C20" i="1"/>
  <c r="F17" i="1"/>
  <c r="E17" i="1"/>
  <c r="D17" i="1"/>
  <c r="C17" i="1"/>
  <c r="F16" i="1"/>
  <c r="E16" i="1"/>
  <c r="D16" i="1"/>
  <c r="C16" i="1"/>
  <c r="F6" i="1"/>
  <c r="E6" i="1"/>
  <c r="D6" i="1"/>
  <c r="C6" i="1"/>
  <c r="C32" i="1" l="1"/>
  <c r="C33" i="11"/>
  <c r="C32" i="11"/>
  <c r="C33" i="12"/>
  <c r="C32" i="12"/>
  <c r="D32" i="1"/>
  <c r="D32" i="11"/>
  <c r="D32" i="12"/>
  <c r="E12" i="12"/>
  <c r="E12" i="11"/>
  <c r="E32" i="1"/>
  <c r="D33" i="1"/>
  <c r="E33" i="1"/>
  <c r="F32" i="1"/>
  <c r="C33" i="1"/>
  <c r="F33" i="1"/>
  <c r="E32" i="12"/>
  <c r="F32" i="12"/>
  <c r="F33" i="12"/>
  <c r="D33" i="12"/>
  <c r="F32" i="11"/>
  <c r="E32" i="11"/>
  <c r="D33" i="11"/>
  <c r="F33" i="11"/>
  <c r="C12" i="12"/>
  <c r="D12" i="12"/>
  <c r="E33" i="12"/>
  <c r="F12" i="12"/>
  <c r="C12" i="11"/>
  <c r="D12" i="11"/>
  <c r="E33" i="11"/>
  <c r="F12" i="11"/>
  <c r="D12" i="1"/>
  <c r="C12" i="1"/>
  <c r="E12" i="1"/>
  <c r="F12" i="1"/>
  <c r="E36" i="12" l="1"/>
  <c r="D36" i="12"/>
  <c r="F36" i="12"/>
  <c r="F38" i="12" s="1"/>
  <c r="D36" i="11"/>
  <c r="D38" i="11" s="1"/>
  <c r="F36" i="11"/>
  <c r="F38" i="11" s="1"/>
  <c r="E36" i="11"/>
  <c r="E38" i="11" s="1"/>
  <c r="E38" i="12"/>
  <c r="D38" i="12"/>
  <c r="C36" i="12"/>
  <c r="C36" i="11"/>
  <c r="D36" i="1"/>
  <c r="F36" i="1"/>
  <c r="E36" i="1"/>
  <c r="C36" i="1"/>
  <c r="C38" i="12" l="1"/>
  <c r="C38" i="11"/>
  <c r="E38" i="1"/>
  <c r="F38" i="1"/>
  <c r="C38" i="1"/>
  <c r="D38" i="1"/>
</calcChain>
</file>

<file path=xl/sharedStrings.xml><?xml version="1.0" encoding="utf-8"?>
<sst xmlns="http://schemas.openxmlformats.org/spreadsheetml/2006/main" count="280" uniqueCount="76">
  <si>
    <t>S.No.</t>
  </si>
  <si>
    <t>Item</t>
  </si>
  <si>
    <t>Agriculture, forestry and fishing</t>
  </si>
  <si>
    <t>Mining and quarrying</t>
  </si>
  <si>
    <t>Manufacturing</t>
  </si>
  <si>
    <t>Electricity, gas, water supply &amp; other utility services</t>
  </si>
  <si>
    <t>Construction</t>
  </si>
  <si>
    <t>Trade, repair, hotels and restaurants</t>
  </si>
  <si>
    <t>Trade &amp; repair services</t>
  </si>
  <si>
    <t>Hotels &amp; restaurants</t>
  </si>
  <si>
    <t>Transport, storage, communication &amp; services related to broadcasting</t>
  </si>
  <si>
    <t>Railways</t>
  </si>
  <si>
    <t>Road transport</t>
  </si>
  <si>
    <t>Water transport</t>
  </si>
  <si>
    <t>Air transport</t>
  </si>
  <si>
    <t>Services incidental to transport</t>
  </si>
  <si>
    <t>Storage</t>
  </si>
  <si>
    <t>Communication &amp; services related to broadcasting</t>
  </si>
  <si>
    <t>Financial services</t>
  </si>
  <si>
    <t>Real estate, ownership of dwelling &amp; professional services</t>
  </si>
  <si>
    <t>Other services</t>
  </si>
  <si>
    <t>2011-12</t>
  </si>
  <si>
    <t>2012-13</t>
  </si>
  <si>
    <t>2013-14</t>
  </si>
  <si>
    <t>Subsidies on products</t>
  </si>
  <si>
    <t>Taxes on Products</t>
  </si>
  <si>
    <t>1.</t>
  </si>
  <si>
    <t>12.</t>
  </si>
  <si>
    <t>Primary</t>
  </si>
  <si>
    <t>Secondary</t>
  </si>
  <si>
    <t>Tertiary</t>
  </si>
  <si>
    <r>
      <t>2.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</si>
  <si>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3.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</si>
  <si>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4.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</si>
  <si>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5.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</si>
  <si>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6.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</si>
  <si>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7.</t>
    </r>
    <r>
      <rPr>
        <sz val="7"/>
        <rFont val="Times New Roman"/>
        <family val="1"/>
      </rPr>
      <t xml:space="preserve">      </t>
    </r>
    <r>
      <rPr>
        <sz val="11"/>
        <rFont val="Times New Roman"/>
        <family val="1"/>
      </rPr>
      <t> </t>
    </r>
  </si>
  <si>
    <r>
      <t>8.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</si>
  <si>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9.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</si>
  <si>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10.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</si>
  <si>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r>
      <t>11.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</si>
  <si>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t>TOTAL GSVA at basic prices</t>
  </si>
  <si>
    <t>Population ('00)</t>
  </si>
  <si>
    <t>13.</t>
  </si>
  <si>
    <t>14.</t>
  </si>
  <si>
    <t>15.</t>
  </si>
  <si>
    <t>16.</t>
  </si>
  <si>
    <t>17.</t>
  </si>
  <si>
    <t>Gross State Value Added by economic activity at current prices</t>
  </si>
  <si>
    <t>Gross State Value Added by economic activity at constant (2011-12) prices</t>
  </si>
  <si>
    <t>Net State Value Added by economic activity at current prices</t>
  </si>
  <si>
    <t>TOTAL NSVA at basic prices</t>
  </si>
  <si>
    <t>Net State Value Added by economic activity at constant (2011-12) prices</t>
  </si>
  <si>
    <t>State :</t>
  </si>
  <si>
    <t>Public administration</t>
  </si>
  <si>
    <t>Gross State Domestic Product</t>
  </si>
  <si>
    <t>2014-15</t>
  </si>
  <si>
    <t>(Rs. in lakh)</t>
  </si>
  <si>
    <t>Per Capita GSDP (Rs.)</t>
  </si>
  <si>
    <t>Crops</t>
  </si>
  <si>
    <t>Livestock</t>
  </si>
  <si>
    <t>Forestry and logging</t>
  </si>
  <si>
    <t>Fishing and aquaculture</t>
  </si>
  <si>
    <t>Net State Domestic Product</t>
  </si>
  <si>
    <t>Per Capita NSDP (Rs.)</t>
  </si>
  <si>
    <t>2015-16</t>
  </si>
  <si>
    <t>Kerala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</si>
  <si>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</si>
  <si>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</si>
  <si>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</si>
  <si>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</si>
  <si>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</si>
  <si>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</si>
  <si>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</si>
  <si>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</si>
  <si>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Source:  Directorate of Economics &amp; Statistics of respective State Governments.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</si>
</sst>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7"/>
      <name val="Times New Roman"/>
      <family val="1"/>
    </font>
    <font>
      <sz val="11"/>
      <name val="Times New Roman"/>
      <family val="1"/>
    </font>
    <font>
      <b/>
      <i/>
      <sz val="11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0">
    <xf numFmtId="0" fontId="0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5" fillId="0" borderId="0"/>
    <xf numFmtId="0" fontId="6" fillId="0" borderId="0"/>
    <xf numFmtId="0" fontId="5" fillId="2" borderId="1" applyNumberFormat="0" applyFont="0" applyAlignment="0" applyProtection="0"/>
    <xf numFmtId="0" fontId="6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8" fillId="2" borderId="1" applyNumberFormat="0" applyFont="0" applyAlignment="0" applyProtection="0"/>
    <xf numFmtId="0" fontId="9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</cellStyleXfs>
  <cellXfs count="34">
    <xf numFmtId="0" fontId="0" fillId="0" borderId="0" xfId="0"/>
    <xf numFmtId="0" fontId="7" fillId="0" borderId="0" xfId="0" applyFont="1" applyFill="1" applyBorder="1" applyProtection="1"/>
    <xf numFmtId="0" fontId="7" fillId="0" borderId="0" xfId="0" applyFont="1" applyFill="1" applyBorder="1" applyProtection="1">
      <protection locked="0"/>
    </xf>
    <xf numFmtId="1" fontId="7" fillId="0" borderId="0" xfId="0" applyNumberFormat="1" applyFont="1" applyFill="1" applyBorder="1" applyProtection="1"/>
    <xf numFmtId="1" fontId="7" fillId="0" borderId="0" xfId="0" applyNumberFormat="1" applyFont="1" applyFill="1" applyBorder="1" applyProtection="1">
      <protection locked="0"/>
    </xf>
    <xf numFmtId="1" fontId="4" fillId="0" borderId="0" xfId="0" applyNumberFormat="1" applyFont="1" applyBorder="1" applyAlignment="1">
      <alignment wrapText="1"/>
    </xf>
    <xf numFmtId="1" fontId="16" fillId="0" borderId="0" xfId="0" applyNumberFormat="1" applyFont="1" applyBorder="1" applyAlignment="1">
      <alignment wrapText="1"/>
    </xf>
    <xf numFmtId="0" fontId="18" fillId="0" borderId="0" xfId="0" applyFont="1" applyFill="1" applyBorder="1" applyProtection="1"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0" xfId="0" quotePrefix="1" applyFont="1" applyFill="1" applyBorder="1" applyProtection="1">
      <protection locked="0"/>
    </xf>
    <xf numFmtId="49" fontId="11" fillId="0" borderId="0" xfId="0" applyNumberFormat="1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Alignment="1" applyProtection="1">
      <alignment vertical="center" wrapText="1"/>
      <protection locked="0"/>
    </xf>
    <xf numFmtId="49" fontId="12" fillId="0" borderId="0" xfId="0" applyNumberFormat="1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49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49" fontId="12" fillId="0" borderId="0" xfId="0" applyNumberFormat="1" applyFont="1" applyFill="1" applyBorder="1" applyAlignment="1" applyProtection="1">
      <alignment vertical="center" wrapText="1"/>
      <protection locked="0"/>
    </xf>
    <xf numFmtId="49" fontId="12" fillId="0" borderId="0" xfId="0" quotePrefix="1" applyNumberFormat="1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  <protection locked="0"/>
    </xf>
    <xf numFmtId="1" fontId="17" fillId="0" borderId="0" xfId="0" applyNumberFormat="1" applyFont="1" applyBorder="1" applyAlignment="1">
      <alignment wrapText="1"/>
    </xf>
    <xf numFmtId="1" fontId="7" fillId="3" borderId="0" xfId="0" applyNumberFormat="1" applyFont="1" applyFill="1" applyBorder="1" applyProtection="1"/>
    <xf numFmtId="49" fontId="12" fillId="3" borderId="0" xfId="0" applyNumberFormat="1" applyFont="1" applyFill="1" applyBorder="1" applyAlignment="1" applyProtection="1">
      <alignment vertical="center" wrapText="1"/>
    </xf>
    <xf numFmtId="0" fontId="7" fillId="3" borderId="0" xfId="0" applyFont="1" applyFill="1" applyBorder="1" applyAlignment="1" applyProtection="1">
      <alignment horizontal="left" vertical="center" wrapText="1"/>
    </xf>
    <xf numFmtId="0" fontId="7" fillId="3" borderId="0" xfId="0" applyFont="1" applyFill="1" applyBorder="1" applyProtection="1"/>
    <xf numFmtId="0" fontId="7" fillId="3" borderId="0" xfId="0" applyFont="1" applyFill="1" applyBorder="1" applyProtection="1">
      <protection locked="0"/>
    </xf>
    <xf numFmtId="49" fontId="12" fillId="3" borderId="0" xfId="0" applyNumberFormat="1" applyFont="1" applyFill="1" applyBorder="1" applyAlignment="1" applyProtection="1">
      <alignment vertical="center" wrapText="1"/>
      <protection locked="0"/>
    </xf>
    <xf numFmtId="0" fontId="15" fillId="3" borderId="0" xfId="0" applyFont="1" applyFill="1" applyBorder="1" applyAlignment="1" applyProtection="1">
      <alignment horizontal="left" vertical="center" wrapText="1"/>
      <protection locked="0"/>
    </xf>
    <xf numFmtId="1" fontId="7" fillId="3" borderId="0" xfId="0" applyNumberFormat="1" applyFont="1" applyFill="1" applyBorder="1" applyProtection="1">
      <protection locked="0"/>
    </xf>
    <xf numFmtId="0" fontId="10" fillId="3" borderId="0" xfId="0" applyFont="1" applyFill="1" applyBorder="1" applyAlignment="1" applyProtection="1">
      <alignment horizontal="left" vertical="center" wrapText="1"/>
    </xf>
    <xf numFmtId="49" fontId="12" fillId="3" borderId="0" xfId="0" quotePrefix="1" applyNumberFormat="1" applyFont="1" applyFill="1" applyBorder="1" applyAlignment="1" applyProtection="1">
      <alignment vertical="center" wrapText="1"/>
    </xf>
    <xf numFmtId="0" fontId="7" fillId="3" borderId="0" xfId="0" applyFont="1" applyFill="1" applyBorder="1" applyAlignment="1" applyProtection="1">
      <alignment vertical="center" wrapText="1"/>
      <protection locked="0"/>
    </xf>
    <xf numFmtId="49" fontId="14" fillId="3" borderId="0" xfId="0" applyNumberFormat="1" applyFont="1" applyFill="1" applyBorder="1" applyAlignment="1" applyProtection="1">
      <alignment vertical="center" wrapText="1"/>
    </xf>
    <xf numFmtId="0" fontId="7" fillId="3" borderId="0" xfId="0" applyFont="1" applyFill="1" applyBorder="1" applyAlignment="1" applyProtection="1">
      <alignment horizontal="left" vertical="top" wrapText="1"/>
    </xf>
    <xf numFmtId="1" fontId="4" fillId="0" borderId="0" xfId="0" applyNumberFormat="1" applyFont="1" applyFill="1" applyBorder="1" applyAlignment="1">
      <alignment wrapText="1"/>
    </xf>
  </cellXfs>
  <cellStyles count="530">
    <cellStyle name="Comma 2" xfId="15" xr:uid="{00000000-0005-0000-0000-000000000000}"/>
    <cellStyle name="Comma 2 2" xfId="528" xr:uid="{00000000-0005-0000-0000-000001000000}"/>
    <cellStyle name="Normal" xfId="0" builtinId="0"/>
    <cellStyle name="Normal 2" xfId="2" xr:uid="{00000000-0005-0000-0000-000003000000}"/>
    <cellStyle name="Normal 2 2" xfId="8" xr:uid="{00000000-0005-0000-0000-000004000000}"/>
    <cellStyle name="Normal 2 2 2" xfId="10" xr:uid="{00000000-0005-0000-0000-000005000000}"/>
    <cellStyle name="Normal 2 2 3" xfId="18" xr:uid="{00000000-0005-0000-0000-000006000000}"/>
    <cellStyle name="Normal 2 3" xfId="5" xr:uid="{00000000-0005-0000-0000-000007000000}"/>
    <cellStyle name="Normal 2 3 2" xfId="529" xr:uid="{00000000-0005-0000-0000-000008000000}"/>
    <cellStyle name="Normal 2 4" xfId="9" xr:uid="{00000000-0005-0000-0000-000009000000}"/>
    <cellStyle name="Normal 2 4 2" xfId="17" xr:uid="{00000000-0005-0000-0000-00000A000000}"/>
    <cellStyle name="Normal 3" xfId="1" xr:uid="{00000000-0005-0000-0000-00000B000000}"/>
    <cellStyle name="Normal 3 2" xfId="6" xr:uid="{00000000-0005-0000-0000-00000C000000}"/>
    <cellStyle name="Normal 3 2 2" xfId="11" xr:uid="{00000000-0005-0000-0000-00000D000000}"/>
    <cellStyle name="Normal 3 3" xfId="16" xr:uid="{00000000-0005-0000-0000-00000E000000}"/>
    <cellStyle name="Normal 4" xfId="3" xr:uid="{00000000-0005-0000-0000-00000F000000}"/>
    <cellStyle name="Normal 5" xfId="4" xr:uid="{00000000-0005-0000-0000-000010000000}"/>
    <cellStyle name="Normal 5 2" xfId="12" xr:uid="{00000000-0005-0000-0000-000011000000}"/>
    <cellStyle name="Normal 6" xfId="14" xr:uid="{00000000-0005-0000-0000-000012000000}"/>
    <cellStyle name="Note 2" xfId="7" xr:uid="{00000000-0005-0000-0000-000013000000}"/>
    <cellStyle name="Note 2 2" xfId="13" xr:uid="{00000000-0005-0000-0000-000014000000}"/>
    <cellStyle name="style1405592468105" xfId="19" xr:uid="{00000000-0005-0000-0000-000015000000}"/>
    <cellStyle name="style1405593752700" xfId="20" xr:uid="{00000000-0005-0000-0000-000016000000}"/>
    <cellStyle name="style1406113848636" xfId="21" xr:uid="{00000000-0005-0000-0000-000017000000}"/>
    <cellStyle name="style1406113848741" xfId="22" xr:uid="{00000000-0005-0000-0000-000018000000}"/>
    <cellStyle name="style1406113848796" xfId="23" xr:uid="{00000000-0005-0000-0000-000019000000}"/>
    <cellStyle name="style1406113848827" xfId="24" xr:uid="{00000000-0005-0000-0000-00001A000000}"/>
    <cellStyle name="style1406113848859" xfId="25" xr:uid="{00000000-0005-0000-0000-00001B000000}"/>
    <cellStyle name="style1406113848891" xfId="26" xr:uid="{00000000-0005-0000-0000-00001C000000}"/>
    <cellStyle name="style1406113848925" xfId="27" xr:uid="{00000000-0005-0000-0000-00001D000000}"/>
    <cellStyle name="style1406113848965" xfId="28" xr:uid="{00000000-0005-0000-0000-00001E000000}"/>
    <cellStyle name="style1406113848998" xfId="29" xr:uid="{00000000-0005-0000-0000-00001F000000}"/>
    <cellStyle name="style1406113849028" xfId="30" xr:uid="{00000000-0005-0000-0000-000020000000}"/>
    <cellStyle name="style1406113849058" xfId="31" xr:uid="{00000000-0005-0000-0000-000021000000}"/>
    <cellStyle name="style1406113849090" xfId="32" xr:uid="{00000000-0005-0000-0000-000022000000}"/>
    <cellStyle name="style1406113849117" xfId="33" xr:uid="{00000000-0005-0000-0000-000023000000}"/>
    <cellStyle name="style1406113849144" xfId="34" xr:uid="{00000000-0005-0000-0000-000024000000}"/>
    <cellStyle name="style1406113849183" xfId="35" xr:uid="{00000000-0005-0000-0000-000025000000}"/>
    <cellStyle name="style1406113849217" xfId="36" xr:uid="{00000000-0005-0000-0000-000026000000}"/>
    <cellStyle name="style1406113849255" xfId="37" xr:uid="{00000000-0005-0000-0000-000027000000}"/>
    <cellStyle name="style1406113849284" xfId="38" xr:uid="{00000000-0005-0000-0000-000028000000}"/>
    <cellStyle name="style1406113849311" xfId="39" xr:uid="{00000000-0005-0000-0000-000029000000}"/>
    <cellStyle name="style1406113849339" xfId="40" xr:uid="{00000000-0005-0000-0000-00002A000000}"/>
    <cellStyle name="style1406113849367" xfId="41" xr:uid="{00000000-0005-0000-0000-00002B000000}"/>
    <cellStyle name="style1406113849389" xfId="42" xr:uid="{00000000-0005-0000-0000-00002C000000}"/>
    <cellStyle name="style1406113849413" xfId="43" xr:uid="{00000000-0005-0000-0000-00002D000000}"/>
    <cellStyle name="style1406113849558" xfId="44" xr:uid="{00000000-0005-0000-0000-00002E000000}"/>
    <cellStyle name="style1406113849582" xfId="45" xr:uid="{00000000-0005-0000-0000-00002F000000}"/>
    <cellStyle name="style1406113849605" xfId="46" xr:uid="{00000000-0005-0000-0000-000030000000}"/>
    <cellStyle name="style1406113849630" xfId="47" xr:uid="{00000000-0005-0000-0000-000031000000}"/>
    <cellStyle name="style1406113849653" xfId="48" xr:uid="{00000000-0005-0000-0000-000032000000}"/>
    <cellStyle name="style1406113849674" xfId="49" xr:uid="{00000000-0005-0000-0000-000033000000}"/>
    <cellStyle name="style1406113849701" xfId="50" xr:uid="{00000000-0005-0000-0000-000034000000}"/>
    <cellStyle name="style1406113849728" xfId="51" xr:uid="{00000000-0005-0000-0000-000035000000}"/>
    <cellStyle name="style1406113849754" xfId="52" xr:uid="{00000000-0005-0000-0000-000036000000}"/>
    <cellStyle name="style1406113849781" xfId="53" xr:uid="{00000000-0005-0000-0000-000037000000}"/>
    <cellStyle name="style1406113849808" xfId="54" xr:uid="{00000000-0005-0000-0000-000038000000}"/>
    <cellStyle name="style1406113849835" xfId="55" xr:uid="{00000000-0005-0000-0000-000039000000}"/>
    <cellStyle name="style1406113849856" xfId="56" xr:uid="{00000000-0005-0000-0000-00003A000000}"/>
    <cellStyle name="style1406113849876" xfId="57" xr:uid="{00000000-0005-0000-0000-00003B000000}"/>
    <cellStyle name="style1406113849898" xfId="58" xr:uid="{00000000-0005-0000-0000-00003C000000}"/>
    <cellStyle name="style1406113849921" xfId="59" xr:uid="{00000000-0005-0000-0000-00003D000000}"/>
    <cellStyle name="style1406113849947" xfId="60" xr:uid="{00000000-0005-0000-0000-00003E000000}"/>
    <cellStyle name="style1406113849975" xfId="61" xr:uid="{00000000-0005-0000-0000-00003F000000}"/>
    <cellStyle name="style1406113850004" xfId="62" xr:uid="{00000000-0005-0000-0000-000040000000}"/>
    <cellStyle name="style1406113850027" xfId="63" xr:uid="{00000000-0005-0000-0000-000041000000}"/>
    <cellStyle name="style1406113850054" xfId="64" xr:uid="{00000000-0005-0000-0000-000042000000}"/>
    <cellStyle name="style1406113850081" xfId="65" xr:uid="{00000000-0005-0000-0000-000043000000}"/>
    <cellStyle name="style1406113850103" xfId="66" xr:uid="{00000000-0005-0000-0000-000044000000}"/>
    <cellStyle name="style1406113850129" xfId="67" xr:uid="{00000000-0005-0000-0000-000045000000}"/>
    <cellStyle name="style1406113850156" xfId="68" xr:uid="{00000000-0005-0000-0000-000046000000}"/>
    <cellStyle name="style1406113850182" xfId="69" xr:uid="{00000000-0005-0000-0000-000047000000}"/>
    <cellStyle name="style1406113850203" xfId="70" xr:uid="{00000000-0005-0000-0000-000048000000}"/>
    <cellStyle name="style1406113850224" xfId="71" xr:uid="{00000000-0005-0000-0000-000049000000}"/>
    <cellStyle name="style1406113850258" xfId="72" xr:uid="{00000000-0005-0000-0000-00004A000000}"/>
    <cellStyle name="style1406113850331" xfId="73" xr:uid="{00000000-0005-0000-0000-00004B000000}"/>
    <cellStyle name="style1406113850358" xfId="74" xr:uid="{00000000-0005-0000-0000-00004C000000}"/>
    <cellStyle name="style1406113850380" xfId="75" xr:uid="{00000000-0005-0000-0000-00004D000000}"/>
    <cellStyle name="style1406113850409" xfId="76" xr:uid="{00000000-0005-0000-0000-00004E000000}"/>
    <cellStyle name="style1406113850431" xfId="77" xr:uid="{00000000-0005-0000-0000-00004F000000}"/>
    <cellStyle name="style1406113850452" xfId="78" xr:uid="{00000000-0005-0000-0000-000050000000}"/>
    <cellStyle name="style1406113850474" xfId="79" xr:uid="{00000000-0005-0000-0000-000051000000}"/>
    <cellStyle name="style1406113850501" xfId="80" xr:uid="{00000000-0005-0000-0000-000052000000}"/>
    <cellStyle name="style1406113850522" xfId="81" xr:uid="{00000000-0005-0000-0000-000053000000}"/>
    <cellStyle name="style1406113850542" xfId="82" xr:uid="{00000000-0005-0000-0000-000054000000}"/>
    <cellStyle name="style1406113850570" xfId="83" xr:uid="{00000000-0005-0000-0000-000055000000}"/>
    <cellStyle name="style1406113850591" xfId="84" xr:uid="{00000000-0005-0000-0000-000056000000}"/>
    <cellStyle name="style1406113850614" xfId="85" xr:uid="{00000000-0005-0000-0000-000057000000}"/>
    <cellStyle name="style1406113850636" xfId="86" xr:uid="{00000000-0005-0000-0000-000058000000}"/>
    <cellStyle name="style1406113850655" xfId="87" xr:uid="{00000000-0005-0000-0000-000059000000}"/>
    <cellStyle name="style1406113850674" xfId="88" xr:uid="{00000000-0005-0000-0000-00005A000000}"/>
    <cellStyle name="style1406113850723" xfId="89" xr:uid="{00000000-0005-0000-0000-00005B000000}"/>
    <cellStyle name="style1406113850767" xfId="90" xr:uid="{00000000-0005-0000-0000-00005C000000}"/>
    <cellStyle name="style1406113850816" xfId="91" xr:uid="{00000000-0005-0000-0000-00005D000000}"/>
    <cellStyle name="style1406114189185" xfId="92" xr:uid="{00000000-0005-0000-0000-00005E000000}"/>
    <cellStyle name="style1406114189213" xfId="93" xr:uid="{00000000-0005-0000-0000-00005F000000}"/>
    <cellStyle name="style1406114189239" xfId="94" xr:uid="{00000000-0005-0000-0000-000060000000}"/>
    <cellStyle name="style1406114189259" xfId="95" xr:uid="{00000000-0005-0000-0000-000061000000}"/>
    <cellStyle name="style1406114189283" xfId="96" xr:uid="{00000000-0005-0000-0000-000062000000}"/>
    <cellStyle name="style1406114189307" xfId="97" xr:uid="{00000000-0005-0000-0000-000063000000}"/>
    <cellStyle name="style1406114189331" xfId="98" xr:uid="{00000000-0005-0000-0000-000064000000}"/>
    <cellStyle name="style1406114189356" xfId="99" xr:uid="{00000000-0005-0000-0000-000065000000}"/>
    <cellStyle name="style1406114189382" xfId="100" xr:uid="{00000000-0005-0000-0000-000066000000}"/>
    <cellStyle name="style1406114189407" xfId="101" xr:uid="{00000000-0005-0000-0000-000067000000}"/>
    <cellStyle name="style1406114189432" xfId="102" xr:uid="{00000000-0005-0000-0000-000068000000}"/>
    <cellStyle name="style1406114189459" xfId="103" xr:uid="{00000000-0005-0000-0000-000069000000}"/>
    <cellStyle name="style1406114189481" xfId="104" xr:uid="{00000000-0005-0000-0000-00006A000000}"/>
    <cellStyle name="style1406114189505" xfId="105" xr:uid="{00000000-0005-0000-0000-00006B000000}"/>
    <cellStyle name="style1406114189535" xfId="106" xr:uid="{00000000-0005-0000-0000-00006C000000}"/>
    <cellStyle name="style1406114189560" xfId="107" xr:uid="{00000000-0005-0000-0000-00006D000000}"/>
    <cellStyle name="style1406114189585" xfId="108" xr:uid="{00000000-0005-0000-0000-00006E000000}"/>
    <cellStyle name="style1406114189616" xfId="109" xr:uid="{00000000-0005-0000-0000-00006F000000}"/>
    <cellStyle name="style1406114189644" xfId="110" xr:uid="{00000000-0005-0000-0000-000070000000}"/>
    <cellStyle name="style1406114189671" xfId="111" xr:uid="{00000000-0005-0000-0000-000071000000}"/>
    <cellStyle name="style1406114189696" xfId="112" xr:uid="{00000000-0005-0000-0000-000072000000}"/>
    <cellStyle name="style1406114189716" xfId="113" xr:uid="{00000000-0005-0000-0000-000073000000}"/>
    <cellStyle name="style1406114189736" xfId="114" xr:uid="{00000000-0005-0000-0000-000074000000}"/>
    <cellStyle name="style1406114189757" xfId="115" xr:uid="{00000000-0005-0000-0000-000075000000}"/>
    <cellStyle name="style1406114189778" xfId="116" xr:uid="{00000000-0005-0000-0000-000076000000}"/>
    <cellStyle name="style1406114189799" xfId="117" xr:uid="{00000000-0005-0000-0000-000077000000}"/>
    <cellStyle name="style1406114189820" xfId="118" xr:uid="{00000000-0005-0000-0000-000078000000}"/>
    <cellStyle name="style1406114189840" xfId="119" xr:uid="{00000000-0005-0000-0000-000079000000}"/>
    <cellStyle name="style1406114189860" xfId="120" xr:uid="{00000000-0005-0000-0000-00007A000000}"/>
    <cellStyle name="style1406114189886" xfId="121" xr:uid="{00000000-0005-0000-0000-00007B000000}"/>
    <cellStyle name="style1406114189911" xfId="122" xr:uid="{00000000-0005-0000-0000-00007C000000}"/>
    <cellStyle name="style1406114189990" xfId="123" xr:uid="{00000000-0005-0000-0000-00007D000000}"/>
    <cellStyle name="style1406114190017" xfId="124" xr:uid="{00000000-0005-0000-0000-00007E000000}"/>
    <cellStyle name="style1406114190044" xfId="125" xr:uid="{00000000-0005-0000-0000-00007F000000}"/>
    <cellStyle name="style1406114190069" xfId="126" xr:uid="{00000000-0005-0000-0000-000080000000}"/>
    <cellStyle name="style1406114190088" xfId="127" xr:uid="{00000000-0005-0000-0000-000081000000}"/>
    <cellStyle name="style1406114190108" xfId="128" xr:uid="{00000000-0005-0000-0000-000082000000}"/>
    <cellStyle name="style1406114190127" xfId="129" xr:uid="{00000000-0005-0000-0000-000083000000}"/>
    <cellStyle name="style1406114190148" xfId="130" xr:uid="{00000000-0005-0000-0000-000084000000}"/>
    <cellStyle name="style1406114190171" xfId="131" xr:uid="{00000000-0005-0000-0000-000085000000}"/>
    <cellStyle name="style1406114190195" xfId="132" xr:uid="{00000000-0005-0000-0000-000086000000}"/>
    <cellStyle name="style1406114190219" xfId="133" xr:uid="{00000000-0005-0000-0000-000087000000}"/>
    <cellStyle name="style1406114190238" xfId="134" xr:uid="{00000000-0005-0000-0000-000088000000}"/>
    <cellStyle name="style1406114190262" xfId="135" xr:uid="{00000000-0005-0000-0000-000089000000}"/>
    <cellStyle name="style1406114190285" xfId="136" xr:uid="{00000000-0005-0000-0000-00008A000000}"/>
    <cellStyle name="style1406114190303" xfId="137" xr:uid="{00000000-0005-0000-0000-00008B000000}"/>
    <cellStyle name="style1406114190327" xfId="138" xr:uid="{00000000-0005-0000-0000-00008C000000}"/>
    <cellStyle name="style1406114190351" xfId="139" xr:uid="{00000000-0005-0000-0000-00008D000000}"/>
    <cellStyle name="style1406114190375" xfId="140" xr:uid="{00000000-0005-0000-0000-00008E000000}"/>
    <cellStyle name="style1406114190395" xfId="141" xr:uid="{00000000-0005-0000-0000-00008F000000}"/>
    <cellStyle name="style1406114190415" xfId="142" xr:uid="{00000000-0005-0000-0000-000090000000}"/>
    <cellStyle name="style1406114190439" xfId="143" xr:uid="{00000000-0005-0000-0000-000091000000}"/>
    <cellStyle name="style1406114190464" xfId="144" xr:uid="{00000000-0005-0000-0000-000092000000}"/>
    <cellStyle name="style1406114190487" xfId="145" xr:uid="{00000000-0005-0000-0000-000093000000}"/>
    <cellStyle name="style1406114190507" xfId="146" xr:uid="{00000000-0005-0000-0000-000094000000}"/>
    <cellStyle name="style1406114190534" xfId="147" xr:uid="{00000000-0005-0000-0000-000095000000}"/>
    <cellStyle name="style1406114190553" xfId="148" xr:uid="{00000000-0005-0000-0000-000096000000}"/>
    <cellStyle name="style1406114190571" xfId="149" xr:uid="{00000000-0005-0000-0000-000097000000}"/>
    <cellStyle name="style1406114190588" xfId="150" xr:uid="{00000000-0005-0000-0000-000098000000}"/>
    <cellStyle name="style1406114190609" xfId="151" xr:uid="{00000000-0005-0000-0000-000099000000}"/>
    <cellStyle name="style1406114190628" xfId="152" xr:uid="{00000000-0005-0000-0000-00009A000000}"/>
    <cellStyle name="style1406114190647" xfId="153" xr:uid="{00000000-0005-0000-0000-00009B000000}"/>
    <cellStyle name="style1406114190666" xfId="154" xr:uid="{00000000-0005-0000-0000-00009C000000}"/>
    <cellStyle name="style1406114190687" xfId="155" xr:uid="{00000000-0005-0000-0000-00009D000000}"/>
    <cellStyle name="style1406114190844" xfId="156" xr:uid="{00000000-0005-0000-0000-00009E000000}"/>
    <cellStyle name="style1406114190863" xfId="157" xr:uid="{00000000-0005-0000-0000-00009F000000}"/>
    <cellStyle name="style1406114190881" xfId="158" xr:uid="{00000000-0005-0000-0000-0000A0000000}"/>
    <cellStyle name="style1406114190900" xfId="159" xr:uid="{00000000-0005-0000-0000-0000A1000000}"/>
    <cellStyle name="style1406114190959" xfId="160" xr:uid="{00000000-0005-0000-0000-0000A2000000}"/>
    <cellStyle name="style1406114191014" xfId="161" xr:uid="{00000000-0005-0000-0000-0000A3000000}"/>
    <cellStyle name="style1406114191303" xfId="162" xr:uid="{00000000-0005-0000-0000-0000A4000000}"/>
    <cellStyle name="style1406114191912" xfId="163" xr:uid="{00000000-0005-0000-0000-0000A5000000}"/>
    <cellStyle name="style1406114345186" xfId="164" xr:uid="{00000000-0005-0000-0000-0000A6000000}"/>
    <cellStyle name="style1406114345361" xfId="165" xr:uid="{00000000-0005-0000-0000-0000A7000000}"/>
    <cellStyle name="style1406114398523" xfId="166" xr:uid="{00000000-0005-0000-0000-0000A8000000}"/>
    <cellStyle name="style1406114398549" xfId="167" xr:uid="{00000000-0005-0000-0000-0000A9000000}"/>
    <cellStyle name="style1406114398571" xfId="168" xr:uid="{00000000-0005-0000-0000-0000AA000000}"/>
    <cellStyle name="style1406114398589" xfId="169" xr:uid="{00000000-0005-0000-0000-0000AB000000}"/>
    <cellStyle name="style1406114398610" xfId="170" xr:uid="{00000000-0005-0000-0000-0000AC000000}"/>
    <cellStyle name="style1406114398632" xfId="171" xr:uid="{00000000-0005-0000-0000-0000AD000000}"/>
    <cellStyle name="style1406114398654" xfId="172" xr:uid="{00000000-0005-0000-0000-0000AE000000}"/>
    <cellStyle name="style1406114398679" xfId="173" xr:uid="{00000000-0005-0000-0000-0000AF000000}"/>
    <cellStyle name="style1406114398703" xfId="174" xr:uid="{00000000-0005-0000-0000-0000B0000000}"/>
    <cellStyle name="style1406114398726" xfId="175" xr:uid="{00000000-0005-0000-0000-0000B1000000}"/>
    <cellStyle name="style1406114398750" xfId="176" xr:uid="{00000000-0005-0000-0000-0000B2000000}"/>
    <cellStyle name="style1406114398774" xfId="177" xr:uid="{00000000-0005-0000-0000-0000B3000000}"/>
    <cellStyle name="style1406114398792" xfId="178" xr:uid="{00000000-0005-0000-0000-0000B4000000}"/>
    <cellStyle name="style1406114398812" xfId="179" xr:uid="{00000000-0005-0000-0000-0000B5000000}"/>
    <cellStyle name="style1406114398835" xfId="180" xr:uid="{00000000-0005-0000-0000-0000B6000000}"/>
    <cellStyle name="style1406114398855" xfId="181" xr:uid="{00000000-0005-0000-0000-0000B7000000}"/>
    <cellStyle name="style1406114398880" xfId="182" xr:uid="{00000000-0005-0000-0000-0000B8000000}"/>
    <cellStyle name="style1406114398898" xfId="183" xr:uid="{00000000-0005-0000-0000-0000B9000000}"/>
    <cellStyle name="style1406114398922" xfId="184" xr:uid="{00000000-0005-0000-0000-0000BA000000}"/>
    <cellStyle name="style1406114398946" xfId="185" xr:uid="{00000000-0005-0000-0000-0000BB000000}"/>
    <cellStyle name="style1406114398972" xfId="186" xr:uid="{00000000-0005-0000-0000-0000BC000000}"/>
    <cellStyle name="style1406114398991" xfId="187" xr:uid="{00000000-0005-0000-0000-0000BD000000}"/>
    <cellStyle name="style1406114399009" xfId="188" xr:uid="{00000000-0005-0000-0000-0000BE000000}"/>
    <cellStyle name="style1406114399027" xfId="189" xr:uid="{00000000-0005-0000-0000-0000BF000000}"/>
    <cellStyle name="style1406114399044" xfId="190" xr:uid="{00000000-0005-0000-0000-0000C0000000}"/>
    <cellStyle name="style1406114399064" xfId="191" xr:uid="{00000000-0005-0000-0000-0000C1000000}"/>
    <cellStyle name="style1406114399083" xfId="192" xr:uid="{00000000-0005-0000-0000-0000C2000000}"/>
    <cellStyle name="style1406114399102" xfId="193" xr:uid="{00000000-0005-0000-0000-0000C3000000}"/>
    <cellStyle name="style1406114399120" xfId="194" xr:uid="{00000000-0005-0000-0000-0000C4000000}"/>
    <cellStyle name="style1406114399144" xfId="195" xr:uid="{00000000-0005-0000-0000-0000C5000000}"/>
    <cellStyle name="style1406114399167" xfId="196" xr:uid="{00000000-0005-0000-0000-0000C6000000}"/>
    <cellStyle name="style1406114399199" xfId="197" xr:uid="{00000000-0005-0000-0000-0000C7000000}"/>
    <cellStyle name="style1406114399226" xfId="198" xr:uid="{00000000-0005-0000-0000-0000C8000000}"/>
    <cellStyle name="style1406114399254" xfId="199" xr:uid="{00000000-0005-0000-0000-0000C9000000}"/>
    <cellStyle name="style1406114399277" xfId="200" xr:uid="{00000000-0005-0000-0000-0000CA000000}"/>
    <cellStyle name="style1406114399294" xfId="201" xr:uid="{00000000-0005-0000-0000-0000CB000000}"/>
    <cellStyle name="style1406114399311" xfId="202" xr:uid="{00000000-0005-0000-0000-0000CC000000}"/>
    <cellStyle name="style1406114399329" xfId="203" xr:uid="{00000000-0005-0000-0000-0000CD000000}"/>
    <cellStyle name="style1406114399348" xfId="204" xr:uid="{00000000-0005-0000-0000-0000CE000000}"/>
    <cellStyle name="style1406114399367" xfId="205" xr:uid="{00000000-0005-0000-0000-0000CF000000}"/>
    <cellStyle name="style1406114399389" xfId="206" xr:uid="{00000000-0005-0000-0000-0000D0000000}"/>
    <cellStyle name="style1406114399411" xfId="207" xr:uid="{00000000-0005-0000-0000-0000D1000000}"/>
    <cellStyle name="style1406114399490" xfId="208" xr:uid="{00000000-0005-0000-0000-0000D2000000}"/>
    <cellStyle name="style1406114399512" xfId="209" xr:uid="{00000000-0005-0000-0000-0000D3000000}"/>
    <cellStyle name="style1406114399534" xfId="210" xr:uid="{00000000-0005-0000-0000-0000D4000000}"/>
    <cellStyle name="style1406114399551" xfId="211" xr:uid="{00000000-0005-0000-0000-0000D5000000}"/>
    <cellStyle name="style1406114399576" xfId="212" xr:uid="{00000000-0005-0000-0000-0000D6000000}"/>
    <cellStyle name="style1406114399599" xfId="213" xr:uid="{00000000-0005-0000-0000-0000D7000000}"/>
    <cellStyle name="style1406114399622" xfId="214" xr:uid="{00000000-0005-0000-0000-0000D8000000}"/>
    <cellStyle name="style1406114399641" xfId="215" xr:uid="{00000000-0005-0000-0000-0000D9000000}"/>
    <cellStyle name="style1406114399662" xfId="216" xr:uid="{00000000-0005-0000-0000-0000DA000000}"/>
    <cellStyle name="style1406114399689" xfId="217" xr:uid="{00000000-0005-0000-0000-0000DB000000}"/>
    <cellStyle name="style1406114399716" xfId="218" xr:uid="{00000000-0005-0000-0000-0000DC000000}"/>
    <cellStyle name="style1406114399740" xfId="219" xr:uid="{00000000-0005-0000-0000-0000DD000000}"/>
    <cellStyle name="style1406114399758" xfId="220" xr:uid="{00000000-0005-0000-0000-0000DE000000}"/>
    <cellStyle name="style1406114399783" xfId="221" xr:uid="{00000000-0005-0000-0000-0000DF000000}"/>
    <cellStyle name="style1406114399802" xfId="222" xr:uid="{00000000-0005-0000-0000-0000E0000000}"/>
    <cellStyle name="style1406114399820" xfId="223" xr:uid="{00000000-0005-0000-0000-0000E1000000}"/>
    <cellStyle name="style1406114399839" xfId="224" xr:uid="{00000000-0005-0000-0000-0000E2000000}"/>
    <cellStyle name="style1406114399860" xfId="225" xr:uid="{00000000-0005-0000-0000-0000E3000000}"/>
    <cellStyle name="style1406114399878" xfId="226" xr:uid="{00000000-0005-0000-0000-0000E4000000}"/>
    <cellStyle name="style1406114399896" xfId="227" xr:uid="{00000000-0005-0000-0000-0000E5000000}"/>
    <cellStyle name="style1406114399914" xfId="228" xr:uid="{00000000-0005-0000-0000-0000E6000000}"/>
    <cellStyle name="style1406114399932" xfId="229" xr:uid="{00000000-0005-0000-0000-0000E7000000}"/>
    <cellStyle name="style1406114399951" xfId="230" xr:uid="{00000000-0005-0000-0000-0000E8000000}"/>
    <cellStyle name="style1406114399969" xfId="231" xr:uid="{00000000-0005-0000-0000-0000E9000000}"/>
    <cellStyle name="style1406114399987" xfId="232" xr:uid="{00000000-0005-0000-0000-0000EA000000}"/>
    <cellStyle name="style1406114400018" xfId="233" xr:uid="{00000000-0005-0000-0000-0000EB000000}"/>
    <cellStyle name="style1406114400104" xfId="234" xr:uid="{00000000-0005-0000-0000-0000EC000000}"/>
    <cellStyle name="style1406114400339" xfId="235" xr:uid="{00000000-0005-0000-0000-0000ED000000}"/>
    <cellStyle name="style1406114400806" xfId="236" xr:uid="{00000000-0005-0000-0000-0000EE000000}"/>
    <cellStyle name="style1406114440149" xfId="237" xr:uid="{00000000-0005-0000-0000-0000EF000000}"/>
    <cellStyle name="style1406114440175" xfId="238" xr:uid="{00000000-0005-0000-0000-0000F0000000}"/>
    <cellStyle name="style1406114440200" xfId="239" xr:uid="{00000000-0005-0000-0000-0000F1000000}"/>
    <cellStyle name="style1406114440219" xfId="240" xr:uid="{00000000-0005-0000-0000-0000F2000000}"/>
    <cellStyle name="style1406114440242" xfId="241" xr:uid="{00000000-0005-0000-0000-0000F3000000}"/>
    <cellStyle name="style1406114440265" xfId="242" xr:uid="{00000000-0005-0000-0000-0000F4000000}"/>
    <cellStyle name="style1406114440288" xfId="243" xr:uid="{00000000-0005-0000-0000-0000F5000000}"/>
    <cellStyle name="style1406114440311" xfId="244" xr:uid="{00000000-0005-0000-0000-0000F6000000}"/>
    <cellStyle name="style1406114440332" xfId="245" xr:uid="{00000000-0005-0000-0000-0000F7000000}"/>
    <cellStyle name="style1406114440354" xfId="246" xr:uid="{00000000-0005-0000-0000-0000F8000000}"/>
    <cellStyle name="style1406114440375" xfId="247" xr:uid="{00000000-0005-0000-0000-0000F9000000}"/>
    <cellStyle name="style1406114440396" xfId="248" xr:uid="{00000000-0005-0000-0000-0000FA000000}"/>
    <cellStyle name="style1406114440413" xfId="249" xr:uid="{00000000-0005-0000-0000-0000FB000000}"/>
    <cellStyle name="style1406114440430" xfId="250" xr:uid="{00000000-0005-0000-0000-0000FC000000}"/>
    <cellStyle name="style1406114440452" xfId="251" xr:uid="{00000000-0005-0000-0000-0000FD000000}"/>
    <cellStyle name="style1406114440470" xfId="252" xr:uid="{00000000-0005-0000-0000-0000FE000000}"/>
    <cellStyle name="style1406114440492" xfId="253" xr:uid="{00000000-0005-0000-0000-0000FF000000}"/>
    <cellStyle name="style1406114440509" xfId="254" xr:uid="{00000000-0005-0000-0000-000000010000}"/>
    <cellStyle name="style1406114440531" xfId="255" xr:uid="{00000000-0005-0000-0000-000001010000}"/>
    <cellStyle name="style1406114440552" xfId="256" xr:uid="{00000000-0005-0000-0000-000002010000}"/>
    <cellStyle name="style1406114440573" xfId="257" xr:uid="{00000000-0005-0000-0000-000003010000}"/>
    <cellStyle name="style1406114440590" xfId="258" xr:uid="{00000000-0005-0000-0000-000004010000}"/>
    <cellStyle name="style1406114440607" xfId="259" xr:uid="{00000000-0005-0000-0000-000005010000}"/>
    <cellStyle name="style1406114440624" xfId="260" xr:uid="{00000000-0005-0000-0000-000006010000}"/>
    <cellStyle name="style1406114440641" xfId="261" xr:uid="{00000000-0005-0000-0000-000007010000}"/>
    <cellStyle name="style1406114440657" xfId="262" xr:uid="{00000000-0005-0000-0000-000008010000}"/>
    <cellStyle name="style1406114440676" xfId="263" xr:uid="{00000000-0005-0000-0000-000009010000}"/>
    <cellStyle name="style1406114440693" xfId="264" xr:uid="{00000000-0005-0000-0000-00000A010000}"/>
    <cellStyle name="style1406114440711" xfId="265" xr:uid="{00000000-0005-0000-0000-00000B010000}"/>
    <cellStyle name="style1406114440733" xfId="266" xr:uid="{00000000-0005-0000-0000-00000C010000}"/>
    <cellStyle name="style1406114440756" xfId="267" xr:uid="{00000000-0005-0000-0000-00000D010000}"/>
    <cellStyle name="style1406114440778" xfId="268" xr:uid="{00000000-0005-0000-0000-00000E010000}"/>
    <cellStyle name="style1406114440801" xfId="269" xr:uid="{00000000-0005-0000-0000-00000F010000}"/>
    <cellStyle name="style1406114440831" xfId="270" xr:uid="{00000000-0005-0000-0000-000010010000}"/>
    <cellStyle name="style1406114440854" xfId="271" xr:uid="{00000000-0005-0000-0000-000011010000}"/>
    <cellStyle name="style1406114440871" xfId="272" xr:uid="{00000000-0005-0000-0000-000012010000}"/>
    <cellStyle name="style1406114440888" xfId="273" xr:uid="{00000000-0005-0000-0000-000013010000}"/>
    <cellStyle name="style1406114440905" xfId="274" xr:uid="{00000000-0005-0000-0000-000014010000}"/>
    <cellStyle name="style1406114440922" xfId="275" xr:uid="{00000000-0005-0000-0000-000015010000}"/>
    <cellStyle name="style1406114440941" xfId="276" xr:uid="{00000000-0005-0000-0000-000016010000}"/>
    <cellStyle name="style1406114440964" xfId="277" xr:uid="{00000000-0005-0000-0000-000017010000}"/>
    <cellStyle name="style1406114440986" xfId="278" xr:uid="{00000000-0005-0000-0000-000018010000}"/>
    <cellStyle name="style1406114441003" xfId="279" xr:uid="{00000000-0005-0000-0000-000019010000}"/>
    <cellStyle name="style1406114441024" xfId="280" xr:uid="{00000000-0005-0000-0000-00001A010000}"/>
    <cellStyle name="style1406114441046" xfId="281" xr:uid="{00000000-0005-0000-0000-00001B010000}"/>
    <cellStyle name="style1406114441063" xfId="282" xr:uid="{00000000-0005-0000-0000-00001C010000}"/>
    <cellStyle name="style1406114441085" xfId="283" xr:uid="{00000000-0005-0000-0000-00001D010000}"/>
    <cellStyle name="style1406114441106" xfId="284" xr:uid="{00000000-0005-0000-0000-00001E010000}"/>
    <cellStyle name="style1406114441127" xfId="285" xr:uid="{00000000-0005-0000-0000-00001F010000}"/>
    <cellStyle name="style1406114441144" xfId="286" xr:uid="{00000000-0005-0000-0000-000020010000}"/>
    <cellStyle name="style1406114441245" xfId="287" xr:uid="{00000000-0005-0000-0000-000021010000}"/>
    <cellStyle name="style1406114441267" xfId="288" xr:uid="{00000000-0005-0000-0000-000022010000}"/>
    <cellStyle name="style1406114441288" xfId="289" xr:uid="{00000000-0005-0000-0000-000023010000}"/>
    <cellStyle name="style1406114441309" xfId="290" xr:uid="{00000000-0005-0000-0000-000024010000}"/>
    <cellStyle name="style1406114441326" xfId="291" xr:uid="{00000000-0005-0000-0000-000025010000}"/>
    <cellStyle name="style1406114441350" xfId="292" xr:uid="{00000000-0005-0000-0000-000026010000}"/>
    <cellStyle name="style1406114441369" xfId="293" xr:uid="{00000000-0005-0000-0000-000027010000}"/>
    <cellStyle name="style1406114441387" xfId="294" xr:uid="{00000000-0005-0000-0000-000028010000}"/>
    <cellStyle name="style1406114441405" xfId="295" xr:uid="{00000000-0005-0000-0000-000029010000}"/>
    <cellStyle name="style1406114441425" xfId="296" xr:uid="{00000000-0005-0000-0000-00002A010000}"/>
    <cellStyle name="style1406114441444" xfId="297" xr:uid="{00000000-0005-0000-0000-00002B010000}"/>
    <cellStyle name="style1406114441462" xfId="298" xr:uid="{00000000-0005-0000-0000-00002C010000}"/>
    <cellStyle name="style1406114441479" xfId="299" xr:uid="{00000000-0005-0000-0000-00002D010000}"/>
    <cellStyle name="style1406114441496" xfId="300" xr:uid="{00000000-0005-0000-0000-00002E010000}"/>
    <cellStyle name="style1406114441514" xfId="301" xr:uid="{00000000-0005-0000-0000-00002F010000}"/>
    <cellStyle name="style1406114441532" xfId="302" xr:uid="{00000000-0005-0000-0000-000030010000}"/>
    <cellStyle name="style1406114441549" xfId="303" xr:uid="{00000000-0005-0000-0000-000031010000}"/>
    <cellStyle name="style1406114441566" xfId="304" xr:uid="{00000000-0005-0000-0000-000032010000}"/>
    <cellStyle name="style1406114441594" xfId="305" xr:uid="{00000000-0005-0000-0000-000033010000}"/>
    <cellStyle name="style1406114441626" xfId="306" xr:uid="{00000000-0005-0000-0000-000034010000}"/>
    <cellStyle name="style1406114442197" xfId="307" xr:uid="{00000000-0005-0000-0000-000035010000}"/>
    <cellStyle name="style1406114490232" xfId="308" xr:uid="{00000000-0005-0000-0000-000036010000}"/>
    <cellStyle name="style1406114490278" xfId="309" xr:uid="{00000000-0005-0000-0000-000037010000}"/>
    <cellStyle name="style1406114490860" xfId="310" xr:uid="{00000000-0005-0000-0000-000038010000}"/>
    <cellStyle name="style1406114491098" xfId="311" xr:uid="{00000000-0005-0000-0000-000039010000}"/>
    <cellStyle name="style1406114491204" xfId="312" xr:uid="{00000000-0005-0000-0000-00003A010000}"/>
    <cellStyle name="style1406114491528" xfId="313" xr:uid="{00000000-0005-0000-0000-00003B010000}"/>
    <cellStyle name="style1406114491549" xfId="314" xr:uid="{00000000-0005-0000-0000-00003C010000}"/>
    <cellStyle name="style1406114491606" xfId="315" xr:uid="{00000000-0005-0000-0000-00003D010000}"/>
    <cellStyle name="style1406114491677" xfId="316" xr:uid="{00000000-0005-0000-0000-00003E010000}"/>
    <cellStyle name="style1406182998088" xfId="317" xr:uid="{00000000-0005-0000-0000-00003F010000}"/>
    <cellStyle name="style1406182998186" xfId="318" xr:uid="{00000000-0005-0000-0000-000040010000}"/>
    <cellStyle name="style1406183036983" xfId="319" xr:uid="{00000000-0005-0000-0000-000041010000}"/>
    <cellStyle name="style1411446450504" xfId="320" xr:uid="{00000000-0005-0000-0000-000042010000}"/>
    <cellStyle name="style1411446450551" xfId="321" xr:uid="{00000000-0005-0000-0000-000043010000}"/>
    <cellStyle name="style1411446450598" xfId="322" xr:uid="{00000000-0005-0000-0000-000044010000}"/>
    <cellStyle name="style1411446450629" xfId="323" xr:uid="{00000000-0005-0000-0000-000045010000}"/>
    <cellStyle name="style1411446450660" xfId="324" xr:uid="{00000000-0005-0000-0000-000046010000}"/>
    <cellStyle name="style1411446450738" xfId="325" xr:uid="{00000000-0005-0000-0000-000047010000}"/>
    <cellStyle name="style1411446450769" xfId="326" xr:uid="{00000000-0005-0000-0000-000048010000}"/>
    <cellStyle name="style1411446450801" xfId="327" xr:uid="{00000000-0005-0000-0000-000049010000}"/>
    <cellStyle name="style1411446450847" xfId="328" xr:uid="{00000000-0005-0000-0000-00004A010000}"/>
    <cellStyle name="style1411446450879" xfId="329" xr:uid="{00000000-0005-0000-0000-00004B010000}"/>
    <cellStyle name="style1411446450910" xfId="330" xr:uid="{00000000-0005-0000-0000-00004C010000}"/>
    <cellStyle name="style1411446450957" xfId="331" xr:uid="{00000000-0005-0000-0000-00004D010000}"/>
    <cellStyle name="style1411446450988" xfId="332" xr:uid="{00000000-0005-0000-0000-00004E010000}"/>
    <cellStyle name="style1411446451019" xfId="333" xr:uid="{00000000-0005-0000-0000-00004F010000}"/>
    <cellStyle name="style1411446451050" xfId="334" xr:uid="{00000000-0005-0000-0000-000050010000}"/>
    <cellStyle name="style1411446451128" xfId="335" xr:uid="{00000000-0005-0000-0000-000051010000}"/>
    <cellStyle name="style1411446451159" xfId="336" xr:uid="{00000000-0005-0000-0000-000052010000}"/>
    <cellStyle name="style1411446451191" xfId="337" xr:uid="{00000000-0005-0000-0000-000053010000}"/>
    <cellStyle name="style1411446451206" xfId="338" xr:uid="{00000000-0005-0000-0000-000054010000}"/>
    <cellStyle name="style1411446451237" xfId="339" xr:uid="{00000000-0005-0000-0000-000055010000}"/>
    <cellStyle name="style1411446451269" xfId="340" xr:uid="{00000000-0005-0000-0000-000056010000}"/>
    <cellStyle name="style1411446451284" xfId="341" xr:uid="{00000000-0005-0000-0000-000057010000}"/>
    <cellStyle name="style1411446451315" xfId="342" xr:uid="{00000000-0005-0000-0000-000058010000}"/>
    <cellStyle name="style1411446451331" xfId="343" xr:uid="{00000000-0005-0000-0000-000059010000}"/>
    <cellStyle name="style1411446451362" xfId="344" xr:uid="{00000000-0005-0000-0000-00005A010000}"/>
    <cellStyle name="style1411446451378" xfId="345" xr:uid="{00000000-0005-0000-0000-00005B010000}"/>
    <cellStyle name="style1411446451409" xfId="346" xr:uid="{00000000-0005-0000-0000-00005C010000}"/>
    <cellStyle name="style1411446451471" xfId="347" xr:uid="{00000000-0005-0000-0000-00005D010000}"/>
    <cellStyle name="style1411446451518" xfId="348" xr:uid="{00000000-0005-0000-0000-00005E010000}"/>
    <cellStyle name="style1411446451549" xfId="349" xr:uid="{00000000-0005-0000-0000-00005F010000}"/>
    <cellStyle name="style1411446451581" xfId="350" xr:uid="{00000000-0005-0000-0000-000060010000}"/>
    <cellStyle name="style1411446451596" xfId="351" xr:uid="{00000000-0005-0000-0000-000061010000}"/>
    <cellStyle name="style1411446451627" xfId="352" xr:uid="{00000000-0005-0000-0000-000062010000}"/>
    <cellStyle name="style1411446451659" xfId="353" xr:uid="{00000000-0005-0000-0000-000063010000}"/>
    <cellStyle name="style1411446451690" xfId="354" xr:uid="{00000000-0005-0000-0000-000064010000}"/>
    <cellStyle name="style1411446451705" xfId="355" xr:uid="{00000000-0005-0000-0000-000065010000}"/>
    <cellStyle name="style1411446451721" xfId="356" xr:uid="{00000000-0005-0000-0000-000066010000}"/>
    <cellStyle name="style1411446451752" xfId="357" xr:uid="{00000000-0005-0000-0000-000067010000}"/>
    <cellStyle name="style1411446451815" xfId="358" xr:uid="{00000000-0005-0000-0000-000068010000}"/>
    <cellStyle name="style1411446451846" xfId="359" xr:uid="{00000000-0005-0000-0000-000069010000}"/>
    <cellStyle name="style1411446451877" xfId="360" xr:uid="{00000000-0005-0000-0000-00006A010000}"/>
    <cellStyle name="style1411446451893" xfId="361" xr:uid="{00000000-0005-0000-0000-00006B010000}"/>
    <cellStyle name="style1411446451924" xfId="362" xr:uid="{00000000-0005-0000-0000-00006C010000}"/>
    <cellStyle name="style1411446451955" xfId="363" xr:uid="{00000000-0005-0000-0000-00006D010000}"/>
    <cellStyle name="style1411446451971" xfId="364" xr:uid="{00000000-0005-0000-0000-00006E010000}"/>
    <cellStyle name="style1411446452002" xfId="365" xr:uid="{00000000-0005-0000-0000-00006F010000}"/>
    <cellStyle name="style1411446452033" xfId="366" xr:uid="{00000000-0005-0000-0000-000070010000}"/>
    <cellStyle name="style1411446452049" xfId="367" xr:uid="{00000000-0005-0000-0000-000071010000}"/>
    <cellStyle name="style1411446452111" xfId="368" xr:uid="{00000000-0005-0000-0000-000072010000}"/>
    <cellStyle name="style1411446452142" xfId="369" xr:uid="{00000000-0005-0000-0000-000073010000}"/>
    <cellStyle name="style1411446452158" xfId="370" xr:uid="{00000000-0005-0000-0000-000074010000}"/>
    <cellStyle name="style1411446452189" xfId="371" xr:uid="{00000000-0005-0000-0000-000075010000}"/>
    <cellStyle name="style1411446452220" xfId="372" xr:uid="{00000000-0005-0000-0000-000076010000}"/>
    <cellStyle name="style1411446452236" xfId="373" xr:uid="{00000000-0005-0000-0000-000077010000}"/>
    <cellStyle name="style1411446452267" xfId="374" xr:uid="{00000000-0005-0000-0000-000078010000}"/>
    <cellStyle name="style1411446452298" xfId="375" xr:uid="{00000000-0005-0000-0000-000079010000}"/>
    <cellStyle name="style1411446452314" xfId="376" xr:uid="{00000000-0005-0000-0000-00007A010000}"/>
    <cellStyle name="style1411446452329" xfId="377" xr:uid="{00000000-0005-0000-0000-00007B010000}"/>
    <cellStyle name="style1411446452361" xfId="378" xr:uid="{00000000-0005-0000-0000-00007C010000}"/>
    <cellStyle name="style1411446452407" xfId="379" xr:uid="{00000000-0005-0000-0000-00007D010000}"/>
    <cellStyle name="style1411446452439" xfId="380" xr:uid="{00000000-0005-0000-0000-00007E010000}"/>
    <cellStyle name="style1411446452454" xfId="381" xr:uid="{00000000-0005-0000-0000-00007F010000}"/>
    <cellStyle name="style1411446452485" xfId="382" xr:uid="{00000000-0005-0000-0000-000080010000}"/>
    <cellStyle name="style1411446452501" xfId="383" xr:uid="{00000000-0005-0000-0000-000081010000}"/>
    <cellStyle name="style1411446452532" xfId="384" xr:uid="{00000000-0005-0000-0000-000082010000}"/>
    <cellStyle name="style1411446452548" xfId="385" xr:uid="{00000000-0005-0000-0000-000083010000}"/>
    <cellStyle name="style1411446452563" xfId="386" xr:uid="{00000000-0005-0000-0000-000084010000}"/>
    <cellStyle name="style1411449801970" xfId="387" xr:uid="{00000000-0005-0000-0000-000085010000}"/>
    <cellStyle name="style1411449802014" xfId="388" xr:uid="{00000000-0005-0000-0000-000086010000}"/>
    <cellStyle name="style1411449802039" xfId="389" xr:uid="{00000000-0005-0000-0000-000087010000}"/>
    <cellStyle name="style1411449802064" xfId="390" xr:uid="{00000000-0005-0000-0000-000088010000}"/>
    <cellStyle name="style1411449802092" xfId="391" xr:uid="{00000000-0005-0000-0000-000089010000}"/>
    <cellStyle name="style1411449802118" xfId="392" xr:uid="{00000000-0005-0000-0000-00008A010000}"/>
    <cellStyle name="style1411449802516" xfId="393" xr:uid="{00000000-0005-0000-0000-00008B010000}"/>
    <cellStyle name="style1411449802578" xfId="394" xr:uid="{00000000-0005-0000-0000-00008C010000}"/>
    <cellStyle name="style1411449802602" xfId="395" xr:uid="{00000000-0005-0000-0000-00008D010000}"/>
    <cellStyle name="style1411449802628" xfId="396" xr:uid="{00000000-0005-0000-0000-00008E010000}"/>
    <cellStyle name="style1411449802695" xfId="397" xr:uid="{00000000-0005-0000-0000-00008F010000}"/>
    <cellStyle name="style1411449802719" xfId="398" xr:uid="{00000000-0005-0000-0000-000090010000}"/>
    <cellStyle name="style1411449802744" xfId="399" xr:uid="{00000000-0005-0000-0000-000091010000}"/>
    <cellStyle name="style1411449802916" xfId="400" xr:uid="{00000000-0005-0000-0000-000092010000}"/>
    <cellStyle name="style1411449802935" xfId="401" xr:uid="{00000000-0005-0000-0000-000093010000}"/>
    <cellStyle name="style1411449802987" xfId="402" xr:uid="{00000000-0005-0000-0000-000094010000}"/>
    <cellStyle name="style1411449803130" xfId="403" xr:uid="{00000000-0005-0000-0000-000095010000}"/>
    <cellStyle name="style1411449803296" xfId="404" xr:uid="{00000000-0005-0000-0000-000096010000}"/>
    <cellStyle name="style1411449803317" xfId="405" xr:uid="{00000000-0005-0000-0000-000097010000}"/>
    <cellStyle name="style1411449803337" xfId="406" xr:uid="{00000000-0005-0000-0000-000098010000}"/>
    <cellStyle name="style1411449803356" xfId="407" xr:uid="{00000000-0005-0000-0000-000099010000}"/>
    <cellStyle name="style1411449803379" xfId="408" xr:uid="{00000000-0005-0000-0000-00009A010000}"/>
    <cellStyle name="style1411449803400" xfId="409" xr:uid="{00000000-0005-0000-0000-00009B010000}"/>
    <cellStyle name="style1411449803420" xfId="410" xr:uid="{00000000-0005-0000-0000-00009C010000}"/>
    <cellStyle name="style1411449803440" xfId="411" xr:uid="{00000000-0005-0000-0000-00009D010000}"/>
    <cellStyle name="style1411449803461" xfId="412" xr:uid="{00000000-0005-0000-0000-00009E010000}"/>
    <cellStyle name="style1411449803483" xfId="413" xr:uid="{00000000-0005-0000-0000-00009F010000}"/>
    <cellStyle name="style1411449803510" xfId="414" xr:uid="{00000000-0005-0000-0000-0000A0010000}"/>
    <cellStyle name="style1411449803534" xfId="415" xr:uid="{00000000-0005-0000-0000-0000A1010000}"/>
    <cellStyle name="style1411449803554" xfId="416" xr:uid="{00000000-0005-0000-0000-0000A2010000}"/>
    <cellStyle name="style1411449803577" xfId="417" xr:uid="{00000000-0005-0000-0000-0000A3010000}"/>
    <cellStyle name="style1411451081406" xfId="418" xr:uid="{00000000-0005-0000-0000-0000A4010000}"/>
    <cellStyle name="style1411451081449" xfId="419" xr:uid="{00000000-0005-0000-0000-0000A5010000}"/>
    <cellStyle name="style1411451081472" xfId="420" xr:uid="{00000000-0005-0000-0000-0000A6010000}"/>
    <cellStyle name="style1411451081497" xfId="421" xr:uid="{00000000-0005-0000-0000-0000A7010000}"/>
    <cellStyle name="style1411451081522" xfId="422" xr:uid="{00000000-0005-0000-0000-0000A8010000}"/>
    <cellStyle name="style1411451081547" xfId="423" xr:uid="{00000000-0005-0000-0000-0000A9010000}"/>
    <cellStyle name="style1411451081953" xfId="424" xr:uid="{00000000-0005-0000-0000-0000AA010000}"/>
    <cellStyle name="style1411451082017" xfId="425" xr:uid="{00000000-0005-0000-0000-0000AB010000}"/>
    <cellStyle name="style1411451082043" xfId="426" xr:uid="{00000000-0005-0000-0000-0000AC010000}"/>
    <cellStyle name="style1411451082068" xfId="427" xr:uid="{00000000-0005-0000-0000-0000AD010000}"/>
    <cellStyle name="style1411451082091" xfId="428" xr:uid="{00000000-0005-0000-0000-0000AE010000}"/>
    <cellStyle name="style1411451082115" xfId="429" xr:uid="{00000000-0005-0000-0000-0000AF010000}"/>
    <cellStyle name="style1411451082188" xfId="430" xr:uid="{00000000-0005-0000-0000-0000B0010000}"/>
    <cellStyle name="style1411451082364" xfId="431" xr:uid="{00000000-0005-0000-0000-0000B1010000}"/>
    <cellStyle name="style1411451082383" xfId="432" xr:uid="{00000000-0005-0000-0000-0000B2010000}"/>
    <cellStyle name="style1411451082433" xfId="433" xr:uid="{00000000-0005-0000-0000-0000B3010000}"/>
    <cellStyle name="style1411451082533" xfId="434" xr:uid="{00000000-0005-0000-0000-0000B4010000}"/>
    <cellStyle name="style1411451082735" xfId="435" xr:uid="{00000000-0005-0000-0000-0000B5010000}"/>
    <cellStyle name="style1411451082754" xfId="436" xr:uid="{00000000-0005-0000-0000-0000B6010000}"/>
    <cellStyle name="style1411451082774" xfId="437" xr:uid="{00000000-0005-0000-0000-0000B7010000}"/>
    <cellStyle name="style1411451082793" xfId="438" xr:uid="{00000000-0005-0000-0000-0000B8010000}"/>
    <cellStyle name="style1411451082814" xfId="439" xr:uid="{00000000-0005-0000-0000-0000B9010000}"/>
    <cellStyle name="style1411451082834" xfId="440" xr:uid="{00000000-0005-0000-0000-0000BA010000}"/>
    <cellStyle name="style1411451082853" xfId="441" xr:uid="{00000000-0005-0000-0000-0000BB010000}"/>
    <cellStyle name="style1411451082873" xfId="442" xr:uid="{00000000-0005-0000-0000-0000BC010000}"/>
    <cellStyle name="style1411451082893" xfId="443" xr:uid="{00000000-0005-0000-0000-0000BD010000}"/>
    <cellStyle name="style1411451082912" xfId="444" xr:uid="{00000000-0005-0000-0000-0000BE010000}"/>
    <cellStyle name="style1411451082933" xfId="445" xr:uid="{00000000-0005-0000-0000-0000BF010000}"/>
    <cellStyle name="style1411451082954" xfId="446" xr:uid="{00000000-0005-0000-0000-0000C0010000}"/>
    <cellStyle name="style1411451082974" xfId="447" xr:uid="{00000000-0005-0000-0000-0000C1010000}"/>
    <cellStyle name="style1411451082993" xfId="448" xr:uid="{00000000-0005-0000-0000-0000C2010000}"/>
    <cellStyle name="style1411451083012" xfId="449" xr:uid="{00000000-0005-0000-0000-0000C3010000}"/>
    <cellStyle name="style1411542382001" xfId="450" xr:uid="{00000000-0005-0000-0000-0000C4010000}"/>
    <cellStyle name="style1411542382059" xfId="451" xr:uid="{00000000-0005-0000-0000-0000C5010000}"/>
    <cellStyle name="style1411542382094" xfId="452" xr:uid="{00000000-0005-0000-0000-0000C6010000}"/>
    <cellStyle name="style1411542382123" xfId="453" xr:uid="{00000000-0005-0000-0000-0000C7010000}"/>
    <cellStyle name="style1411542382156" xfId="454" xr:uid="{00000000-0005-0000-0000-0000C8010000}"/>
    <cellStyle name="style1411542382190" xfId="455" xr:uid="{00000000-0005-0000-0000-0000C9010000}"/>
    <cellStyle name="style1411542382225" xfId="456" xr:uid="{00000000-0005-0000-0000-0000CA010000}"/>
    <cellStyle name="style1411542382311" xfId="457" xr:uid="{00000000-0005-0000-0000-0000CB010000}"/>
    <cellStyle name="style1411542382346" xfId="458" xr:uid="{00000000-0005-0000-0000-0000CC010000}"/>
    <cellStyle name="style1411542382378" xfId="459" xr:uid="{00000000-0005-0000-0000-0000CD010000}"/>
    <cellStyle name="style1411542382409" xfId="460" xr:uid="{00000000-0005-0000-0000-0000CE010000}"/>
    <cellStyle name="style1411542382440" xfId="461" xr:uid="{00000000-0005-0000-0000-0000CF010000}"/>
    <cellStyle name="style1411542382466" xfId="462" xr:uid="{00000000-0005-0000-0000-0000D0010000}"/>
    <cellStyle name="style1411542382491" xfId="463" xr:uid="{00000000-0005-0000-0000-0000D1010000}"/>
    <cellStyle name="style1411542382523" xfId="464" xr:uid="{00000000-0005-0000-0000-0000D2010000}"/>
    <cellStyle name="style1411542382556" xfId="465" xr:uid="{00000000-0005-0000-0000-0000D3010000}"/>
    <cellStyle name="style1411542382585" xfId="466" xr:uid="{00000000-0005-0000-0000-0000D4010000}"/>
    <cellStyle name="style1411542382613" xfId="467" xr:uid="{00000000-0005-0000-0000-0000D5010000}"/>
    <cellStyle name="style1411542382701" xfId="468" xr:uid="{00000000-0005-0000-0000-0000D6010000}"/>
    <cellStyle name="style1411542382751" xfId="469" xr:uid="{00000000-0005-0000-0000-0000D7010000}"/>
    <cellStyle name="style1411542382774" xfId="470" xr:uid="{00000000-0005-0000-0000-0000D8010000}"/>
    <cellStyle name="style1411542382797" xfId="471" xr:uid="{00000000-0005-0000-0000-0000D9010000}"/>
    <cellStyle name="style1411542382821" xfId="472" xr:uid="{00000000-0005-0000-0000-0000DA010000}"/>
    <cellStyle name="style1411542382844" xfId="473" xr:uid="{00000000-0005-0000-0000-0000DB010000}"/>
    <cellStyle name="style1411542382872" xfId="474" xr:uid="{00000000-0005-0000-0000-0000DC010000}"/>
    <cellStyle name="style1411542382898" xfId="475" xr:uid="{00000000-0005-0000-0000-0000DD010000}"/>
    <cellStyle name="style1411542382921" xfId="476" xr:uid="{00000000-0005-0000-0000-0000DE010000}"/>
    <cellStyle name="style1411542382949" xfId="477" xr:uid="{00000000-0005-0000-0000-0000DF010000}"/>
    <cellStyle name="style1411542382977" xfId="478" xr:uid="{00000000-0005-0000-0000-0000E0010000}"/>
    <cellStyle name="style1411542383005" xfId="479" xr:uid="{00000000-0005-0000-0000-0000E1010000}"/>
    <cellStyle name="style1411542383036" xfId="480" xr:uid="{00000000-0005-0000-0000-0000E2010000}"/>
    <cellStyle name="style1411542383066" xfId="481" xr:uid="{00000000-0005-0000-0000-0000E3010000}"/>
    <cellStyle name="style1411542383094" xfId="482" xr:uid="{00000000-0005-0000-0000-0000E4010000}"/>
    <cellStyle name="style1411542383116" xfId="483" xr:uid="{00000000-0005-0000-0000-0000E5010000}"/>
    <cellStyle name="style1411542383137" xfId="484" xr:uid="{00000000-0005-0000-0000-0000E6010000}"/>
    <cellStyle name="style1411542383160" xfId="485" xr:uid="{00000000-0005-0000-0000-0000E7010000}"/>
    <cellStyle name="style1411542383184" xfId="486" xr:uid="{00000000-0005-0000-0000-0000E8010000}"/>
    <cellStyle name="style1411542383249" xfId="487" xr:uid="{00000000-0005-0000-0000-0000E9010000}"/>
    <cellStyle name="style1411542383276" xfId="488" xr:uid="{00000000-0005-0000-0000-0000EA010000}"/>
    <cellStyle name="style1411542383303" xfId="489" xr:uid="{00000000-0005-0000-0000-0000EB010000}"/>
    <cellStyle name="style1411542383332" xfId="490" xr:uid="{00000000-0005-0000-0000-0000EC010000}"/>
    <cellStyle name="style1411542383355" xfId="491" xr:uid="{00000000-0005-0000-0000-0000ED010000}"/>
    <cellStyle name="style1411542383382" xfId="492" xr:uid="{00000000-0005-0000-0000-0000EE010000}"/>
    <cellStyle name="style1411542383409" xfId="493" xr:uid="{00000000-0005-0000-0000-0000EF010000}"/>
    <cellStyle name="style1411542383430" xfId="494" xr:uid="{00000000-0005-0000-0000-0000F0010000}"/>
    <cellStyle name="style1411542383457" xfId="495" xr:uid="{00000000-0005-0000-0000-0000F1010000}"/>
    <cellStyle name="style1411542383483" xfId="496" xr:uid="{00000000-0005-0000-0000-0000F2010000}"/>
    <cellStyle name="style1411542383510" xfId="497" xr:uid="{00000000-0005-0000-0000-0000F3010000}"/>
    <cellStyle name="style1411542383530" xfId="498" xr:uid="{00000000-0005-0000-0000-0000F4010000}"/>
    <cellStyle name="style1411542383552" xfId="499" xr:uid="{00000000-0005-0000-0000-0000F5010000}"/>
    <cellStyle name="style1411542383579" xfId="500" xr:uid="{00000000-0005-0000-0000-0000F6010000}"/>
    <cellStyle name="style1411542383606" xfId="501" xr:uid="{00000000-0005-0000-0000-0000F7010000}"/>
    <cellStyle name="style1411542383632" xfId="502" xr:uid="{00000000-0005-0000-0000-0000F8010000}"/>
    <cellStyle name="style1411542383654" xfId="503" xr:uid="{00000000-0005-0000-0000-0000F9010000}"/>
    <cellStyle name="style1411542383684" xfId="504" xr:uid="{00000000-0005-0000-0000-0000FA010000}"/>
    <cellStyle name="style1411542383710" xfId="505" xr:uid="{00000000-0005-0000-0000-0000FB010000}"/>
    <cellStyle name="style1411542383732" xfId="506" xr:uid="{00000000-0005-0000-0000-0000FC010000}"/>
    <cellStyle name="style1411542383756" xfId="507" xr:uid="{00000000-0005-0000-0000-0000FD010000}"/>
    <cellStyle name="style1411542383790" xfId="508" xr:uid="{00000000-0005-0000-0000-0000FE010000}"/>
    <cellStyle name="style1411542383813" xfId="509" xr:uid="{00000000-0005-0000-0000-0000FF010000}"/>
    <cellStyle name="style1411542383835" xfId="510" xr:uid="{00000000-0005-0000-0000-000000020000}"/>
    <cellStyle name="style1411542383858" xfId="511" xr:uid="{00000000-0005-0000-0000-000001020000}"/>
    <cellStyle name="style1411542383881" xfId="512" xr:uid="{00000000-0005-0000-0000-000002020000}"/>
    <cellStyle name="style1411542383904" xfId="513" xr:uid="{00000000-0005-0000-0000-000003020000}"/>
    <cellStyle name="style1411542383967" xfId="514" xr:uid="{00000000-0005-0000-0000-000004020000}"/>
    <cellStyle name="style1411542383989" xfId="515" xr:uid="{00000000-0005-0000-0000-000005020000}"/>
    <cellStyle name="style1411542384009" xfId="516" xr:uid="{00000000-0005-0000-0000-000006020000}"/>
    <cellStyle name="style1411542384030" xfId="517" xr:uid="{00000000-0005-0000-0000-000007020000}"/>
    <cellStyle name="style1411542384052" xfId="518" xr:uid="{00000000-0005-0000-0000-000008020000}"/>
    <cellStyle name="style1411542384115" xfId="519" xr:uid="{00000000-0005-0000-0000-000009020000}"/>
    <cellStyle name="style1411542384148" xfId="520" xr:uid="{00000000-0005-0000-0000-00000A020000}"/>
    <cellStyle name="style1411542384169" xfId="521" xr:uid="{00000000-0005-0000-0000-00000B020000}"/>
    <cellStyle name="style1411542384188" xfId="522" xr:uid="{00000000-0005-0000-0000-00000C020000}"/>
    <cellStyle name="style1411542384208" xfId="523" xr:uid="{00000000-0005-0000-0000-00000D020000}"/>
    <cellStyle name="style1411542384227" xfId="524" xr:uid="{00000000-0005-0000-0000-00000E020000}"/>
    <cellStyle name="style1411542384246" xfId="525" xr:uid="{00000000-0005-0000-0000-00000F020000}"/>
    <cellStyle name="style1411542384273" xfId="526" xr:uid="{00000000-0005-0000-0000-000010020000}"/>
    <cellStyle name="style1411542384293" xfId="527" xr:uid="{00000000-0005-0000-0000-000011020000}"/>
  </cellStyles>
  <dxfs count="0"/>
  <tableStyles count="0" defaultTableStyle="TableStyleMedium2" defaultPivotStyle="PivotStyleMedium9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dhra%20Pradesh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VA_cur"/>
      <sheetName val="GSVA_const"/>
      <sheetName val="NSVA_cur"/>
      <sheetName val="NSVA_const"/>
    </sheetNames>
    <sheetDataSet>
      <sheetData sheetId="0">
        <row r="3">
          <cell r="I3" t="str">
            <v>As on 01.08.2024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S39"/>
  <sheetViews>
    <sheetView tabSelected="1" topLeftCell="G15" zoomScale="68" zoomScaleNormal="68" zoomScaleSheetLayoutView="100" workbookViewId="0">
      <selection activeCell="Q24" sqref="Q24"/>
    </sheetView>
  </sheetViews>
  <sheetFormatPr defaultColWidth="8.85546875" defaultRowHeight="15" x14ac:dyDescent="0.25"/>
  <cols>
    <col min="1" max="1" width="11" style="2" customWidth="1"/>
    <col min="2" max="2" width="44" style="2" customWidth="1"/>
    <col min="3" max="6" width="14.28515625" style="2" customWidth="1"/>
    <col min="7" max="15" width="14.28515625" style="1" customWidth="1"/>
    <col min="16" max="38" width="9.140625" style="2" customWidth="1"/>
    <col min="39" max="39" width="12.42578125" style="2" customWidth="1"/>
    <col min="40" max="61" width="9.140625" style="2" customWidth="1"/>
    <col min="62" max="62" width="12.140625" style="2" customWidth="1"/>
    <col min="63" max="66" width="9.140625" style="2" customWidth="1"/>
    <col min="67" max="71" width="9.140625" style="2" hidden="1" customWidth="1"/>
    <col min="72" max="72" width="9.140625" style="2" customWidth="1"/>
    <col min="73" max="77" width="9.140625" style="2" hidden="1" customWidth="1"/>
    <col min="78" max="78" width="9.140625" style="2" customWidth="1"/>
    <col min="79" max="83" width="9.140625" style="2" hidden="1" customWidth="1"/>
    <col min="84" max="84" width="9.140625" style="2" customWidth="1"/>
    <col min="85" max="89" width="9.140625" style="2" hidden="1" customWidth="1"/>
    <col min="90" max="90" width="9.140625" style="2" customWidth="1"/>
    <col min="91" max="95" width="9.140625" style="2" hidden="1" customWidth="1"/>
    <col min="96" max="96" width="9.140625" style="1" customWidth="1"/>
    <col min="97" max="101" width="9.140625" style="1" hidden="1" customWidth="1"/>
    <col min="102" max="102" width="9.140625" style="1" customWidth="1"/>
    <col min="103" max="107" width="9.140625" style="1" hidden="1" customWidth="1"/>
    <col min="108" max="108" width="9.140625" style="1" customWidth="1"/>
    <col min="109" max="113" width="9.140625" style="1" hidden="1" customWidth="1"/>
    <col min="114" max="114" width="9.140625" style="1" customWidth="1"/>
    <col min="115" max="144" width="9.140625" style="2" customWidth="1"/>
    <col min="145" max="145" width="9.140625" style="2" hidden="1" customWidth="1"/>
    <col min="146" max="153" width="9.140625" style="2" customWidth="1"/>
    <col min="154" max="154" width="9.140625" style="2" hidden="1" customWidth="1"/>
    <col min="155" max="159" width="9.140625" style="2" customWidth="1"/>
    <col min="160" max="160" width="9.140625" style="2" hidden="1" customWidth="1"/>
    <col min="161" max="170" width="9.140625" style="2" customWidth="1"/>
    <col min="171" max="174" width="8.85546875" style="2"/>
    <col min="175" max="175" width="12.7109375" style="2" bestFit="1" customWidth="1"/>
    <col min="176" max="16384" width="8.85546875" style="2"/>
  </cols>
  <sheetData>
    <row r="1" spans="1:175" ht="18.75" x14ac:dyDescent="0.3">
      <c r="A1" s="2" t="s">
        <v>53</v>
      </c>
      <c r="B1" s="7" t="s">
        <v>66</v>
      </c>
    </row>
    <row r="2" spans="1:175" ht="15.75" x14ac:dyDescent="0.25">
      <c r="A2" s="8" t="s">
        <v>48</v>
      </c>
      <c r="I2" s="1" t="str">
        <f>[1]GSVA_cur!$I$3</f>
        <v>As on 01.08.2024</v>
      </c>
    </row>
    <row r="3" spans="1:175" ht="15.75" x14ac:dyDescent="0.25">
      <c r="A3" s="8"/>
    </row>
    <row r="4" spans="1:175" ht="15.75" x14ac:dyDescent="0.25">
      <c r="A4" s="8"/>
      <c r="E4" s="9"/>
      <c r="F4" s="9" t="s">
        <v>57</v>
      </c>
    </row>
    <row r="5" spans="1:175" ht="15.75" x14ac:dyDescent="0.25">
      <c r="A5" s="10" t="s">
        <v>0</v>
      </c>
      <c r="B5" s="11" t="s">
        <v>1</v>
      </c>
      <c r="C5" s="2" t="s">
        <v>21</v>
      </c>
      <c r="D5" s="2" t="s">
        <v>22</v>
      </c>
      <c r="E5" s="2" t="s">
        <v>23</v>
      </c>
      <c r="F5" s="2" t="s">
        <v>56</v>
      </c>
      <c r="G5" s="1" t="s">
        <v>65</v>
      </c>
      <c r="H5" s="1" t="s">
        <v>67</v>
      </c>
      <c r="I5" s="1" t="s">
        <v>68</v>
      </c>
      <c r="J5" s="1" t="s">
        <v>69</v>
      </c>
      <c r="K5" s="1" t="s">
        <v>70</v>
      </c>
      <c r="L5" s="1" t="s">
        <v>71</v>
      </c>
      <c r="M5" s="1" t="s">
        <v>72</v>
      </c>
      <c r="N5" s="1" t="s">
        <v>73</v>
      </c>
      <c r="O5" s="1" t="s">
        <v>74</v>
      </c>
    </row>
    <row r="6" spans="1:175" s="23" customFormat="1" ht="15.75" x14ac:dyDescent="0.25">
      <c r="A6" s="21" t="s">
        <v>26</v>
      </c>
      <c r="B6" s="22" t="s">
        <v>2</v>
      </c>
      <c r="C6" s="20">
        <f>SUM(C7:C10)</f>
        <v>4837593.557436089</v>
      </c>
      <c r="D6" s="20">
        <f t="shared" ref="D6:E6" si="0">SUM(D7:D10)</f>
        <v>5036408.5546619827</v>
      </c>
      <c r="E6" s="20">
        <f t="shared" si="0"/>
        <v>5501260.9948549438</v>
      </c>
      <c r="F6" s="20">
        <f t="shared" ref="F6:M6" si="1">SUM(F7:F10)</f>
        <v>6093554.0957982261</v>
      </c>
      <c r="G6" s="20">
        <f t="shared" si="1"/>
        <v>6399310.0162388263</v>
      </c>
      <c r="H6" s="20">
        <f t="shared" si="1"/>
        <v>6920980.0379860029</v>
      </c>
      <c r="I6" s="20">
        <f t="shared" si="1"/>
        <v>7476016.8599365735</v>
      </c>
      <c r="J6" s="20">
        <f t="shared" si="1"/>
        <v>7766775.1278045829</v>
      </c>
      <c r="K6" s="20">
        <f t="shared" si="1"/>
        <v>8152343.1440084372</v>
      </c>
      <c r="L6" s="20">
        <f t="shared" si="1"/>
        <v>8574902.6027760245</v>
      </c>
      <c r="M6" s="20">
        <f t="shared" si="1"/>
        <v>8937893.8469553255</v>
      </c>
      <c r="N6" s="20">
        <f t="shared" ref="N6:O6" si="2">SUM(N7:N10)</f>
        <v>9355283.8485179506</v>
      </c>
      <c r="O6" s="20">
        <f t="shared" si="2"/>
        <v>9879944.8068581298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S6" s="24"/>
    </row>
    <row r="7" spans="1:175" ht="15.75" x14ac:dyDescent="0.25">
      <c r="A7" s="14">
        <v>1.1000000000000001</v>
      </c>
      <c r="B7" s="15" t="s">
        <v>59</v>
      </c>
      <c r="C7" s="4">
        <v>2904593.3658975204</v>
      </c>
      <c r="D7" s="4">
        <v>2640014.7312028334</v>
      </c>
      <c r="E7" s="4">
        <v>2837347.3139407421</v>
      </c>
      <c r="F7" s="4">
        <v>3048090.9047906441</v>
      </c>
      <c r="G7" s="4">
        <v>2617784.0350625413</v>
      </c>
      <c r="H7" s="4">
        <v>2917374</v>
      </c>
      <c r="I7" s="4">
        <v>3199377.8914859626</v>
      </c>
      <c r="J7" s="4">
        <v>3018555.5755349379</v>
      </c>
      <c r="K7" s="4">
        <v>3128046.643388242</v>
      </c>
      <c r="L7" s="4">
        <v>3298557.2673894241</v>
      </c>
      <c r="M7" s="4">
        <v>3515986.6682124138</v>
      </c>
      <c r="N7" s="4">
        <v>3796494.4426732399</v>
      </c>
      <c r="O7" s="4">
        <v>3954062.9929559999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1"/>
      <c r="FQ7" s="1"/>
      <c r="FR7" s="1"/>
    </row>
    <row r="8" spans="1:175" ht="15.75" x14ac:dyDescent="0.25">
      <c r="A8" s="14">
        <v>1.2</v>
      </c>
      <c r="B8" s="15" t="s">
        <v>60</v>
      </c>
      <c r="C8" s="4">
        <v>1125351.1906918595</v>
      </c>
      <c r="D8" s="4">
        <v>1411392.551489722</v>
      </c>
      <c r="E8" s="4">
        <v>1548294.396110941</v>
      </c>
      <c r="F8" s="4">
        <v>1686130.9688710272</v>
      </c>
      <c r="G8" s="4">
        <v>1857357.8433648252</v>
      </c>
      <c r="H8" s="4">
        <v>1933214</v>
      </c>
      <c r="I8" s="4">
        <v>2163987.5777252861</v>
      </c>
      <c r="J8" s="4">
        <v>2265784.2697467366</v>
      </c>
      <c r="K8" s="4">
        <v>2435453.9631767552</v>
      </c>
      <c r="L8" s="4">
        <v>2604303.7073345082</v>
      </c>
      <c r="M8" s="4">
        <v>2622371.6144030257</v>
      </c>
      <c r="N8" s="4">
        <v>2526353.6188549204</v>
      </c>
      <c r="O8" s="4">
        <v>2762961.0942318197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1"/>
      <c r="FQ8" s="1"/>
      <c r="FR8" s="1"/>
    </row>
    <row r="9" spans="1:175" ht="15.75" x14ac:dyDescent="0.25">
      <c r="A9" s="14">
        <v>1.3</v>
      </c>
      <c r="B9" s="15" t="s">
        <v>61</v>
      </c>
      <c r="C9" s="4">
        <v>430286.19107655704</v>
      </c>
      <c r="D9" s="4">
        <v>469818.68595273269</v>
      </c>
      <c r="E9" s="4">
        <v>492781.867775861</v>
      </c>
      <c r="F9" s="4">
        <v>655012.74365880212</v>
      </c>
      <c r="G9" s="4">
        <v>1089809.1378114598</v>
      </c>
      <c r="H9" s="4">
        <v>1096968</v>
      </c>
      <c r="I9" s="4">
        <v>993607.39072532509</v>
      </c>
      <c r="J9" s="4">
        <v>1335104.3498238199</v>
      </c>
      <c r="K9" s="4">
        <v>1531564.7388654398</v>
      </c>
      <c r="L9" s="4">
        <v>1604809.0395048968</v>
      </c>
      <c r="M9" s="4">
        <v>1375604.0544255406</v>
      </c>
      <c r="N9" s="4">
        <v>1421171.5271021554</v>
      </c>
      <c r="O9" s="4">
        <v>1614722.1629993301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1"/>
      <c r="FQ9" s="1"/>
      <c r="FR9" s="1"/>
    </row>
    <row r="10" spans="1:175" ht="15.75" x14ac:dyDescent="0.25">
      <c r="A10" s="14">
        <v>1.4</v>
      </c>
      <c r="B10" s="15" t="s">
        <v>62</v>
      </c>
      <c r="C10" s="4">
        <v>377362.80977015157</v>
      </c>
      <c r="D10" s="4">
        <v>515182.58601669472</v>
      </c>
      <c r="E10" s="4">
        <v>622837.41702740011</v>
      </c>
      <c r="F10" s="4">
        <v>704319.47847775312</v>
      </c>
      <c r="G10" s="4">
        <v>834359</v>
      </c>
      <c r="H10" s="4">
        <v>973424.03798600251</v>
      </c>
      <c r="I10" s="4">
        <v>1119044</v>
      </c>
      <c r="J10" s="4">
        <v>1147330.9326990875</v>
      </c>
      <c r="K10" s="4">
        <v>1057277.7985780002</v>
      </c>
      <c r="L10" s="4">
        <v>1067232.5885471953</v>
      </c>
      <c r="M10" s="4">
        <v>1423931.5099143444</v>
      </c>
      <c r="N10" s="4">
        <v>1611264.259887635</v>
      </c>
      <c r="O10" s="4">
        <v>1548198.5566709801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1"/>
      <c r="FQ10" s="1"/>
      <c r="FR10" s="1"/>
    </row>
    <row r="11" spans="1:175" ht="15.75" x14ac:dyDescent="0.25">
      <c r="A11" s="16" t="s">
        <v>31</v>
      </c>
      <c r="B11" s="15" t="s">
        <v>3</v>
      </c>
      <c r="C11" s="4">
        <v>272483.20135236508</v>
      </c>
      <c r="D11" s="4">
        <v>267682.53890123434</v>
      </c>
      <c r="E11" s="4">
        <v>401835.51950063615</v>
      </c>
      <c r="F11" s="4">
        <v>645947.76981107204</v>
      </c>
      <c r="G11" s="4">
        <v>207373</v>
      </c>
      <c r="H11" s="4">
        <v>301386</v>
      </c>
      <c r="I11" s="4">
        <v>390621.76771826571</v>
      </c>
      <c r="J11" s="4">
        <v>322753.05753098172</v>
      </c>
      <c r="K11" s="4">
        <v>241090.74150615928</v>
      </c>
      <c r="L11" s="4">
        <v>242630</v>
      </c>
      <c r="M11" s="4">
        <v>278911.64537361043</v>
      </c>
      <c r="N11" s="4">
        <v>328146.90793403197</v>
      </c>
      <c r="O11" s="4">
        <v>345146.70608103898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1"/>
      <c r="FQ11" s="1"/>
      <c r="FR11" s="1"/>
    </row>
    <row r="12" spans="1:175" s="24" customFormat="1" ht="15.75" x14ac:dyDescent="0.25">
      <c r="A12" s="25"/>
      <c r="B12" s="26" t="s">
        <v>28</v>
      </c>
      <c r="C12" s="27">
        <f>C6+C11</f>
        <v>5110076.7587884543</v>
      </c>
      <c r="D12" s="27">
        <f t="shared" ref="D12:E12" si="3">D6+D11</f>
        <v>5304091.0935632167</v>
      </c>
      <c r="E12" s="27">
        <f t="shared" si="3"/>
        <v>5903096.5143555803</v>
      </c>
      <c r="F12" s="27">
        <f t="shared" ref="F12:M12" si="4">F6+F11</f>
        <v>6739501.8656092985</v>
      </c>
      <c r="G12" s="27">
        <f t="shared" si="4"/>
        <v>6606683.0162388263</v>
      </c>
      <c r="H12" s="27">
        <f t="shared" si="4"/>
        <v>7222366.0379860029</v>
      </c>
      <c r="I12" s="27">
        <f t="shared" si="4"/>
        <v>7866638.6276548393</v>
      </c>
      <c r="J12" s="27">
        <f t="shared" si="4"/>
        <v>8089528.1853355644</v>
      </c>
      <c r="K12" s="27">
        <f t="shared" si="4"/>
        <v>8393433.8855145965</v>
      </c>
      <c r="L12" s="27">
        <f t="shared" si="4"/>
        <v>8817532.6027760245</v>
      </c>
      <c r="M12" s="27">
        <f t="shared" si="4"/>
        <v>9216805.4923289362</v>
      </c>
      <c r="N12" s="27">
        <f t="shared" ref="N12:O12" si="5">N6+N11</f>
        <v>9683430.756451983</v>
      </c>
      <c r="O12" s="27">
        <f t="shared" si="5"/>
        <v>10225091.512939168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3"/>
      <c r="FQ12" s="23"/>
      <c r="FR12" s="23"/>
    </row>
    <row r="13" spans="1:175" s="1" customFormat="1" ht="15.75" x14ac:dyDescent="0.25">
      <c r="A13" s="12" t="s">
        <v>32</v>
      </c>
      <c r="B13" s="13" t="s">
        <v>4</v>
      </c>
      <c r="C13" s="3">
        <v>3420403.5387228979</v>
      </c>
      <c r="D13" s="3">
        <v>4054145.1367559633</v>
      </c>
      <c r="E13" s="3">
        <v>4069128.950495786</v>
      </c>
      <c r="F13" s="3">
        <v>4295380.5965999998</v>
      </c>
      <c r="G13" s="3">
        <v>5161951.8106351895</v>
      </c>
      <c r="H13" s="3">
        <v>6200810.9216455305</v>
      </c>
      <c r="I13" s="3">
        <v>6815443.9947392931</v>
      </c>
      <c r="J13" s="3">
        <v>6756751.3865623465</v>
      </c>
      <c r="K13" s="3">
        <v>6738146.4734105216</v>
      </c>
      <c r="L13" s="3">
        <v>6712507.0046495199</v>
      </c>
      <c r="M13" s="3">
        <v>7543048.5275803404</v>
      </c>
      <c r="N13" s="3">
        <v>7669133.7567015411</v>
      </c>
      <c r="O13" s="3">
        <v>8097125.7842803877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S13" s="2"/>
    </row>
    <row r="14" spans="1:175" ht="30" x14ac:dyDescent="0.25">
      <c r="A14" s="16" t="s">
        <v>33</v>
      </c>
      <c r="B14" s="15" t="s">
        <v>5</v>
      </c>
      <c r="C14" s="4">
        <v>467897.98699940188</v>
      </c>
      <c r="D14" s="4">
        <v>538744.55061341065</v>
      </c>
      <c r="E14" s="4">
        <v>570824.20418471599</v>
      </c>
      <c r="F14" s="4">
        <v>490186.04263222392</v>
      </c>
      <c r="G14" s="4">
        <v>609792.2695699241</v>
      </c>
      <c r="H14" s="4">
        <v>576841.64938488812</v>
      </c>
      <c r="I14" s="4">
        <v>777004.17664400383</v>
      </c>
      <c r="J14" s="4">
        <v>959636.22668993403</v>
      </c>
      <c r="K14" s="4">
        <v>1060464.5482603265</v>
      </c>
      <c r="L14" s="4">
        <v>1146647.0540550449</v>
      </c>
      <c r="M14" s="4">
        <v>1363850.4339967191</v>
      </c>
      <c r="N14" s="4">
        <v>1294072.5485066299</v>
      </c>
      <c r="O14" s="4">
        <v>1424862.7701236072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3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3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3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1"/>
      <c r="FQ14" s="1"/>
      <c r="FR14" s="1"/>
    </row>
    <row r="15" spans="1:175" ht="15.75" x14ac:dyDescent="0.25">
      <c r="A15" s="16" t="s">
        <v>34</v>
      </c>
      <c r="B15" s="15" t="s">
        <v>6</v>
      </c>
      <c r="C15" s="5">
        <v>5308793.6540133515</v>
      </c>
      <c r="D15" s="5">
        <v>5544176.7973459838</v>
      </c>
      <c r="E15" s="5">
        <v>6436556.4393869229</v>
      </c>
      <c r="F15" s="5">
        <v>7013905.6487827366</v>
      </c>
      <c r="G15" s="5">
        <v>7028829</v>
      </c>
      <c r="H15" s="5">
        <v>7667316</v>
      </c>
      <c r="I15" s="5">
        <v>8310947.0767526692</v>
      </c>
      <c r="J15" s="5">
        <v>9291793.8582509309</v>
      </c>
      <c r="K15" s="5">
        <v>9217355.730224954</v>
      </c>
      <c r="L15" s="5">
        <v>9035214.7163405847</v>
      </c>
      <c r="M15" s="5">
        <v>11790673.798754085</v>
      </c>
      <c r="N15" s="5">
        <v>13224730.357938956</v>
      </c>
      <c r="O15" s="5">
        <v>14642086.848928209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3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3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3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1"/>
      <c r="FQ15" s="1"/>
      <c r="FR15" s="1"/>
    </row>
    <row r="16" spans="1:175" s="24" customFormat="1" ht="15.75" x14ac:dyDescent="0.25">
      <c r="A16" s="25"/>
      <c r="B16" s="26" t="s">
        <v>29</v>
      </c>
      <c r="C16" s="27">
        <f>+C13+C14+C15</f>
        <v>9197095.1797356512</v>
      </c>
      <c r="D16" s="27">
        <f t="shared" ref="D16:E16" si="6">+D13+D14+D15</f>
        <v>10137066.484715357</v>
      </c>
      <c r="E16" s="27">
        <f t="shared" si="6"/>
        <v>11076509.594067425</v>
      </c>
      <c r="F16" s="27">
        <f t="shared" ref="F16:M16" si="7">+F13+F14+F15</f>
        <v>11799472.28801496</v>
      </c>
      <c r="G16" s="27">
        <f t="shared" si="7"/>
        <v>12800573.080205113</v>
      </c>
      <c r="H16" s="27">
        <f t="shared" si="7"/>
        <v>14444968.571030419</v>
      </c>
      <c r="I16" s="27">
        <f t="shared" si="7"/>
        <v>15903395.248135965</v>
      </c>
      <c r="J16" s="27">
        <f t="shared" si="7"/>
        <v>17008181.471503213</v>
      </c>
      <c r="K16" s="27">
        <f t="shared" si="7"/>
        <v>17015966.7518958</v>
      </c>
      <c r="L16" s="27">
        <f t="shared" si="7"/>
        <v>16894368.775045149</v>
      </c>
      <c r="M16" s="27">
        <f t="shared" si="7"/>
        <v>20697572.760331146</v>
      </c>
      <c r="N16" s="27">
        <f t="shared" ref="N16:O16" si="8">+N13+N14+N15</f>
        <v>22187936.663147129</v>
      </c>
      <c r="O16" s="27">
        <f t="shared" si="8"/>
        <v>24164075.403332204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0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0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0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3"/>
      <c r="FQ16" s="23"/>
      <c r="FR16" s="23"/>
    </row>
    <row r="17" spans="1:175" s="23" customFormat="1" ht="15.75" x14ac:dyDescent="0.25">
      <c r="A17" s="21" t="s">
        <v>35</v>
      </c>
      <c r="B17" s="22" t="s">
        <v>7</v>
      </c>
      <c r="C17" s="20">
        <f>C18+C19</f>
        <v>5321692</v>
      </c>
      <c r="D17" s="20">
        <f t="shared" ref="D17:E17" si="9">D18+D19</f>
        <v>6502369</v>
      </c>
      <c r="E17" s="20">
        <f t="shared" si="9"/>
        <v>7368354.6537317866</v>
      </c>
      <c r="F17" s="20">
        <f t="shared" ref="F17:K17" si="10">F18+F19</f>
        <v>8399611.625298338</v>
      </c>
      <c r="G17" s="20">
        <f t="shared" si="10"/>
        <v>9410509.739069432</v>
      </c>
      <c r="H17" s="20">
        <f t="shared" si="10"/>
        <v>10329662.9</v>
      </c>
      <c r="I17" s="20">
        <f t="shared" si="10"/>
        <v>11943171.4878</v>
      </c>
      <c r="J17" s="20">
        <f t="shared" si="10"/>
        <v>13969141.053352276</v>
      </c>
      <c r="K17" s="20">
        <f t="shared" si="10"/>
        <v>15210847.706757067</v>
      </c>
      <c r="L17" s="20">
        <f t="shared" ref="L17:M17" si="11">L18+L19</f>
        <v>11816394.698970845</v>
      </c>
      <c r="M17" s="20">
        <f t="shared" si="11"/>
        <v>14936081.230835121</v>
      </c>
      <c r="N17" s="20">
        <f t="shared" ref="N17:O17" si="12">N18+N19</f>
        <v>18661151.826589104</v>
      </c>
      <c r="O17" s="20">
        <f t="shared" si="12"/>
        <v>22637516.498001873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S17" s="24"/>
    </row>
    <row r="18" spans="1:175" ht="15.75" x14ac:dyDescent="0.25">
      <c r="A18" s="14">
        <v>6.1</v>
      </c>
      <c r="B18" s="15" t="s">
        <v>8</v>
      </c>
      <c r="C18" s="5">
        <v>4732163</v>
      </c>
      <c r="D18" s="5">
        <v>5849587</v>
      </c>
      <c r="E18" s="5">
        <v>6657208.7737480002</v>
      </c>
      <c r="F18" s="5">
        <v>7656876.7040436072</v>
      </c>
      <c r="G18" s="5">
        <v>8600466.5617181994</v>
      </c>
      <c r="H18" s="5">
        <v>9394721.9000000004</v>
      </c>
      <c r="I18" s="5">
        <v>10911627.4878</v>
      </c>
      <c r="J18" s="5">
        <v>12846878.936718753</v>
      </c>
      <c r="K18" s="5">
        <v>13966301.850380527</v>
      </c>
      <c r="L18" s="5">
        <v>11235590.884427899</v>
      </c>
      <c r="M18" s="5">
        <v>14041908.751940696</v>
      </c>
      <c r="N18" s="5">
        <v>17118789.414216772</v>
      </c>
      <c r="O18" s="5">
        <v>20739677.093821499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1"/>
      <c r="FQ18" s="1"/>
      <c r="FR18" s="1"/>
    </row>
    <row r="19" spans="1:175" ht="15.75" x14ac:dyDescent="0.25">
      <c r="A19" s="14">
        <v>6.2</v>
      </c>
      <c r="B19" s="15" t="s">
        <v>9</v>
      </c>
      <c r="C19" s="4">
        <v>589529</v>
      </c>
      <c r="D19" s="4">
        <v>652782</v>
      </c>
      <c r="E19" s="4">
        <v>711145.87998378638</v>
      </c>
      <c r="F19" s="4">
        <v>742734.92125473125</v>
      </c>
      <c r="G19" s="4">
        <v>810043.17735123343</v>
      </c>
      <c r="H19" s="4">
        <v>934941</v>
      </c>
      <c r="I19" s="4">
        <v>1031544</v>
      </c>
      <c r="J19" s="4">
        <v>1122262.1166335237</v>
      </c>
      <c r="K19" s="4">
        <v>1244545.8563765397</v>
      </c>
      <c r="L19" s="4">
        <v>580803.81454294501</v>
      </c>
      <c r="M19" s="4">
        <v>894172.47889442462</v>
      </c>
      <c r="N19" s="4">
        <v>1542362.4123723316</v>
      </c>
      <c r="O19" s="4">
        <v>1897839.4041803733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1"/>
      <c r="FQ19" s="1"/>
      <c r="FR19" s="1"/>
    </row>
    <row r="20" spans="1:175" s="23" customFormat="1" ht="30" x14ac:dyDescent="0.25">
      <c r="A20" s="31" t="s">
        <v>36</v>
      </c>
      <c r="B20" s="32" t="s">
        <v>10</v>
      </c>
      <c r="C20" s="20">
        <f>SUM(C21:C27)</f>
        <v>2797969.0205678376</v>
      </c>
      <c r="D20" s="20">
        <f t="shared" ref="D20:E20" si="13">SUM(D21:D27)</f>
        <v>3110217.0202982472</v>
      </c>
      <c r="E20" s="20">
        <f t="shared" si="13"/>
        <v>3608615.1169770863</v>
      </c>
      <c r="F20" s="20">
        <f t="shared" ref="F20:M20" si="14">SUM(F21:F27)</f>
        <v>3890330.4752606302</v>
      </c>
      <c r="G20" s="20">
        <f t="shared" si="14"/>
        <v>4137765.0324344002</v>
      </c>
      <c r="H20" s="20">
        <f t="shared" si="14"/>
        <v>4397273.0895999996</v>
      </c>
      <c r="I20" s="20">
        <f t="shared" si="14"/>
        <v>4444449.8423999995</v>
      </c>
      <c r="J20" s="20">
        <f t="shared" si="14"/>
        <v>4735034.6749144318</v>
      </c>
      <c r="K20" s="20">
        <f t="shared" si="14"/>
        <v>5003562.9927332047</v>
      </c>
      <c r="L20" s="20">
        <f t="shared" si="14"/>
        <v>4227210.2051750552</v>
      </c>
      <c r="M20" s="20">
        <f t="shared" si="14"/>
        <v>5821882.1194666186</v>
      </c>
      <c r="N20" s="20">
        <f t="shared" ref="N20:O20" si="15">SUM(N21:N27)</f>
        <v>6403271.1694222204</v>
      </c>
      <c r="O20" s="20">
        <f t="shared" si="15"/>
        <v>6841554.8488015318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S20" s="24"/>
    </row>
    <row r="21" spans="1:175" ht="15.75" x14ac:dyDescent="0.25">
      <c r="A21" s="14">
        <v>7.1</v>
      </c>
      <c r="B21" s="15" t="s">
        <v>11</v>
      </c>
      <c r="C21" s="4">
        <v>98139.54</v>
      </c>
      <c r="D21" s="4">
        <v>119547.73000000001</v>
      </c>
      <c r="E21" s="4">
        <v>126961.93000000001</v>
      </c>
      <c r="F21" s="4">
        <v>150752</v>
      </c>
      <c r="G21" s="4">
        <v>169675</v>
      </c>
      <c r="H21" s="4">
        <v>184701</v>
      </c>
      <c r="I21" s="4">
        <v>200700</v>
      </c>
      <c r="J21" s="4">
        <v>213233</v>
      </c>
      <c r="K21" s="4">
        <v>223357</v>
      </c>
      <c r="L21" s="4">
        <v>128449</v>
      </c>
      <c r="M21" s="4">
        <v>193658.41538450404</v>
      </c>
      <c r="N21" s="4">
        <v>240766.46605388031</v>
      </c>
      <c r="O21" s="4">
        <v>266208.59288803209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1"/>
      <c r="FQ21" s="1"/>
      <c r="FR21" s="1"/>
    </row>
    <row r="22" spans="1:175" ht="15.75" x14ac:dyDescent="0.25">
      <c r="A22" s="14">
        <v>7.2</v>
      </c>
      <c r="B22" s="15" t="s">
        <v>12</v>
      </c>
      <c r="C22" s="6">
        <v>2001208</v>
      </c>
      <c r="D22" s="6">
        <v>2237489</v>
      </c>
      <c r="E22" s="6">
        <v>2591554.3503179024</v>
      </c>
      <c r="F22" s="6">
        <v>2715969.9236368393</v>
      </c>
      <c r="G22" s="6">
        <v>2754527.068</v>
      </c>
      <c r="H22" s="6">
        <v>2900482.4907999998</v>
      </c>
      <c r="I22" s="6">
        <v>2871505.5525000002</v>
      </c>
      <c r="J22" s="6">
        <v>3095287.772213906</v>
      </c>
      <c r="K22" s="6">
        <v>3144015.0679074544</v>
      </c>
      <c r="L22" s="6">
        <v>2517525.2040628702</v>
      </c>
      <c r="M22" s="6">
        <v>3765950.2580866874</v>
      </c>
      <c r="N22" s="6">
        <v>3943232.4942665687</v>
      </c>
      <c r="O22" s="6">
        <v>4131415.8801688426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1"/>
      <c r="FQ22" s="1"/>
      <c r="FR22" s="1"/>
    </row>
    <row r="23" spans="1:175" ht="15.75" x14ac:dyDescent="0.25">
      <c r="A23" s="14">
        <v>7.3</v>
      </c>
      <c r="B23" s="15" t="s">
        <v>13</v>
      </c>
      <c r="C23" s="4">
        <v>28281</v>
      </c>
      <c r="D23" s="4">
        <v>24400</v>
      </c>
      <c r="E23" s="4">
        <v>20105.338442111999</v>
      </c>
      <c r="F23" s="4">
        <v>24841.922327877419</v>
      </c>
      <c r="G23" s="4">
        <v>21537.198</v>
      </c>
      <c r="H23" s="4">
        <v>30392.4532</v>
      </c>
      <c r="I23" s="4">
        <v>35915.561999999998</v>
      </c>
      <c r="J23" s="4">
        <v>45943.494178377216</v>
      </c>
      <c r="K23" s="4">
        <v>46222.482770742768</v>
      </c>
      <c r="L23" s="4">
        <v>47984.55456330462</v>
      </c>
      <c r="M23" s="4">
        <v>73096.811912683945</v>
      </c>
      <c r="N23" s="4">
        <v>87540.191790041034</v>
      </c>
      <c r="O23" s="4">
        <v>112317.037224591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1"/>
      <c r="FQ23" s="1"/>
      <c r="FR23" s="1"/>
    </row>
    <row r="24" spans="1:175" ht="15.75" x14ac:dyDescent="0.25">
      <c r="A24" s="14">
        <v>7.4</v>
      </c>
      <c r="B24" s="15" t="s">
        <v>14</v>
      </c>
      <c r="C24" s="4">
        <v>26891</v>
      </c>
      <c r="D24" s="4">
        <v>52009</v>
      </c>
      <c r="E24" s="4">
        <v>42831.277517951996</v>
      </c>
      <c r="F24" s="4">
        <v>72886.873033336189</v>
      </c>
      <c r="G24" s="4">
        <v>122926.592</v>
      </c>
      <c r="H24" s="4">
        <v>129954.65240000001</v>
      </c>
      <c r="I24" s="4">
        <v>129632.67</v>
      </c>
      <c r="J24" s="4">
        <v>66961.015062735678</v>
      </c>
      <c r="K24" s="4">
        <v>121170.60109596826</v>
      </c>
      <c r="L24" s="4">
        <v>44911.826980729355</v>
      </c>
      <c r="M24" s="4">
        <v>55282.68289311968</v>
      </c>
      <c r="N24" s="4">
        <v>91784.07900923329</v>
      </c>
      <c r="O24" s="4">
        <v>104347.19420106553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1"/>
      <c r="FQ24" s="1"/>
      <c r="FR24" s="1"/>
    </row>
    <row r="25" spans="1:175" ht="15.75" x14ac:dyDescent="0.25">
      <c r="A25" s="14">
        <v>7.5</v>
      </c>
      <c r="B25" s="15" t="s">
        <v>15</v>
      </c>
      <c r="C25" s="4">
        <v>61793</v>
      </c>
      <c r="D25" s="4">
        <v>59010</v>
      </c>
      <c r="E25" s="4">
        <v>69439.630641919983</v>
      </c>
      <c r="F25" s="4">
        <v>76288.984015046532</v>
      </c>
      <c r="G25" s="4">
        <v>83761.686000000002</v>
      </c>
      <c r="H25" s="4">
        <v>136620.4932</v>
      </c>
      <c r="I25" s="4">
        <v>151608.05790000001</v>
      </c>
      <c r="J25" s="4">
        <v>161930.31088095848</v>
      </c>
      <c r="K25" s="4">
        <v>162295.78387693368</v>
      </c>
      <c r="L25" s="4">
        <v>115990.83372320408</v>
      </c>
      <c r="M25" s="4">
        <v>155102.81064853579</v>
      </c>
      <c r="N25" s="4">
        <v>179751.58060977201</v>
      </c>
      <c r="O25" s="4">
        <v>218387.97652489162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1"/>
      <c r="FQ25" s="1"/>
      <c r="FR25" s="1"/>
    </row>
    <row r="26" spans="1:175" ht="15.75" x14ac:dyDescent="0.25">
      <c r="A26" s="14">
        <v>7.6</v>
      </c>
      <c r="B26" s="15" t="s">
        <v>16</v>
      </c>
      <c r="C26" s="5">
        <v>3316.6514949458247</v>
      </c>
      <c r="D26" s="5">
        <v>3736.0835459076179</v>
      </c>
      <c r="E26" s="5">
        <v>2877.0578999999998</v>
      </c>
      <c r="F26" s="5">
        <v>3040.7722475305382</v>
      </c>
      <c r="G26" s="5">
        <v>3327.0895</v>
      </c>
      <c r="H26" s="5">
        <v>5061</v>
      </c>
      <c r="I26" s="5">
        <v>6171</v>
      </c>
      <c r="J26" s="5">
        <v>11378.996143500535</v>
      </c>
      <c r="K26" s="5">
        <v>11802.872334285297</v>
      </c>
      <c r="L26" s="5">
        <v>12910.297488861799</v>
      </c>
      <c r="M26" s="5">
        <v>13451.672898824021</v>
      </c>
      <c r="N26" s="5">
        <v>14098.457917169006</v>
      </c>
      <c r="O26" s="5">
        <v>14601.772864811939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1"/>
      <c r="FQ26" s="1"/>
      <c r="FR26" s="1"/>
    </row>
    <row r="27" spans="1:175" ht="30" x14ac:dyDescent="0.25">
      <c r="A27" s="14">
        <v>7.7</v>
      </c>
      <c r="B27" s="15" t="s">
        <v>17</v>
      </c>
      <c r="C27" s="5">
        <v>578339.82907289173</v>
      </c>
      <c r="D27" s="5">
        <v>614025.20675234008</v>
      </c>
      <c r="E27" s="5">
        <v>754845.53215720004</v>
      </c>
      <c r="F27" s="5">
        <v>846550</v>
      </c>
      <c r="G27" s="5">
        <v>982010.39893439994</v>
      </c>
      <c r="H27" s="5">
        <v>1010061</v>
      </c>
      <c r="I27" s="5">
        <v>1048917</v>
      </c>
      <c r="J27" s="5">
        <v>1140300.0864349536</v>
      </c>
      <c r="K27" s="5">
        <v>1294699.1847478203</v>
      </c>
      <c r="L27" s="5">
        <v>1359438.4883560855</v>
      </c>
      <c r="M27" s="5">
        <v>1565339.4676422633</v>
      </c>
      <c r="N27" s="5">
        <v>1846097.8997755558</v>
      </c>
      <c r="O27" s="5">
        <v>1994276.3949292973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1"/>
      <c r="FQ27" s="1"/>
      <c r="FR27" s="1"/>
    </row>
    <row r="28" spans="1:175" ht="15.75" x14ac:dyDescent="0.25">
      <c r="A28" s="16" t="s">
        <v>37</v>
      </c>
      <c r="B28" s="15" t="s">
        <v>18</v>
      </c>
      <c r="C28" s="5">
        <v>1430847.6360385877</v>
      </c>
      <c r="D28" s="5">
        <v>1629698.1934752641</v>
      </c>
      <c r="E28" s="5">
        <v>1853055.4621963154</v>
      </c>
      <c r="F28" s="5">
        <v>2083412.2952706215</v>
      </c>
      <c r="G28" s="5">
        <v>2233509.707387716</v>
      </c>
      <c r="H28" s="5">
        <v>2342845.3306237506</v>
      </c>
      <c r="I28" s="5">
        <v>2541583.4728945158</v>
      </c>
      <c r="J28" s="5">
        <v>3255543.0950028882</v>
      </c>
      <c r="K28" s="5">
        <v>3482866</v>
      </c>
      <c r="L28" s="5">
        <v>3622028.8696779367</v>
      </c>
      <c r="M28" s="5">
        <v>4025381.0707273479</v>
      </c>
      <c r="N28" s="5">
        <v>4738768.3617407791</v>
      </c>
      <c r="O28" s="5">
        <v>5235840.755640625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1"/>
      <c r="FQ28" s="1"/>
      <c r="FR28" s="1"/>
    </row>
    <row r="29" spans="1:175" ht="30" x14ac:dyDescent="0.25">
      <c r="A29" s="16" t="s">
        <v>38</v>
      </c>
      <c r="B29" s="15" t="s">
        <v>19</v>
      </c>
      <c r="C29" s="5">
        <v>4220948.1398907667</v>
      </c>
      <c r="D29" s="33">
        <v>5223391.3255815636</v>
      </c>
      <c r="E29" s="5">
        <v>6190741.5546269808</v>
      </c>
      <c r="F29" s="5">
        <v>7131836.5724079553</v>
      </c>
      <c r="G29" s="5">
        <v>7824713.9031770388</v>
      </c>
      <c r="H29" s="5">
        <v>8875742</v>
      </c>
      <c r="I29" s="5">
        <v>9974268</v>
      </c>
      <c r="J29" s="5">
        <v>11481716.791207759</v>
      </c>
      <c r="K29" s="5">
        <v>11961034.717410002</v>
      </c>
      <c r="L29" s="5">
        <v>12457582.0055157</v>
      </c>
      <c r="M29" s="5">
        <v>14337511.407944497</v>
      </c>
      <c r="N29" s="5">
        <v>15945809.338596864</v>
      </c>
      <c r="O29" s="5">
        <v>17848290.827079952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1"/>
      <c r="FQ29" s="1"/>
      <c r="FR29" s="1"/>
    </row>
    <row r="30" spans="1:175" ht="15.75" x14ac:dyDescent="0.25">
      <c r="A30" s="16" t="s">
        <v>39</v>
      </c>
      <c r="B30" s="15" t="s">
        <v>54</v>
      </c>
      <c r="C30" s="5">
        <v>1585584.8375022381</v>
      </c>
      <c r="D30" s="5">
        <v>1718356.5706458085</v>
      </c>
      <c r="E30" s="5">
        <v>1874509</v>
      </c>
      <c r="F30" s="5">
        <v>1746538.1732212815</v>
      </c>
      <c r="G30" s="5">
        <v>1849345.6521598322</v>
      </c>
      <c r="H30" s="5">
        <v>2176900</v>
      </c>
      <c r="I30" s="5">
        <v>2600244.2883390593</v>
      </c>
      <c r="J30" s="5">
        <v>2678873.2340035611</v>
      </c>
      <c r="K30" s="5">
        <v>2674444.5461733984</v>
      </c>
      <c r="L30" s="5">
        <v>2473760.1011940669</v>
      </c>
      <c r="M30" s="5">
        <v>3904513.3710881467</v>
      </c>
      <c r="N30" s="5">
        <v>3658485.9372623237</v>
      </c>
      <c r="O30" s="5">
        <v>3910466.8554360075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1"/>
      <c r="FQ30" s="1"/>
      <c r="FR30" s="1"/>
    </row>
    <row r="31" spans="1:175" ht="15.75" x14ac:dyDescent="0.25">
      <c r="A31" s="16" t="s">
        <v>40</v>
      </c>
      <c r="B31" s="15" t="s">
        <v>20</v>
      </c>
      <c r="C31" s="5">
        <v>3965096.2850987329</v>
      </c>
      <c r="D31" s="5">
        <v>4503097.6683186414</v>
      </c>
      <c r="E31" s="5">
        <v>5035147.432869982</v>
      </c>
      <c r="F31" s="5">
        <v>5390216.3126051072</v>
      </c>
      <c r="G31" s="5">
        <v>6050637.9977922225</v>
      </c>
      <c r="H31" s="5">
        <v>7235061</v>
      </c>
      <c r="I31" s="5">
        <v>8214638.1600000001</v>
      </c>
      <c r="J31" s="5">
        <v>8400230.8264853824</v>
      </c>
      <c r="K31" s="5">
        <v>9277137.451795835</v>
      </c>
      <c r="L31" s="5">
        <v>8270457.2940113908</v>
      </c>
      <c r="M31" s="5">
        <v>9363454.4864652529</v>
      </c>
      <c r="N31" s="5">
        <v>10335988.333000995</v>
      </c>
      <c r="O31" s="5">
        <v>11741514.047190923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1"/>
      <c r="FQ31" s="1"/>
      <c r="FR31" s="1"/>
    </row>
    <row r="32" spans="1:175" s="24" customFormat="1" ht="15.75" x14ac:dyDescent="0.25">
      <c r="A32" s="25"/>
      <c r="B32" s="26" t="s">
        <v>30</v>
      </c>
      <c r="C32" s="27">
        <f>C17+C20+C28+C29+C30+C31</f>
        <v>19322137.919098161</v>
      </c>
      <c r="D32" s="27">
        <f t="shared" ref="D32:E32" si="16">D17+D20+D28+D29+D30+D31</f>
        <v>22687129.778319523</v>
      </c>
      <c r="E32" s="27">
        <f t="shared" si="16"/>
        <v>25930423.220402151</v>
      </c>
      <c r="F32" s="27">
        <f t="shared" ref="F32:G32" si="17">F17+F20+F28+F29+F30+F31</f>
        <v>28641945.454063937</v>
      </c>
      <c r="G32" s="27">
        <f t="shared" si="17"/>
        <v>31506482.03202064</v>
      </c>
      <c r="H32" s="27">
        <f t="shared" ref="H32:J32" si="18">H17+H20+H28+H29+H30+H31</f>
        <v>35357484.320223749</v>
      </c>
      <c r="I32" s="27">
        <f t="shared" si="18"/>
        <v>39718355.251433574</v>
      </c>
      <c r="J32" s="27">
        <f t="shared" si="18"/>
        <v>44520539.674966298</v>
      </c>
      <c r="K32" s="27">
        <f t="shared" ref="K32:L32" si="19">K17+K20+K28+K29+K30+K31</f>
        <v>47609893.414869517</v>
      </c>
      <c r="L32" s="27">
        <f t="shared" si="19"/>
        <v>42867433.174544998</v>
      </c>
      <c r="M32" s="27">
        <f t="shared" ref="M32" si="20">M17+M20+M28+M29+M30+M31</f>
        <v>52388823.686526984</v>
      </c>
      <c r="N32" s="27">
        <f t="shared" ref="N32:O32" si="21">N17+N20+N28+N29+N30+N31</f>
        <v>59743474.966612287</v>
      </c>
      <c r="O32" s="27">
        <f t="shared" si="21"/>
        <v>68215183.832150906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3"/>
      <c r="FQ32" s="23"/>
      <c r="FR32" s="23"/>
    </row>
    <row r="33" spans="1:175" s="23" customFormat="1" ht="15.75" x14ac:dyDescent="0.25">
      <c r="A33" s="21" t="s">
        <v>27</v>
      </c>
      <c r="B33" s="28" t="s">
        <v>41</v>
      </c>
      <c r="C33" s="20">
        <f t="shared" ref="C33:H33" si="22">C6+C11+C13+C14+C15+C17+C20+C28+C29+C30+C31</f>
        <v>33629309.857622266</v>
      </c>
      <c r="D33" s="20">
        <f t="shared" si="22"/>
        <v>38128287.356598102</v>
      </c>
      <c r="E33" s="20">
        <f t="shared" si="22"/>
        <v>42910029.328825161</v>
      </c>
      <c r="F33" s="20">
        <f t="shared" si="22"/>
        <v>47180919.607688189</v>
      </c>
      <c r="G33" s="20">
        <f t="shared" si="22"/>
        <v>50913738.12846458</v>
      </c>
      <c r="H33" s="20">
        <f t="shared" si="22"/>
        <v>57024818.929240167</v>
      </c>
      <c r="I33" s="20">
        <f t="shared" ref="I33:J33" si="23">I6+I11+I13+I14+I15+I17+I20+I28+I29+I30+I31</f>
        <v>63488389.127224386</v>
      </c>
      <c r="J33" s="20">
        <f t="shared" si="23"/>
        <v>69618249.33180508</v>
      </c>
      <c r="K33" s="20">
        <f t="shared" ref="K33:L33" si="24">K6+K11+K13+K14+K15+K17+K20+K28+K29+K30+K31</f>
        <v>73019294.052279919</v>
      </c>
      <c r="L33" s="20">
        <f t="shared" si="24"/>
        <v>68579334.552366167</v>
      </c>
      <c r="M33" s="20">
        <f t="shared" ref="M33" si="25">M6+M11+M13+M14+M15+M17+M20+M28+M29+M30+M31</f>
        <v>82303201.93918708</v>
      </c>
      <c r="N33" s="20">
        <f t="shared" ref="N33:O33" si="26">N6+N11+N13+N14+N15+N17+N20+N28+N29+N30+N31</f>
        <v>91614842.386211395</v>
      </c>
      <c r="O33" s="20">
        <f t="shared" si="26"/>
        <v>102604350.74842228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S33" s="24"/>
    </row>
    <row r="34" spans="1:175" ht="15.75" x14ac:dyDescent="0.25">
      <c r="A34" s="17" t="s">
        <v>43</v>
      </c>
      <c r="B34" s="18" t="s">
        <v>25</v>
      </c>
      <c r="C34" s="33">
        <v>3407148</v>
      </c>
      <c r="D34" s="33">
        <v>3997082</v>
      </c>
      <c r="E34" s="33">
        <v>4455259.4984515188</v>
      </c>
      <c r="F34" s="33">
        <v>4890426</v>
      </c>
      <c r="G34" s="33">
        <v>6001213</v>
      </c>
      <c r="H34" s="33">
        <v>7010436</v>
      </c>
      <c r="I34" s="33">
        <v>7351739</v>
      </c>
      <c r="J34" s="33">
        <v>9729215</v>
      </c>
      <c r="K34" s="33">
        <v>8792102</v>
      </c>
      <c r="L34" s="33">
        <v>9944871.4005925562</v>
      </c>
      <c r="M34" s="33">
        <v>11598593.006618697</v>
      </c>
      <c r="N34" s="33">
        <v>12090635.56432073</v>
      </c>
      <c r="O34" s="33">
        <v>13352362.878609955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</row>
    <row r="35" spans="1:175" ht="15.75" x14ac:dyDescent="0.25">
      <c r="A35" s="17" t="s">
        <v>44</v>
      </c>
      <c r="B35" s="18" t="s">
        <v>24</v>
      </c>
      <c r="C35" s="33">
        <v>631670</v>
      </c>
      <c r="D35" s="33">
        <v>894069</v>
      </c>
      <c r="E35" s="33">
        <v>861168</v>
      </c>
      <c r="F35" s="33">
        <v>814941</v>
      </c>
      <c r="G35" s="33">
        <v>715590</v>
      </c>
      <c r="H35" s="33">
        <v>546615</v>
      </c>
      <c r="I35" s="33">
        <v>681302</v>
      </c>
      <c r="J35" s="33">
        <v>518906.00000000006</v>
      </c>
      <c r="K35" s="33">
        <v>517933</v>
      </c>
      <c r="L35" s="33">
        <v>1351817</v>
      </c>
      <c r="M35" s="33">
        <v>1455253</v>
      </c>
      <c r="N35" s="33">
        <v>1345232</v>
      </c>
      <c r="O35" s="33">
        <v>1345846.5103798958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</row>
    <row r="36" spans="1:175" s="24" customFormat="1" ht="15.75" x14ac:dyDescent="0.25">
      <c r="A36" s="29" t="s">
        <v>45</v>
      </c>
      <c r="B36" s="30" t="s">
        <v>55</v>
      </c>
      <c r="C36" s="27">
        <f>C33+C34-C35</f>
        <v>36404787.857622266</v>
      </c>
      <c r="D36" s="27">
        <f t="shared" ref="D36:E36" si="27">D33+D34-D35</f>
        <v>41231300.356598102</v>
      </c>
      <c r="E36" s="27">
        <f t="shared" si="27"/>
        <v>46504120.827276677</v>
      </c>
      <c r="F36" s="27">
        <f t="shared" ref="F36:M36" si="28">F33+F34-F35</f>
        <v>51256404.607688189</v>
      </c>
      <c r="G36" s="27">
        <f t="shared" si="28"/>
        <v>56199361.12846458</v>
      </c>
      <c r="H36" s="27">
        <f t="shared" si="28"/>
        <v>63488639.929240167</v>
      </c>
      <c r="I36" s="27">
        <f t="shared" si="28"/>
        <v>70158826.127224386</v>
      </c>
      <c r="J36" s="27">
        <f t="shared" si="28"/>
        <v>78828558.33180508</v>
      </c>
      <c r="K36" s="27">
        <f t="shared" si="28"/>
        <v>81293463.052279919</v>
      </c>
      <c r="L36" s="27">
        <f t="shared" si="28"/>
        <v>77172388.952958718</v>
      </c>
      <c r="M36" s="27">
        <f t="shared" si="28"/>
        <v>92446541.945805773</v>
      </c>
      <c r="N36" s="27">
        <f t="shared" ref="N36:O36" si="29">N33+N34-N35</f>
        <v>102360245.95053212</v>
      </c>
      <c r="O36" s="27">
        <f t="shared" si="29"/>
        <v>114610867.11665234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</row>
    <row r="37" spans="1:175" ht="15.75" x14ac:dyDescent="0.25">
      <c r="A37" s="17" t="s">
        <v>46</v>
      </c>
      <c r="B37" s="18" t="s">
        <v>42</v>
      </c>
      <c r="C37" s="33">
        <v>335014.83</v>
      </c>
      <c r="D37" s="33">
        <v>336661.74</v>
      </c>
      <c r="E37" s="33">
        <v>338173.86535729998</v>
      </c>
      <c r="F37" s="33">
        <v>339842.743309749</v>
      </c>
      <c r="G37" s="33">
        <v>341525</v>
      </c>
      <c r="H37" s="33">
        <v>343221</v>
      </c>
      <c r="I37" s="33">
        <v>344932</v>
      </c>
      <c r="J37" s="33">
        <v>346656</v>
      </c>
      <c r="K37" s="33">
        <v>348394</v>
      </c>
      <c r="L37" s="33">
        <v>350147</v>
      </c>
      <c r="M37" s="33">
        <v>355730</v>
      </c>
      <c r="N37" s="33">
        <v>357160</v>
      </c>
      <c r="O37" s="33">
        <v>360725.2844324566</v>
      </c>
    </row>
    <row r="38" spans="1:175" s="24" customFormat="1" ht="15.75" x14ac:dyDescent="0.25">
      <c r="A38" s="29" t="s">
        <v>47</v>
      </c>
      <c r="B38" s="30" t="s">
        <v>58</v>
      </c>
      <c r="C38" s="27">
        <f>C36/C37*1000</f>
        <v>108666.19802359873</v>
      </c>
      <c r="D38" s="27">
        <f t="shared" ref="D38:E38" si="30">D36/D37*1000</f>
        <v>122471.00117939776</v>
      </c>
      <c r="E38" s="27">
        <f t="shared" si="30"/>
        <v>137515.41911183001</v>
      </c>
      <c r="F38" s="27">
        <f t="shared" ref="F38:M38" si="31">F36/F37*1000</f>
        <v>150823.89021610105</v>
      </c>
      <c r="G38" s="27">
        <f t="shared" si="31"/>
        <v>164554.16478578313</v>
      </c>
      <c r="H38" s="27">
        <f t="shared" si="31"/>
        <v>184978.89094560113</v>
      </c>
      <c r="I38" s="27">
        <f t="shared" si="31"/>
        <v>203399.00654976745</v>
      </c>
      <c r="J38" s="27">
        <f t="shared" si="31"/>
        <v>227397.06894386676</v>
      </c>
      <c r="K38" s="27">
        <f t="shared" si="31"/>
        <v>233337.72410627027</v>
      </c>
      <c r="L38" s="27">
        <f t="shared" si="31"/>
        <v>220399.97187740784</v>
      </c>
      <c r="M38" s="27">
        <f t="shared" si="31"/>
        <v>259878.39638435264</v>
      </c>
      <c r="N38" s="27">
        <f t="shared" ref="N38:O38" si="32">N36/N37*1000</f>
        <v>286594.93210474891</v>
      </c>
      <c r="O38" s="27">
        <f t="shared" si="32"/>
        <v>317723.40909502411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BK38" s="27"/>
      <c r="BL38" s="27"/>
      <c r="BM38" s="27"/>
      <c r="BN38" s="27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</row>
    <row r="39" spans="1:175" x14ac:dyDescent="0.25">
      <c r="A39" s="2" t="s">
        <v>75</v>
      </c>
      <c r="C39" s="19"/>
      <c r="D39" s="19"/>
      <c r="E39" s="19"/>
      <c r="F39" s="19"/>
    </row>
  </sheetData>
  <sheetProtection formatColumns="0" formatRows="0"/>
  <pageMargins left="0.70866141732283472" right="0.70866141732283472" top="0.74803149606299213" bottom="0.74803149606299213" header="0.31496062992125984" footer="0.31496062992125984"/>
  <pageSetup paperSize="9" scale="65" orientation="landscape" horizontalDpi="4294967295" verticalDpi="4294967295" r:id="rId1"/>
  <colBreaks count="6" manualBreakCount="6">
    <brk id="22" max="1048575" man="1"/>
    <brk id="38" max="1048575" man="1"/>
    <brk id="102" max="95" man="1"/>
    <brk id="138" max="1048575" man="1"/>
    <brk id="162" max="1048575" man="1"/>
    <brk id="170" max="9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S39"/>
  <sheetViews>
    <sheetView tabSelected="1" zoomScale="85" zoomScaleNormal="85" zoomScaleSheetLayoutView="100" workbookViewId="0">
      <pane xSplit="2" ySplit="5" topLeftCell="C30" activePane="bottomRight" state="frozen"/>
      <selection activeCell="Q24" sqref="Q24"/>
      <selection pane="topRight" activeCell="Q24" sqref="Q24"/>
      <selection pane="bottomLeft" activeCell="Q24" sqref="Q24"/>
      <selection pane="bottomRight" activeCell="Q24" sqref="Q24"/>
    </sheetView>
  </sheetViews>
  <sheetFormatPr defaultColWidth="8.85546875" defaultRowHeight="15" x14ac:dyDescent="0.25"/>
  <cols>
    <col min="1" max="1" width="11" style="2" customWidth="1"/>
    <col min="2" max="2" width="23.7109375" style="2" customWidth="1"/>
    <col min="3" max="6" width="11.140625" style="2" customWidth="1"/>
    <col min="7" max="15" width="11.85546875" style="1" customWidth="1"/>
    <col min="16" max="38" width="9.140625" style="2" customWidth="1"/>
    <col min="39" max="39" width="12.42578125" style="2" customWidth="1"/>
    <col min="40" max="61" width="9.140625" style="2" customWidth="1"/>
    <col min="62" max="62" width="12.140625" style="2" customWidth="1"/>
    <col min="63" max="66" width="9.140625" style="2" customWidth="1"/>
    <col min="67" max="71" width="9.140625" style="2" hidden="1" customWidth="1"/>
    <col min="72" max="72" width="9.140625" style="2" customWidth="1"/>
    <col min="73" max="77" width="9.140625" style="2" hidden="1" customWidth="1"/>
    <col min="78" max="78" width="9.140625" style="2" customWidth="1"/>
    <col min="79" max="83" width="9.140625" style="2" hidden="1" customWidth="1"/>
    <col min="84" max="84" width="9.140625" style="2" customWidth="1"/>
    <col min="85" max="89" width="9.140625" style="2" hidden="1" customWidth="1"/>
    <col min="90" max="90" width="9.140625" style="2" customWidth="1"/>
    <col min="91" max="95" width="9.140625" style="2" hidden="1" customWidth="1"/>
    <col min="96" max="96" width="9.140625" style="1" customWidth="1"/>
    <col min="97" max="101" width="9.140625" style="1" hidden="1" customWidth="1"/>
    <col min="102" max="102" width="9.140625" style="1" customWidth="1"/>
    <col min="103" max="107" width="9.140625" style="1" hidden="1" customWidth="1"/>
    <col min="108" max="108" width="9.140625" style="1" customWidth="1"/>
    <col min="109" max="113" width="9.140625" style="1" hidden="1" customWidth="1"/>
    <col min="114" max="114" width="9.140625" style="1" customWidth="1"/>
    <col min="115" max="144" width="9.140625" style="2" customWidth="1"/>
    <col min="145" max="145" width="9.140625" style="2" hidden="1" customWidth="1"/>
    <col min="146" max="153" width="9.140625" style="2" customWidth="1"/>
    <col min="154" max="154" width="9.140625" style="2" hidden="1" customWidth="1"/>
    <col min="155" max="159" width="9.140625" style="2" customWidth="1"/>
    <col min="160" max="160" width="9.140625" style="2" hidden="1" customWidth="1"/>
    <col min="161" max="170" width="9.140625" style="2" customWidth="1"/>
    <col min="171" max="171" width="9.140625" style="2"/>
    <col min="172" max="174" width="8.85546875" style="2"/>
    <col min="175" max="175" width="12.7109375" style="2" bestFit="1" customWidth="1"/>
    <col min="176" max="16384" width="8.85546875" style="2"/>
  </cols>
  <sheetData>
    <row r="1" spans="1:175" ht="18.75" x14ac:dyDescent="0.3">
      <c r="A1" s="2" t="s">
        <v>53</v>
      </c>
      <c r="B1" s="7" t="s">
        <v>66</v>
      </c>
    </row>
    <row r="2" spans="1:175" ht="15.75" x14ac:dyDescent="0.25">
      <c r="A2" s="8" t="s">
        <v>49</v>
      </c>
      <c r="I2" s="1" t="str">
        <f>[1]GSVA_cur!$I$3</f>
        <v>As on 01.08.2024</v>
      </c>
    </row>
    <row r="3" spans="1:175" ht="15.75" x14ac:dyDescent="0.25">
      <c r="A3" s="8"/>
    </row>
    <row r="4" spans="1:175" ht="15.75" x14ac:dyDescent="0.25">
      <c r="A4" s="8"/>
      <c r="E4" s="9"/>
      <c r="F4" s="9" t="s">
        <v>57</v>
      </c>
    </row>
    <row r="5" spans="1:175" ht="15.75" x14ac:dyDescent="0.25">
      <c r="A5" s="10" t="s">
        <v>0</v>
      </c>
      <c r="B5" s="11" t="s">
        <v>1</v>
      </c>
      <c r="C5" s="2" t="s">
        <v>21</v>
      </c>
      <c r="D5" s="2" t="s">
        <v>22</v>
      </c>
      <c r="E5" s="2" t="s">
        <v>23</v>
      </c>
      <c r="F5" s="2" t="s">
        <v>56</v>
      </c>
      <c r="G5" s="1" t="s">
        <v>65</v>
      </c>
      <c r="H5" s="1" t="s">
        <v>67</v>
      </c>
      <c r="I5" s="1" t="s">
        <v>68</v>
      </c>
      <c r="J5" s="1" t="s">
        <v>69</v>
      </c>
      <c r="K5" s="1" t="s">
        <v>70</v>
      </c>
      <c r="L5" s="1" t="s">
        <v>71</v>
      </c>
      <c r="M5" s="1" t="s">
        <v>72</v>
      </c>
      <c r="N5" s="1" t="s">
        <v>73</v>
      </c>
      <c r="O5" s="1" t="s">
        <v>74</v>
      </c>
    </row>
    <row r="6" spans="1:175" s="23" customFormat="1" ht="30" x14ac:dyDescent="0.25">
      <c r="A6" s="21" t="s">
        <v>26</v>
      </c>
      <c r="B6" s="22" t="s">
        <v>2</v>
      </c>
      <c r="C6" s="20">
        <f>SUM(C7:C10)</f>
        <v>4837593.557436089</v>
      </c>
      <c r="D6" s="20">
        <f t="shared" ref="D6:F6" si="0">SUM(D7:D10)</f>
        <v>4906807.2332517561</v>
      </c>
      <c r="E6" s="20">
        <f t="shared" si="0"/>
        <v>4597158.9533944698</v>
      </c>
      <c r="F6" s="20">
        <f t="shared" si="0"/>
        <v>4598265.0951404897</v>
      </c>
      <c r="G6" s="20">
        <f t="shared" ref="G6:M6" si="1">SUM(G7:G10)</f>
        <v>4363784.605828641</v>
      </c>
      <c r="H6" s="20">
        <f t="shared" si="1"/>
        <v>4335471.7415874563</v>
      </c>
      <c r="I6" s="20">
        <f t="shared" si="1"/>
        <v>4426954.3314247765</v>
      </c>
      <c r="J6" s="20">
        <f t="shared" si="1"/>
        <v>4334270.6225270107</v>
      </c>
      <c r="K6" s="20">
        <f t="shared" si="1"/>
        <v>4223374.3044777606</v>
      </c>
      <c r="L6" s="20">
        <f t="shared" si="1"/>
        <v>4289941.5051970137</v>
      </c>
      <c r="M6" s="20">
        <f t="shared" si="1"/>
        <v>4466501.6957112513</v>
      </c>
      <c r="N6" s="20">
        <f t="shared" ref="N6:O6" si="2">SUM(N7:N10)</f>
        <v>4487573.0755513189</v>
      </c>
      <c r="O6" s="20">
        <f t="shared" si="2"/>
        <v>4696411.2088149069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S6" s="24"/>
    </row>
    <row r="7" spans="1:175" ht="15.75" x14ac:dyDescent="0.25">
      <c r="A7" s="14">
        <v>1.1000000000000001</v>
      </c>
      <c r="B7" s="15" t="s">
        <v>59</v>
      </c>
      <c r="C7" s="4">
        <v>2904593.3658975204</v>
      </c>
      <c r="D7" s="4">
        <v>2869262.8027326856</v>
      </c>
      <c r="E7" s="4">
        <v>2599876.3253019531</v>
      </c>
      <c r="F7" s="4">
        <v>2474419.6011056951</v>
      </c>
      <c r="G7" s="4">
        <v>2278769.3300840887</v>
      </c>
      <c r="H7" s="4">
        <v>2319185</v>
      </c>
      <c r="I7" s="4">
        <v>2354343.0312007661</v>
      </c>
      <c r="J7" s="4">
        <v>2243943.8496537129</v>
      </c>
      <c r="K7" s="4">
        <v>2207387.7005272177</v>
      </c>
      <c r="L7" s="4">
        <v>2273676.9442453501</v>
      </c>
      <c r="M7" s="4">
        <v>2337310.8694659788</v>
      </c>
      <c r="N7" s="4">
        <v>2438373.8032253198</v>
      </c>
      <c r="O7" s="4">
        <v>2537776.2261077599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1"/>
      <c r="FQ7" s="1"/>
      <c r="FR7" s="1"/>
    </row>
    <row r="8" spans="1:175" ht="15.75" x14ac:dyDescent="0.25">
      <c r="A8" s="14">
        <v>1.2</v>
      </c>
      <c r="B8" s="15" t="s">
        <v>60</v>
      </c>
      <c r="C8" s="4">
        <v>1125351.1906918595</v>
      </c>
      <c r="D8" s="4">
        <v>1230403.9538934468</v>
      </c>
      <c r="E8" s="4">
        <v>1238024.4568697612</v>
      </c>
      <c r="F8" s="4">
        <v>1280113.8737786734</v>
      </c>
      <c r="G8" s="4">
        <v>1271846.7796212758</v>
      </c>
      <c r="H8" s="4">
        <v>1175115</v>
      </c>
      <c r="I8" s="4">
        <v>1196212.3565694394</v>
      </c>
      <c r="J8" s="4">
        <v>1168082.4435515432</v>
      </c>
      <c r="K8" s="4">
        <v>1146828.3575778028</v>
      </c>
      <c r="L8" s="4">
        <v>1169871.0496001518</v>
      </c>
      <c r="M8" s="4">
        <v>1167513.5670957996</v>
      </c>
      <c r="N8" s="4">
        <v>1090781.7726703638</v>
      </c>
      <c r="O8" s="4">
        <v>1160107.5723259747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1"/>
      <c r="FQ8" s="1"/>
      <c r="FR8" s="1"/>
    </row>
    <row r="9" spans="1:175" ht="15.75" x14ac:dyDescent="0.25">
      <c r="A9" s="14">
        <v>1.3</v>
      </c>
      <c r="B9" s="15" t="s">
        <v>61</v>
      </c>
      <c r="C9" s="4">
        <v>430286.19107655704</v>
      </c>
      <c r="D9" s="4">
        <v>430721.62902327406</v>
      </c>
      <c r="E9" s="4">
        <v>361412.71490475832</v>
      </c>
      <c r="F9" s="4">
        <v>412369.52984090161</v>
      </c>
      <c r="G9" s="4">
        <v>415171.49612327648</v>
      </c>
      <c r="H9" s="4">
        <v>435912</v>
      </c>
      <c r="I9" s="4">
        <v>426011.94365457038</v>
      </c>
      <c r="J9" s="4">
        <v>442347.73689521803</v>
      </c>
      <c r="K9" s="4">
        <v>469269.4778486432</v>
      </c>
      <c r="L9" s="4">
        <v>475289.61656875658</v>
      </c>
      <c r="M9" s="4">
        <v>466421.75796462438</v>
      </c>
      <c r="N9" s="4">
        <v>454289.84033036645</v>
      </c>
      <c r="O9" s="4">
        <v>492786.09824912302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1"/>
      <c r="FQ9" s="1"/>
      <c r="FR9" s="1"/>
    </row>
    <row r="10" spans="1:175" ht="15.75" x14ac:dyDescent="0.25">
      <c r="A10" s="14">
        <v>1.4</v>
      </c>
      <c r="B10" s="15" t="s">
        <v>62</v>
      </c>
      <c r="C10" s="4">
        <v>377362.80977015157</v>
      </c>
      <c r="D10" s="4">
        <v>376418.84760234988</v>
      </c>
      <c r="E10" s="4">
        <v>397845.45631799783</v>
      </c>
      <c r="F10" s="4">
        <v>431362.0904152196</v>
      </c>
      <c r="G10" s="4">
        <v>397997</v>
      </c>
      <c r="H10" s="4">
        <v>405259.74158745626</v>
      </c>
      <c r="I10" s="4">
        <v>450387</v>
      </c>
      <c r="J10" s="4">
        <v>479896.59242653637</v>
      </c>
      <c r="K10" s="4">
        <v>399888.76852409606</v>
      </c>
      <c r="L10" s="4">
        <v>371103.89478275517</v>
      </c>
      <c r="M10" s="4">
        <v>495255.50118484901</v>
      </c>
      <c r="N10" s="4">
        <v>504127.65932526899</v>
      </c>
      <c r="O10" s="4">
        <v>505741.312132049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1"/>
      <c r="FQ10" s="1"/>
      <c r="FR10" s="1"/>
    </row>
    <row r="11" spans="1:175" ht="15.75" x14ac:dyDescent="0.25">
      <c r="A11" s="16" t="s">
        <v>31</v>
      </c>
      <c r="B11" s="15" t="s">
        <v>3</v>
      </c>
      <c r="C11" s="4">
        <v>272483.20135236508</v>
      </c>
      <c r="D11" s="4">
        <v>228952.68179636239</v>
      </c>
      <c r="E11" s="4">
        <v>343746.29089982819</v>
      </c>
      <c r="F11" s="4">
        <v>552610.61270350253</v>
      </c>
      <c r="G11" s="4">
        <v>177538</v>
      </c>
      <c r="H11" s="4">
        <v>258222</v>
      </c>
      <c r="I11" s="4">
        <v>334968.50933234126</v>
      </c>
      <c r="J11" s="4">
        <v>277130.89626941824</v>
      </c>
      <c r="K11" s="4">
        <v>207252.42948247178</v>
      </c>
      <c r="L11" s="4">
        <v>208700</v>
      </c>
      <c r="M11" s="4">
        <v>235652.931027001</v>
      </c>
      <c r="N11" s="4">
        <v>258794.99988294899</v>
      </c>
      <c r="O11" s="4">
        <v>272157.74853317701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1"/>
      <c r="FQ11" s="1"/>
      <c r="FR11" s="1"/>
    </row>
    <row r="12" spans="1:175" s="24" customFormat="1" ht="15.75" x14ac:dyDescent="0.25">
      <c r="A12" s="25"/>
      <c r="B12" s="26" t="s">
        <v>28</v>
      </c>
      <c r="C12" s="27">
        <f>C6+C11</f>
        <v>5110076.7587884543</v>
      </c>
      <c r="D12" s="27">
        <f t="shared" ref="D12:F12" si="3">D6+D11</f>
        <v>5135759.9150481187</v>
      </c>
      <c r="E12" s="27">
        <f t="shared" si="3"/>
        <v>4940905.2442942979</v>
      </c>
      <c r="F12" s="27">
        <f t="shared" si="3"/>
        <v>5150875.7078439919</v>
      </c>
      <c r="G12" s="27">
        <f t="shared" ref="G12:M12" si="4">G6+G11</f>
        <v>4541322.605828641</v>
      </c>
      <c r="H12" s="27">
        <f t="shared" si="4"/>
        <v>4593693.7415874563</v>
      </c>
      <c r="I12" s="27">
        <f t="shared" si="4"/>
        <v>4761922.8407571176</v>
      </c>
      <c r="J12" s="27">
        <f t="shared" si="4"/>
        <v>4611401.518796429</v>
      </c>
      <c r="K12" s="27">
        <f t="shared" si="4"/>
        <v>4430626.7339602327</v>
      </c>
      <c r="L12" s="27">
        <f t="shared" si="4"/>
        <v>4498641.5051970137</v>
      </c>
      <c r="M12" s="27">
        <f t="shared" si="4"/>
        <v>4702154.6267382521</v>
      </c>
      <c r="N12" s="27">
        <f t="shared" ref="N12:O12" si="5">N6+N11</f>
        <v>4746368.0754342675</v>
      </c>
      <c r="O12" s="27">
        <f t="shared" si="5"/>
        <v>4968568.9573480841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3"/>
      <c r="FQ12" s="23"/>
      <c r="FR12" s="23"/>
    </row>
    <row r="13" spans="1:175" s="1" customFormat="1" ht="15.75" x14ac:dyDescent="0.25">
      <c r="A13" s="12" t="s">
        <v>32</v>
      </c>
      <c r="B13" s="13" t="s">
        <v>4</v>
      </c>
      <c r="C13" s="3">
        <v>3420403.5387228979</v>
      </c>
      <c r="D13" s="3">
        <v>3846914.7760743401</v>
      </c>
      <c r="E13" s="3">
        <v>3668087.0201837793</v>
      </c>
      <c r="F13" s="3">
        <v>3772759.7805029158</v>
      </c>
      <c r="G13" s="3">
        <v>4845374</v>
      </c>
      <c r="H13" s="3">
        <v>5726838.2226364417</v>
      </c>
      <c r="I13" s="3">
        <v>6074124.449295627</v>
      </c>
      <c r="J13" s="3">
        <v>5753666.2156666322</v>
      </c>
      <c r="K13" s="3">
        <v>5697195.7484392943</v>
      </c>
      <c r="L13" s="3">
        <v>5923663.2091632187</v>
      </c>
      <c r="M13" s="3">
        <v>6194816.2520256517</v>
      </c>
      <c r="N13" s="3">
        <v>6323852.3571291342</v>
      </c>
      <c r="O13" s="3">
        <v>6513444.8360564401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S13" s="2"/>
    </row>
    <row r="14" spans="1:175" ht="45" x14ac:dyDescent="0.25">
      <c r="A14" s="16" t="s">
        <v>33</v>
      </c>
      <c r="B14" s="15" t="s">
        <v>5</v>
      </c>
      <c r="C14" s="4">
        <v>467897.98699940188</v>
      </c>
      <c r="D14" s="4">
        <v>463167.97645250137</v>
      </c>
      <c r="E14" s="4">
        <v>500727.65921084199</v>
      </c>
      <c r="F14" s="4">
        <v>474326.5549845238</v>
      </c>
      <c r="G14" s="4">
        <v>474729.13411831466</v>
      </c>
      <c r="H14" s="4">
        <v>412109.16690260282</v>
      </c>
      <c r="I14" s="4">
        <v>523442.74635497277</v>
      </c>
      <c r="J14" s="4">
        <v>643628.82065982302</v>
      </c>
      <c r="K14" s="4">
        <v>653736.1766929091</v>
      </c>
      <c r="L14" s="4">
        <v>657582.7459272889</v>
      </c>
      <c r="M14" s="4">
        <v>778583.99521290953</v>
      </c>
      <c r="N14" s="4">
        <v>727513.61335456627</v>
      </c>
      <c r="O14" s="4">
        <v>784389.19832878734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3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3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3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1"/>
      <c r="FQ14" s="1"/>
      <c r="FR14" s="1"/>
    </row>
    <row r="15" spans="1:175" ht="15.75" x14ac:dyDescent="0.25">
      <c r="A15" s="16" t="s">
        <v>34</v>
      </c>
      <c r="B15" s="15" t="s">
        <v>6</v>
      </c>
      <c r="C15" s="4">
        <v>5308793.6540133515</v>
      </c>
      <c r="D15" s="4">
        <v>5144715.1595220864</v>
      </c>
      <c r="E15" s="4">
        <v>5615518.9242783822</v>
      </c>
      <c r="F15" s="4">
        <v>5744060.134909166</v>
      </c>
      <c r="G15" s="4">
        <v>5741786</v>
      </c>
      <c r="H15" s="4">
        <v>6190002</v>
      </c>
      <c r="I15" s="4">
        <v>6389058.4324485492</v>
      </c>
      <c r="J15" s="4">
        <v>6647743.6889844146</v>
      </c>
      <c r="K15" s="4">
        <v>6897092.7131663673</v>
      </c>
      <c r="L15" s="4">
        <v>6514292.2135791853</v>
      </c>
      <c r="M15" s="4">
        <v>7235908.6122259377</v>
      </c>
      <c r="N15" s="4">
        <v>7607543.6286436031</v>
      </c>
      <c r="O15" s="4">
        <v>7956422.2739869766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3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3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3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1"/>
      <c r="FQ15" s="1"/>
      <c r="FR15" s="1"/>
    </row>
    <row r="16" spans="1:175" s="24" customFormat="1" ht="15.75" x14ac:dyDescent="0.25">
      <c r="A16" s="25"/>
      <c r="B16" s="26" t="s">
        <v>29</v>
      </c>
      <c r="C16" s="27">
        <f>+C13+C14+C15</f>
        <v>9197095.1797356512</v>
      </c>
      <c r="D16" s="27">
        <f t="shared" ref="D16:F16" si="6">+D13+D14+D15</f>
        <v>9454797.9120489284</v>
      </c>
      <c r="E16" s="27">
        <f t="shared" si="6"/>
        <v>9784333.6036730036</v>
      </c>
      <c r="F16" s="27">
        <f t="shared" si="6"/>
        <v>9991146.4703966044</v>
      </c>
      <c r="G16" s="27">
        <f t="shared" ref="G16:M16" si="7">+G13+G14+G15</f>
        <v>11061889.134118315</v>
      </c>
      <c r="H16" s="27">
        <f t="shared" si="7"/>
        <v>12328949.389539044</v>
      </c>
      <c r="I16" s="27">
        <f t="shared" si="7"/>
        <v>12986625.628099149</v>
      </c>
      <c r="J16" s="27">
        <f t="shared" si="7"/>
        <v>13045038.72531087</v>
      </c>
      <c r="K16" s="27">
        <f t="shared" si="7"/>
        <v>13248024.638298571</v>
      </c>
      <c r="L16" s="27">
        <f t="shared" si="7"/>
        <v>13095538.168669693</v>
      </c>
      <c r="M16" s="27">
        <f t="shared" si="7"/>
        <v>14209308.8594645</v>
      </c>
      <c r="N16" s="27">
        <f t="shared" ref="N16:O16" si="8">+N13+N14+N15</f>
        <v>14658909.599127304</v>
      </c>
      <c r="O16" s="27">
        <f t="shared" si="8"/>
        <v>15254256.308372203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0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0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0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3"/>
      <c r="FQ16" s="23"/>
      <c r="FR16" s="23"/>
    </row>
    <row r="17" spans="1:175" s="23" customFormat="1" ht="30" x14ac:dyDescent="0.25">
      <c r="A17" s="21" t="s">
        <v>35</v>
      </c>
      <c r="B17" s="22" t="s">
        <v>7</v>
      </c>
      <c r="C17" s="20">
        <f>C18+C19</f>
        <v>5321692</v>
      </c>
      <c r="D17" s="20">
        <f t="shared" ref="D17:F17" si="9">D18+D19</f>
        <v>6056645</v>
      </c>
      <c r="E17" s="20">
        <f t="shared" si="9"/>
        <v>6191493.030330006</v>
      </c>
      <c r="F17" s="20">
        <f t="shared" si="9"/>
        <v>6572440.757842645</v>
      </c>
      <c r="G17" s="20">
        <f t="shared" ref="G17:K17" si="10">G18+G19</f>
        <v>7068460.6552736768</v>
      </c>
      <c r="H17" s="20">
        <f t="shared" si="10"/>
        <v>7188898.7931963196</v>
      </c>
      <c r="I17" s="20">
        <f t="shared" si="10"/>
        <v>7738372.9679139778</v>
      </c>
      <c r="J17" s="20">
        <f t="shared" si="10"/>
        <v>8545827.5356922913</v>
      </c>
      <c r="K17" s="20">
        <f t="shared" si="10"/>
        <v>9117190.7279445753</v>
      </c>
      <c r="L17" s="20">
        <f t="shared" ref="L17:M17" si="11">L18+L19</f>
        <v>6885193.8308616234</v>
      </c>
      <c r="M17" s="20">
        <f t="shared" si="11"/>
        <v>8349769.0653998749</v>
      </c>
      <c r="N17" s="20">
        <f t="shared" ref="N17:O17" si="12">N18+N19</f>
        <v>9886963.2896202225</v>
      </c>
      <c r="O17" s="20">
        <f t="shared" si="12"/>
        <v>11322336.27215986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S17" s="24"/>
    </row>
    <row r="18" spans="1:175" ht="15.75" x14ac:dyDescent="0.25">
      <c r="A18" s="14">
        <v>6.1</v>
      </c>
      <c r="B18" s="15" t="s">
        <v>8</v>
      </c>
      <c r="C18" s="4">
        <v>4732163</v>
      </c>
      <c r="D18" s="4">
        <v>5448610</v>
      </c>
      <c r="E18" s="4">
        <v>5593394.0656722635</v>
      </c>
      <c r="F18" s="4">
        <v>5990979.2691712128</v>
      </c>
      <c r="G18" s="4">
        <v>6459639.2386330748</v>
      </c>
      <c r="H18" s="4">
        <v>6539724.3729769057</v>
      </c>
      <c r="I18" s="4">
        <v>7072860.7098494619</v>
      </c>
      <c r="J18" s="4">
        <v>7858256.469766262</v>
      </c>
      <c r="K18" s="4">
        <v>8368972.871178912</v>
      </c>
      <c r="L18" s="4">
        <v>6544201.8075513653</v>
      </c>
      <c r="M18" s="4">
        <v>7846464.3944203993</v>
      </c>
      <c r="N18" s="4">
        <v>9068012.89473629</v>
      </c>
      <c r="O18" s="4">
        <v>10371047.889465634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1"/>
      <c r="FQ18" s="1"/>
      <c r="FR18" s="1"/>
    </row>
    <row r="19" spans="1:175" ht="15.75" x14ac:dyDescent="0.25">
      <c r="A19" s="14">
        <v>6.2</v>
      </c>
      <c r="B19" s="15" t="s">
        <v>9</v>
      </c>
      <c r="C19" s="4">
        <v>589529</v>
      </c>
      <c r="D19" s="4">
        <v>608035</v>
      </c>
      <c r="E19" s="4">
        <v>598098.96465774218</v>
      </c>
      <c r="F19" s="4">
        <v>581461.48867143225</v>
      </c>
      <c r="G19" s="4">
        <v>608821.4166406024</v>
      </c>
      <c r="H19" s="4">
        <v>649174.42021941394</v>
      </c>
      <c r="I19" s="4">
        <v>665512.25806451612</v>
      </c>
      <c r="J19" s="4">
        <v>687571.06592602911</v>
      </c>
      <c r="K19" s="4">
        <v>748217.8567656629</v>
      </c>
      <c r="L19" s="4">
        <v>340992.02331025817</v>
      </c>
      <c r="M19" s="4">
        <v>503304.67097947525</v>
      </c>
      <c r="N19" s="4">
        <v>818950.39488393266</v>
      </c>
      <c r="O19" s="4">
        <v>951288.38269422494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1"/>
      <c r="FQ19" s="1"/>
      <c r="FR19" s="1"/>
    </row>
    <row r="20" spans="1:175" s="23" customFormat="1" ht="60" x14ac:dyDescent="0.25">
      <c r="A20" s="31" t="s">
        <v>36</v>
      </c>
      <c r="B20" s="32" t="s">
        <v>10</v>
      </c>
      <c r="C20" s="20">
        <f>SUM(C21:C27)</f>
        <v>2797970</v>
      </c>
      <c r="D20" s="20">
        <f t="shared" ref="D20:F20" si="13">SUM(D21:D27)</f>
        <v>2941811</v>
      </c>
      <c r="E20" s="20">
        <f t="shared" si="13"/>
        <v>3255998.2220357656</v>
      </c>
      <c r="F20" s="20">
        <f t="shared" si="13"/>
        <v>3397740.9439174472</v>
      </c>
      <c r="G20" s="20">
        <f t="shared" ref="G20:M20" si="14">SUM(G21:G27)</f>
        <v>3521020.0787045872</v>
      </c>
      <c r="H20" s="20">
        <f t="shared" si="14"/>
        <v>3667976.0387218986</v>
      </c>
      <c r="I20" s="20">
        <f t="shared" si="14"/>
        <v>3496749.3268430657</v>
      </c>
      <c r="J20" s="20">
        <f t="shared" si="14"/>
        <v>3614947.4535776069</v>
      </c>
      <c r="K20" s="20">
        <f t="shared" si="14"/>
        <v>3693878.3990682447</v>
      </c>
      <c r="L20" s="20">
        <f t="shared" si="14"/>
        <v>2930860.4163843142</v>
      </c>
      <c r="M20" s="20">
        <f t="shared" si="14"/>
        <v>3772183.5368466577</v>
      </c>
      <c r="N20" s="20">
        <f t="shared" ref="N20:O20" si="15">SUM(N21:N27)</f>
        <v>3829227.3794082841</v>
      </c>
      <c r="O20" s="20">
        <f t="shared" si="15"/>
        <v>3917160.2054718425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S20" s="24"/>
    </row>
    <row r="21" spans="1:175" ht="15.75" x14ac:dyDescent="0.25">
      <c r="A21" s="14">
        <v>7.1</v>
      </c>
      <c r="B21" s="15" t="s">
        <v>11</v>
      </c>
      <c r="C21" s="4">
        <v>98140</v>
      </c>
      <c r="D21" s="4">
        <v>119322</v>
      </c>
      <c r="E21" s="4">
        <v>117820</v>
      </c>
      <c r="F21" s="4">
        <v>126308</v>
      </c>
      <c r="G21" s="4">
        <v>135407.49332880665</v>
      </c>
      <c r="H21" s="4">
        <v>142124.09934070162</v>
      </c>
      <c r="I21" s="4">
        <v>170731.55007557888</v>
      </c>
      <c r="J21" s="4">
        <v>157725.68977762337</v>
      </c>
      <c r="K21" s="4">
        <v>135689.17372588982</v>
      </c>
      <c r="L21" s="4">
        <v>65112.371671509958</v>
      </c>
      <c r="M21" s="4">
        <v>106249.9242839463</v>
      </c>
      <c r="N21" s="4">
        <v>138843.49398916212</v>
      </c>
      <c r="O21" s="4">
        <v>150408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1"/>
      <c r="FQ21" s="1"/>
      <c r="FR21" s="1"/>
    </row>
    <row r="22" spans="1:175" ht="15.75" x14ac:dyDescent="0.25">
      <c r="A22" s="14">
        <v>7.2</v>
      </c>
      <c r="B22" s="15" t="s">
        <v>12</v>
      </c>
      <c r="C22" s="4">
        <v>2001208</v>
      </c>
      <c r="D22" s="4">
        <v>2131348</v>
      </c>
      <c r="E22" s="4">
        <v>2337451.8313343446</v>
      </c>
      <c r="F22" s="4">
        <v>2383422.6671993025</v>
      </c>
      <c r="G22" s="4">
        <v>2360834.8000244545</v>
      </c>
      <c r="H22" s="4">
        <v>2435473.8783373744</v>
      </c>
      <c r="I22" s="4">
        <v>2235743.0469271485</v>
      </c>
      <c r="J22" s="4">
        <v>2356840.3309171461</v>
      </c>
      <c r="K22" s="4">
        <v>2329236.2604012853</v>
      </c>
      <c r="L22" s="4">
        <v>1777255.611518017</v>
      </c>
      <c r="M22" s="4">
        <v>2458791.2421642267</v>
      </c>
      <c r="N22" s="4">
        <v>2354743.1802019398</v>
      </c>
      <c r="O22" s="4">
        <v>2352155.4268642399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1"/>
      <c r="FQ22" s="1"/>
      <c r="FR22" s="1"/>
    </row>
    <row r="23" spans="1:175" ht="15.75" x14ac:dyDescent="0.25">
      <c r="A23" s="14">
        <v>7.3</v>
      </c>
      <c r="B23" s="15" t="s">
        <v>13</v>
      </c>
      <c r="C23" s="4">
        <v>28281</v>
      </c>
      <c r="D23" s="4">
        <v>23242</v>
      </c>
      <c r="E23" s="4">
        <v>18173.041803129876</v>
      </c>
      <c r="F23" s="4">
        <v>21628.050733321394</v>
      </c>
      <c r="G23" s="4">
        <v>18222.622761827948</v>
      </c>
      <c r="H23" s="4">
        <v>25079.94682818728</v>
      </c>
      <c r="I23" s="4">
        <v>27672.521025641025</v>
      </c>
      <c r="J23" s="4">
        <v>35343.059121385166</v>
      </c>
      <c r="K23" s="4">
        <v>33882.561552200008</v>
      </c>
      <c r="L23" s="4">
        <v>32412.873985055259</v>
      </c>
      <c r="M23" s="4">
        <v>45879.866999999998</v>
      </c>
      <c r="N23" s="4">
        <v>50231.15218871164</v>
      </c>
      <c r="O23" s="4">
        <v>61992.469685887998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1"/>
      <c r="FQ23" s="1"/>
      <c r="FR23" s="1"/>
    </row>
    <row r="24" spans="1:175" ht="15.75" x14ac:dyDescent="0.25">
      <c r="A24" s="14">
        <v>7.4</v>
      </c>
      <c r="B24" s="15" t="s">
        <v>14</v>
      </c>
      <c r="C24" s="4">
        <v>26891</v>
      </c>
      <c r="D24" s="4">
        <v>49541</v>
      </c>
      <c r="E24" s="4">
        <v>38714.82188953556</v>
      </c>
      <c r="F24" s="4">
        <v>63457.286716862669</v>
      </c>
      <c r="G24" s="4">
        <v>104008.18683159887</v>
      </c>
      <c r="H24" s="4">
        <v>107238.98300738554</v>
      </c>
      <c r="I24" s="4">
        <v>99880.458119658128</v>
      </c>
      <c r="J24" s="4">
        <v>50837.974512637273</v>
      </c>
      <c r="K24" s="4">
        <v>88821.934778239636</v>
      </c>
      <c r="L24" s="4">
        <v>30337.290855633444</v>
      </c>
      <c r="M24" s="4">
        <v>34698.669601326226</v>
      </c>
      <c r="N24" s="4">
        <v>52666.323284638187</v>
      </c>
      <c r="O24" s="4">
        <v>57170.970058814521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1"/>
      <c r="FQ24" s="1"/>
      <c r="FR24" s="1"/>
    </row>
    <row r="25" spans="1:175" ht="30" x14ac:dyDescent="0.25">
      <c r="A25" s="14">
        <v>7.5</v>
      </c>
      <c r="B25" s="15" t="s">
        <v>15</v>
      </c>
      <c r="C25" s="4">
        <v>61793</v>
      </c>
      <c r="D25" s="4">
        <v>63258</v>
      </c>
      <c r="E25" s="4">
        <v>59793.720538572386</v>
      </c>
      <c r="F25" s="4">
        <v>63708.73514774473</v>
      </c>
      <c r="G25" s="4">
        <v>69512.285663366434</v>
      </c>
      <c r="H25" s="4">
        <v>109673.90677449078</v>
      </c>
      <c r="I25" s="4">
        <v>132204.24518267572</v>
      </c>
      <c r="J25" s="4">
        <v>136561.9665123834</v>
      </c>
      <c r="K25" s="4">
        <v>133032.09256029778</v>
      </c>
      <c r="L25" s="4">
        <v>88333.518446056085</v>
      </c>
      <c r="M25" s="4">
        <v>126724.2770704017</v>
      </c>
      <c r="N25" s="4">
        <v>151988.13285283401</v>
      </c>
      <c r="O25" s="4">
        <v>183634.925985729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1"/>
      <c r="FQ25" s="1"/>
      <c r="FR25" s="1"/>
    </row>
    <row r="26" spans="1:175" ht="15.75" x14ac:dyDescent="0.25">
      <c r="A26" s="14">
        <v>7.6</v>
      </c>
      <c r="B26" s="15" t="s">
        <v>16</v>
      </c>
      <c r="C26" s="4">
        <v>3317</v>
      </c>
      <c r="D26" s="4">
        <v>3480</v>
      </c>
      <c r="E26" s="4">
        <v>2530.241503408085</v>
      </c>
      <c r="F26" s="4">
        <v>2573.3221153431509</v>
      </c>
      <c r="G26" s="4">
        <v>2722.3548155953954</v>
      </c>
      <c r="H26" s="4">
        <v>4139.2001308579374</v>
      </c>
      <c r="I26" s="4">
        <v>4471.4151148467499</v>
      </c>
      <c r="J26" s="4">
        <v>8424.6999811684709</v>
      </c>
      <c r="K26" s="4">
        <v>8273.2577262317354</v>
      </c>
      <c r="L26" s="4">
        <v>7905.9792817296584</v>
      </c>
      <c r="M26" s="4">
        <v>7784.5629847415648</v>
      </c>
      <c r="N26" s="4">
        <v>7591.9373720169806</v>
      </c>
      <c r="O26" s="4">
        <v>8152.4424976614937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1"/>
      <c r="FQ26" s="1"/>
      <c r="FR26" s="1"/>
    </row>
    <row r="27" spans="1:175" ht="45" x14ac:dyDescent="0.25">
      <c r="A27" s="14">
        <v>7.7</v>
      </c>
      <c r="B27" s="15" t="s">
        <v>17</v>
      </c>
      <c r="C27" s="4">
        <v>578340</v>
      </c>
      <c r="D27" s="4">
        <v>551620</v>
      </c>
      <c r="E27" s="4">
        <v>681514.56496677501</v>
      </c>
      <c r="F27" s="4">
        <v>736642.88200487301</v>
      </c>
      <c r="G27" s="4">
        <v>830312.33527893794</v>
      </c>
      <c r="H27" s="4">
        <v>844246.024302901</v>
      </c>
      <c r="I27" s="4">
        <v>826046.09039751673</v>
      </c>
      <c r="J27" s="4">
        <v>869213.7327552631</v>
      </c>
      <c r="K27" s="4">
        <v>964943.11832410051</v>
      </c>
      <c r="L27" s="4">
        <v>929502.77062631259</v>
      </c>
      <c r="M27" s="4">
        <v>992054.99374201475</v>
      </c>
      <c r="N27" s="4">
        <v>1073163.1595189807</v>
      </c>
      <c r="O27" s="4">
        <v>1103645.97037951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1"/>
      <c r="FQ27" s="1"/>
      <c r="FR27" s="1"/>
    </row>
    <row r="28" spans="1:175" ht="15.75" x14ac:dyDescent="0.25">
      <c r="A28" s="16" t="s">
        <v>37</v>
      </c>
      <c r="B28" s="15" t="s">
        <v>18</v>
      </c>
      <c r="C28" s="4">
        <v>1430848</v>
      </c>
      <c r="D28" s="4">
        <v>1527917</v>
      </c>
      <c r="E28" s="4">
        <v>1696260.2131126421</v>
      </c>
      <c r="F28" s="4">
        <v>1838229.7810890465</v>
      </c>
      <c r="G28" s="4">
        <v>2081051.7068834349</v>
      </c>
      <c r="H28" s="4">
        <v>2176955.8272113507</v>
      </c>
      <c r="I28" s="4">
        <v>2193636.6242827307</v>
      </c>
      <c r="J28" s="4">
        <v>2600609.2009421424</v>
      </c>
      <c r="K28" s="4">
        <v>2660129.2334229946</v>
      </c>
      <c r="L28" s="4">
        <v>2750255.8152853209</v>
      </c>
      <c r="M28" s="4">
        <v>2852205.9730734616</v>
      </c>
      <c r="N28" s="4">
        <v>2938898.0818959642</v>
      </c>
      <c r="O28" s="4">
        <v>3112903.4945423286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1"/>
      <c r="FQ28" s="1"/>
      <c r="FR28" s="1"/>
    </row>
    <row r="29" spans="1:175" ht="45" x14ac:dyDescent="0.25">
      <c r="A29" s="16" t="s">
        <v>38</v>
      </c>
      <c r="B29" s="15" t="s">
        <v>19</v>
      </c>
      <c r="C29" s="4">
        <v>4220948</v>
      </c>
      <c r="D29" s="4">
        <v>4793379</v>
      </c>
      <c r="E29" s="4">
        <v>5477583.4969182173</v>
      </c>
      <c r="F29" s="4">
        <v>5985214.2901058411</v>
      </c>
      <c r="G29" s="4">
        <v>6387217.0273733009</v>
      </c>
      <c r="H29" s="4">
        <v>6888964.2194721848</v>
      </c>
      <c r="I29" s="4">
        <v>7530868.3957024636</v>
      </c>
      <c r="J29" s="4">
        <v>8048627.1118327165</v>
      </c>
      <c r="K29" s="4">
        <v>8301889.2035551276</v>
      </c>
      <c r="L29" s="4">
        <v>8215530.0213877894</v>
      </c>
      <c r="M29" s="4">
        <v>8830080.5219489653</v>
      </c>
      <c r="N29" s="4">
        <v>9323784.0546017196</v>
      </c>
      <c r="O29" s="4">
        <v>10069669.5748103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1"/>
      <c r="FQ29" s="1"/>
      <c r="FR29" s="1"/>
    </row>
    <row r="30" spans="1:175" ht="15.75" x14ac:dyDescent="0.25">
      <c r="A30" s="16" t="s">
        <v>39</v>
      </c>
      <c r="B30" s="15" t="s">
        <v>54</v>
      </c>
      <c r="C30" s="4">
        <v>1585585</v>
      </c>
      <c r="D30" s="4">
        <v>1576474</v>
      </c>
      <c r="E30" s="4">
        <v>1571388.2135971163</v>
      </c>
      <c r="F30" s="4">
        <v>1364909.4820422644</v>
      </c>
      <c r="G30" s="4">
        <v>1387043.9152177544</v>
      </c>
      <c r="H30" s="4">
        <v>1511526.1769198722</v>
      </c>
      <c r="I30" s="4">
        <v>1677576.9602187481</v>
      </c>
      <c r="J30" s="4">
        <v>1731992.7807613378</v>
      </c>
      <c r="K30" s="4">
        <v>1669809.9602177413</v>
      </c>
      <c r="L30" s="4">
        <v>1427261.3942997714</v>
      </c>
      <c r="M30" s="4">
        <v>2159448.5672382014</v>
      </c>
      <c r="N30" s="4">
        <v>1912682.1215862671</v>
      </c>
      <c r="O30" s="4">
        <v>1947924.2007282602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1"/>
      <c r="FQ30" s="1"/>
      <c r="FR30" s="1"/>
    </row>
    <row r="31" spans="1:175" ht="15.75" x14ac:dyDescent="0.25">
      <c r="A31" s="16" t="s">
        <v>40</v>
      </c>
      <c r="B31" s="15" t="s">
        <v>20</v>
      </c>
      <c r="C31" s="4">
        <v>3965096</v>
      </c>
      <c r="D31" s="4">
        <v>4148689</v>
      </c>
      <c r="E31" s="4">
        <v>4247185.0561504168</v>
      </c>
      <c r="F31" s="4">
        <v>4286404.9040175341</v>
      </c>
      <c r="G31" s="4">
        <v>4600001.3993762769</v>
      </c>
      <c r="H31" s="4">
        <v>5180142.3612887561</v>
      </c>
      <c r="I31" s="4">
        <v>5689646.8132452825</v>
      </c>
      <c r="J31" s="4">
        <v>5824159.5441782949</v>
      </c>
      <c r="K31" s="4">
        <v>6275874.2501717843</v>
      </c>
      <c r="L31" s="4">
        <v>4694931.5155513696</v>
      </c>
      <c r="M31" s="4">
        <v>5224196.8738302188</v>
      </c>
      <c r="N31" s="4">
        <v>5466169.4340683417</v>
      </c>
      <c r="O31" s="4">
        <v>5971483.1615497395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1"/>
      <c r="FQ31" s="1"/>
      <c r="FR31" s="1"/>
    </row>
    <row r="32" spans="1:175" s="24" customFormat="1" ht="15.75" x14ac:dyDescent="0.25">
      <c r="A32" s="25"/>
      <c r="B32" s="26" t="s">
        <v>30</v>
      </c>
      <c r="C32" s="27">
        <f>C17+C20+C28+C29+C30+C31</f>
        <v>19322139</v>
      </c>
      <c r="D32" s="27">
        <f t="shared" ref="D32:F32" si="16">D17+D20+D28+D29+D30+D31</f>
        <v>21044915</v>
      </c>
      <c r="E32" s="27">
        <f t="shared" si="16"/>
        <v>22439908.232144162</v>
      </c>
      <c r="F32" s="27">
        <f t="shared" si="16"/>
        <v>23444940.15901478</v>
      </c>
      <c r="G32" s="27">
        <f t="shared" ref="G32:H32" si="17">G17+G20+G28+G29+G30+G31</f>
        <v>25044794.782829031</v>
      </c>
      <c r="H32" s="27">
        <f t="shared" si="17"/>
        <v>26614463.416810382</v>
      </c>
      <c r="I32" s="27">
        <f t="shared" ref="I32:J32" si="18">I17+I20+I28+I29+I30+I31</f>
        <v>28326851.088206269</v>
      </c>
      <c r="J32" s="27">
        <f t="shared" si="18"/>
        <v>30366163.626984391</v>
      </c>
      <c r="K32" s="27">
        <f t="shared" ref="K32:L32" si="19">K17+K20+K28+K29+K30+K31</f>
        <v>31718771.774380468</v>
      </c>
      <c r="L32" s="27">
        <f t="shared" si="19"/>
        <v>26904032.99377019</v>
      </c>
      <c r="M32" s="27">
        <f t="shared" ref="M32" si="20">M17+M20+M28+M29+M30+M31</f>
        <v>31187884.53833738</v>
      </c>
      <c r="N32" s="27">
        <f t="shared" ref="N32:O32" si="21">N17+N20+N28+N29+N30+N31</f>
        <v>33357724.361180797</v>
      </c>
      <c r="O32" s="27">
        <f t="shared" si="21"/>
        <v>36341476.909262329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3"/>
      <c r="FQ32" s="23"/>
      <c r="FR32" s="23"/>
    </row>
    <row r="33" spans="1:175" s="23" customFormat="1" ht="30" x14ac:dyDescent="0.25">
      <c r="A33" s="21" t="s">
        <v>27</v>
      </c>
      <c r="B33" s="28" t="s">
        <v>41</v>
      </c>
      <c r="C33" s="20">
        <f t="shared" ref="C33:H33" si="22">C6+C11+C13+C14+C15+C17+C20+C28+C29+C30+C31</f>
        <v>33629310.938524105</v>
      </c>
      <c r="D33" s="20">
        <f t="shared" si="22"/>
        <v>35635472.827097043</v>
      </c>
      <c r="E33" s="20">
        <f t="shared" si="22"/>
        <v>37165147.080111459</v>
      </c>
      <c r="F33" s="20">
        <f t="shared" si="22"/>
        <v>38586962.337255374</v>
      </c>
      <c r="G33" s="20">
        <f t="shared" si="22"/>
        <v>40648006.522775993</v>
      </c>
      <c r="H33" s="20">
        <f t="shared" si="22"/>
        <v>43537106.547936879</v>
      </c>
      <c r="I33" s="20">
        <f t="shared" ref="I33:J33" si="23">I6+I11+I13+I14+I15+I17+I20+I28+I29+I30+I31</f>
        <v>46075399.557062536</v>
      </c>
      <c r="J33" s="20">
        <f t="shared" si="23"/>
        <v>48022603.871091686</v>
      </c>
      <c r="K33" s="20">
        <f t="shared" ref="K33:L33" si="24">K6+K11+K13+K14+K15+K17+K20+K28+K29+K30+K31</f>
        <v>49397423.146639273</v>
      </c>
      <c r="L33" s="20">
        <f t="shared" si="24"/>
        <v>44498212.667636886</v>
      </c>
      <c r="M33" s="20">
        <f t="shared" ref="M33" si="25">M6+M11+M13+M14+M15+M17+M20+M28+M29+M30+M31</f>
        <v>50099348.024540134</v>
      </c>
      <c r="N33" s="20">
        <f t="shared" ref="N33:O33" si="26">N6+N11+N13+N14+N15+N17+N20+N28+N29+N30+N31</f>
        <v>52763002.03574238</v>
      </c>
      <c r="O33" s="20">
        <f t="shared" si="26"/>
        <v>56564302.174982622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S33" s="24"/>
    </row>
    <row r="34" spans="1:175" ht="15.75" x14ac:dyDescent="0.25">
      <c r="A34" s="17" t="s">
        <v>43</v>
      </c>
      <c r="B34" s="18" t="s">
        <v>25</v>
      </c>
      <c r="C34" s="4">
        <v>3407148</v>
      </c>
      <c r="D34" s="4">
        <v>3827884</v>
      </c>
      <c r="E34" s="4">
        <v>3858878</v>
      </c>
      <c r="F34" s="4">
        <v>4090181</v>
      </c>
      <c r="G34" s="4">
        <v>5078568</v>
      </c>
      <c r="H34" s="4">
        <v>5457715</v>
      </c>
      <c r="I34" s="4">
        <v>6099394</v>
      </c>
      <c r="J34" s="4">
        <v>7817154</v>
      </c>
      <c r="K34" s="4">
        <v>6930248</v>
      </c>
      <c r="L34" s="4">
        <v>7721698</v>
      </c>
      <c r="M34" s="4">
        <v>8117426</v>
      </c>
      <c r="N34" s="4">
        <v>7719582</v>
      </c>
      <c r="O34" s="4">
        <v>7728219.1653235564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</row>
    <row r="35" spans="1:175" ht="15.75" x14ac:dyDescent="0.25">
      <c r="A35" s="17" t="s">
        <v>44</v>
      </c>
      <c r="B35" s="18" t="s">
        <v>24</v>
      </c>
      <c r="C35" s="4">
        <v>631670</v>
      </c>
      <c r="D35" s="4">
        <v>694011</v>
      </c>
      <c r="E35" s="4">
        <v>745892</v>
      </c>
      <c r="F35" s="4">
        <v>681588</v>
      </c>
      <c r="G35" s="4">
        <v>605573</v>
      </c>
      <c r="H35" s="4">
        <v>464668</v>
      </c>
      <c r="I35" s="4">
        <v>555818</v>
      </c>
      <c r="J35" s="4">
        <v>416927</v>
      </c>
      <c r="K35" s="4">
        <v>408253</v>
      </c>
      <c r="L35" s="4">
        <v>1049619</v>
      </c>
      <c r="M35" s="4">
        <v>1018478</v>
      </c>
      <c r="N35" s="4">
        <v>858898</v>
      </c>
      <c r="O35" s="4">
        <v>778868.61588922702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</row>
    <row r="36" spans="1:175" s="24" customFormat="1" ht="30" x14ac:dyDescent="0.25">
      <c r="A36" s="29" t="s">
        <v>45</v>
      </c>
      <c r="B36" s="30" t="s">
        <v>55</v>
      </c>
      <c r="C36" s="27">
        <f>C33+C34-C35</f>
        <v>36404788.938524105</v>
      </c>
      <c r="D36" s="27">
        <f t="shared" ref="D36:F36" si="27">D33+D34-D35</f>
        <v>38769345.827097043</v>
      </c>
      <c r="E36" s="27">
        <f t="shared" si="27"/>
        <v>40278133.080111459</v>
      </c>
      <c r="F36" s="27">
        <f t="shared" si="27"/>
        <v>41995555.337255374</v>
      </c>
      <c r="G36" s="27">
        <f t="shared" ref="G36:M36" si="28">G33+G34-G35</f>
        <v>45121001.522775993</v>
      </c>
      <c r="H36" s="27">
        <f t="shared" si="28"/>
        <v>48530153.547936879</v>
      </c>
      <c r="I36" s="27">
        <f t="shared" si="28"/>
        <v>51618975.557062536</v>
      </c>
      <c r="J36" s="27">
        <f t="shared" si="28"/>
        <v>55422830.871091686</v>
      </c>
      <c r="K36" s="27">
        <f t="shared" si="28"/>
        <v>55919418.146639273</v>
      </c>
      <c r="L36" s="27">
        <f t="shared" si="28"/>
        <v>51170291.667636886</v>
      </c>
      <c r="M36" s="27">
        <f t="shared" si="28"/>
        <v>57198296.024540134</v>
      </c>
      <c r="N36" s="27">
        <f t="shared" ref="N36:O36" si="29">N33+N34-N35</f>
        <v>59623686.03574238</v>
      </c>
      <c r="O36" s="27">
        <f t="shared" si="29"/>
        <v>63513652.724416949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</row>
    <row r="37" spans="1:175" s="24" customFormat="1" ht="15.75" x14ac:dyDescent="0.25">
      <c r="A37" s="29" t="s">
        <v>46</v>
      </c>
      <c r="B37" s="30" t="s">
        <v>42</v>
      </c>
      <c r="C37" s="27">
        <f>GSVA_cur!C37</f>
        <v>335014.83</v>
      </c>
      <c r="D37" s="27">
        <f>GSVA_cur!D37</f>
        <v>336661.74</v>
      </c>
      <c r="E37" s="27">
        <f>GSVA_cur!E37</f>
        <v>338173.86535729998</v>
      </c>
      <c r="F37" s="27">
        <f>GSVA_cur!F37</f>
        <v>339842.743309749</v>
      </c>
      <c r="G37" s="27">
        <f>GSVA_cur!G37</f>
        <v>341525</v>
      </c>
      <c r="H37" s="27">
        <f>GSVA_cur!H37</f>
        <v>343221</v>
      </c>
      <c r="I37" s="27">
        <f>GSVA_cur!I37</f>
        <v>344932</v>
      </c>
      <c r="J37" s="27">
        <f>GSVA_cur!J37</f>
        <v>346656</v>
      </c>
      <c r="K37" s="27">
        <f>GSVA_cur!K37</f>
        <v>348394</v>
      </c>
      <c r="L37" s="27">
        <f>GSVA_cur!L37</f>
        <v>350147</v>
      </c>
      <c r="M37" s="27">
        <f>GSVA_cur!M37</f>
        <v>355730</v>
      </c>
      <c r="N37" s="27">
        <f>GSVA_cur!N37</f>
        <v>357160</v>
      </c>
      <c r="O37" s="27">
        <f>GSVA_cur!O37</f>
        <v>360725.2844324566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</row>
    <row r="38" spans="1:175" s="24" customFormat="1" ht="15.75" x14ac:dyDescent="0.25">
      <c r="A38" s="29" t="s">
        <v>47</v>
      </c>
      <c r="B38" s="30" t="s">
        <v>58</v>
      </c>
      <c r="C38" s="27">
        <f>C36/C37*1000</f>
        <v>108666.20125002855</v>
      </c>
      <c r="D38" s="27">
        <f t="shared" ref="D38:F38" si="30">D36/D37*1000</f>
        <v>115158.15793947077</v>
      </c>
      <c r="E38" s="27">
        <f t="shared" si="30"/>
        <v>119104.80733795119</v>
      </c>
      <c r="F38" s="27">
        <f t="shared" si="30"/>
        <v>123573.49439996312</v>
      </c>
      <c r="G38" s="27">
        <f t="shared" ref="G38:M38" si="31">G36/G37*1000</f>
        <v>132116.24777915524</v>
      </c>
      <c r="H38" s="27">
        <f t="shared" si="31"/>
        <v>141396.22443829742</v>
      </c>
      <c r="I38" s="27">
        <f t="shared" si="31"/>
        <v>149649.71518172434</v>
      </c>
      <c r="J38" s="27">
        <f t="shared" si="31"/>
        <v>159878.46992722378</v>
      </c>
      <c r="K38" s="27">
        <f t="shared" si="31"/>
        <v>160506.26057463465</v>
      </c>
      <c r="L38" s="27">
        <f t="shared" si="31"/>
        <v>146139.45476510405</v>
      </c>
      <c r="M38" s="27">
        <f t="shared" si="31"/>
        <v>160791.31932797385</v>
      </c>
      <c r="N38" s="27">
        <f t="shared" ref="N38:O38" si="32">N36/N37*1000</f>
        <v>166938.30786130132</v>
      </c>
      <c r="O38" s="27">
        <f t="shared" si="32"/>
        <v>176072.08439615066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BK38" s="27"/>
      <c r="BL38" s="27"/>
      <c r="BM38" s="27"/>
      <c r="BN38" s="27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</row>
    <row r="39" spans="1:175" x14ac:dyDescent="0.25">
      <c r="A39" s="2" t="s">
        <v>75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2" max="1048575" man="1"/>
    <brk id="38" max="1048575" man="1"/>
    <brk id="102" max="95" man="1"/>
    <brk id="138" max="1048575" man="1"/>
    <brk id="162" max="1048575" man="1"/>
    <brk id="170" max="9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W39"/>
  <sheetViews>
    <sheetView tabSelected="1" zoomScale="85" zoomScaleNormal="85" zoomScaleSheetLayoutView="100" workbookViewId="0">
      <pane xSplit="2" ySplit="5" topLeftCell="C33" activePane="bottomRight" state="frozen"/>
      <selection activeCell="Q24" sqref="Q24"/>
      <selection pane="topRight" activeCell="Q24" sqref="Q24"/>
      <selection pane="bottomLeft" activeCell="Q24" sqref="Q24"/>
      <selection pane="bottomRight" activeCell="Q24" sqref="Q24"/>
    </sheetView>
  </sheetViews>
  <sheetFormatPr defaultColWidth="8.85546875" defaultRowHeight="15" x14ac:dyDescent="0.25"/>
  <cols>
    <col min="1" max="1" width="11" style="2" customWidth="1"/>
    <col min="2" max="2" width="24.140625" style="2" customWidth="1"/>
    <col min="3" max="6" width="11.28515625" style="2" customWidth="1"/>
    <col min="7" max="15" width="11.85546875" style="1" customWidth="1"/>
    <col min="16" max="42" width="9.140625" style="2" customWidth="1"/>
    <col min="43" max="43" width="12.42578125" style="2" customWidth="1"/>
    <col min="44" max="65" width="9.140625" style="2" customWidth="1"/>
    <col min="66" max="66" width="12.140625" style="2" customWidth="1"/>
    <col min="67" max="70" width="9.140625" style="2" customWidth="1"/>
    <col min="71" max="75" width="9.140625" style="2" hidden="1" customWidth="1"/>
    <col min="76" max="76" width="9.140625" style="2" customWidth="1"/>
    <col min="77" max="81" width="9.140625" style="2" hidden="1" customWidth="1"/>
    <col min="82" max="82" width="9.140625" style="2" customWidth="1"/>
    <col min="83" max="87" width="9.140625" style="2" hidden="1" customWidth="1"/>
    <col min="88" max="88" width="9.140625" style="2" customWidth="1"/>
    <col min="89" max="93" width="9.140625" style="2" hidden="1" customWidth="1"/>
    <col min="94" max="94" width="9.140625" style="2" customWidth="1"/>
    <col min="95" max="99" width="9.140625" style="2" hidden="1" customWidth="1"/>
    <col min="100" max="100" width="9.140625" style="1" customWidth="1"/>
    <col min="101" max="105" width="9.140625" style="1" hidden="1" customWidth="1"/>
    <col min="106" max="106" width="9.140625" style="1" customWidth="1"/>
    <col min="107" max="111" width="9.140625" style="1" hidden="1" customWidth="1"/>
    <col min="112" max="112" width="9.140625" style="1" customWidth="1"/>
    <col min="113" max="117" width="9.140625" style="1" hidden="1" customWidth="1"/>
    <col min="118" max="118" width="9.140625" style="1" customWidth="1"/>
    <col min="119" max="148" width="9.140625" style="2" customWidth="1"/>
    <col min="149" max="149" width="9.140625" style="2" hidden="1" customWidth="1"/>
    <col min="150" max="157" width="9.140625" style="2" customWidth="1"/>
    <col min="158" max="158" width="9.140625" style="2" hidden="1" customWidth="1"/>
    <col min="159" max="163" width="9.140625" style="2" customWidth="1"/>
    <col min="164" max="164" width="9.140625" style="2" hidden="1" customWidth="1"/>
    <col min="165" max="174" width="9.140625" style="2" customWidth="1"/>
    <col min="175" max="178" width="8.85546875" style="2"/>
    <col min="179" max="179" width="12.7109375" style="2" bestFit="1" customWidth="1"/>
    <col min="180" max="16384" width="8.85546875" style="2"/>
  </cols>
  <sheetData>
    <row r="1" spans="1:179" ht="18.75" x14ac:dyDescent="0.3">
      <c r="A1" s="2" t="s">
        <v>53</v>
      </c>
      <c r="B1" s="7" t="s">
        <v>66</v>
      </c>
    </row>
    <row r="2" spans="1:179" ht="15.75" x14ac:dyDescent="0.25">
      <c r="A2" s="8" t="s">
        <v>50</v>
      </c>
      <c r="I2" s="1" t="str">
        <f>[1]GSVA_cur!$I$3</f>
        <v>As on 01.08.2024</v>
      </c>
    </row>
    <row r="3" spans="1:179" ht="15.75" x14ac:dyDescent="0.25">
      <c r="A3" s="8"/>
    </row>
    <row r="4" spans="1:179" ht="15.75" x14ac:dyDescent="0.25">
      <c r="A4" s="8"/>
      <c r="E4" s="9"/>
      <c r="F4" s="9" t="s">
        <v>57</v>
      </c>
    </row>
    <row r="5" spans="1:179" ht="15.75" x14ac:dyDescent="0.25">
      <c r="A5" s="10" t="s">
        <v>0</v>
      </c>
      <c r="B5" s="11" t="s">
        <v>1</v>
      </c>
      <c r="C5" s="2" t="s">
        <v>21</v>
      </c>
      <c r="D5" s="2" t="s">
        <v>22</v>
      </c>
      <c r="E5" s="2" t="s">
        <v>23</v>
      </c>
      <c r="F5" s="2" t="s">
        <v>56</v>
      </c>
      <c r="G5" s="1" t="s">
        <v>65</v>
      </c>
      <c r="H5" s="1" t="s">
        <v>67</v>
      </c>
      <c r="I5" s="1" t="s">
        <v>68</v>
      </c>
      <c r="J5" s="1" t="s">
        <v>69</v>
      </c>
      <c r="K5" s="1" t="s">
        <v>70</v>
      </c>
      <c r="L5" s="1" t="s">
        <v>71</v>
      </c>
      <c r="M5" s="1" t="s">
        <v>72</v>
      </c>
      <c r="N5" s="1" t="s">
        <v>73</v>
      </c>
      <c r="O5" s="1" t="s">
        <v>74</v>
      </c>
    </row>
    <row r="6" spans="1:179" s="23" customFormat="1" ht="30" x14ac:dyDescent="0.25">
      <c r="A6" s="21" t="s">
        <v>26</v>
      </c>
      <c r="B6" s="22" t="s">
        <v>2</v>
      </c>
      <c r="C6" s="20">
        <f>SUM(C7:C10)</f>
        <v>4026831.3663060688</v>
      </c>
      <c r="D6" s="20">
        <f t="shared" ref="D6:F6" si="0">SUM(D7:D10)</f>
        <v>4089863.3307531942</v>
      </c>
      <c r="E6" s="20">
        <f t="shared" si="0"/>
        <v>4403935.9759594081</v>
      </c>
      <c r="F6" s="20">
        <f t="shared" si="0"/>
        <v>4835659.5683455337</v>
      </c>
      <c r="G6" s="20">
        <f t="shared" ref="G6:M6" si="1">SUM(G7:G10)</f>
        <v>5069387.0662627034</v>
      </c>
      <c r="H6" s="20">
        <f t="shared" si="1"/>
        <v>5470396</v>
      </c>
      <c r="I6" s="20">
        <f t="shared" si="1"/>
        <v>5869998.9389476981</v>
      </c>
      <c r="J6" s="20">
        <f t="shared" si="1"/>
        <v>6038565.6998160705</v>
      </c>
      <c r="K6" s="20">
        <f t="shared" si="1"/>
        <v>6280337.2826733906</v>
      </c>
      <c r="L6" s="20">
        <f t="shared" si="1"/>
        <v>6529480.5654062005</v>
      </c>
      <c r="M6" s="20">
        <f t="shared" si="1"/>
        <v>6556060.0980581269</v>
      </c>
      <c r="N6" s="20">
        <f t="shared" ref="N6:O6" si="2">SUM(N7:N10)</f>
        <v>6708023.48541224</v>
      </c>
      <c r="O6" s="20">
        <f t="shared" si="2"/>
        <v>7138733.330172739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W6" s="24"/>
    </row>
    <row r="7" spans="1:179" ht="15.75" x14ac:dyDescent="0.25">
      <c r="A7" s="14">
        <v>1.1000000000000001</v>
      </c>
      <c r="B7" s="15" t="s">
        <v>59</v>
      </c>
      <c r="C7" s="4">
        <v>2156600.4217587523</v>
      </c>
      <c r="D7" s="4">
        <v>1773676.4431462199</v>
      </c>
      <c r="E7" s="4">
        <v>1829736.3742357779</v>
      </c>
      <c r="F7" s="4">
        <v>1887211.4527378795</v>
      </c>
      <c r="G7" s="4">
        <v>1391992.1612408394</v>
      </c>
      <c r="H7" s="4">
        <v>1573753</v>
      </c>
      <c r="I7" s="4">
        <v>1705410.7902765519</v>
      </c>
      <c r="J7" s="4">
        <v>1406508.7061801679</v>
      </c>
      <c r="K7" s="4">
        <v>1367888.3132931679</v>
      </c>
      <c r="L7" s="4">
        <v>1373633.1035502644</v>
      </c>
      <c r="M7" s="4">
        <v>1281512.7990490999</v>
      </c>
      <c r="N7" s="4">
        <v>1313255.9790467799</v>
      </c>
      <c r="O7" s="4">
        <v>1366909.8562022999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1"/>
      <c r="FU7" s="1"/>
      <c r="FV7" s="1"/>
    </row>
    <row r="8" spans="1:179" ht="15.75" x14ac:dyDescent="0.25">
      <c r="A8" s="14">
        <v>1.2</v>
      </c>
      <c r="B8" s="15" t="s">
        <v>60</v>
      </c>
      <c r="C8" s="4">
        <v>1111658.2121654816</v>
      </c>
      <c r="D8" s="4">
        <v>1394255.8904004889</v>
      </c>
      <c r="E8" s="4">
        <v>1529777.9720361845</v>
      </c>
      <c r="F8" s="4">
        <v>1666129.0873765899</v>
      </c>
      <c r="G8" s="4">
        <v>1838123.9904137244</v>
      </c>
      <c r="H8" s="4">
        <v>1914195</v>
      </c>
      <c r="I8" s="4">
        <v>2143070.8460724643</v>
      </c>
      <c r="J8" s="4">
        <v>2243162.2534993221</v>
      </c>
      <c r="K8" s="4">
        <v>2412492.5111208861</v>
      </c>
      <c r="L8" s="4">
        <v>2579993.1850070874</v>
      </c>
      <c r="M8" s="4">
        <v>2595145.6779838195</v>
      </c>
      <c r="N8" s="4">
        <v>2497907.6914082798</v>
      </c>
      <c r="O8" s="4">
        <v>2734509.290342099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1"/>
      <c r="FU8" s="1"/>
      <c r="FV8" s="1"/>
    </row>
    <row r="9" spans="1:179" ht="15.75" x14ac:dyDescent="0.25">
      <c r="A9" s="14">
        <v>1.3</v>
      </c>
      <c r="B9" s="15" t="s">
        <v>61</v>
      </c>
      <c r="C9" s="4">
        <v>425567.395238147</v>
      </c>
      <c r="D9" s="4">
        <v>464566.24262167339</v>
      </c>
      <c r="E9" s="4">
        <v>487220.74977824406</v>
      </c>
      <c r="F9" s="4">
        <v>648187.76535967609</v>
      </c>
      <c r="G9" s="4">
        <v>1079619.5431785886</v>
      </c>
      <c r="H9" s="4">
        <v>1088370</v>
      </c>
      <c r="I9" s="4">
        <v>984157.52956965228</v>
      </c>
      <c r="J9" s="4">
        <v>1322873.8074374923</v>
      </c>
      <c r="K9" s="4">
        <v>1518055.2422392492</v>
      </c>
      <c r="L9" s="4">
        <v>1589713.1092465681</v>
      </c>
      <c r="M9" s="4">
        <v>1360823.7051674342</v>
      </c>
      <c r="N9" s="4">
        <v>1405697.06275869</v>
      </c>
      <c r="O9" s="4">
        <v>1597996.75552028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1"/>
      <c r="FU9" s="1"/>
      <c r="FV9" s="1"/>
    </row>
    <row r="10" spans="1:179" ht="15.75" x14ac:dyDescent="0.25">
      <c r="A10" s="14">
        <v>1.4</v>
      </c>
      <c r="B10" s="15" t="s">
        <v>62</v>
      </c>
      <c r="C10" s="4">
        <v>333005.33714368811</v>
      </c>
      <c r="D10" s="4">
        <v>457364.75458481209</v>
      </c>
      <c r="E10" s="4">
        <v>557200.87990920118</v>
      </c>
      <c r="F10" s="4">
        <v>634131.26287138846</v>
      </c>
      <c r="G10" s="4">
        <v>759651.37142955128</v>
      </c>
      <c r="H10" s="4">
        <v>894078</v>
      </c>
      <c r="I10" s="4">
        <v>1037359.7730290298</v>
      </c>
      <c r="J10" s="4">
        <v>1066020.9326990875</v>
      </c>
      <c r="K10" s="4">
        <v>981901.21602008736</v>
      </c>
      <c r="L10" s="4">
        <v>986141.16760228085</v>
      </c>
      <c r="M10" s="4">
        <v>1318577.9158577737</v>
      </c>
      <c r="N10" s="4">
        <v>1491162.7521984901</v>
      </c>
      <c r="O10" s="4">
        <v>1439317.42810806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1"/>
      <c r="FU10" s="1"/>
      <c r="FV10" s="1"/>
    </row>
    <row r="11" spans="1:179" ht="15.75" x14ac:dyDescent="0.25">
      <c r="A11" s="16" t="s">
        <v>31</v>
      </c>
      <c r="B11" s="15" t="s">
        <v>3</v>
      </c>
      <c r="C11" s="4">
        <v>239592.74381033357</v>
      </c>
      <c r="D11" s="4">
        <v>235207.61802028213</v>
      </c>
      <c r="E11" s="4">
        <v>344105.88152448088</v>
      </c>
      <c r="F11" s="4">
        <v>551385.76981107204</v>
      </c>
      <c r="G11" s="4">
        <v>173525</v>
      </c>
      <c r="H11" s="4">
        <v>253072</v>
      </c>
      <c r="I11" s="4">
        <v>330187.21173052595</v>
      </c>
      <c r="J11" s="4">
        <v>272196.05753098172</v>
      </c>
      <c r="K11" s="4">
        <v>198385.99507385894</v>
      </c>
      <c r="L11" s="4">
        <v>190780.02471633014</v>
      </c>
      <c r="M11" s="4">
        <v>232972.36925330965</v>
      </c>
      <c r="N11" s="4">
        <v>276762.45551554766</v>
      </c>
      <c r="O11" s="4">
        <v>293555.83070040698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1"/>
      <c r="FU11" s="1"/>
      <c r="FV11" s="1"/>
    </row>
    <row r="12" spans="1:179" s="24" customFormat="1" ht="15.75" x14ac:dyDescent="0.25">
      <c r="A12" s="25"/>
      <c r="B12" s="26" t="s">
        <v>28</v>
      </c>
      <c r="C12" s="27">
        <f>C6+C11</f>
        <v>4266424.1101164026</v>
      </c>
      <c r="D12" s="27">
        <f t="shared" ref="D12:F12" si="3">D6+D11</f>
        <v>4325070.9487734763</v>
      </c>
      <c r="E12" s="27">
        <f t="shared" si="3"/>
        <v>4748041.857483889</v>
      </c>
      <c r="F12" s="27">
        <f t="shared" si="3"/>
        <v>5387045.3381566061</v>
      </c>
      <c r="G12" s="27">
        <f t="shared" ref="G12:M12" si="4">G6+G11</f>
        <v>5242912.0662627034</v>
      </c>
      <c r="H12" s="27">
        <f t="shared" si="4"/>
        <v>5723468</v>
      </c>
      <c r="I12" s="27">
        <f t="shared" si="4"/>
        <v>6200186.1506782239</v>
      </c>
      <c r="J12" s="27">
        <f t="shared" si="4"/>
        <v>6310761.757347052</v>
      </c>
      <c r="K12" s="27">
        <f t="shared" si="4"/>
        <v>6478723.2777472492</v>
      </c>
      <c r="L12" s="27">
        <f t="shared" si="4"/>
        <v>6720260.5901225302</v>
      </c>
      <c r="M12" s="27">
        <f t="shared" si="4"/>
        <v>6789032.4673114363</v>
      </c>
      <c r="N12" s="27">
        <f t="shared" ref="N12:O12" si="5">N6+N11</f>
        <v>6984785.9409277877</v>
      </c>
      <c r="O12" s="27">
        <f t="shared" si="5"/>
        <v>7432289.1608731458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3"/>
      <c r="FU12" s="23"/>
      <c r="FV12" s="23"/>
    </row>
    <row r="13" spans="1:179" s="1" customFormat="1" ht="15.75" x14ac:dyDescent="0.25">
      <c r="A13" s="12" t="s">
        <v>32</v>
      </c>
      <c r="B13" s="13" t="s">
        <v>4</v>
      </c>
      <c r="C13" s="3">
        <v>3000616.3855567132</v>
      </c>
      <c r="D13" s="3">
        <v>3587813.0907750283</v>
      </c>
      <c r="E13" s="3">
        <v>3540228.6287574763</v>
      </c>
      <c r="F13" s="3">
        <v>3673903.2609169991</v>
      </c>
      <c r="G13" s="3">
        <v>4425392.111883386</v>
      </c>
      <c r="H13" s="3">
        <v>5394018.1270621335</v>
      </c>
      <c r="I13" s="3">
        <v>6003412.5955512058</v>
      </c>
      <c r="J13" s="3">
        <v>5839371.5780418199</v>
      </c>
      <c r="K13" s="3">
        <v>5654346.5830375403</v>
      </c>
      <c r="L13" s="3">
        <v>5593948.250522756</v>
      </c>
      <c r="M13" s="3">
        <v>6413360.5439678896</v>
      </c>
      <c r="N13" s="3">
        <v>6289009.0518221762</v>
      </c>
      <c r="O13" s="3">
        <v>6639980.3376207892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W13" s="2"/>
    </row>
    <row r="14" spans="1:179" ht="45" x14ac:dyDescent="0.25">
      <c r="A14" s="16" t="s">
        <v>33</v>
      </c>
      <c r="B14" s="15" t="s">
        <v>5</v>
      </c>
      <c r="C14" s="4">
        <v>311148.40333078848</v>
      </c>
      <c r="D14" s="4">
        <v>352635.72420774604</v>
      </c>
      <c r="E14" s="4">
        <v>377733.69714880845</v>
      </c>
      <c r="F14" s="4">
        <v>320347.5228727723</v>
      </c>
      <c r="G14" s="4">
        <v>408211.3705678095</v>
      </c>
      <c r="H14" s="4">
        <v>385039</v>
      </c>
      <c r="I14" s="4">
        <v>539112.76454770891</v>
      </c>
      <c r="J14" s="4">
        <v>652560.0845366104</v>
      </c>
      <c r="K14" s="4">
        <v>736265.45561842225</v>
      </c>
      <c r="L14" s="4">
        <v>770744.53420165204</v>
      </c>
      <c r="M14" s="4">
        <v>923463.68507534161</v>
      </c>
      <c r="N14" s="4">
        <v>860244.90130358492</v>
      </c>
      <c r="O14" s="4">
        <v>948360.92145667702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3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3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3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1"/>
      <c r="FU14" s="1"/>
      <c r="FV14" s="1"/>
    </row>
    <row r="15" spans="1:179" ht="15.75" x14ac:dyDescent="0.25">
      <c r="A15" s="16" t="s">
        <v>34</v>
      </c>
      <c r="B15" s="15" t="s">
        <v>6</v>
      </c>
      <c r="C15" s="4">
        <v>5058201.8808248453</v>
      </c>
      <c r="D15" s="4">
        <v>5251555.8427218189</v>
      </c>
      <c r="E15" s="4">
        <v>6045684.4586969754</v>
      </c>
      <c r="F15" s="4">
        <v>6598420.5949798711</v>
      </c>
      <c r="G15" s="4">
        <v>6610948</v>
      </c>
      <c r="H15" s="4">
        <v>7197089</v>
      </c>
      <c r="I15" s="4">
        <v>7766066.6960085966</v>
      </c>
      <c r="J15" s="4">
        <v>8838976.7738809455</v>
      </c>
      <c r="K15" s="4">
        <v>8521984.4290111959</v>
      </c>
      <c r="L15" s="4">
        <v>8244762.5955099333</v>
      </c>
      <c r="M15" s="4">
        <v>10906556.737313097</v>
      </c>
      <c r="N15" s="4">
        <v>12007370.405827638</v>
      </c>
      <c r="O15" s="4">
        <v>13294256.710787006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3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3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3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1"/>
      <c r="FU15" s="1"/>
      <c r="FV15" s="1"/>
    </row>
    <row r="16" spans="1:179" s="24" customFormat="1" ht="15.75" x14ac:dyDescent="0.25">
      <c r="A16" s="25"/>
      <c r="B16" s="26" t="s">
        <v>29</v>
      </c>
      <c r="C16" s="27">
        <f>+C13+C14+C15</f>
        <v>8369966.669712347</v>
      </c>
      <c r="D16" s="27">
        <f t="shared" ref="D16:F16" si="6">+D13+D14+D15</f>
        <v>9192004.6577045936</v>
      </c>
      <c r="E16" s="27">
        <f t="shared" si="6"/>
        <v>9963646.7846032605</v>
      </c>
      <c r="F16" s="27">
        <f t="shared" si="6"/>
        <v>10592671.378769644</v>
      </c>
      <c r="G16" s="27">
        <f t="shared" ref="G16:M16" si="7">+G13+G14+G15</f>
        <v>11444551.482451197</v>
      </c>
      <c r="H16" s="27">
        <f t="shared" si="7"/>
        <v>12976146.127062134</v>
      </c>
      <c r="I16" s="27">
        <f t="shared" si="7"/>
        <v>14308592.056107512</v>
      </c>
      <c r="J16" s="27">
        <f t="shared" si="7"/>
        <v>15330908.436459376</v>
      </c>
      <c r="K16" s="27">
        <f t="shared" si="7"/>
        <v>14912596.467667159</v>
      </c>
      <c r="L16" s="27">
        <f t="shared" si="7"/>
        <v>14609455.380234342</v>
      </c>
      <c r="M16" s="27">
        <f t="shared" si="7"/>
        <v>18243380.96635633</v>
      </c>
      <c r="N16" s="27">
        <f t="shared" ref="N16:O16" si="8">+N13+N14+N15</f>
        <v>19156624.358953398</v>
      </c>
      <c r="O16" s="27">
        <f t="shared" si="8"/>
        <v>20882597.969864473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0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0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0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3"/>
      <c r="FU16" s="23"/>
      <c r="FV16" s="23"/>
    </row>
    <row r="17" spans="1:179" s="23" customFormat="1" ht="30" x14ac:dyDescent="0.25">
      <c r="A17" s="21" t="s">
        <v>35</v>
      </c>
      <c r="B17" s="22" t="s">
        <v>7</v>
      </c>
      <c r="C17" s="20">
        <f>C18+C19</f>
        <v>5125614.7278936962</v>
      </c>
      <c r="D17" s="20">
        <f t="shared" ref="D17:F17" si="9">D18+D19</f>
        <v>6266807.4760362525</v>
      </c>
      <c r="E17" s="20">
        <f t="shared" si="9"/>
        <v>7097012.9022615934</v>
      </c>
      <c r="F17" s="20">
        <f t="shared" si="9"/>
        <v>8092975.5980601367</v>
      </c>
      <c r="G17" s="20">
        <f t="shared" ref="G17:M17" si="10">G18+G19</f>
        <v>9026618.7367756069</v>
      </c>
      <c r="H17" s="20">
        <f t="shared" si="10"/>
        <v>9615249.7764663696</v>
      </c>
      <c r="I17" s="20">
        <f t="shared" si="10"/>
        <v>11436388.337636853</v>
      </c>
      <c r="J17" s="20">
        <f t="shared" si="10"/>
        <v>13390446.394372182</v>
      </c>
      <c r="K17" s="20">
        <f t="shared" si="10"/>
        <v>14572184.922342274</v>
      </c>
      <c r="L17" s="20">
        <f t="shared" si="10"/>
        <v>11122399.191404706</v>
      </c>
      <c r="M17" s="20">
        <f t="shared" si="10"/>
        <v>14092914.003116157</v>
      </c>
      <c r="N17" s="20">
        <f t="shared" ref="N17:O17" si="11">N18+N19</f>
        <v>17627624.494076766</v>
      </c>
      <c r="O17" s="20">
        <f t="shared" si="11"/>
        <v>21380266.733585306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W17" s="24"/>
    </row>
    <row r="18" spans="1:179" ht="15.75" x14ac:dyDescent="0.25">
      <c r="A18" s="14">
        <v>6.1</v>
      </c>
      <c r="B18" s="15" t="s">
        <v>8</v>
      </c>
      <c r="C18" s="4">
        <v>4557807.1662132265</v>
      </c>
      <c r="D18" s="4">
        <v>5637674.2782926299</v>
      </c>
      <c r="E18" s="4">
        <v>6435066.6248058043</v>
      </c>
      <c r="F18" s="4">
        <v>7401782.1061940119</v>
      </c>
      <c r="G18" s="4">
        <v>8306849.5662615662</v>
      </c>
      <c r="H18" s="4">
        <v>9295567.7684780471</v>
      </c>
      <c r="I18" s="4">
        <v>10516117.337636853</v>
      </c>
      <c r="J18" s="4">
        <v>12394061.822035164</v>
      </c>
      <c r="K18" s="4">
        <v>13470653.257092463</v>
      </c>
      <c r="L18" s="4">
        <v>10700445.090944519</v>
      </c>
      <c r="M18" s="4">
        <v>13401560.508688712</v>
      </c>
      <c r="N18" s="4">
        <v>16355062.249519072</v>
      </c>
      <c r="O18" s="4">
        <v>19814409.868415024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1"/>
      <c r="FU18" s="1"/>
      <c r="FV18" s="1"/>
    </row>
    <row r="19" spans="1:179" ht="15.75" x14ac:dyDescent="0.25">
      <c r="A19" s="14">
        <v>6.2</v>
      </c>
      <c r="B19" s="15" t="s">
        <v>9</v>
      </c>
      <c r="C19" s="4">
        <v>567807.56168046966</v>
      </c>
      <c r="D19" s="4">
        <v>629133.19774362235</v>
      </c>
      <c r="E19" s="4">
        <v>661946.27745578927</v>
      </c>
      <c r="F19" s="4">
        <v>691193.49186612444</v>
      </c>
      <c r="G19" s="4">
        <v>719769.17051404028</v>
      </c>
      <c r="H19" s="4">
        <v>319682.00798832183</v>
      </c>
      <c r="I19" s="4">
        <v>920271</v>
      </c>
      <c r="J19" s="4">
        <v>996384.57233701856</v>
      </c>
      <c r="K19" s="4">
        <v>1101531.6652498122</v>
      </c>
      <c r="L19" s="4">
        <v>421954.10046018579</v>
      </c>
      <c r="M19" s="4">
        <v>691353.49442744383</v>
      </c>
      <c r="N19" s="4">
        <v>1272562.244557695</v>
      </c>
      <c r="O19" s="4">
        <v>1565856.8651702832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1"/>
      <c r="FU19" s="1"/>
      <c r="FV19" s="1"/>
    </row>
    <row r="20" spans="1:179" s="23" customFormat="1" ht="60" x14ac:dyDescent="0.25">
      <c r="A20" s="31" t="s">
        <v>36</v>
      </c>
      <c r="B20" s="32" t="s">
        <v>10</v>
      </c>
      <c r="C20" s="20">
        <f>SUM(C21:C27)</f>
        <v>2490301.2814251455</v>
      </c>
      <c r="D20" s="20">
        <f t="shared" ref="D20:F20" si="12">SUM(D21:D27)</f>
        <v>2779788.2833357565</v>
      </c>
      <c r="E20" s="20">
        <f t="shared" si="12"/>
        <v>3157736.9561844855</v>
      </c>
      <c r="F20" s="20">
        <f t="shared" si="12"/>
        <v>3427498.0302640637</v>
      </c>
      <c r="G20" s="20">
        <f t="shared" ref="G20:M20" si="13">SUM(G21:G27)</f>
        <v>3609834.8583408752</v>
      </c>
      <c r="H20" s="20">
        <f t="shared" si="13"/>
        <v>4255844.795167136</v>
      </c>
      <c r="I20" s="20">
        <f t="shared" si="13"/>
        <v>3699838.3114143945</v>
      </c>
      <c r="J20" s="20">
        <f t="shared" si="13"/>
        <v>3832520.8244634373</v>
      </c>
      <c r="K20" s="20">
        <f t="shared" si="13"/>
        <v>3954877.3839610852</v>
      </c>
      <c r="L20" s="20">
        <f t="shared" si="13"/>
        <v>3179074.6070204871</v>
      </c>
      <c r="M20" s="20">
        <f t="shared" si="13"/>
        <v>4641216.5086488156</v>
      </c>
      <c r="N20" s="20">
        <f t="shared" ref="N20:O20" si="14">SUM(N21:N27)</f>
        <v>5039477.8219592916</v>
      </c>
      <c r="O20" s="20">
        <f t="shared" si="14"/>
        <v>5375905.5680854693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W20" s="24"/>
    </row>
    <row r="21" spans="1:179" ht="15.75" x14ac:dyDescent="0.25">
      <c r="A21" s="14">
        <v>7.1</v>
      </c>
      <c r="B21" s="15" t="s">
        <v>11</v>
      </c>
      <c r="C21" s="4">
        <v>80346.33327869502</v>
      </c>
      <c r="D21" s="4">
        <v>99329.473492502104</v>
      </c>
      <c r="E21" s="4">
        <v>103092.67062567348</v>
      </c>
      <c r="F21" s="4">
        <v>120664.04670630628</v>
      </c>
      <c r="G21" s="4">
        <v>133434</v>
      </c>
      <c r="H21" s="4">
        <v>144026.41925996495</v>
      </c>
      <c r="I21" s="4">
        <v>160115.26495528608</v>
      </c>
      <c r="J21" s="4">
        <v>167235.93497063487</v>
      </c>
      <c r="K21" s="4">
        <v>174693.22879437971</v>
      </c>
      <c r="L21" s="4">
        <v>97364.627950222348</v>
      </c>
      <c r="M21" s="4">
        <v>142592.97152879208</v>
      </c>
      <c r="N21" s="4">
        <v>177605.82923915403</v>
      </c>
      <c r="O21" s="4">
        <v>196373.68386628485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1"/>
      <c r="FU21" s="1"/>
      <c r="FV21" s="1"/>
    </row>
    <row r="22" spans="1:179" ht="15.75" x14ac:dyDescent="0.25">
      <c r="A22" s="14">
        <v>7.2</v>
      </c>
      <c r="B22" s="15" t="s">
        <v>12</v>
      </c>
      <c r="C22" s="4">
        <v>1830748.2476574448</v>
      </c>
      <c r="D22" s="4">
        <v>2049226.5547620426</v>
      </c>
      <c r="E22" s="4">
        <v>2390525.0504512032</v>
      </c>
      <c r="F22" s="4">
        <v>2508901.3007082362</v>
      </c>
      <c r="G22" s="4">
        <v>2527286.068</v>
      </c>
      <c r="H22" s="4">
        <v>2891159.5834292616</v>
      </c>
      <c r="I22" s="4">
        <v>2541271.2648723288</v>
      </c>
      <c r="J22" s="4">
        <v>2697264.0118431435</v>
      </c>
      <c r="K22" s="4">
        <v>2683053.3447007313</v>
      </c>
      <c r="L22" s="4">
        <v>2050194.0009078039</v>
      </c>
      <c r="M22" s="4">
        <v>3258482.0716635599</v>
      </c>
      <c r="N22" s="4">
        <v>3353369.8594994</v>
      </c>
      <c r="O22" s="4">
        <v>3513403.1558522708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1"/>
      <c r="FU22" s="1"/>
      <c r="FV22" s="1"/>
    </row>
    <row r="23" spans="1:179" ht="15.75" x14ac:dyDescent="0.25">
      <c r="A23" s="14">
        <v>7.3</v>
      </c>
      <c r="B23" s="15" t="s">
        <v>13</v>
      </c>
      <c r="C23" s="4">
        <v>25872.209270814612</v>
      </c>
      <c r="D23" s="4">
        <v>22346.87998042909</v>
      </c>
      <c r="E23" s="4">
        <v>11173.937927503201</v>
      </c>
      <c r="F23" s="4">
        <v>15721.462300089554</v>
      </c>
      <c r="G23" s="4">
        <v>13087.114662720773</v>
      </c>
      <c r="H23" s="4">
        <v>9934.9095975934106</v>
      </c>
      <c r="I23" s="4">
        <v>25479.784749221406</v>
      </c>
      <c r="J23" s="4">
        <v>35642.359562759921</v>
      </c>
      <c r="K23" s="4">
        <v>36025.966293937337</v>
      </c>
      <c r="L23" s="4">
        <v>36712.967137936452</v>
      </c>
      <c r="M23" s="4">
        <v>59677.095221832678</v>
      </c>
      <c r="N23" s="4">
        <v>74387.306601234493</v>
      </c>
      <c r="O23" s="4">
        <v>95441.439111839005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1"/>
      <c r="FU23" s="1"/>
      <c r="FV23" s="1"/>
    </row>
    <row r="24" spans="1:179" ht="15.75" x14ac:dyDescent="0.25">
      <c r="A24" s="14">
        <v>7.4</v>
      </c>
      <c r="B24" s="15" t="s">
        <v>14</v>
      </c>
      <c r="C24" s="4">
        <v>24600.243317626595</v>
      </c>
      <c r="D24" s="4">
        <v>47632.6203241599</v>
      </c>
      <c r="E24" s="4">
        <v>20925.132517341837</v>
      </c>
      <c r="F24" s="4">
        <v>48399.400866153228</v>
      </c>
      <c r="G24" s="4">
        <v>101309.592</v>
      </c>
      <c r="H24" s="4">
        <v>112290.12726466029</v>
      </c>
      <c r="I24" s="4">
        <v>108879.67</v>
      </c>
      <c r="J24" s="4">
        <v>47292.806959063339</v>
      </c>
      <c r="K24" s="4">
        <v>73855.559446107392</v>
      </c>
      <c r="L24" s="4">
        <v>5846.5179555928626</v>
      </c>
      <c r="M24" s="4">
        <v>3941.5889585903424</v>
      </c>
      <c r="N24" s="4">
        <v>29034.81797103909</v>
      </c>
      <c r="O24" s="4">
        <v>33009.012261394717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1"/>
      <c r="FU24" s="1"/>
      <c r="FV24" s="1"/>
    </row>
    <row r="25" spans="1:179" ht="30" x14ac:dyDescent="0.25">
      <c r="A25" s="14">
        <v>7.5</v>
      </c>
      <c r="B25" s="15" t="s">
        <v>15</v>
      </c>
      <c r="C25" s="4">
        <v>56529.146175082751</v>
      </c>
      <c r="D25" s="4">
        <v>54045.000508172881</v>
      </c>
      <c r="E25" s="4">
        <v>60071.925223636106</v>
      </c>
      <c r="F25" s="4">
        <v>67570.554377000168</v>
      </c>
      <c r="G25" s="4">
        <v>73317.686000000002</v>
      </c>
      <c r="H25" s="4">
        <v>135812.67486025486</v>
      </c>
      <c r="I25" s="4">
        <v>130937.16191833963</v>
      </c>
      <c r="J25" s="4">
        <v>136675.62573809273</v>
      </c>
      <c r="K25" s="4">
        <v>134823.05347535145</v>
      </c>
      <c r="L25" s="4">
        <v>92653.241127024186</v>
      </c>
      <c r="M25" s="4">
        <v>128540.38435867435</v>
      </c>
      <c r="N25" s="4">
        <v>151354.83614520199</v>
      </c>
      <c r="O25" s="4">
        <v>183887.54241202032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1"/>
      <c r="FU25" s="1"/>
      <c r="FV25" s="1"/>
    </row>
    <row r="26" spans="1:179" ht="15.75" x14ac:dyDescent="0.25">
      <c r="A26" s="14">
        <v>7.6</v>
      </c>
      <c r="B26" s="15" t="s">
        <v>16</v>
      </c>
      <c r="C26" s="4">
        <v>2839.4659263339872</v>
      </c>
      <c r="D26" s="4">
        <v>3235.1997753314595</v>
      </c>
      <c r="E26" s="4">
        <v>2433.5351500068755</v>
      </c>
      <c r="F26" s="4">
        <v>2574.835477981746</v>
      </c>
      <c r="G26" s="4">
        <v>2794.0895</v>
      </c>
      <c r="H26" s="4">
        <v>4253.2015626218017</v>
      </c>
      <c r="I26" s="4">
        <v>5192</v>
      </c>
      <c r="J26" s="4">
        <v>10376.499486043129</v>
      </c>
      <c r="K26" s="4">
        <v>10698.030399718624</v>
      </c>
      <c r="L26" s="4">
        <v>11586.513135058303</v>
      </c>
      <c r="M26" s="4">
        <v>11901.208201126599</v>
      </c>
      <c r="N26" s="4">
        <v>12418.8677952013</v>
      </c>
      <c r="O26" s="4">
        <v>12862.221375489989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1"/>
      <c r="FU26" s="1"/>
      <c r="FV26" s="1"/>
    </row>
    <row r="27" spans="1:179" ht="45" x14ac:dyDescent="0.25">
      <c r="A27" s="14">
        <v>7.7</v>
      </c>
      <c r="B27" s="15" t="s">
        <v>17</v>
      </c>
      <c r="C27" s="4">
        <v>469365.6357991476</v>
      </c>
      <c r="D27" s="4">
        <v>503972.55449311796</v>
      </c>
      <c r="E27" s="4">
        <v>569514.70428912062</v>
      </c>
      <c r="F27" s="4">
        <v>663666.42982829618</v>
      </c>
      <c r="G27" s="4">
        <v>758606.3081781544</v>
      </c>
      <c r="H27" s="4">
        <v>958367.87919277942</v>
      </c>
      <c r="I27" s="4">
        <v>727963.16491921875</v>
      </c>
      <c r="J27" s="4">
        <v>738033.58590370021</v>
      </c>
      <c r="K27" s="4">
        <v>841728.20085085905</v>
      </c>
      <c r="L27" s="4">
        <v>884716.73880684876</v>
      </c>
      <c r="M27" s="4">
        <v>1036081.1887162396</v>
      </c>
      <c r="N27" s="4">
        <v>1241306.3047080599</v>
      </c>
      <c r="O27" s="4">
        <v>1340928.5132061699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1"/>
      <c r="FU27" s="1"/>
      <c r="FV27" s="1"/>
    </row>
    <row r="28" spans="1:179" ht="15.75" x14ac:dyDescent="0.25">
      <c r="A28" s="16" t="s">
        <v>37</v>
      </c>
      <c r="B28" s="15" t="s">
        <v>18</v>
      </c>
      <c r="C28" s="4">
        <v>1408253.7384447788</v>
      </c>
      <c r="D28" s="4">
        <v>1601339.0527737865</v>
      </c>
      <c r="E28" s="4">
        <v>1822101.2175679971</v>
      </c>
      <c r="F28" s="4">
        <v>2046259.2040337557</v>
      </c>
      <c r="G28" s="4">
        <v>2187845.602444856</v>
      </c>
      <c r="H28" s="4">
        <v>1102011.409526455</v>
      </c>
      <c r="I28" s="4">
        <v>2486710.4224998509</v>
      </c>
      <c r="J28" s="4">
        <v>3181442.1924612969</v>
      </c>
      <c r="K28" s="4">
        <v>3403535.1702994974</v>
      </c>
      <c r="L28" s="4">
        <v>3527916.9252404356</v>
      </c>
      <c r="M28" s="4">
        <v>3919387.4462855393</v>
      </c>
      <c r="N28" s="4">
        <v>4626696.3964265734</v>
      </c>
      <c r="O28" s="4">
        <v>5112013.0183968265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1"/>
      <c r="FU28" s="1"/>
      <c r="FV28" s="1"/>
    </row>
    <row r="29" spans="1:179" ht="45" x14ac:dyDescent="0.25">
      <c r="A29" s="16" t="s">
        <v>38</v>
      </c>
      <c r="B29" s="15" t="s">
        <v>19</v>
      </c>
      <c r="C29" s="4">
        <v>3549759.9244021275</v>
      </c>
      <c r="D29" s="4">
        <v>4431326.5586168617</v>
      </c>
      <c r="E29" s="4">
        <v>5261901.2498029834</v>
      </c>
      <c r="F29" s="4">
        <v>6100925.0406132434</v>
      </c>
      <c r="G29" s="4">
        <v>6692320.9241647692</v>
      </c>
      <c r="H29" s="4">
        <v>8460221.7394967359</v>
      </c>
      <c r="I29" s="4">
        <v>8595766</v>
      </c>
      <c r="J29" s="4">
        <v>9918783.5306954496</v>
      </c>
      <c r="K29" s="4">
        <v>10293454.018852865</v>
      </c>
      <c r="L29" s="4">
        <v>10664810.474114602</v>
      </c>
      <c r="M29" s="4">
        <v>12274167.659673598</v>
      </c>
      <c r="N29" s="4">
        <v>13566212.6942768</v>
      </c>
      <c r="O29" s="4">
        <v>15184786.450656379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1"/>
      <c r="FU29" s="1"/>
      <c r="FV29" s="1"/>
    </row>
    <row r="30" spans="1:179" ht="15.75" x14ac:dyDescent="0.25">
      <c r="A30" s="16" t="s">
        <v>39</v>
      </c>
      <c r="B30" s="15" t="s">
        <v>54</v>
      </c>
      <c r="C30" s="4">
        <v>1223565.6108417301</v>
      </c>
      <c r="D30" s="4">
        <v>1336124.3830764485</v>
      </c>
      <c r="E30" s="4">
        <v>1466779.5745300837</v>
      </c>
      <c r="F30" s="4">
        <v>1380632.1566145101</v>
      </c>
      <c r="G30" s="4">
        <v>1481748.5225290721</v>
      </c>
      <c r="H30" s="4">
        <v>1702075.9633941271</v>
      </c>
      <c r="I30" s="4">
        <v>2132104.1354328934</v>
      </c>
      <c r="J30" s="4">
        <v>2211859.9540446475</v>
      </c>
      <c r="K30" s="4">
        <v>2224061.1744643203</v>
      </c>
      <c r="L30" s="4">
        <v>2050694.7778876782</v>
      </c>
      <c r="M30" s="4">
        <v>3222255.7285298696</v>
      </c>
      <c r="N30" s="4">
        <v>3028543.6975943046</v>
      </c>
      <c r="O30" s="4">
        <v>3237136.8792370902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1"/>
      <c r="FU30" s="1"/>
      <c r="FV30" s="1"/>
    </row>
    <row r="31" spans="1:179" ht="15.75" x14ac:dyDescent="0.25">
      <c r="A31" s="16" t="s">
        <v>40</v>
      </c>
      <c r="B31" s="15" t="s">
        <v>20</v>
      </c>
      <c r="C31" s="4">
        <v>3592748.2297423896</v>
      </c>
      <c r="D31" s="4">
        <v>4102938.006813609</v>
      </c>
      <c r="E31" s="4">
        <v>4615184.7378150569</v>
      </c>
      <c r="F31" s="4">
        <v>4957940.0589688439</v>
      </c>
      <c r="G31" s="4">
        <v>5619541.9995027296</v>
      </c>
      <c r="H31" s="4">
        <v>6760236.9528078223</v>
      </c>
      <c r="I31" s="4">
        <v>7679344.2147372756</v>
      </c>
      <c r="J31" s="4">
        <v>7829077.6684051901</v>
      </c>
      <c r="K31" s="4">
        <v>8658582.3194696791</v>
      </c>
      <c r="L31" s="4">
        <v>7612131.9530679854</v>
      </c>
      <c r="M31" s="4">
        <v>8591899.2635468189</v>
      </c>
      <c r="N31" s="4">
        <v>9465476.6601406559</v>
      </c>
      <c r="O31" s="4">
        <v>10752626.994900133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1"/>
      <c r="FU31" s="1"/>
      <c r="FV31" s="1"/>
    </row>
    <row r="32" spans="1:179" s="24" customFormat="1" ht="15.75" x14ac:dyDescent="0.25">
      <c r="A32" s="25"/>
      <c r="B32" s="26" t="s">
        <v>30</v>
      </c>
      <c r="C32" s="27">
        <f>C17+C20+C28+C29+C30+C31</f>
        <v>17390243.512749869</v>
      </c>
      <c r="D32" s="27">
        <f t="shared" ref="D32:F32" si="15">D17+D20+D28+D29+D30+D31</f>
        <v>20518323.760652713</v>
      </c>
      <c r="E32" s="27">
        <f t="shared" si="15"/>
        <v>23420716.638162199</v>
      </c>
      <c r="F32" s="27">
        <f t="shared" si="15"/>
        <v>26006230.088554554</v>
      </c>
      <c r="G32" s="27">
        <f t="shared" ref="G32:H32" si="16">G17+G20+G28+G29+G30+G31</f>
        <v>28617910.64375791</v>
      </c>
      <c r="H32" s="27">
        <f t="shared" si="16"/>
        <v>31895640.636858646</v>
      </c>
      <c r="I32" s="27">
        <f t="shared" ref="I32:J32" si="17">I17+I20+I28+I29+I30+I31</f>
        <v>36030151.421721265</v>
      </c>
      <c r="J32" s="27">
        <f t="shared" si="17"/>
        <v>40364130.564442202</v>
      </c>
      <c r="K32" s="27">
        <f t="shared" ref="K32:L32" si="18">K17+K20+K28+K29+K30+K31</f>
        <v>43106694.989389718</v>
      </c>
      <c r="L32" s="27">
        <f t="shared" si="18"/>
        <v>38157027.928735897</v>
      </c>
      <c r="M32" s="27">
        <f t="shared" ref="M32" si="19">M17+M20+M28+M29+M30+M31</f>
        <v>46741840.609800793</v>
      </c>
      <c r="N32" s="27">
        <f t="shared" ref="N32:O32" si="20">N17+N20+N28+N29+N30+N31</f>
        <v>53354031.764474392</v>
      </c>
      <c r="O32" s="27">
        <f t="shared" si="20"/>
        <v>61042735.644861206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3"/>
      <c r="FU32" s="23"/>
      <c r="FV32" s="23"/>
    </row>
    <row r="33" spans="1:179" s="23" customFormat="1" ht="30" x14ac:dyDescent="0.25">
      <c r="A33" s="21" t="s">
        <v>27</v>
      </c>
      <c r="B33" s="28" t="s">
        <v>51</v>
      </c>
      <c r="C33" s="20">
        <f t="shared" ref="C33:H33" si="21">C6+C11+C13+C14+C15+C17+C20+C28+C29+C30+C31</f>
        <v>30026634.292578615</v>
      </c>
      <c r="D33" s="20">
        <f t="shared" si="21"/>
        <v>34035399.367130786</v>
      </c>
      <c r="E33" s="20">
        <f t="shared" si="21"/>
        <v>38132405.28024935</v>
      </c>
      <c r="F33" s="20">
        <f t="shared" si="21"/>
        <v>41985946.805480801</v>
      </c>
      <c r="G33" s="20">
        <f t="shared" si="21"/>
        <v>45305374.192471817</v>
      </c>
      <c r="H33" s="20">
        <f t="shared" si="21"/>
        <v>50595254.763920784</v>
      </c>
      <c r="I33" s="20">
        <f t="shared" ref="I33:J33" si="22">I6+I11+I13+I14+I15+I17+I20+I28+I29+I30+I31</f>
        <v>56538929.628507003</v>
      </c>
      <c r="J33" s="20">
        <f t="shared" si="22"/>
        <v>62005800.758248635</v>
      </c>
      <c r="K33" s="20">
        <f t="shared" ref="K33:L33" si="23">K6+K11+K13+K14+K15+K17+K20+K28+K29+K30+K31</f>
        <v>64498014.734804124</v>
      </c>
      <c r="L33" s="20">
        <f t="shared" si="23"/>
        <v>59486743.899092779</v>
      </c>
      <c r="M33" s="20">
        <f t="shared" ref="M33" si="24">M6+M11+M13+M14+M15+M17+M20+M28+M29+M30+M31</f>
        <v>71774254.043468565</v>
      </c>
      <c r="N33" s="20">
        <f t="shared" ref="N33:O33" si="25">N6+N11+N13+N14+N15+N17+N20+N28+N29+N30+N31</f>
        <v>79495442.064355582</v>
      </c>
      <c r="O33" s="20">
        <f t="shared" si="25"/>
        <v>89357622.775598824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W33" s="24"/>
    </row>
    <row r="34" spans="1:179" s="24" customFormat="1" ht="15.75" x14ac:dyDescent="0.25">
      <c r="A34" s="29" t="s">
        <v>43</v>
      </c>
      <c r="B34" s="30" t="s">
        <v>25</v>
      </c>
      <c r="C34" s="27">
        <f>GSVA_cur!C34</f>
        <v>3407148</v>
      </c>
      <c r="D34" s="27">
        <f>GSVA_cur!D34</f>
        <v>3997082</v>
      </c>
      <c r="E34" s="27">
        <f>GSVA_cur!E34</f>
        <v>4455259.4984515188</v>
      </c>
      <c r="F34" s="27">
        <f>GSVA_cur!F34</f>
        <v>4890426</v>
      </c>
      <c r="G34" s="27">
        <f>GSVA_cur!G34</f>
        <v>6001213</v>
      </c>
      <c r="H34" s="27">
        <f>GSVA_cur!H34</f>
        <v>7010436</v>
      </c>
      <c r="I34" s="27">
        <f>GSVA_cur!I34</f>
        <v>7351739</v>
      </c>
      <c r="J34" s="27">
        <f>GSVA_cur!J34</f>
        <v>9729215</v>
      </c>
      <c r="K34" s="27">
        <f>GSVA_cur!K34</f>
        <v>8792102</v>
      </c>
      <c r="L34" s="27">
        <f>GSVA_cur!L34</f>
        <v>9944871.4005925562</v>
      </c>
      <c r="M34" s="27">
        <f>GSVA_cur!M34</f>
        <v>11598593.006618697</v>
      </c>
      <c r="N34" s="27">
        <f>GSVA_cur!N34</f>
        <v>12090635.56432073</v>
      </c>
      <c r="O34" s="27">
        <f>GSVA_cur!O34</f>
        <v>13352362.878609955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</row>
    <row r="35" spans="1:179" s="24" customFormat="1" ht="15.75" x14ac:dyDescent="0.25">
      <c r="A35" s="29" t="s">
        <v>44</v>
      </c>
      <c r="B35" s="30" t="s">
        <v>24</v>
      </c>
      <c r="C35" s="27">
        <f>GSVA_cur!C35</f>
        <v>631670</v>
      </c>
      <c r="D35" s="27">
        <f>GSVA_cur!D35</f>
        <v>894069</v>
      </c>
      <c r="E35" s="27">
        <f>GSVA_cur!E35</f>
        <v>861168</v>
      </c>
      <c r="F35" s="27">
        <f>GSVA_cur!F35</f>
        <v>814941</v>
      </c>
      <c r="G35" s="27">
        <f>GSVA_cur!G35</f>
        <v>715590</v>
      </c>
      <c r="H35" s="27">
        <f>GSVA_cur!H35</f>
        <v>546615</v>
      </c>
      <c r="I35" s="27">
        <f>GSVA_cur!I35</f>
        <v>681302</v>
      </c>
      <c r="J35" s="27">
        <f>GSVA_cur!J35</f>
        <v>518906.00000000006</v>
      </c>
      <c r="K35" s="27">
        <f>GSVA_cur!K35</f>
        <v>517933</v>
      </c>
      <c r="L35" s="27">
        <f>GSVA_cur!L35</f>
        <v>1351817</v>
      </c>
      <c r="M35" s="27">
        <f>GSVA_cur!M35</f>
        <v>1455253</v>
      </c>
      <c r="N35" s="27">
        <f>GSVA_cur!N35</f>
        <v>1345232</v>
      </c>
      <c r="O35" s="27">
        <f>GSVA_cur!O35</f>
        <v>1345846.5103798958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</row>
    <row r="36" spans="1:179" s="24" customFormat="1" ht="30" x14ac:dyDescent="0.25">
      <c r="A36" s="29" t="s">
        <v>45</v>
      </c>
      <c r="B36" s="30" t="s">
        <v>63</v>
      </c>
      <c r="C36" s="27">
        <f>C33+C34-C35</f>
        <v>32802112.292578615</v>
      </c>
      <c r="D36" s="27">
        <f t="shared" ref="D36:M36" si="26">D33+D34-D35</f>
        <v>37138412.367130786</v>
      </c>
      <c r="E36" s="27">
        <f t="shared" si="26"/>
        <v>41726496.778700866</v>
      </c>
      <c r="F36" s="27">
        <f t="shared" si="26"/>
        <v>46061431.805480801</v>
      </c>
      <c r="G36" s="27">
        <f t="shared" si="26"/>
        <v>50590997.192471817</v>
      </c>
      <c r="H36" s="27">
        <f t="shared" si="26"/>
        <v>57059075.763920784</v>
      </c>
      <c r="I36" s="27">
        <f t="shared" si="26"/>
        <v>63209366.628507003</v>
      </c>
      <c r="J36" s="27">
        <f t="shared" si="26"/>
        <v>71216109.758248627</v>
      </c>
      <c r="K36" s="27">
        <f t="shared" si="26"/>
        <v>72772183.734804124</v>
      </c>
      <c r="L36" s="27">
        <f t="shared" si="26"/>
        <v>68079798.299685329</v>
      </c>
      <c r="M36" s="27">
        <f t="shared" si="26"/>
        <v>81917594.050087258</v>
      </c>
      <c r="N36" s="27">
        <f t="shared" ref="N36:O36" si="27">N33+N34-N35</f>
        <v>90240845.62867631</v>
      </c>
      <c r="O36" s="27">
        <f t="shared" si="27"/>
        <v>101364139.14382888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</row>
    <row r="37" spans="1:179" s="24" customFormat="1" ht="15.75" x14ac:dyDescent="0.25">
      <c r="A37" s="29" t="s">
        <v>46</v>
      </c>
      <c r="B37" s="30" t="s">
        <v>42</v>
      </c>
      <c r="C37" s="27">
        <f>GSVA_cur!C37</f>
        <v>335014.83</v>
      </c>
      <c r="D37" s="27">
        <f>GSVA_cur!D37</f>
        <v>336661.74</v>
      </c>
      <c r="E37" s="27">
        <f>GSVA_cur!E37</f>
        <v>338173.86535729998</v>
      </c>
      <c r="F37" s="27">
        <f>GSVA_cur!F37</f>
        <v>339842.743309749</v>
      </c>
      <c r="G37" s="27">
        <f>GSVA_cur!G37</f>
        <v>341525</v>
      </c>
      <c r="H37" s="27">
        <f>GSVA_cur!H37</f>
        <v>343221</v>
      </c>
      <c r="I37" s="27">
        <f>GSVA_cur!I37</f>
        <v>344932</v>
      </c>
      <c r="J37" s="27">
        <f>GSVA_cur!J37</f>
        <v>346656</v>
      </c>
      <c r="K37" s="27">
        <f>GSVA_cur!K37</f>
        <v>348394</v>
      </c>
      <c r="L37" s="27">
        <f>GSVA_cur!L37</f>
        <v>350147</v>
      </c>
      <c r="M37" s="27">
        <f>GSVA_cur!M37</f>
        <v>355730</v>
      </c>
      <c r="N37" s="27">
        <f>GSVA_cur!N37</f>
        <v>357160</v>
      </c>
      <c r="O37" s="27">
        <f>GSVA_cur!O37</f>
        <v>360725.2844324566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</row>
    <row r="38" spans="1:179" s="24" customFormat="1" ht="15.75" x14ac:dyDescent="0.25">
      <c r="A38" s="29" t="s">
        <v>47</v>
      </c>
      <c r="B38" s="30" t="s">
        <v>64</v>
      </c>
      <c r="C38" s="27">
        <f>C36/C37*1000</f>
        <v>97912.418660924988</v>
      </c>
      <c r="D38" s="27">
        <f t="shared" ref="D38:M38" si="28">D36/D37*1000</f>
        <v>110313.73023596559</v>
      </c>
      <c r="E38" s="27">
        <f t="shared" si="28"/>
        <v>123387.70393925752</v>
      </c>
      <c r="F38" s="27">
        <f t="shared" si="28"/>
        <v>135537.48818316887</v>
      </c>
      <c r="G38" s="27">
        <f t="shared" si="28"/>
        <v>148132.63214251318</v>
      </c>
      <c r="H38" s="27">
        <f t="shared" si="28"/>
        <v>166245.87587566258</v>
      </c>
      <c r="I38" s="27">
        <f t="shared" si="28"/>
        <v>183251.67461559671</v>
      </c>
      <c r="J38" s="27">
        <f t="shared" si="28"/>
        <v>205437.40699208618</v>
      </c>
      <c r="K38" s="27">
        <f t="shared" si="28"/>
        <v>208878.98108120152</v>
      </c>
      <c r="L38" s="27">
        <f t="shared" si="28"/>
        <v>194432.04796752601</v>
      </c>
      <c r="M38" s="27">
        <f t="shared" si="28"/>
        <v>230280.25201722447</v>
      </c>
      <c r="N38" s="27">
        <f t="shared" ref="N38:O38" si="29">N36/N37*1000</f>
        <v>252662.23997277499</v>
      </c>
      <c r="O38" s="27">
        <f t="shared" si="29"/>
        <v>281000.92651755508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BO38" s="27"/>
      <c r="BP38" s="27"/>
      <c r="BQ38" s="27"/>
      <c r="BR38" s="27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</row>
    <row r="39" spans="1:179" x14ac:dyDescent="0.25">
      <c r="A39" s="2" t="s">
        <v>75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6" max="1048575" man="1"/>
    <brk id="42" max="1048575" man="1"/>
    <brk id="106" max="95" man="1"/>
    <brk id="142" max="1048575" man="1"/>
    <brk id="166" max="1048575" man="1"/>
    <brk id="174" max="9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S39"/>
  <sheetViews>
    <sheetView tabSelected="1" zoomScale="85" zoomScaleNormal="85" zoomScaleSheetLayoutView="100" workbookViewId="0">
      <pane xSplit="2" ySplit="5" topLeftCell="C69" activePane="bottomRight" state="frozen"/>
      <selection activeCell="Q24" sqref="Q24"/>
      <selection pane="topRight" activeCell="Q24" sqref="Q24"/>
      <selection pane="bottomLeft" activeCell="Q24" sqref="Q24"/>
      <selection pane="bottomRight" activeCell="Q24" sqref="Q24"/>
    </sheetView>
  </sheetViews>
  <sheetFormatPr defaultColWidth="8.85546875" defaultRowHeight="15" x14ac:dyDescent="0.25"/>
  <cols>
    <col min="1" max="1" width="11" style="2" customWidth="1"/>
    <col min="2" max="2" width="36.85546875" style="2" customWidth="1"/>
    <col min="3" max="6" width="10.85546875" style="2" customWidth="1"/>
    <col min="7" max="15" width="11.85546875" style="1" customWidth="1"/>
    <col min="16" max="38" width="9.140625" style="2" customWidth="1"/>
    <col min="39" max="39" width="12.42578125" style="2" customWidth="1"/>
    <col min="40" max="61" width="9.140625" style="2" customWidth="1"/>
    <col min="62" max="62" width="12.140625" style="2" customWidth="1"/>
    <col min="63" max="66" width="9.140625" style="2" customWidth="1"/>
    <col min="67" max="71" width="9.140625" style="2" hidden="1" customWidth="1"/>
    <col min="72" max="72" width="9.140625" style="2" customWidth="1"/>
    <col min="73" max="77" width="9.140625" style="2" hidden="1" customWidth="1"/>
    <col min="78" max="78" width="9.140625" style="2" customWidth="1"/>
    <col min="79" max="83" width="9.140625" style="2" hidden="1" customWidth="1"/>
    <col min="84" max="84" width="9.140625" style="2" customWidth="1"/>
    <col min="85" max="89" width="9.140625" style="2" hidden="1" customWidth="1"/>
    <col min="90" max="90" width="9.140625" style="2" customWidth="1"/>
    <col min="91" max="95" width="9.140625" style="2" hidden="1" customWidth="1"/>
    <col min="96" max="96" width="9.140625" style="1" customWidth="1"/>
    <col min="97" max="101" width="9.140625" style="1" hidden="1" customWidth="1"/>
    <col min="102" max="102" width="9.140625" style="1" customWidth="1"/>
    <col min="103" max="107" width="9.140625" style="1" hidden="1" customWidth="1"/>
    <col min="108" max="108" width="9.140625" style="1" customWidth="1"/>
    <col min="109" max="113" width="9.140625" style="1" hidden="1" customWidth="1"/>
    <col min="114" max="114" width="9.140625" style="1" customWidth="1"/>
    <col min="115" max="144" width="9.140625" style="2" customWidth="1"/>
    <col min="145" max="145" width="9.140625" style="2" hidden="1" customWidth="1"/>
    <col min="146" max="153" width="9.140625" style="2" customWidth="1"/>
    <col min="154" max="154" width="9.140625" style="2" hidden="1" customWidth="1"/>
    <col min="155" max="159" width="9.140625" style="2" customWidth="1"/>
    <col min="160" max="160" width="9.140625" style="2" hidden="1" customWidth="1"/>
    <col min="161" max="170" width="9.140625" style="2" customWidth="1"/>
    <col min="171" max="174" width="8.85546875" style="2"/>
    <col min="175" max="175" width="12.7109375" style="2" bestFit="1" customWidth="1"/>
    <col min="176" max="16384" width="8.85546875" style="2"/>
  </cols>
  <sheetData>
    <row r="1" spans="1:175" ht="18.75" x14ac:dyDescent="0.3">
      <c r="A1" s="2" t="s">
        <v>53</v>
      </c>
      <c r="B1" s="7" t="s">
        <v>66</v>
      </c>
    </row>
    <row r="2" spans="1:175" ht="15.75" x14ac:dyDescent="0.25">
      <c r="A2" s="8" t="s">
        <v>52</v>
      </c>
      <c r="I2" s="1" t="str">
        <f>[1]GSVA_cur!$I$3</f>
        <v>As on 01.08.2024</v>
      </c>
    </row>
    <row r="3" spans="1:175" ht="15.75" x14ac:dyDescent="0.25">
      <c r="A3" s="8"/>
    </row>
    <row r="4" spans="1:175" ht="15.75" x14ac:dyDescent="0.25">
      <c r="A4" s="8"/>
      <c r="E4" s="9"/>
      <c r="F4" s="9" t="s">
        <v>57</v>
      </c>
    </row>
    <row r="5" spans="1:175" ht="15.75" x14ac:dyDescent="0.25">
      <c r="A5" s="10" t="s">
        <v>0</v>
      </c>
      <c r="B5" s="11" t="s">
        <v>1</v>
      </c>
      <c r="C5" s="2" t="s">
        <v>21</v>
      </c>
      <c r="D5" s="2" t="s">
        <v>22</v>
      </c>
      <c r="E5" s="2" t="s">
        <v>23</v>
      </c>
      <c r="F5" s="2" t="s">
        <v>56</v>
      </c>
      <c r="G5" s="1" t="s">
        <v>65</v>
      </c>
      <c r="H5" s="1" t="s">
        <v>67</v>
      </c>
      <c r="I5" s="1" t="s">
        <v>68</v>
      </c>
      <c r="J5" s="1" t="s">
        <v>69</v>
      </c>
      <c r="K5" s="1" t="s">
        <v>70</v>
      </c>
      <c r="L5" s="1" t="s">
        <v>71</v>
      </c>
      <c r="M5" s="1" t="s">
        <v>72</v>
      </c>
      <c r="N5" s="1" t="s">
        <v>73</v>
      </c>
      <c r="O5" s="1" t="s">
        <v>74</v>
      </c>
    </row>
    <row r="6" spans="1:175" s="23" customFormat="1" ht="15.75" x14ac:dyDescent="0.25">
      <c r="A6" s="21" t="s">
        <v>26</v>
      </c>
      <c r="B6" s="22" t="s">
        <v>2</v>
      </c>
      <c r="C6" s="20">
        <f>SUM(C7:C10)</f>
        <v>4026831.3663060688</v>
      </c>
      <c r="D6" s="20">
        <f t="shared" ref="D6:F6" si="0">SUM(D7:D10)</f>
        <v>3903240.4923130018</v>
      </c>
      <c r="E6" s="20">
        <f t="shared" si="0"/>
        <v>3754082.010454135</v>
      </c>
      <c r="F6" s="20">
        <f t="shared" si="0"/>
        <v>3782065.6375950952</v>
      </c>
      <c r="G6" s="20">
        <f t="shared" ref="G6:M6" si="1">SUM(G7:G10)</f>
        <v>3483464.1610299139</v>
      </c>
      <c r="H6" s="20">
        <f t="shared" si="1"/>
        <v>3487744</v>
      </c>
      <c r="I6" s="20">
        <f t="shared" si="1"/>
        <v>3576379.6933631049</v>
      </c>
      <c r="J6" s="20">
        <f t="shared" si="1"/>
        <v>3439488.3821963449</v>
      </c>
      <c r="K6" s="20">
        <f t="shared" si="1"/>
        <v>3336032.9477987154</v>
      </c>
      <c r="L6" s="20">
        <f t="shared" si="1"/>
        <v>3381612.982446007</v>
      </c>
      <c r="M6" s="20">
        <f t="shared" si="1"/>
        <v>3312224.2452106383</v>
      </c>
      <c r="N6" s="20">
        <f t="shared" ref="N6:O6" si="2">SUM(N7:N10)</f>
        <v>3227708.5128810629</v>
      </c>
      <c r="O6" s="20">
        <f t="shared" si="2"/>
        <v>3355540.6885880982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S6" s="24"/>
    </row>
    <row r="7" spans="1:175" ht="15.75" x14ac:dyDescent="0.25">
      <c r="A7" s="14">
        <v>1.1000000000000001</v>
      </c>
      <c r="B7" s="15" t="s">
        <v>59</v>
      </c>
      <c r="C7" s="4">
        <v>2156600.4217587523</v>
      </c>
      <c r="D7" s="4">
        <v>1927695.2443685676</v>
      </c>
      <c r="E7" s="4">
        <v>1810319.3041325998</v>
      </c>
      <c r="F7" s="4">
        <v>1710997.5404658443</v>
      </c>
      <c r="G7" s="4">
        <v>1444814.097533809</v>
      </c>
      <c r="H7" s="4">
        <v>1513952</v>
      </c>
      <c r="I7" s="4">
        <v>1545932.8299660049</v>
      </c>
      <c r="J7" s="4">
        <v>1390909.6362437613</v>
      </c>
      <c r="K7" s="4">
        <v>1355567.0359313437</v>
      </c>
      <c r="L7" s="4">
        <v>1400131.1118522552</v>
      </c>
      <c r="M7" s="4">
        <v>1278133</v>
      </c>
      <c r="N7" s="4">
        <v>1280146.2466933001</v>
      </c>
      <c r="O7" s="4">
        <v>1299341.4277671699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1"/>
      <c r="FQ7" s="1"/>
      <c r="FR7" s="1"/>
    </row>
    <row r="8" spans="1:175" ht="15.75" x14ac:dyDescent="0.25">
      <c r="A8" s="14">
        <v>1.2</v>
      </c>
      <c r="B8" s="15" t="s">
        <v>60</v>
      </c>
      <c r="C8" s="4">
        <v>1111658.2121654816</v>
      </c>
      <c r="D8" s="4">
        <v>1215464.7964361759</v>
      </c>
      <c r="E8" s="4">
        <v>1224902.293651219</v>
      </c>
      <c r="F8" s="4">
        <v>1267033.7845571416</v>
      </c>
      <c r="G8" s="4">
        <v>1260046.8646670852</v>
      </c>
      <c r="H8" s="4">
        <v>1164980</v>
      </c>
      <c r="I8" s="4">
        <v>1186678.5786016048</v>
      </c>
      <c r="J8" s="4">
        <v>1159055.1471773167</v>
      </c>
      <c r="K8" s="4">
        <v>1138493.840129772</v>
      </c>
      <c r="L8" s="4">
        <v>1161668.6038119912</v>
      </c>
      <c r="M8" s="4">
        <v>1159499.6366740514</v>
      </c>
      <c r="N8" s="4">
        <v>1083325.08630073</v>
      </c>
      <c r="O8" s="4">
        <v>1152209.2025612092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1"/>
      <c r="FQ8" s="1"/>
      <c r="FR8" s="1"/>
    </row>
    <row r="9" spans="1:175" ht="15.75" x14ac:dyDescent="0.25">
      <c r="A9" s="14">
        <v>1.3</v>
      </c>
      <c r="B9" s="15" t="s">
        <v>61</v>
      </c>
      <c r="C9" s="4">
        <v>425567.395238147</v>
      </c>
      <c r="D9" s="4">
        <v>425906.28000555979</v>
      </c>
      <c r="E9" s="4">
        <v>357800.65585978096</v>
      </c>
      <c r="F9" s="4">
        <v>408682.82833032712</v>
      </c>
      <c r="G9" s="4">
        <v>411742.19882902002</v>
      </c>
      <c r="H9" s="4">
        <v>432963</v>
      </c>
      <c r="I9" s="4">
        <v>422705.41192442738</v>
      </c>
      <c r="J9" s="4">
        <v>439226.45401460316</v>
      </c>
      <c r="K9" s="4">
        <v>466110.92118403927</v>
      </c>
      <c r="L9" s="4">
        <v>471969.07420970983</v>
      </c>
      <c r="M9" s="4">
        <v>463101.23403593898</v>
      </c>
      <c r="N9" s="4">
        <v>451265.53196283599</v>
      </c>
      <c r="O9" s="4">
        <v>489404.74612766999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1"/>
      <c r="FQ9" s="1"/>
      <c r="FR9" s="1"/>
    </row>
    <row r="10" spans="1:175" ht="15.75" x14ac:dyDescent="0.25">
      <c r="A10" s="14">
        <v>1.4</v>
      </c>
      <c r="B10" s="15" t="s">
        <v>62</v>
      </c>
      <c r="C10" s="4">
        <v>333005.33714368811</v>
      </c>
      <c r="D10" s="4">
        <v>334174.17150269827</v>
      </c>
      <c r="E10" s="4">
        <v>361059.75681053521</v>
      </c>
      <c r="F10" s="4">
        <v>395351.48424178187</v>
      </c>
      <c r="G10" s="4">
        <v>366861</v>
      </c>
      <c r="H10" s="4">
        <v>375849</v>
      </c>
      <c r="I10" s="4">
        <v>421062.87287106761</v>
      </c>
      <c r="J10" s="4">
        <v>450297.1447606642</v>
      </c>
      <c r="K10" s="4">
        <v>375861.15055356093</v>
      </c>
      <c r="L10" s="4">
        <v>347844.19257205131</v>
      </c>
      <c r="M10" s="4">
        <v>411490.374500648</v>
      </c>
      <c r="N10" s="4">
        <v>412971.64792419702</v>
      </c>
      <c r="O10" s="4">
        <v>414585.312132049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1"/>
      <c r="FQ10" s="1"/>
      <c r="FR10" s="1"/>
    </row>
    <row r="11" spans="1:175" ht="15.75" x14ac:dyDescent="0.25">
      <c r="A11" s="16" t="s">
        <v>31</v>
      </c>
      <c r="B11" s="15" t="s">
        <v>3</v>
      </c>
      <c r="C11" s="4">
        <v>239592.74381033357</v>
      </c>
      <c r="D11" s="4">
        <v>201176.42019432329</v>
      </c>
      <c r="E11" s="4">
        <v>298541.75279576721</v>
      </c>
      <c r="F11" s="4">
        <v>481234.61270350253</v>
      </c>
      <c r="G11" s="4">
        <v>153294</v>
      </c>
      <c r="H11" s="4">
        <v>224159</v>
      </c>
      <c r="I11" s="4">
        <v>293420.36553156422</v>
      </c>
      <c r="J11" s="4">
        <v>243474.89626941824</v>
      </c>
      <c r="K11" s="4">
        <v>179674.67333046329</v>
      </c>
      <c r="L11" s="4">
        <v>176270.888686183</v>
      </c>
      <c r="M11" s="4">
        <v>203758.19128053699</v>
      </c>
      <c r="N11" s="4">
        <v>224782.841442654</v>
      </c>
      <c r="O11" s="4">
        <v>245321.35713698101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1"/>
      <c r="FQ11" s="1"/>
      <c r="FR11" s="1"/>
    </row>
    <row r="12" spans="1:175" s="24" customFormat="1" ht="15.75" x14ac:dyDescent="0.25">
      <c r="A12" s="25"/>
      <c r="B12" s="26" t="s">
        <v>28</v>
      </c>
      <c r="C12" s="27">
        <f>C6+C11</f>
        <v>4266424.1101164026</v>
      </c>
      <c r="D12" s="27">
        <f t="shared" ref="D12:F12" si="3">D6+D11</f>
        <v>4104416.9125073249</v>
      </c>
      <c r="E12" s="27">
        <f t="shared" si="3"/>
        <v>4052623.7632499021</v>
      </c>
      <c r="F12" s="27">
        <f t="shared" si="3"/>
        <v>4263300.2502985978</v>
      </c>
      <c r="G12" s="27">
        <f t="shared" ref="G12:M12" si="4">G6+G11</f>
        <v>3636758.1610299139</v>
      </c>
      <c r="H12" s="27">
        <f t="shared" si="4"/>
        <v>3711903</v>
      </c>
      <c r="I12" s="27">
        <f t="shared" si="4"/>
        <v>3869800.0588946692</v>
      </c>
      <c r="J12" s="27">
        <f t="shared" si="4"/>
        <v>3682963.2784657632</v>
      </c>
      <c r="K12" s="27">
        <f t="shared" si="4"/>
        <v>3515707.6211291789</v>
      </c>
      <c r="L12" s="27">
        <f t="shared" si="4"/>
        <v>3557883.8711321899</v>
      </c>
      <c r="M12" s="27">
        <f t="shared" si="4"/>
        <v>3515982.4364911751</v>
      </c>
      <c r="N12" s="27">
        <f t="shared" ref="N12:O12" si="5">N6+N11</f>
        <v>3452491.3543237168</v>
      </c>
      <c r="O12" s="27">
        <f t="shared" si="5"/>
        <v>3600862.0457250793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3"/>
      <c r="FQ12" s="23"/>
      <c r="FR12" s="23"/>
    </row>
    <row r="13" spans="1:175" s="1" customFormat="1" ht="15.75" x14ac:dyDescent="0.25">
      <c r="A13" s="12" t="s">
        <v>32</v>
      </c>
      <c r="B13" s="13" t="s">
        <v>4</v>
      </c>
      <c r="C13" s="3">
        <v>3000616.3855567132</v>
      </c>
      <c r="D13" s="3">
        <v>3404419.6068765968</v>
      </c>
      <c r="E13" s="3">
        <v>3226609.0025249468</v>
      </c>
      <c r="F13" s="3">
        <v>3276047.3659358518</v>
      </c>
      <c r="G13" s="3">
        <v>4226212</v>
      </c>
      <c r="H13" s="3">
        <v>5059919.8728307988</v>
      </c>
      <c r="I13" s="3">
        <v>5443664.3638159381</v>
      </c>
      <c r="J13" s="3">
        <v>5099027.7550561978</v>
      </c>
      <c r="K13" s="3">
        <v>5196507.3147035353</v>
      </c>
      <c r="L13" s="3">
        <v>5123894.2158495979</v>
      </c>
      <c r="M13" s="3">
        <v>5493763.4930370133</v>
      </c>
      <c r="N13" s="3">
        <v>5587752.9857682725</v>
      </c>
      <c r="O13" s="3">
        <v>5756019.3242183598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S13" s="2"/>
    </row>
    <row r="14" spans="1:175" ht="30" x14ac:dyDescent="0.25">
      <c r="A14" s="16" t="s">
        <v>33</v>
      </c>
      <c r="B14" s="15" t="s">
        <v>5</v>
      </c>
      <c r="C14" s="4">
        <v>311148.40333078848</v>
      </c>
      <c r="D14" s="4">
        <v>303268.81186512153</v>
      </c>
      <c r="E14" s="4">
        <v>343220.09147204598</v>
      </c>
      <c r="F14" s="4">
        <v>323700.31531038322</v>
      </c>
      <c r="G14" s="4">
        <v>333823.19184131169</v>
      </c>
      <c r="H14" s="4">
        <v>288892</v>
      </c>
      <c r="I14" s="4">
        <v>384709.80583149596</v>
      </c>
      <c r="J14" s="4">
        <v>472241.06080361095</v>
      </c>
      <c r="K14" s="4">
        <v>488960.37324428774</v>
      </c>
      <c r="L14" s="4">
        <v>485224.07577152801</v>
      </c>
      <c r="M14" s="4">
        <v>593382.31989075826</v>
      </c>
      <c r="N14" s="4">
        <v>558734.98640826624</v>
      </c>
      <c r="O14" s="4">
        <v>603155.19712449634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3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3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3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1"/>
      <c r="FQ14" s="1"/>
      <c r="FR14" s="1"/>
    </row>
    <row r="15" spans="1:175" ht="15.75" x14ac:dyDescent="0.25">
      <c r="A15" s="16" t="s">
        <v>34</v>
      </c>
      <c r="B15" s="15" t="s">
        <v>6</v>
      </c>
      <c r="C15" s="4">
        <v>5058201.8808248453</v>
      </c>
      <c r="D15" s="4">
        <v>4873177.7399417022</v>
      </c>
      <c r="E15" s="4">
        <v>5295563.2142318822</v>
      </c>
      <c r="F15" s="4">
        <v>5434182.4900958613</v>
      </c>
      <c r="G15" s="4">
        <v>5424132</v>
      </c>
      <c r="H15" s="4">
        <v>5828664</v>
      </c>
      <c r="I15" s="4">
        <v>5993033.8034686539</v>
      </c>
      <c r="J15" s="4">
        <v>6387080.1656751828</v>
      </c>
      <c r="K15" s="4">
        <v>6508830.6805487834</v>
      </c>
      <c r="L15" s="4">
        <v>5994442.7816040944</v>
      </c>
      <c r="M15" s="4">
        <v>6955622.0596493231</v>
      </c>
      <c r="N15" s="4">
        <v>7158402.9401878407</v>
      </c>
      <c r="O15" s="4">
        <v>7721491.700083999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3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3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3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1"/>
      <c r="FQ15" s="1"/>
      <c r="FR15" s="1"/>
    </row>
    <row r="16" spans="1:175" s="24" customFormat="1" ht="15.75" x14ac:dyDescent="0.25">
      <c r="A16" s="25"/>
      <c r="B16" s="26" t="s">
        <v>29</v>
      </c>
      <c r="C16" s="27">
        <f>+C13+C14+C15</f>
        <v>8369966.669712347</v>
      </c>
      <c r="D16" s="27">
        <f t="shared" ref="D16:F16" si="6">+D13+D14+D15</f>
        <v>8580866.1586834211</v>
      </c>
      <c r="E16" s="27">
        <f t="shared" si="6"/>
        <v>8865392.3082288746</v>
      </c>
      <c r="F16" s="27">
        <f t="shared" si="6"/>
        <v>9033930.1713420972</v>
      </c>
      <c r="G16" s="27">
        <f t="shared" ref="G16:M16" si="7">+G13+G14+G15</f>
        <v>9984167.1918413118</v>
      </c>
      <c r="H16" s="27">
        <f t="shared" si="7"/>
        <v>11177475.872830799</v>
      </c>
      <c r="I16" s="27">
        <f t="shared" si="7"/>
        <v>11821407.973116089</v>
      </c>
      <c r="J16" s="27">
        <f t="shared" si="7"/>
        <v>11958348.981534991</v>
      </c>
      <c r="K16" s="27">
        <f t="shared" si="7"/>
        <v>12194298.368496606</v>
      </c>
      <c r="L16" s="27">
        <f t="shared" si="7"/>
        <v>11603561.073225221</v>
      </c>
      <c r="M16" s="27">
        <f t="shared" si="7"/>
        <v>13042767.872577094</v>
      </c>
      <c r="N16" s="27">
        <f t="shared" ref="N16:O16" si="8">+N13+N14+N15</f>
        <v>13304890.912364379</v>
      </c>
      <c r="O16" s="27">
        <f t="shared" si="8"/>
        <v>14080666.221426856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0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0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0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3"/>
      <c r="FQ16" s="23"/>
      <c r="FR16" s="23"/>
    </row>
    <row r="17" spans="1:175" s="23" customFormat="1" ht="15.75" x14ac:dyDescent="0.25">
      <c r="A17" s="21" t="s">
        <v>35</v>
      </c>
      <c r="B17" s="22" t="s">
        <v>7</v>
      </c>
      <c r="C17" s="20">
        <f>C18+C19</f>
        <v>5125614.7278936962</v>
      </c>
      <c r="D17" s="20">
        <f t="shared" ref="D17:F17" si="9">D18+D19</f>
        <v>5837230.946387901</v>
      </c>
      <c r="E17" s="20">
        <f t="shared" si="9"/>
        <v>5984279.8063964639</v>
      </c>
      <c r="F17" s="20">
        <f t="shared" si="9"/>
        <v>6359779.1253115246</v>
      </c>
      <c r="G17" s="20">
        <f t="shared" ref="G17:K17" si="10">G18+G19</f>
        <v>6810952.9660483692</v>
      </c>
      <c r="H17" s="20">
        <f t="shared" si="10"/>
        <v>6925376.6384662781</v>
      </c>
      <c r="I17" s="20">
        <f t="shared" si="10"/>
        <v>7461124.6869253665</v>
      </c>
      <c r="J17" s="20">
        <f t="shared" si="10"/>
        <v>8260295.0183780473</v>
      </c>
      <c r="K17" s="20">
        <f t="shared" si="10"/>
        <v>8839409.1899426803</v>
      </c>
      <c r="L17" s="20">
        <f t="shared" ref="L17:M17" si="11">L18+L19</f>
        <v>6572419.4104291247</v>
      </c>
      <c r="M17" s="20">
        <f t="shared" si="11"/>
        <v>8017525.0103263883</v>
      </c>
      <c r="N17" s="20">
        <f t="shared" ref="N17:O17" si="12">N18+N19</f>
        <v>9537443.0399454013</v>
      </c>
      <c r="O17" s="20">
        <f t="shared" si="12"/>
        <v>10920956.562782904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S17" s="24"/>
    </row>
    <row r="18" spans="1:175" ht="15.75" x14ac:dyDescent="0.25">
      <c r="A18" s="14">
        <v>6.1</v>
      </c>
      <c r="B18" s="15" t="s">
        <v>8</v>
      </c>
      <c r="C18" s="4">
        <v>4557807.1662132265</v>
      </c>
      <c r="D18" s="4">
        <v>5251223.5119307255</v>
      </c>
      <c r="E18" s="4">
        <v>5424008.1339218812</v>
      </c>
      <c r="F18" s="4">
        <v>5814268.2104546754</v>
      </c>
      <c r="G18" s="4">
        <v>6262625.0663272468</v>
      </c>
      <c r="H18" s="4">
        <v>6337049.6423359858</v>
      </c>
      <c r="I18" s="4">
        <v>6856306.6224092375</v>
      </c>
      <c r="J18" s="4">
        <v>7634455.0008940175</v>
      </c>
      <c r="K18" s="4">
        <v>8158229.1052527148</v>
      </c>
      <c r="L18" s="4">
        <v>6302831.4590460276</v>
      </c>
      <c r="M18" s="4">
        <v>7593658.1438369267</v>
      </c>
      <c r="N18" s="4">
        <v>8809832.5941392258</v>
      </c>
      <c r="O18" s="4">
        <v>10075768.174638249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1"/>
      <c r="FQ18" s="1"/>
      <c r="FR18" s="1"/>
    </row>
    <row r="19" spans="1:175" ht="15.75" x14ac:dyDescent="0.25">
      <c r="A19" s="14">
        <v>6.2</v>
      </c>
      <c r="B19" s="15" t="s">
        <v>9</v>
      </c>
      <c r="C19" s="4">
        <v>567807.56168046966</v>
      </c>
      <c r="D19" s="4">
        <v>586007.43445717543</v>
      </c>
      <c r="E19" s="4">
        <v>560271.67247458233</v>
      </c>
      <c r="F19" s="4">
        <v>545510.91485684935</v>
      </c>
      <c r="G19" s="4">
        <v>548327.89972112223</v>
      </c>
      <c r="H19" s="4">
        <v>588326.99613029184</v>
      </c>
      <c r="I19" s="4">
        <v>604818.06451612897</v>
      </c>
      <c r="J19" s="4">
        <v>625840.01748402975</v>
      </c>
      <c r="K19" s="4">
        <v>681180.08468996477</v>
      </c>
      <c r="L19" s="4">
        <v>269587.95138309727</v>
      </c>
      <c r="M19" s="4">
        <v>423866.86648946127</v>
      </c>
      <c r="N19" s="4">
        <v>727610.44580617477</v>
      </c>
      <c r="O19" s="4">
        <v>845188.38814465527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1"/>
      <c r="FQ19" s="1"/>
      <c r="FR19" s="1"/>
    </row>
    <row r="20" spans="1:175" s="23" customFormat="1" ht="30" x14ac:dyDescent="0.25">
      <c r="A20" s="31" t="s">
        <v>36</v>
      </c>
      <c r="B20" s="32" t="s">
        <v>10</v>
      </c>
      <c r="C20" s="20">
        <f>SUM(C21:C27)</f>
        <v>2490301.2814251455</v>
      </c>
      <c r="D20" s="20">
        <f t="shared" ref="D20:F20" si="13">SUM(D21:D27)</f>
        <v>2631519.1175504671</v>
      </c>
      <c r="E20" s="20">
        <f t="shared" si="13"/>
        <v>2870922.4936689707</v>
      </c>
      <c r="F20" s="20">
        <f t="shared" si="13"/>
        <v>3024833.0876840372</v>
      </c>
      <c r="G20" s="20">
        <f t="shared" ref="G20:M20" si="14">SUM(G21:G27)</f>
        <v>3122688.5295021585</v>
      </c>
      <c r="H20" s="20">
        <f t="shared" si="14"/>
        <v>3210420.5383864045</v>
      </c>
      <c r="I20" s="20">
        <f t="shared" si="14"/>
        <v>2987408.7818859797</v>
      </c>
      <c r="J20" s="20">
        <f t="shared" si="14"/>
        <v>3032200.9124688124</v>
      </c>
      <c r="K20" s="20">
        <f t="shared" si="14"/>
        <v>3058326.4843983324</v>
      </c>
      <c r="L20" s="20">
        <f t="shared" si="14"/>
        <v>2333502.1039779624</v>
      </c>
      <c r="M20" s="20">
        <f t="shared" si="14"/>
        <v>3201859.3364663594</v>
      </c>
      <c r="N20" s="20">
        <f t="shared" ref="N20:O20" si="15">SUM(N21:N27)</f>
        <v>3263278.3191467789</v>
      </c>
      <c r="O20" s="20">
        <f t="shared" si="15"/>
        <v>3335002.0845472435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S20" s="24"/>
    </row>
    <row r="21" spans="1:175" ht="15.75" x14ac:dyDescent="0.25">
      <c r="A21" s="14">
        <v>7.1</v>
      </c>
      <c r="B21" s="15" t="s">
        <v>11</v>
      </c>
      <c r="C21" s="4">
        <v>80346.33327869502</v>
      </c>
      <c r="D21" s="4">
        <v>99142.232732680175</v>
      </c>
      <c r="E21" s="4">
        <v>97603.384360694996</v>
      </c>
      <c r="F21" s="4">
        <v>103589.69238530546</v>
      </c>
      <c r="G21" s="4">
        <v>110239.69537913478</v>
      </c>
      <c r="H21" s="4">
        <v>110825.74062180931</v>
      </c>
      <c r="I21" s="4">
        <v>142055.58703724295</v>
      </c>
      <c r="J21" s="4">
        <v>130639.31297790149</v>
      </c>
      <c r="K21" s="4">
        <v>112668.25058301259</v>
      </c>
      <c r="L21" s="4">
        <v>53143.608866275659</v>
      </c>
      <c r="M21" s="4">
        <v>86200.830212551373</v>
      </c>
      <c r="N21" s="4">
        <v>113877.96674184025</v>
      </c>
      <c r="O21" s="4">
        <v>123363.052380717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1"/>
      <c r="FQ21" s="1"/>
      <c r="FR21" s="1"/>
    </row>
    <row r="22" spans="1:175" ht="15.75" x14ac:dyDescent="0.25">
      <c r="A22" s="14">
        <v>7.2</v>
      </c>
      <c r="B22" s="15" t="s">
        <v>12</v>
      </c>
      <c r="C22" s="4">
        <v>1830748.2476574448</v>
      </c>
      <c r="D22" s="4">
        <v>1952016.1504687013</v>
      </c>
      <c r="E22" s="4">
        <v>2169853.1753570801</v>
      </c>
      <c r="F22" s="4">
        <v>2217781.3047553864</v>
      </c>
      <c r="G22" s="4">
        <v>2179275.2032003761</v>
      </c>
      <c r="H22" s="4">
        <v>2224206.0584729696</v>
      </c>
      <c r="I22" s="4">
        <v>2005942.0336081905</v>
      </c>
      <c r="J22" s="4">
        <v>2090655.5238992651</v>
      </c>
      <c r="K22" s="4">
        <v>2044194.2033569322</v>
      </c>
      <c r="L22" s="4">
        <v>1500956.2927215989</v>
      </c>
      <c r="M22" s="4">
        <v>2210843.9029719909</v>
      </c>
      <c r="N22" s="4">
        <v>2121043.9174997499</v>
      </c>
      <c r="O22" s="4">
        <v>2118712.9887925098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1"/>
      <c r="FQ22" s="1"/>
      <c r="FR22" s="1"/>
    </row>
    <row r="23" spans="1:175" ht="15.75" x14ac:dyDescent="0.25">
      <c r="A23" s="14">
        <v>7.3</v>
      </c>
      <c r="B23" s="15" t="s">
        <v>13</v>
      </c>
      <c r="C23" s="4">
        <v>25872.209270814612</v>
      </c>
      <c r="D23" s="4">
        <v>21286.797466592765</v>
      </c>
      <c r="E23" s="4">
        <v>10679.484136531268</v>
      </c>
      <c r="F23" s="4">
        <v>14362.229245643701</v>
      </c>
      <c r="G23" s="4">
        <v>11550.118240718333</v>
      </c>
      <c r="H23" s="4">
        <v>18017.411939026359</v>
      </c>
      <c r="I23" s="4">
        <v>20484.437497979794</v>
      </c>
      <c r="J23" s="4">
        <v>28401.376955565887</v>
      </c>
      <c r="K23" s="4">
        <v>27674.581148795922</v>
      </c>
      <c r="L23" s="4">
        <v>25801.662349253864</v>
      </c>
      <c r="M23" s="4">
        <v>39568.390777787703</v>
      </c>
      <c r="N23" s="4">
        <v>44816.976503659112</v>
      </c>
      <c r="O23" s="4">
        <v>55310.5978313714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1"/>
      <c r="FQ23" s="1"/>
      <c r="FR23" s="1"/>
    </row>
    <row r="24" spans="1:175" ht="15.75" x14ac:dyDescent="0.25">
      <c r="A24" s="14">
        <v>7.4</v>
      </c>
      <c r="B24" s="15" t="s">
        <v>14</v>
      </c>
      <c r="C24" s="4">
        <v>24600.243317626595</v>
      </c>
      <c r="D24" s="4">
        <v>45373.042793065251</v>
      </c>
      <c r="E24" s="4">
        <v>20338.340584361275</v>
      </c>
      <c r="F24" s="4">
        <v>43920.611750467375</v>
      </c>
      <c r="G24" s="4">
        <v>87118.020263576545</v>
      </c>
      <c r="H24" s="4">
        <v>91899.269837711501</v>
      </c>
      <c r="I24" s="4">
        <v>85737.381196581206</v>
      </c>
      <c r="J24" s="4">
        <v>37924.18561209624</v>
      </c>
      <c r="K24" s="4">
        <v>58144.848527035094</v>
      </c>
      <c r="L24" s="4">
        <v>2065.1800092589292</v>
      </c>
      <c r="M24" s="4">
        <v>10566.565379509331</v>
      </c>
      <c r="N24" s="4">
        <v>26916.491875646861</v>
      </c>
      <c r="O24" s="4">
        <v>29218.708562474938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1"/>
      <c r="FQ24" s="1"/>
      <c r="FR24" s="1"/>
    </row>
    <row r="25" spans="1:175" ht="15.75" x14ac:dyDescent="0.25">
      <c r="A25" s="14">
        <v>7.5</v>
      </c>
      <c r="B25" s="15" t="s">
        <v>15</v>
      </c>
      <c r="C25" s="4">
        <v>56529.146175082751</v>
      </c>
      <c r="D25" s="4">
        <v>57935.147773692843</v>
      </c>
      <c r="E25" s="4">
        <v>52207.783248956875</v>
      </c>
      <c r="F25" s="4">
        <v>57035.153393364766</v>
      </c>
      <c r="G25" s="4">
        <v>61901.655650328285</v>
      </c>
      <c r="H25" s="4">
        <v>97313.758202452096</v>
      </c>
      <c r="I25" s="4">
        <v>116891.68634057426</v>
      </c>
      <c r="J25" s="4">
        <v>119166.81580372529</v>
      </c>
      <c r="K25" s="4">
        <v>115025.55879258597</v>
      </c>
      <c r="L25" s="4">
        <v>74399.874286451944</v>
      </c>
      <c r="M25" s="4">
        <v>110675.35935768245</v>
      </c>
      <c r="N25" s="4">
        <v>135044.292331565</v>
      </c>
      <c r="O25" s="4">
        <v>163163.058599543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1"/>
      <c r="FQ25" s="1"/>
      <c r="FR25" s="1"/>
    </row>
    <row r="26" spans="1:175" ht="15.75" x14ac:dyDescent="0.25">
      <c r="A26" s="14">
        <v>7.6</v>
      </c>
      <c r="B26" s="15" t="s">
        <v>16</v>
      </c>
      <c r="C26" s="4">
        <v>2839.4659263339872</v>
      </c>
      <c r="D26" s="4">
        <v>3013.4336053126162</v>
      </c>
      <c r="E26" s="4">
        <v>2176.1125972258037</v>
      </c>
      <c r="F26" s="4">
        <v>2225.2798629274985</v>
      </c>
      <c r="G26" s="4">
        <v>2334.6881761907989</v>
      </c>
      <c r="H26" s="4">
        <v>3555.4804772956622</v>
      </c>
      <c r="I26" s="4">
        <v>3876.5306861821605</v>
      </c>
      <c r="J26" s="4">
        <v>7834.7781619624211</v>
      </c>
      <c r="K26" s="4">
        <v>7662.1538173412673</v>
      </c>
      <c r="L26" s="4">
        <v>7281.411976682929</v>
      </c>
      <c r="M26" s="4">
        <v>7164.5340224776646</v>
      </c>
      <c r="N26" s="4">
        <v>7008.5634448236897</v>
      </c>
      <c r="O26" s="4">
        <v>7525.9986618914545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1"/>
      <c r="FQ26" s="1"/>
      <c r="FR26" s="1"/>
    </row>
    <row r="27" spans="1:175" ht="30" x14ac:dyDescent="0.25">
      <c r="A27" s="14">
        <v>7.7</v>
      </c>
      <c r="B27" s="15" t="s">
        <v>17</v>
      </c>
      <c r="C27" s="4">
        <v>469365.6357991476</v>
      </c>
      <c r="D27" s="4">
        <v>452752.31271042232</v>
      </c>
      <c r="E27" s="4">
        <v>518064.21338412049</v>
      </c>
      <c r="F27" s="4">
        <v>585918.81629094214</v>
      </c>
      <c r="G27" s="4">
        <v>670269.14859183377</v>
      </c>
      <c r="H27" s="4">
        <v>664602.81883513951</v>
      </c>
      <c r="I27" s="4">
        <v>612421.1255192284</v>
      </c>
      <c r="J27" s="4">
        <v>617578.91905829567</v>
      </c>
      <c r="K27" s="4">
        <v>692956.88817262987</v>
      </c>
      <c r="L27" s="4">
        <v>669854.0737684404</v>
      </c>
      <c r="M27" s="4">
        <v>736839.75374436041</v>
      </c>
      <c r="N27" s="4">
        <v>814570.11074949428</v>
      </c>
      <c r="O27" s="4">
        <v>837707.67971873598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1"/>
      <c r="FQ27" s="1"/>
      <c r="FR27" s="1"/>
    </row>
    <row r="28" spans="1:175" ht="15.75" x14ac:dyDescent="0.25">
      <c r="A28" s="16" t="s">
        <v>37</v>
      </c>
      <c r="B28" s="15" t="s">
        <v>18</v>
      </c>
      <c r="C28" s="4">
        <v>1408253.7384447788</v>
      </c>
      <c r="D28" s="4">
        <v>1501328.8806803846</v>
      </c>
      <c r="E28" s="4">
        <v>1669300.4888291778</v>
      </c>
      <c r="F28" s="4">
        <v>1807803.2593196544</v>
      </c>
      <c r="G28" s="4">
        <v>2044107.6334184806</v>
      </c>
      <c r="H28" s="4">
        <v>2134931.9267354636</v>
      </c>
      <c r="I28" s="4">
        <v>2153266.3443606109</v>
      </c>
      <c r="J28" s="4">
        <v>2552054.1053082016</v>
      </c>
      <c r="K28" s="4">
        <v>2611290.7037833463</v>
      </c>
      <c r="L28" s="4">
        <v>2693153.1446866272</v>
      </c>
      <c r="M28" s="4">
        <v>2795194.0392406466</v>
      </c>
      <c r="N28" s="4">
        <v>2888293.6610423587</v>
      </c>
      <c r="O28" s="4">
        <v>3059302.902032889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1"/>
      <c r="FQ28" s="1"/>
      <c r="FR28" s="1"/>
    </row>
    <row r="29" spans="1:175" ht="30" x14ac:dyDescent="0.25">
      <c r="A29" s="16" t="s">
        <v>38</v>
      </c>
      <c r="B29" s="15" t="s">
        <v>19</v>
      </c>
      <c r="C29" s="4">
        <v>3549759.9244021275</v>
      </c>
      <c r="D29" s="4">
        <v>4066520.2827072348</v>
      </c>
      <c r="E29" s="4">
        <v>4743508.8054108135</v>
      </c>
      <c r="F29" s="4">
        <v>5234152.9616114171</v>
      </c>
      <c r="G29" s="4">
        <v>5597134.6074103555</v>
      </c>
      <c r="H29" s="4">
        <v>6078638.7615040597</v>
      </c>
      <c r="I29" s="4">
        <v>6696079.6432427056</v>
      </c>
      <c r="J29" s="4">
        <v>7214106.8191020554</v>
      </c>
      <c r="K29" s="4">
        <v>7427656.3480935283</v>
      </c>
      <c r="L29" s="4">
        <v>7342580.2160124453</v>
      </c>
      <c r="M29" s="4">
        <v>7964177.3102830071</v>
      </c>
      <c r="N29" s="4">
        <v>8456084.1204061694</v>
      </c>
      <c r="O29" s="4">
        <v>9132555.2469509095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1"/>
      <c r="FQ29" s="1"/>
      <c r="FR29" s="1"/>
    </row>
    <row r="30" spans="1:175" ht="15.75" x14ac:dyDescent="0.25">
      <c r="A30" s="16" t="s">
        <v>39</v>
      </c>
      <c r="B30" s="15" t="s">
        <v>54</v>
      </c>
      <c r="C30" s="4">
        <v>1223565.6108417301</v>
      </c>
      <c r="D30" s="4">
        <v>1225802.1863086685</v>
      </c>
      <c r="E30" s="4">
        <v>1252596.3222703608</v>
      </c>
      <c r="F30" s="4">
        <v>1104381.2644360377</v>
      </c>
      <c r="G30" s="4">
        <v>1135999.800588012</v>
      </c>
      <c r="H30" s="4">
        <v>1249427.1073923507</v>
      </c>
      <c r="I30" s="4">
        <v>1411085.5011615581</v>
      </c>
      <c r="J30" s="4">
        <v>1475166.1896554164</v>
      </c>
      <c r="K30" s="4">
        <v>1434716.7555742073</v>
      </c>
      <c r="L30" s="4">
        <v>1227396.4359417884</v>
      </c>
      <c r="M30" s="4">
        <v>1874728.8770461967</v>
      </c>
      <c r="N30" s="4">
        <v>1679839.7780497142</v>
      </c>
      <c r="O30" s="4">
        <v>1710791.6261042138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1"/>
      <c r="FQ30" s="1"/>
      <c r="FR30" s="1"/>
    </row>
    <row r="31" spans="1:175" ht="15.75" x14ac:dyDescent="0.25">
      <c r="A31" s="16" t="s">
        <v>40</v>
      </c>
      <c r="B31" s="15" t="s">
        <v>20</v>
      </c>
      <c r="C31" s="4">
        <v>3592748.2297423896</v>
      </c>
      <c r="D31" s="4">
        <v>3780023.0687292274</v>
      </c>
      <c r="E31" s="4">
        <v>3919067.3265601154</v>
      </c>
      <c r="F31" s="4">
        <v>3976652.4251737078</v>
      </c>
      <c r="G31" s="4">
        <v>4310211.0531515479</v>
      </c>
      <c r="H31" s="4">
        <v>4880309.2256865827</v>
      </c>
      <c r="I31" s="4">
        <v>5374429.9908640664</v>
      </c>
      <c r="J31" s="4">
        <v>5503331.0560929645</v>
      </c>
      <c r="K31" s="4">
        <v>5941904.0734273959</v>
      </c>
      <c r="L31" s="4">
        <v>4402663.5213025287</v>
      </c>
      <c r="M31" s="4">
        <v>4914704.0792046608</v>
      </c>
      <c r="N31" s="4">
        <v>5155955.7182010496</v>
      </c>
      <c r="O31" s="4">
        <v>5632592.0965860644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1"/>
      <c r="FQ31" s="1"/>
      <c r="FR31" s="1"/>
    </row>
    <row r="32" spans="1:175" s="24" customFormat="1" ht="15.75" x14ac:dyDescent="0.25">
      <c r="A32" s="25"/>
      <c r="B32" s="26" t="s">
        <v>30</v>
      </c>
      <c r="C32" s="27">
        <f>C17+C20+C28+C29+C30+C31</f>
        <v>17390243.512749869</v>
      </c>
      <c r="D32" s="27">
        <f t="shared" ref="D32:F32" si="16">D17+D20+D28+D29+D30+D31</f>
        <v>19042424.482363883</v>
      </c>
      <c r="E32" s="27">
        <f t="shared" si="16"/>
        <v>20439675.243135899</v>
      </c>
      <c r="F32" s="27">
        <f t="shared" si="16"/>
        <v>21507602.123536378</v>
      </c>
      <c r="G32" s="27">
        <f t="shared" ref="G32:H32" si="17">G17+G20+G28+G29+G30+G31</f>
        <v>23021094.590118922</v>
      </c>
      <c r="H32" s="27">
        <f t="shared" si="17"/>
        <v>24479104.198171139</v>
      </c>
      <c r="I32" s="27">
        <f t="shared" ref="I32:J32" si="18">I17+I20+I28+I29+I30+I31</f>
        <v>26083394.948440284</v>
      </c>
      <c r="J32" s="27">
        <f t="shared" si="18"/>
        <v>28037154.101005495</v>
      </c>
      <c r="K32" s="27">
        <f t="shared" ref="K32:L32" si="19">K17+K20+K28+K29+K30+K31</f>
        <v>29313303.555219494</v>
      </c>
      <c r="L32" s="27">
        <f t="shared" si="19"/>
        <v>24571714.832350478</v>
      </c>
      <c r="M32" s="27">
        <f t="shared" ref="M32" si="20">M17+M20+M28+M29+M30+M31</f>
        <v>28768188.65256726</v>
      </c>
      <c r="N32" s="27">
        <f t="shared" ref="N32:O32" si="21">N17+N20+N28+N29+N30+N31</f>
        <v>30980894.636791471</v>
      </c>
      <c r="O32" s="27">
        <f t="shared" si="21"/>
        <v>33791200.519004226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3"/>
      <c r="FQ32" s="23"/>
      <c r="FR32" s="23"/>
    </row>
    <row r="33" spans="1:175" s="23" customFormat="1" ht="15.75" x14ac:dyDescent="0.25">
      <c r="A33" s="21" t="s">
        <v>27</v>
      </c>
      <c r="B33" s="28" t="s">
        <v>51</v>
      </c>
      <c r="C33" s="20">
        <f t="shared" ref="C33:H33" si="22">C6+C11+C13+C14+C15+C17+C20+C28+C29+C30+C31</f>
        <v>30026634.292578615</v>
      </c>
      <c r="D33" s="20">
        <f t="shared" si="22"/>
        <v>31727707.553554632</v>
      </c>
      <c r="E33" s="20">
        <f t="shared" si="22"/>
        <v>33357691.314614676</v>
      </c>
      <c r="F33" s="20">
        <f t="shared" si="22"/>
        <v>34804832.545177072</v>
      </c>
      <c r="G33" s="20">
        <f t="shared" si="22"/>
        <v>36642019.942990154</v>
      </c>
      <c r="H33" s="20">
        <f t="shared" si="22"/>
        <v>39368483.071001932</v>
      </c>
      <c r="I33" s="20">
        <f t="shared" ref="I33:J33" si="23">I6+I11+I13+I14+I15+I17+I20+I28+I29+I30+I31</f>
        <v>41774602.980451047</v>
      </c>
      <c r="J33" s="20">
        <f t="shared" si="23"/>
        <v>43678466.361006245</v>
      </c>
      <c r="K33" s="20">
        <f t="shared" ref="K33:L33" si="24">K6+K11+K13+K14+K15+K17+K20+K28+K29+K30+K31</f>
        <v>45023309.544845276</v>
      </c>
      <c r="L33" s="20">
        <f t="shared" si="24"/>
        <v>39733159.776707888</v>
      </c>
      <c r="M33" s="20">
        <f t="shared" ref="M33" si="25">M6+M11+M13+M14+M15+M17+M20+M28+M29+M30+M31</f>
        <v>45326938.961635537</v>
      </c>
      <c r="N33" s="20">
        <f t="shared" ref="N33:O33" si="26">N6+N11+N13+N14+N15+N17+N20+N28+N29+N30+N31</f>
        <v>47738276.903479569</v>
      </c>
      <c r="O33" s="20">
        <f t="shared" si="26"/>
        <v>51472728.786156163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S33" s="24"/>
    </row>
    <row r="34" spans="1:175" s="24" customFormat="1" ht="15.75" x14ac:dyDescent="0.25">
      <c r="A34" s="29" t="s">
        <v>43</v>
      </c>
      <c r="B34" s="30" t="s">
        <v>25</v>
      </c>
      <c r="C34" s="24">
        <f>GSVA_const!C34</f>
        <v>3407148</v>
      </c>
      <c r="D34" s="24">
        <f>GSVA_const!D34</f>
        <v>3827884</v>
      </c>
      <c r="E34" s="24">
        <f>GSVA_const!E34</f>
        <v>3858878</v>
      </c>
      <c r="F34" s="24">
        <f>GSVA_const!F34</f>
        <v>4090181</v>
      </c>
      <c r="G34" s="24">
        <f>GSVA_const!G34</f>
        <v>5078568</v>
      </c>
      <c r="H34" s="24">
        <f>GSVA_const!H34</f>
        <v>5457715</v>
      </c>
      <c r="I34" s="24">
        <f>GSVA_const!I34</f>
        <v>6099394</v>
      </c>
      <c r="J34" s="24">
        <f>GSVA_const!J34</f>
        <v>7817154</v>
      </c>
      <c r="K34" s="24">
        <f>GSVA_const!K34</f>
        <v>6930248</v>
      </c>
      <c r="L34" s="24">
        <f>GSVA_const!L34</f>
        <v>7721698</v>
      </c>
      <c r="M34" s="24">
        <f>GSVA_const!M34</f>
        <v>8117426</v>
      </c>
      <c r="N34" s="24">
        <f>GSVA_const!N34</f>
        <v>7719582</v>
      </c>
      <c r="O34" s="24">
        <f>GSVA_const!O34</f>
        <v>7728219.1653235564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</row>
    <row r="35" spans="1:175" s="24" customFormat="1" ht="15.75" x14ac:dyDescent="0.25">
      <c r="A35" s="29" t="s">
        <v>44</v>
      </c>
      <c r="B35" s="30" t="s">
        <v>24</v>
      </c>
      <c r="C35" s="24">
        <f>GSVA_const!C35</f>
        <v>631670</v>
      </c>
      <c r="D35" s="24">
        <f>GSVA_const!D35</f>
        <v>694011</v>
      </c>
      <c r="E35" s="24">
        <f>GSVA_const!E35</f>
        <v>745892</v>
      </c>
      <c r="F35" s="24">
        <f>GSVA_const!F35</f>
        <v>681588</v>
      </c>
      <c r="G35" s="24">
        <f>GSVA_const!G35</f>
        <v>605573</v>
      </c>
      <c r="H35" s="24">
        <f>GSVA_const!H35</f>
        <v>464668</v>
      </c>
      <c r="I35" s="24">
        <f>GSVA_const!I35</f>
        <v>555818</v>
      </c>
      <c r="J35" s="24">
        <f>GSVA_const!J35</f>
        <v>416927</v>
      </c>
      <c r="K35" s="24">
        <f>GSVA_const!K35</f>
        <v>408253</v>
      </c>
      <c r="L35" s="24">
        <f>GSVA_const!L35</f>
        <v>1049619</v>
      </c>
      <c r="M35" s="24">
        <f>GSVA_const!M35</f>
        <v>1018478</v>
      </c>
      <c r="N35" s="24">
        <f>GSVA_const!N35</f>
        <v>858898</v>
      </c>
      <c r="O35" s="24">
        <f>GSVA_const!O35</f>
        <v>778868.61588922702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</row>
    <row r="36" spans="1:175" s="24" customFormat="1" ht="15.75" x14ac:dyDescent="0.25">
      <c r="A36" s="29" t="s">
        <v>45</v>
      </c>
      <c r="B36" s="30" t="s">
        <v>63</v>
      </c>
      <c r="C36" s="27">
        <f>C33+C34-C35</f>
        <v>32802112.292578615</v>
      </c>
      <c r="D36" s="27">
        <f t="shared" ref="D36:M36" si="27">D33+D34-D35</f>
        <v>34861580.553554632</v>
      </c>
      <c r="E36" s="27">
        <f t="shared" si="27"/>
        <v>36470677.314614676</v>
      </c>
      <c r="F36" s="27">
        <f t="shared" si="27"/>
        <v>38213425.545177072</v>
      </c>
      <c r="G36" s="27">
        <f t="shared" si="27"/>
        <v>41115014.942990154</v>
      </c>
      <c r="H36" s="27">
        <f t="shared" si="27"/>
        <v>44361530.071001932</v>
      </c>
      <c r="I36" s="27">
        <f t="shared" si="27"/>
        <v>47318178.980451047</v>
      </c>
      <c r="J36" s="27">
        <f t="shared" si="27"/>
        <v>51078693.361006245</v>
      </c>
      <c r="K36" s="27">
        <f t="shared" si="27"/>
        <v>51545304.544845276</v>
      </c>
      <c r="L36" s="27">
        <f t="shared" si="27"/>
        <v>46405238.776707888</v>
      </c>
      <c r="M36" s="27">
        <f t="shared" si="27"/>
        <v>52425886.961635537</v>
      </c>
      <c r="N36" s="27">
        <f t="shared" ref="N36:O36" si="28">N33+N34-N35</f>
        <v>54598960.903479569</v>
      </c>
      <c r="O36" s="27">
        <f t="shared" si="28"/>
        <v>58422079.335590489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</row>
    <row r="37" spans="1:175" s="24" customFormat="1" ht="15.75" x14ac:dyDescent="0.25">
      <c r="A37" s="29" t="s">
        <v>46</v>
      </c>
      <c r="B37" s="30" t="s">
        <v>42</v>
      </c>
      <c r="C37" s="27">
        <f>GSVA_cur!C37</f>
        <v>335014.83</v>
      </c>
      <c r="D37" s="27">
        <f>GSVA_cur!D37</f>
        <v>336661.74</v>
      </c>
      <c r="E37" s="27">
        <f>GSVA_cur!E37</f>
        <v>338173.86535729998</v>
      </c>
      <c r="F37" s="27">
        <f>GSVA_cur!F37</f>
        <v>339842.743309749</v>
      </c>
      <c r="G37" s="27">
        <f>GSVA_cur!G37</f>
        <v>341525</v>
      </c>
      <c r="H37" s="27">
        <f>GSVA_cur!H37</f>
        <v>343221</v>
      </c>
      <c r="I37" s="27">
        <f>GSVA_cur!I37</f>
        <v>344932</v>
      </c>
      <c r="J37" s="27">
        <f>GSVA_cur!J37</f>
        <v>346656</v>
      </c>
      <c r="K37" s="27">
        <f>GSVA_cur!K37</f>
        <v>348394</v>
      </c>
      <c r="L37" s="27">
        <f>GSVA_cur!L37</f>
        <v>350147</v>
      </c>
      <c r="M37" s="27">
        <f>GSVA_cur!M37</f>
        <v>355730</v>
      </c>
      <c r="N37" s="27">
        <f>GSVA_cur!N37</f>
        <v>357160</v>
      </c>
      <c r="O37" s="27">
        <f>GSVA_cur!O37</f>
        <v>360725.2844324566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</row>
    <row r="38" spans="1:175" s="24" customFormat="1" ht="15.75" x14ac:dyDescent="0.25">
      <c r="A38" s="29" t="s">
        <v>47</v>
      </c>
      <c r="B38" s="30" t="s">
        <v>64</v>
      </c>
      <c r="C38" s="27">
        <f>C36/C37*1000</f>
        <v>97912.418660924988</v>
      </c>
      <c r="D38" s="27">
        <f t="shared" ref="D38:M38" si="29">D36/D37*1000</f>
        <v>103550.76449600312</v>
      </c>
      <c r="E38" s="27">
        <f t="shared" si="29"/>
        <v>107845.93681147219</v>
      </c>
      <c r="F38" s="27">
        <f t="shared" si="29"/>
        <v>112444.43583821802</v>
      </c>
      <c r="G38" s="27">
        <f t="shared" si="29"/>
        <v>120386.54547394819</v>
      </c>
      <c r="H38" s="27">
        <f t="shared" si="29"/>
        <v>129250.62881059705</v>
      </c>
      <c r="I38" s="27">
        <f t="shared" si="29"/>
        <v>137181.18058182788</v>
      </c>
      <c r="J38" s="27">
        <f t="shared" si="29"/>
        <v>147346.91844654715</v>
      </c>
      <c r="K38" s="27">
        <f t="shared" si="29"/>
        <v>147951.18327194292</v>
      </c>
      <c r="L38" s="27">
        <f t="shared" si="29"/>
        <v>132530.73359676905</v>
      </c>
      <c r="M38" s="27">
        <f t="shared" si="29"/>
        <v>147375.50097443437</v>
      </c>
      <c r="N38" s="27">
        <f t="shared" ref="N38:O38" si="30">N36/N37*1000</f>
        <v>152869.75278160928</v>
      </c>
      <c r="O38" s="27">
        <f t="shared" si="30"/>
        <v>161957.26181908281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BK38" s="27"/>
      <c r="BL38" s="27"/>
      <c r="BM38" s="27"/>
      <c r="BN38" s="27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</row>
    <row r="39" spans="1:175" x14ac:dyDescent="0.25">
      <c r="A39" s="2" t="s">
        <v>75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2" max="1048575" man="1"/>
    <brk id="38" max="1048575" man="1"/>
    <brk id="102" max="95" man="1"/>
    <brk id="138" max="1048575" man="1"/>
    <brk id="162" max="1048575" man="1"/>
    <brk id="170" max="9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GSVA_cur</vt:lpstr>
      <vt:lpstr>GSVA_const</vt:lpstr>
      <vt:lpstr>NSVA_cur</vt:lpstr>
      <vt:lpstr>NSVA_const</vt:lpstr>
      <vt:lpstr>GSVA_const!Print_Titles</vt:lpstr>
      <vt:lpstr>GSVA_cur!Print_Titles</vt:lpstr>
      <vt:lpstr>NSVA_const!Print_Titles</vt:lpstr>
      <vt:lpstr>NSVA_cur!Print_Titles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2024-08-16T06:28:41Z</dcterms:modified>
</cp:coreProperties>
</file>