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2607C7F4-7620-4863-9445-4944214174FB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D34" i="11" l="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D20" i="11"/>
  <c r="E20" i="11"/>
  <c r="F20" i="11"/>
  <c r="G20" i="11"/>
  <c r="H20" i="11"/>
  <c r="I20" i="11"/>
  <c r="J20" i="11"/>
  <c r="K20" i="11"/>
  <c r="L20" i="11"/>
  <c r="M20" i="11"/>
  <c r="D17" i="11"/>
  <c r="E17" i="11"/>
  <c r="F17" i="11"/>
  <c r="G17" i="11"/>
  <c r="H17" i="11"/>
  <c r="I17" i="11"/>
  <c r="J17" i="11"/>
  <c r="K17" i="11"/>
  <c r="L17" i="11"/>
  <c r="M17" i="11"/>
  <c r="D16" i="11"/>
  <c r="E16" i="11"/>
  <c r="F16" i="11"/>
  <c r="G16" i="11"/>
  <c r="H16" i="11"/>
  <c r="I16" i="11"/>
  <c r="J16" i="11"/>
  <c r="K16" i="11"/>
  <c r="L16" i="11"/>
  <c r="M16" i="11"/>
  <c r="D6" i="11"/>
  <c r="D12" i="11" s="1"/>
  <c r="E6" i="11"/>
  <c r="E12" i="11" s="1"/>
  <c r="F6" i="11"/>
  <c r="F12" i="11" s="1"/>
  <c r="G6" i="11"/>
  <c r="H6" i="11"/>
  <c r="H12" i="11" s="1"/>
  <c r="I6" i="11"/>
  <c r="I12" i="11" s="1"/>
  <c r="J6" i="11"/>
  <c r="J12" i="11" s="1"/>
  <c r="K6" i="11"/>
  <c r="L6" i="11"/>
  <c r="M6" i="11"/>
  <c r="K12" i="11" l="1"/>
  <c r="M12" i="11"/>
  <c r="L12" i="11"/>
  <c r="G12" i="11"/>
  <c r="M33" i="11"/>
  <c r="L33" i="11"/>
  <c r="K33" i="11"/>
  <c r="J33" i="11"/>
  <c r="J36" i="11" s="1"/>
  <c r="J38" i="11" s="1"/>
  <c r="I33" i="11"/>
  <c r="I36" i="11" s="1"/>
  <c r="I38" i="11" s="1"/>
  <c r="H33" i="11"/>
  <c r="H36" i="11" s="1"/>
  <c r="H38" i="11" s="1"/>
  <c r="G33" i="11"/>
  <c r="F33" i="11"/>
  <c r="F36" i="11" s="1"/>
  <c r="F38" i="11" s="1"/>
  <c r="E33" i="11"/>
  <c r="E36" i="11" s="1"/>
  <c r="E38" i="11" s="1"/>
  <c r="D33" i="11"/>
  <c r="D36" i="11" s="1"/>
  <c r="D38" i="11" s="1"/>
  <c r="M6" i="1"/>
  <c r="M16" i="1"/>
  <c r="M17" i="1"/>
  <c r="M20" i="1"/>
  <c r="M37" i="1"/>
  <c r="M6" i="12"/>
  <c r="M16" i="12"/>
  <c r="M17" i="12"/>
  <c r="M20" i="12"/>
  <c r="M34" i="12"/>
  <c r="M35" i="12"/>
  <c r="M37" i="12"/>
  <c r="M6" i="10"/>
  <c r="M16" i="10"/>
  <c r="M17" i="10"/>
  <c r="M20" i="10"/>
  <c r="K36" i="11" l="1"/>
  <c r="M36" i="11"/>
  <c r="L36" i="11"/>
  <c r="M12" i="10"/>
  <c r="M12" i="1"/>
  <c r="M32" i="12"/>
  <c r="G36" i="11"/>
  <c r="M12" i="12"/>
  <c r="M32" i="1"/>
  <c r="M33" i="1"/>
  <c r="M32" i="10"/>
  <c r="M33" i="10"/>
  <c r="M33" i="12"/>
  <c r="K38" i="11" l="1"/>
  <c r="M36" i="10"/>
  <c r="M36" i="1"/>
  <c r="M38" i="1" s="1"/>
  <c r="M38" i="11"/>
  <c r="L38" i="11"/>
  <c r="G38" i="11"/>
  <c r="M36" i="12"/>
  <c r="L37" i="12"/>
  <c r="C16" i="11"/>
  <c r="L37" i="1"/>
  <c r="C16" i="1"/>
  <c r="D16" i="1"/>
  <c r="E16" i="1"/>
  <c r="F16" i="1"/>
  <c r="G16" i="1"/>
  <c r="H16" i="1"/>
  <c r="I16" i="1"/>
  <c r="J16" i="1"/>
  <c r="K16" i="1"/>
  <c r="L16" i="1"/>
  <c r="M38" i="10" l="1"/>
  <c r="M38" i="12"/>
  <c r="L20" i="1"/>
  <c r="L20" i="12"/>
  <c r="L20" i="10"/>
  <c r="L17" i="1"/>
  <c r="L16" i="12"/>
  <c r="L17" i="12"/>
  <c r="L16" i="10"/>
  <c r="L17" i="10"/>
  <c r="L6" i="1"/>
  <c r="L6" i="12"/>
  <c r="L6" i="10"/>
  <c r="L12" i="12" l="1"/>
  <c r="L12" i="1"/>
  <c r="L32" i="12"/>
  <c r="L33" i="1"/>
  <c r="L33" i="12"/>
  <c r="L32" i="1"/>
  <c r="L32" i="10"/>
  <c r="L12" i="10"/>
  <c r="L33" i="10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K20" i="12"/>
  <c r="K16" i="12"/>
  <c r="K17" i="12"/>
  <c r="K6" i="12"/>
  <c r="D37" i="1"/>
  <c r="E37" i="1"/>
  <c r="F37" i="1"/>
  <c r="G37" i="1"/>
  <c r="H37" i="1"/>
  <c r="I37" i="1"/>
  <c r="J37" i="1"/>
  <c r="K37" i="1"/>
  <c r="K20" i="1"/>
  <c r="K17" i="1"/>
  <c r="K6" i="1"/>
  <c r="K16" i="10"/>
  <c r="K20" i="10"/>
  <c r="D17" i="10"/>
  <c r="E17" i="10"/>
  <c r="F17" i="10"/>
  <c r="G17" i="10"/>
  <c r="H17" i="10"/>
  <c r="I17" i="10"/>
  <c r="J17" i="10"/>
  <c r="K17" i="10"/>
  <c r="K6" i="10"/>
  <c r="C37" i="12"/>
  <c r="C34" i="12"/>
  <c r="C35" i="12"/>
  <c r="L34" i="12"/>
  <c r="L35" i="12"/>
  <c r="J20" i="12"/>
  <c r="J16" i="12"/>
  <c r="J17" i="12"/>
  <c r="J6" i="12"/>
  <c r="C37" i="1"/>
  <c r="J20" i="1"/>
  <c r="J17" i="1"/>
  <c r="J32" i="1" s="1"/>
  <c r="J6" i="1"/>
  <c r="K12" i="1" l="1"/>
  <c r="K12" i="10"/>
  <c r="L36" i="1"/>
  <c r="L38" i="1" s="1"/>
  <c r="K32" i="10"/>
  <c r="J32" i="12"/>
  <c r="K32" i="12"/>
  <c r="J33" i="12"/>
  <c r="J36" i="12" s="1"/>
  <c r="J38" i="12" s="1"/>
  <c r="K33" i="12"/>
  <c r="L36" i="12"/>
  <c r="K32" i="1"/>
  <c r="J33" i="1"/>
  <c r="J36" i="1" s="1"/>
  <c r="J38" i="1" s="1"/>
  <c r="K33" i="1"/>
  <c r="L36" i="10"/>
  <c r="K12" i="12"/>
  <c r="J12" i="1"/>
  <c r="K33" i="10"/>
  <c r="J12" i="12"/>
  <c r="J20" i="10"/>
  <c r="J32" i="10" s="1"/>
  <c r="D16" i="10"/>
  <c r="E16" i="10"/>
  <c r="F16" i="10"/>
  <c r="G16" i="10"/>
  <c r="H16" i="10"/>
  <c r="I16" i="10"/>
  <c r="J16" i="10"/>
  <c r="J6" i="10"/>
  <c r="K36" i="10" l="1"/>
  <c r="K38" i="10" s="1"/>
  <c r="K36" i="12"/>
  <c r="K36" i="1"/>
  <c r="L38" i="12"/>
  <c r="L38" i="10"/>
  <c r="J12" i="10"/>
  <c r="J33" i="10"/>
  <c r="J36" i="10" s="1"/>
  <c r="K38" i="1" l="1"/>
  <c r="K38" i="12"/>
  <c r="J38" i="10"/>
  <c r="D20" i="12"/>
  <c r="E20" i="12"/>
  <c r="F20" i="12"/>
  <c r="G20" i="12"/>
  <c r="H20" i="12"/>
  <c r="I20" i="12"/>
  <c r="C35" i="11" l="1"/>
  <c r="C34" i="11"/>
  <c r="C20" i="12" l="1"/>
  <c r="I17" i="12"/>
  <c r="I32" i="12" s="1"/>
  <c r="H17" i="12"/>
  <c r="H32" i="12" s="1"/>
  <c r="G17" i="12"/>
  <c r="G32" i="12" s="1"/>
  <c r="F17" i="12"/>
  <c r="F32" i="12" s="1"/>
  <c r="E17" i="12"/>
  <c r="E32" i="12" s="1"/>
  <c r="D17" i="12"/>
  <c r="D32" i="12" s="1"/>
  <c r="C17" i="12"/>
  <c r="I16" i="12"/>
  <c r="H16" i="12"/>
  <c r="G16" i="12"/>
  <c r="F16" i="12"/>
  <c r="E16" i="12"/>
  <c r="D16" i="12"/>
  <c r="C16" i="12"/>
  <c r="I6" i="12"/>
  <c r="I33" i="12" s="1"/>
  <c r="I36" i="12" s="1"/>
  <c r="I38" i="12" s="1"/>
  <c r="H6" i="12"/>
  <c r="H33" i="12" s="1"/>
  <c r="H36" i="12" s="1"/>
  <c r="H38" i="12" s="1"/>
  <c r="G6" i="12"/>
  <c r="G33" i="12" s="1"/>
  <c r="G36" i="12" s="1"/>
  <c r="G38" i="12" s="1"/>
  <c r="F6" i="12"/>
  <c r="F33" i="12" s="1"/>
  <c r="F36" i="12" s="1"/>
  <c r="F38" i="12" s="1"/>
  <c r="E6" i="12"/>
  <c r="E33" i="12" s="1"/>
  <c r="E36" i="12" s="1"/>
  <c r="E38" i="12" s="1"/>
  <c r="D6" i="12"/>
  <c r="D33" i="12" s="1"/>
  <c r="D36" i="12" s="1"/>
  <c r="D38" i="12" s="1"/>
  <c r="C6" i="12"/>
  <c r="C32" i="12" l="1"/>
  <c r="C33" i="12"/>
  <c r="C36" i="12" s="1"/>
  <c r="C38" i="12" s="1"/>
  <c r="I12" i="12"/>
  <c r="C12" i="12"/>
  <c r="D12" i="12"/>
  <c r="E12" i="12"/>
  <c r="F12" i="12"/>
  <c r="G12" i="12"/>
  <c r="H12" i="12"/>
  <c r="I20" i="1" l="1"/>
  <c r="I20" i="10"/>
  <c r="I32" i="10" s="1"/>
  <c r="I17" i="1"/>
  <c r="I32" i="1" s="1"/>
  <c r="I6" i="10"/>
  <c r="I12" i="10" l="1"/>
  <c r="I33" i="10"/>
  <c r="I36" i="10" s="1"/>
  <c r="I6" i="1"/>
  <c r="I33" i="1" s="1"/>
  <c r="I36" i="1" s="1"/>
  <c r="I38" i="1" s="1"/>
  <c r="H6" i="10"/>
  <c r="H20" i="10"/>
  <c r="H32" i="10" s="1"/>
  <c r="H33" i="10" l="1"/>
  <c r="H36" i="10" s="1"/>
  <c r="I38" i="10"/>
  <c r="I12" i="1"/>
  <c r="H12" i="10"/>
  <c r="H38" i="10" l="1"/>
  <c r="C20" i="10"/>
  <c r="G20" i="1" l="1"/>
  <c r="H20" i="1"/>
  <c r="G20" i="10"/>
  <c r="G32" i="10" s="1"/>
  <c r="G17" i="1"/>
  <c r="H17" i="1"/>
  <c r="G6" i="1"/>
  <c r="H6" i="1"/>
  <c r="G6" i="10"/>
  <c r="H32" i="1" l="1"/>
  <c r="G32" i="1"/>
  <c r="G33" i="10"/>
  <c r="G36" i="10" s="1"/>
  <c r="H33" i="1"/>
  <c r="H36" i="1" s="1"/>
  <c r="H38" i="1" s="1"/>
  <c r="G33" i="1"/>
  <c r="G36" i="1" s="1"/>
  <c r="G38" i="1" s="1"/>
  <c r="G12" i="1"/>
  <c r="H12" i="1"/>
  <c r="G12" i="10"/>
  <c r="G38" i="10" l="1"/>
  <c r="C37" i="11" l="1"/>
  <c r="C20" i="11" l="1"/>
  <c r="C17" i="11"/>
  <c r="C6" i="11"/>
  <c r="F20" i="1"/>
  <c r="E20" i="1"/>
  <c r="D20" i="1"/>
  <c r="C20" i="1"/>
  <c r="F17" i="1"/>
  <c r="E17" i="1"/>
  <c r="E32" i="1" s="1"/>
  <c r="D17" i="1"/>
  <c r="D32" i="1" s="1"/>
  <c r="C17" i="1"/>
  <c r="F6" i="1"/>
  <c r="E6" i="1"/>
  <c r="D6" i="1"/>
  <c r="C6" i="1"/>
  <c r="F20" i="10"/>
  <c r="F32" i="10" s="1"/>
  <c r="F6" i="10"/>
  <c r="E20" i="10"/>
  <c r="E32" i="10" s="1"/>
  <c r="D20" i="10"/>
  <c r="D32" i="10" s="1"/>
  <c r="C17" i="10"/>
  <c r="C16" i="10"/>
  <c r="E6" i="10"/>
  <c r="D6" i="10"/>
  <c r="C6" i="10"/>
  <c r="C33" i="11" l="1"/>
  <c r="C36" i="11" s="1"/>
  <c r="F32" i="1"/>
  <c r="E33" i="1"/>
  <c r="E36" i="1" s="1"/>
  <c r="E38" i="1" s="1"/>
  <c r="D33" i="1"/>
  <c r="D36" i="1" s="1"/>
  <c r="D38" i="1" s="1"/>
  <c r="F33" i="1"/>
  <c r="F36" i="1" s="1"/>
  <c r="F38" i="1" s="1"/>
  <c r="F33" i="10"/>
  <c r="F36" i="10" s="1"/>
  <c r="D33" i="10"/>
  <c r="D36" i="10" s="1"/>
  <c r="E33" i="10"/>
  <c r="E36" i="10" s="1"/>
  <c r="E38" i="10" s="1"/>
  <c r="F12" i="10"/>
  <c r="D12" i="10"/>
  <c r="E12" i="10"/>
  <c r="C32" i="1"/>
  <c r="C33" i="1"/>
  <c r="C12" i="10"/>
  <c r="C12" i="11"/>
  <c r="D12" i="1"/>
  <c r="C12" i="1"/>
  <c r="E12" i="1"/>
  <c r="F12" i="1"/>
  <c r="C33" i="10"/>
  <c r="C32" i="10"/>
  <c r="D38" i="10" l="1"/>
  <c r="F38" i="10"/>
  <c r="C36" i="1"/>
  <c r="C36" i="10"/>
  <c r="C38" i="1" l="1"/>
  <c r="C38" i="10"/>
  <c r="C38" i="11"/>
</calcChain>
</file>

<file path=xl/sharedStrings.xml><?xml version="1.0" encoding="utf-8"?>
<sst xmlns="http://schemas.openxmlformats.org/spreadsheetml/2006/main" count="272" uniqueCount="74">
  <si>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</si>
  <si>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</si>
  <si>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</si>
  <si>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</si>
  <si>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</si>
  <si>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</si>
  <si>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</si>
  <si>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</si>
  <si>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</si>
  <si>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</si>
  <si>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</si>
  <si>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</si>
  <si>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</si>
  <si>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</si>
  <si>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</si>
  <si>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</si>
  <si>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</si>
  <si>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</si>
  <si>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</si>
  <si>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</si>
  <si>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</si>
  <si>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</si>
  <si>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</si>
  <si>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</si>
  <si>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</si>
  <si>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</si>
  <si>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</si>
  <si>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</si>
  <si>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</si>
  <si>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</si>
  <si>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</si>
  <si>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</si>
  <si>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</si>
  <si>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</si>
  <si>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</si>
  <si>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</si>
  <si>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</si>
  <si>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</si>
  <si>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</si>
  <si>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</si>
  <si>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</si>
  <si>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</si>
  <si>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</si>
  <si>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</si>
  <si>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</si>
  <si>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</si>
  <si>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</si>
  <si>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</si>
  <si>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</si>
  <si>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</si>
  <si>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</si>
  <si>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</si>
  <si>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</si>
  <si>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</si>
  <si>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</si>
  <si>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</si>
  <si>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</si>
  <si>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</si>
  <si>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</si>
  <si>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</si>
  <si>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</si>
  <si>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</si>
  <si>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</si>
  <si>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</si>
  <si>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</si>
  <si>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</si>
  <si>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Maharashtra</t>
  </si>
  <si>
    <t>2016-17</t>
  </si>
  <si>
    <t>2017-18</t>
  </si>
  <si>
    <t>2018-19</t>
  </si>
  <si>
    <t>2019-20</t>
  </si>
  <si>
    <t>2020-21</t>
  </si>
  <si>
    <t>2021-22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</si>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</sst>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0" fontId="7" fillId="0" borderId="3" xfId="0" applyFont="1" applyFill="1" applyBorder="1" applyProtection="1"/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39"/>
  <sheetViews>
    <sheetView tabSelected="1" zoomScale="62" zoomScaleNormal="62" zoomScaleSheetLayoutView="100" workbookViewId="0">
      <pane xSplit="2" ySplit="5" topLeftCell="C12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4.85546875" style="2" customWidth="1"/>
    <col min="6" max="7" width="14.85546875" style="7" customWidth="1"/>
    <col min="8" max="13" width="14.85546875" style="6" customWidth="1"/>
    <col min="14" max="14" width="9.140625" style="7" customWidth="1"/>
    <col min="15" max="15" width="10.85546875" style="7" customWidth="1"/>
    <col min="16" max="16" width="10.85546875" style="6" customWidth="1"/>
    <col min="17" max="17" width="11" style="7" customWidth="1"/>
    <col min="18" max="20" width="11.42578125" style="7" customWidth="1"/>
    <col min="21" max="48" width="9.140625" style="7" customWidth="1"/>
    <col min="49" max="49" width="12.42578125" style="7" customWidth="1"/>
    <col min="50" max="71" width="9.140625" style="7" customWidth="1"/>
    <col min="72" max="72" width="12.140625" style="7" customWidth="1"/>
    <col min="73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54" width="9.140625" style="7" customWidth="1"/>
    <col min="155" max="155" width="9.140625" style="7" hidden="1" customWidth="1"/>
    <col min="156" max="163" width="9.140625" style="7" customWidth="1"/>
    <col min="164" max="164" width="9.140625" style="7" hidden="1" customWidth="1"/>
    <col min="165" max="169" width="9.140625" style="7" customWidth="1"/>
    <col min="170" max="170" width="9.140625" style="7" hidden="1" customWidth="1"/>
    <col min="171" max="180" width="9.140625" style="7" customWidth="1"/>
    <col min="181" max="184" width="8.85546875" style="7"/>
    <col min="185" max="185" width="12.7109375" style="7" bestFit="1" customWidth="1"/>
    <col min="186" max="16384" width="8.85546875" style="2"/>
  </cols>
  <sheetData>
    <row r="1" spans="1:185" ht="18.75" x14ac:dyDescent="0.3">
      <c r="A1" s="2" t="s">
        <v>53</v>
      </c>
      <c r="B1" s="33" t="s">
        <v>66</v>
      </c>
      <c r="O1" s="8"/>
    </row>
    <row r="2" spans="1:185" ht="15.75" x14ac:dyDescent="0.25">
      <c r="A2" s="12" t="s">
        <v>48</v>
      </c>
      <c r="I2" s="6" t="str">
        <f>[1]GSVA_cur!$I$3</f>
        <v>As on 15.03.2024</v>
      </c>
    </row>
    <row r="3" spans="1:185" ht="15.75" x14ac:dyDescent="0.25">
      <c r="A3" s="12"/>
    </row>
    <row r="4" spans="1:185" ht="15.75" x14ac:dyDescent="0.25">
      <c r="A4" s="12"/>
      <c r="E4" s="11"/>
      <c r="F4" s="11" t="s">
        <v>57</v>
      </c>
      <c r="G4" s="11"/>
    </row>
    <row r="5" spans="1:18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4" t="s">
        <v>72</v>
      </c>
    </row>
    <row r="6" spans="1:185" s="17" customFormat="1" ht="15.75" x14ac:dyDescent="0.25">
      <c r="A6" s="15" t="s">
        <v>26</v>
      </c>
      <c r="B6" s="16" t="s">
        <v>2</v>
      </c>
      <c r="C6" s="1">
        <f>SUM(C7:C10)</f>
        <v>15002672.559351498</v>
      </c>
      <c r="D6" s="1">
        <f t="shared" ref="D6:E6" si="0">SUM(D7:D10)</f>
        <v>16291679.627710406</v>
      </c>
      <c r="E6" s="1">
        <f t="shared" si="0"/>
        <v>19231757.443798628</v>
      </c>
      <c r="F6" s="1">
        <f t="shared" ref="F6:L6" si="1">SUM(F7:F10)</f>
        <v>17727490.87741613</v>
      </c>
      <c r="G6" s="1">
        <f t="shared" si="1"/>
        <v>18085314.768265795</v>
      </c>
      <c r="H6" s="1">
        <f t="shared" si="1"/>
        <v>23575992.390457112</v>
      </c>
      <c r="I6" s="1">
        <f t="shared" si="1"/>
        <v>23351792.92581759</v>
      </c>
      <c r="J6" s="1">
        <f t="shared" si="1"/>
        <v>23003954.377081331</v>
      </c>
      <c r="K6" s="1">
        <f t="shared" si="1"/>
        <v>27543316.46898973</v>
      </c>
      <c r="L6" s="1">
        <f t="shared" si="1"/>
        <v>30814163.519651752</v>
      </c>
      <c r="M6" s="1">
        <f t="shared" ref="M6" si="2">SUM(M7:M10)</f>
        <v>37609676.370697394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6"/>
      <c r="GA6" s="6"/>
      <c r="GB6" s="6"/>
      <c r="GC6" s="7"/>
    </row>
    <row r="7" spans="1:185" ht="15.75" x14ac:dyDescent="0.25">
      <c r="A7" s="18">
        <v>1.1000000000000001</v>
      </c>
      <c r="B7" s="19" t="s">
        <v>59</v>
      </c>
      <c r="C7" s="4">
        <v>10192974.85148599</v>
      </c>
      <c r="D7" s="4">
        <v>10829457.587922325</v>
      </c>
      <c r="E7" s="4">
        <v>13677579.63607434</v>
      </c>
      <c r="F7" s="4">
        <v>11514122.190194927</v>
      </c>
      <c r="G7" s="4">
        <v>11480343.701135132</v>
      </c>
      <c r="H7" s="1">
        <v>15382358.341536693</v>
      </c>
      <c r="I7" s="1">
        <v>14123135.22860253</v>
      </c>
      <c r="J7" s="1">
        <v>13091131.664627744</v>
      </c>
      <c r="K7" s="1">
        <v>16395986.943199614</v>
      </c>
      <c r="L7" s="1">
        <v>18331270.752756074</v>
      </c>
      <c r="M7" s="1">
        <v>23762363.591688756</v>
      </c>
      <c r="N7" s="9"/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6"/>
      <c r="GA7" s="6"/>
      <c r="GB7" s="6"/>
    </row>
    <row r="8" spans="1:185" ht="15.75" x14ac:dyDescent="0.25">
      <c r="A8" s="18">
        <v>1.2</v>
      </c>
      <c r="B8" s="19" t="s">
        <v>60</v>
      </c>
      <c r="C8" s="4">
        <v>2855741.2889553881</v>
      </c>
      <c r="D8" s="4">
        <v>3282569.2563454984</v>
      </c>
      <c r="E8" s="4">
        <v>3517140.2242953498</v>
      </c>
      <c r="F8" s="4">
        <v>3991653.5046282648</v>
      </c>
      <c r="G8" s="4">
        <v>4412019.4782700902</v>
      </c>
      <c r="H8" s="1">
        <v>5138305.5717450958</v>
      </c>
      <c r="I8" s="1">
        <v>5774414.1813954981</v>
      </c>
      <c r="J8" s="1">
        <v>6025140.9943948127</v>
      </c>
      <c r="K8" s="1">
        <v>6545773.1430265103</v>
      </c>
      <c r="L8" s="1">
        <v>7685609.4257186987</v>
      </c>
      <c r="M8" s="1">
        <v>8286623.5139530366</v>
      </c>
      <c r="N8" s="9"/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6"/>
      <c r="GA8" s="6"/>
      <c r="GB8" s="6"/>
    </row>
    <row r="9" spans="1:185" ht="15.75" x14ac:dyDescent="0.25">
      <c r="A9" s="18">
        <v>1.3</v>
      </c>
      <c r="B9" s="19" t="s">
        <v>61</v>
      </c>
      <c r="C9" s="4">
        <v>1660081.262715406</v>
      </c>
      <c r="D9" s="4">
        <v>1828019.2133667227</v>
      </c>
      <c r="E9" s="4">
        <v>1651838.9978996273</v>
      </c>
      <c r="F9" s="4">
        <v>1746573.9014696956</v>
      </c>
      <c r="G9" s="4">
        <v>1720059.7303655327</v>
      </c>
      <c r="H9" s="1">
        <v>2427882.8156497632</v>
      </c>
      <c r="I9" s="1">
        <v>2826410.8110591616</v>
      </c>
      <c r="J9" s="1">
        <v>3344819.830175377</v>
      </c>
      <c r="K9" s="1">
        <v>4005152.1792701073</v>
      </c>
      <c r="L9" s="1">
        <v>4167257.6260918956</v>
      </c>
      <c r="M9" s="1">
        <v>4863278.0252364594</v>
      </c>
      <c r="N9" s="9"/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6"/>
      <c r="GA9" s="6"/>
      <c r="GB9" s="6"/>
    </row>
    <row r="10" spans="1:185" ht="15.75" x14ac:dyDescent="0.25">
      <c r="A10" s="18">
        <v>1.4</v>
      </c>
      <c r="B10" s="19" t="s">
        <v>62</v>
      </c>
      <c r="C10" s="4">
        <v>293875.15619471355</v>
      </c>
      <c r="D10" s="4">
        <v>351633.57007585943</v>
      </c>
      <c r="E10" s="4">
        <v>385198.58552930877</v>
      </c>
      <c r="F10" s="4">
        <v>475141.28112324397</v>
      </c>
      <c r="G10" s="4">
        <v>472891.85849503626</v>
      </c>
      <c r="H10" s="1">
        <v>627445.66152555752</v>
      </c>
      <c r="I10" s="1">
        <v>627832.70476039988</v>
      </c>
      <c r="J10" s="1">
        <v>542861.88788340008</v>
      </c>
      <c r="K10" s="1">
        <v>596404.20349350013</v>
      </c>
      <c r="L10" s="1">
        <v>630025.71508508711</v>
      </c>
      <c r="M10" s="1">
        <v>697411.2398191425</v>
      </c>
      <c r="N10" s="9"/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6"/>
      <c r="GA10" s="6"/>
      <c r="GB10" s="6"/>
    </row>
    <row r="11" spans="1:185" ht="15.75" x14ac:dyDescent="0.25">
      <c r="A11" s="20" t="s">
        <v>31</v>
      </c>
      <c r="B11" s="19" t="s">
        <v>3</v>
      </c>
      <c r="C11" s="4">
        <v>5649313.0559997596</v>
      </c>
      <c r="D11" s="4">
        <v>5892114.2411457971</v>
      </c>
      <c r="E11" s="4">
        <v>4823151.4808852198</v>
      </c>
      <c r="F11" s="4">
        <v>5349650.2543297149</v>
      </c>
      <c r="G11" s="4">
        <v>5961477.0794210285</v>
      </c>
      <c r="H11" s="1">
        <v>6024692.3058976801</v>
      </c>
      <c r="I11" s="1">
        <v>6176311.5097296285</v>
      </c>
      <c r="J11" s="1">
        <v>6534388</v>
      </c>
      <c r="K11" s="1">
        <v>6245388.588700261</v>
      </c>
      <c r="L11" s="1">
        <v>5865654.4299463667</v>
      </c>
      <c r="M11" s="1">
        <v>6151729.5241487091</v>
      </c>
      <c r="N11" s="9"/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6"/>
      <c r="GA11" s="6"/>
      <c r="GB11" s="6"/>
    </row>
    <row r="12" spans="1:185" ht="15.75" x14ac:dyDescent="0.25">
      <c r="A12" s="24"/>
      <c r="B12" s="25" t="s">
        <v>28</v>
      </c>
      <c r="C12" s="26">
        <f>C6+C11</f>
        <v>20651985.61535126</v>
      </c>
      <c r="D12" s="26">
        <f t="shared" ref="D12:L12" si="3">D6+D11</f>
        <v>22183793.868856203</v>
      </c>
      <c r="E12" s="26">
        <f t="shared" si="3"/>
        <v>24054908.924683847</v>
      </c>
      <c r="F12" s="26">
        <f t="shared" si="3"/>
        <v>23077141.131745845</v>
      </c>
      <c r="G12" s="26">
        <f t="shared" si="3"/>
        <v>24046791.847686823</v>
      </c>
      <c r="H12" s="26">
        <f t="shared" si="3"/>
        <v>29600684.696354792</v>
      </c>
      <c r="I12" s="26">
        <f t="shared" si="3"/>
        <v>29528104.435547218</v>
      </c>
      <c r="J12" s="26">
        <f t="shared" si="3"/>
        <v>29538342.377081331</v>
      </c>
      <c r="K12" s="26">
        <f t="shared" si="3"/>
        <v>33788705.057689995</v>
      </c>
      <c r="L12" s="26">
        <f t="shared" si="3"/>
        <v>36679817.949598119</v>
      </c>
      <c r="M12" s="26">
        <f t="shared" ref="M12" si="4">M6+M11</f>
        <v>43761405.894846104</v>
      </c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6"/>
      <c r="GA12" s="6"/>
      <c r="GB12" s="6"/>
    </row>
    <row r="13" spans="1:185" s="17" customFormat="1" ht="15.75" x14ac:dyDescent="0.25">
      <c r="A13" s="15" t="s">
        <v>32</v>
      </c>
      <c r="B13" s="16" t="s">
        <v>4</v>
      </c>
      <c r="C13" s="1">
        <v>24603174.513398968</v>
      </c>
      <c r="D13" s="1">
        <v>28203190.593233723</v>
      </c>
      <c r="E13" s="1">
        <v>32423665.316513471</v>
      </c>
      <c r="F13" s="1">
        <v>34197980.102513649</v>
      </c>
      <c r="G13" s="1">
        <v>37291722.43080233</v>
      </c>
      <c r="H13" s="1">
        <v>37706859.538804494</v>
      </c>
      <c r="I13" s="1">
        <v>40372415.696199134</v>
      </c>
      <c r="J13" s="1">
        <v>40068639.112679869</v>
      </c>
      <c r="K13" s="1">
        <v>35213452.168290094</v>
      </c>
      <c r="L13" s="1">
        <v>35965215.497395225</v>
      </c>
      <c r="M13" s="1">
        <v>44734121.242135957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6"/>
      <c r="GA13" s="6"/>
      <c r="GB13" s="6"/>
      <c r="GC13" s="7"/>
    </row>
    <row r="14" spans="1:185" ht="30" x14ac:dyDescent="0.25">
      <c r="A14" s="20" t="s">
        <v>33</v>
      </c>
      <c r="B14" s="19" t="s">
        <v>5</v>
      </c>
      <c r="C14" s="4">
        <v>2680539.3046742915</v>
      </c>
      <c r="D14" s="4">
        <v>2924844.7895240122</v>
      </c>
      <c r="E14" s="4">
        <v>4032345.7735236641</v>
      </c>
      <c r="F14" s="4">
        <v>3912160.817974282</v>
      </c>
      <c r="G14" s="4">
        <v>4135970.3769496046</v>
      </c>
      <c r="H14" s="1">
        <v>3963678.9160716827</v>
      </c>
      <c r="I14" s="1">
        <v>5320340.2756512742</v>
      </c>
      <c r="J14" s="1">
        <v>5608985.5640601423</v>
      </c>
      <c r="K14" s="1">
        <v>5497447.883279114</v>
      </c>
      <c r="L14" s="1">
        <v>5486523.0614658361</v>
      </c>
      <c r="M14" s="1">
        <v>7321336.2686741818</v>
      </c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8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8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8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6"/>
      <c r="GA14" s="6"/>
      <c r="GB14" s="6"/>
    </row>
    <row r="15" spans="1:185" ht="15.75" x14ac:dyDescent="0.25">
      <c r="A15" s="20" t="s">
        <v>34</v>
      </c>
      <c r="B15" s="19" t="s">
        <v>6</v>
      </c>
      <c r="C15" s="4">
        <v>8055213.0121231396</v>
      </c>
      <c r="D15" s="4">
        <v>8396156.8680512048</v>
      </c>
      <c r="E15" s="4">
        <v>9253570.0432218295</v>
      </c>
      <c r="F15" s="4">
        <v>10115142.002332602</v>
      </c>
      <c r="G15" s="4">
        <v>10041008.235906985</v>
      </c>
      <c r="H15" s="1">
        <v>10898223.693937315</v>
      </c>
      <c r="I15" s="1">
        <v>11809850.884002747</v>
      </c>
      <c r="J15" s="1">
        <v>13467925.071634402</v>
      </c>
      <c r="K15" s="1">
        <v>13736896.166736417</v>
      </c>
      <c r="L15" s="1">
        <v>13501966.613322904</v>
      </c>
      <c r="M15" s="1">
        <v>17683055.985177685</v>
      </c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8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8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8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6"/>
      <c r="GA15" s="6"/>
      <c r="GB15" s="6"/>
    </row>
    <row r="16" spans="1:185" ht="15.75" x14ac:dyDescent="0.25">
      <c r="A16" s="24"/>
      <c r="B16" s="25" t="s">
        <v>29</v>
      </c>
      <c r="C16" s="26">
        <f>+C13+C14+C15</f>
        <v>35338926.830196396</v>
      </c>
      <c r="D16" s="26">
        <f t="shared" ref="D16:K16" si="5">+D13+D14+D15</f>
        <v>39524192.250808939</v>
      </c>
      <c r="E16" s="26">
        <f t="shared" si="5"/>
        <v>45709581.133258969</v>
      </c>
      <c r="F16" s="26">
        <f t="shared" si="5"/>
        <v>48225282.922820538</v>
      </c>
      <c r="G16" s="26">
        <f t="shared" si="5"/>
        <v>51468701.043658927</v>
      </c>
      <c r="H16" s="26">
        <f t="shared" si="5"/>
        <v>52568762.148813494</v>
      </c>
      <c r="I16" s="26">
        <f t="shared" si="5"/>
        <v>57502606.855853155</v>
      </c>
      <c r="J16" s="26">
        <f t="shared" si="5"/>
        <v>59145549.748374417</v>
      </c>
      <c r="K16" s="26">
        <f t="shared" si="5"/>
        <v>54447796.218305625</v>
      </c>
      <c r="L16" s="26">
        <f t="shared" ref="L16" si="6">+L13+L14+L15</f>
        <v>54953705.172183968</v>
      </c>
      <c r="M16" s="26">
        <f t="shared" ref="M16" si="7">+M13+M14+M15</f>
        <v>69738513.495987818</v>
      </c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8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8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6"/>
      <c r="GA16" s="6"/>
      <c r="GB16" s="6"/>
    </row>
    <row r="17" spans="1:185" s="17" customFormat="1" ht="15.75" x14ac:dyDescent="0.25">
      <c r="A17" s="15" t="s">
        <v>35</v>
      </c>
      <c r="B17" s="16" t="s">
        <v>7</v>
      </c>
      <c r="C17" s="1">
        <f>C18+C19</f>
        <v>10560912.413861036</v>
      </c>
      <c r="D17" s="1">
        <f t="shared" ref="D17:K17" si="8">D18+D19</f>
        <v>12779221.195872977</v>
      </c>
      <c r="E17" s="1">
        <f t="shared" si="8"/>
        <v>13633267.511586156</v>
      </c>
      <c r="F17" s="1">
        <f t="shared" si="8"/>
        <v>14872268.917428309</v>
      </c>
      <c r="G17" s="1">
        <f t="shared" si="8"/>
        <v>15619311.000000002</v>
      </c>
      <c r="H17" s="1">
        <f t="shared" si="8"/>
        <v>18327479.916057069</v>
      </c>
      <c r="I17" s="1">
        <f t="shared" si="8"/>
        <v>20608298</v>
      </c>
      <c r="J17" s="1">
        <f t="shared" si="8"/>
        <v>24010674</v>
      </c>
      <c r="K17" s="1">
        <f t="shared" si="8"/>
        <v>25872702</v>
      </c>
      <c r="L17" s="1">
        <f t="shared" ref="L17" si="9">L18+L19</f>
        <v>19971817</v>
      </c>
      <c r="M17" s="1">
        <f t="shared" ref="M17" si="10">M18+M19</f>
        <v>26305265.028594296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6"/>
      <c r="GA17" s="6"/>
      <c r="GB17" s="6"/>
      <c r="GC17" s="7"/>
    </row>
    <row r="18" spans="1:185" ht="15.75" x14ac:dyDescent="0.25">
      <c r="A18" s="18">
        <v>6.1</v>
      </c>
      <c r="B18" s="19" t="s">
        <v>8</v>
      </c>
      <c r="C18" s="4">
        <v>9422900</v>
      </c>
      <c r="D18" s="4">
        <v>11507640</v>
      </c>
      <c r="E18" s="4">
        <v>12246684</v>
      </c>
      <c r="F18" s="4">
        <v>13415947</v>
      </c>
      <c r="G18" s="4">
        <v>14020720.000000002</v>
      </c>
      <c r="H18" s="1">
        <v>16558304</v>
      </c>
      <c r="I18" s="1">
        <v>18660698</v>
      </c>
      <c r="J18" s="1">
        <v>21789105</v>
      </c>
      <c r="K18" s="1">
        <v>23431602</v>
      </c>
      <c r="L18" s="1">
        <v>18899901</v>
      </c>
      <c r="M18" s="1">
        <v>24876453.989905413</v>
      </c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6"/>
      <c r="GA18" s="6"/>
      <c r="GB18" s="6"/>
    </row>
    <row r="19" spans="1:185" ht="15.75" x14ac:dyDescent="0.25">
      <c r="A19" s="18">
        <v>6.2</v>
      </c>
      <c r="B19" s="19" t="s">
        <v>9</v>
      </c>
      <c r="C19" s="4">
        <v>1138012.4138610365</v>
      </c>
      <c r="D19" s="4">
        <v>1271581.1958729771</v>
      </c>
      <c r="E19" s="4">
        <v>1386583.5115861567</v>
      </c>
      <c r="F19" s="4">
        <v>1456321.9174283091</v>
      </c>
      <c r="G19" s="4">
        <v>1598591</v>
      </c>
      <c r="H19" s="1">
        <v>1769175.9160570677</v>
      </c>
      <c r="I19" s="1">
        <v>1947600</v>
      </c>
      <c r="J19" s="1">
        <v>2221569</v>
      </c>
      <c r="K19" s="1">
        <v>2441100</v>
      </c>
      <c r="L19" s="1">
        <v>1071916</v>
      </c>
      <c r="M19" s="1">
        <v>1428811.038688882</v>
      </c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6"/>
      <c r="GA19" s="6"/>
      <c r="GB19" s="6"/>
    </row>
    <row r="20" spans="1:185" s="17" customFormat="1" ht="30" x14ac:dyDescent="0.25">
      <c r="A20" s="21" t="s">
        <v>36</v>
      </c>
      <c r="B20" s="23" t="s">
        <v>10</v>
      </c>
      <c r="C20" s="1">
        <f>SUM(C21:C27)</f>
        <v>6449971.6109334035</v>
      </c>
      <c r="D20" s="1">
        <f t="shared" ref="D20:E20" si="11">SUM(D21:D27)</f>
        <v>7485249.2683180375</v>
      </c>
      <c r="E20" s="1">
        <f t="shared" si="11"/>
        <v>8062613.5360000003</v>
      </c>
      <c r="F20" s="1">
        <f t="shared" ref="F20:L20" si="12">SUM(F21:F27)</f>
        <v>9053407.9420999996</v>
      </c>
      <c r="G20" s="1">
        <f t="shared" si="12"/>
        <v>10099667.167716019</v>
      </c>
      <c r="H20" s="1">
        <f t="shared" si="12"/>
        <v>10722928.516122475</v>
      </c>
      <c r="I20" s="1">
        <f t="shared" si="12"/>
        <v>11488409.687808327</v>
      </c>
      <c r="J20" s="1">
        <f t="shared" si="12"/>
        <v>12265208.530229736</v>
      </c>
      <c r="K20" s="1">
        <f t="shared" si="12"/>
        <v>12636694.440155365</v>
      </c>
      <c r="L20" s="1">
        <f t="shared" si="12"/>
        <v>11314689.187699836</v>
      </c>
      <c r="M20" s="1">
        <f t="shared" ref="M20" si="13">SUM(M21:M27)</f>
        <v>12885414.714933736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6"/>
      <c r="GA20" s="6"/>
      <c r="GB20" s="6"/>
      <c r="GC20" s="7"/>
    </row>
    <row r="21" spans="1:185" ht="15.75" x14ac:dyDescent="0.25">
      <c r="A21" s="18">
        <v>7.1</v>
      </c>
      <c r="B21" s="19" t="s">
        <v>11</v>
      </c>
      <c r="C21" s="4">
        <v>598734</v>
      </c>
      <c r="D21" s="4">
        <v>649048</v>
      </c>
      <c r="E21" s="4">
        <v>685526</v>
      </c>
      <c r="F21" s="4">
        <v>830428.00000000012</v>
      </c>
      <c r="G21" s="4">
        <v>915696.99999999988</v>
      </c>
      <c r="H21" s="1">
        <v>1151170</v>
      </c>
      <c r="I21" s="1">
        <v>1345640</v>
      </c>
      <c r="J21" s="1">
        <v>1351568</v>
      </c>
      <c r="K21" s="1">
        <v>1347832</v>
      </c>
      <c r="L21" s="1">
        <v>1363335</v>
      </c>
      <c r="M21" s="1">
        <v>1483097.8312941224</v>
      </c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6"/>
      <c r="GA21" s="6"/>
      <c r="GB21" s="6"/>
    </row>
    <row r="22" spans="1:185" ht="15.75" x14ac:dyDescent="0.25">
      <c r="A22" s="18">
        <v>7.2</v>
      </c>
      <c r="B22" s="19" t="s">
        <v>12</v>
      </c>
      <c r="C22" s="4">
        <v>3122426.3079728484</v>
      </c>
      <c r="D22" s="4">
        <v>3589076.4240900711</v>
      </c>
      <c r="E22" s="4">
        <v>3864594.7648</v>
      </c>
      <c r="F22" s="4">
        <v>4153558.0514999996</v>
      </c>
      <c r="G22" s="4">
        <v>4390053.2819999997</v>
      </c>
      <c r="H22" s="1">
        <v>4817109.2319</v>
      </c>
      <c r="I22" s="1">
        <v>5376772.9236222971</v>
      </c>
      <c r="J22" s="1">
        <v>5918087.9950622711</v>
      </c>
      <c r="K22" s="1">
        <v>5768352.5843413314</v>
      </c>
      <c r="L22" s="1">
        <v>4522069.5922350008</v>
      </c>
      <c r="M22" s="1">
        <v>4843196.4633941408</v>
      </c>
      <c r="N22" s="9"/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6"/>
      <c r="GA22" s="6"/>
      <c r="GB22" s="6"/>
    </row>
    <row r="23" spans="1:185" ht="15.75" x14ac:dyDescent="0.25">
      <c r="A23" s="18">
        <v>7.3</v>
      </c>
      <c r="B23" s="19" t="s">
        <v>13</v>
      </c>
      <c r="C23" s="4">
        <v>122650.18102946432</v>
      </c>
      <c r="D23" s="4">
        <v>187219.51522587755</v>
      </c>
      <c r="E23" s="4">
        <v>160246.73280000003</v>
      </c>
      <c r="F23" s="4">
        <v>213850.45110000001</v>
      </c>
      <c r="G23" s="4">
        <v>218619.88019999999</v>
      </c>
      <c r="H23" s="1">
        <v>207447.36690000005</v>
      </c>
      <c r="I23" s="1">
        <v>222625.30874982118</v>
      </c>
      <c r="J23" s="1">
        <v>260099.52900580669</v>
      </c>
      <c r="K23" s="1">
        <v>286257.72582482244</v>
      </c>
      <c r="L23" s="1">
        <v>302615.16676155652</v>
      </c>
      <c r="M23" s="1">
        <v>365202.92444128462</v>
      </c>
      <c r="N23" s="9"/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6"/>
      <c r="GA23" s="6"/>
      <c r="GB23" s="6"/>
    </row>
    <row r="24" spans="1:185" ht="15.75" x14ac:dyDescent="0.25">
      <c r="A24" s="18">
        <v>7.4</v>
      </c>
      <c r="B24" s="19" t="s">
        <v>14</v>
      </c>
      <c r="C24" s="4">
        <v>99047.14173797339</v>
      </c>
      <c r="D24" s="4">
        <v>183100.89546454634</v>
      </c>
      <c r="E24" s="4">
        <v>149203.08479999998</v>
      </c>
      <c r="F24" s="4">
        <v>256504.50539999997</v>
      </c>
      <c r="G24" s="4">
        <v>446654.15039999998</v>
      </c>
      <c r="H24" s="1">
        <v>455794.83049999998</v>
      </c>
      <c r="I24" s="1">
        <v>435280.33419170667</v>
      </c>
      <c r="J24" s="1">
        <v>227511.31047999364</v>
      </c>
      <c r="K24" s="1">
        <v>386015.71286639344</v>
      </c>
      <c r="L24" s="1">
        <v>131031.16925446493</v>
      </c>
      <c r="M24" s="1">
        <v>276329.84725148609</v>
      </c>
      <c r="N24" s="9"/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6"/>
      <c r="GA24" s="6"/>
      <c r="GB24" s="6"/>
    </row>
    <row r="25" spans="1:185" ht="15.75" x14ac:dyDescent="0.25">
      <c r="A25" s="18">
        <v>7.5</v>
      </c>
      <c r="B25" s="19" t="s">
        <v>15</v>
      </c>
      <c r="C25" s="4">
        <v>825432.89543147862</v>
      </c>
      <c r="D25" s="4">
        <v>973656.18242450652</v>
      </c>
      <c r="E25" s="4">
        <v>915036.95360000001</v>
      </c>
      <c r="F25" s="4">
        <v>1003693.9341</v>
      </c>
      <c r="G25" s="4">
        <v>1093721.4408</v>
      </c>
      <c r="H25" s="1">
        <v>1061833.3432000002</v>
      </c>
      <c r="I25" s="1">
        <v>1118055.5064639125</v>
      </c>
      <c r="J25" s="1">
        <v>1082524.4457392367</v>
      </c>
      <c r="K25" s="1">
        <v>1058200.5320571184</v>
      </c>
      <c r="L25" s="1">
        <v>919538.54475554777</v>
      </c>
      <c r="M25" s="1">
        <v>1002914.8662551936</v>
      </c>
      <c r="N25" s="9"/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6"/>
      <c r="GA25" s="6"/>
      <c r="GB25" s="6"/>
    </row>
    <row r="26" spans="1:185" ht="15.75" x14ac:dyDescent="0.25">
      <c r="A26" s="18">
        <v>7.6</v>
      </c>
      <c r="B26" s="19" t="s">
        <v>16</v>
      </c>
      <c r="C26" s="4">
        <v>92479.084761638806</v>
      </c>
      <c r="D26" s="4">
        <v>101918.2511130364</v>
      </c>
      <c r="E26" s="4">
        <v>114786.99999999999</v>
      </c>
      <c r="F26" s="4">
        <v>125819</v>
      </c>
      <c r="G26" s="4">
        <v>130820</v>
      </c>
      <c r="H26" s="1">
        <v>136407</v>
      </c>
      <c r="I26" s="1">
        <v>151384</v>
      </c>
      <c r="J26" s="1">
        <v>425017.88063240662</v>
      </c>
      <c r="K26" s="1">
        <v>441246.33125579724</v>
      </c>
      <c r="L26" s="1">
        <v>441605.83667583612</v>
      </c>
      <c r="M26" s="1">
        <v>545879.69024396187</v>
      </c>
      <c r="N26" s="9"/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6"/>
      <c r="GA26" s="6"/>
      <c r="GB26" s="6"/>
    </row>
    <row r="27" spans="1:185" ht="30" x14ac:dyDescent="0.25">
      <c r="A27" s="18">
        <v>7.7</v>
      </c>
      <c r="B27" s="19" t="s">
        <v>17</v>
      </c>
      <c r="C27" s="4">
        <v>1589202</v>
      </c>
      <c r="D27" s="4">
        <v>1801230</v>
      </c>
      <c r="E27" s="4">
        <v>2173219</v>
      </c>
      <c r="F27" s="4">
        <v>2469554</v>
      </c>
      <c r="G27" s="4">
        <v>2904101.4143160209</v>
      </c>
      <c r="H27" s="1">
        <v>2893166.7436224753</v>
      </c>
      <c r="I27" s="1">
        <v>2838651.6147805899</v>
      </c>
      <c r="J27" s="1">
        <v>3000399.3693100223</v>
      </c>
      <c r="K27" s="1">
        <v>3348789.5538099017</v>
      </c>
      <c r="L27" s="1">
        <v>3634493.8780174302</v>
      </c>
      <c r="M27" s="1">
        <v>4368793.0920535475</v>
      </c>
      <c r="N27" s="9"/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6"/>
      <c r="GA27" s="6"/>
      <c r="GB27" s="6"/>
    </row>
    <row r="28" spans="1:185" ht="15.75" x14ac:dyDescent="0.25">
      <c r="A28" s="20" t="s">
        <v>37</v>
      </c>
      <c r="B28" s="19" t="s">
        <v>18</v>
      </c>
      <c r="C28" s="4">
        <v>11783628</v>
      </c>
      <c r="D28" s="4">
        <v>12909085</v>
      </c>
      <c r="E28" s="4">
        <v>14972993</v>
      </c>
      <c r="F28" s="4">
        <v>16407915</v>
      </c>
      <c r="G28" s="4">
        <v>17823902.981274333</v>
      </c>
      <c r="H28" s="1">
        <v>18778197.718618121</v>
      </c>
      <c r="I28" s="1">
        <v>19772110.243653804</v>
      </c>
      <c r="J28" s="1">
        <v>22709494</v>
      </c>
      <c r="K28" s="1">
        <v>24768780</v>
      </c>
      <c r="L28" s="1">
        <v>25744347</v>
      </c>
      <c r="M28" s="1">
        <v>28097441.200373914</v>
      </c>
      <c r="N28" s="9"/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6"/>
      <c r="GA28" s="6"/>
      <c r="GB28" s="6"/>
    </row>
    <row r="29" spans="1:185" ht="30" x14ac:dyDescent="0.25">
      <c r="A29" s="20" t="s">
        <v>38</v>
      </c>
      <c r="B29" s="19" t="s">
        <v>19</v>
      </c>
      <c r="C29" s="4">
        <v>19086971.317200001</v>
      </c>
      <c r="D29" s="4">
        <v>22453750.172042001</v>
      </c>
      <c r="E29" s="4">
        <v>26581174</v>
      </c>
      <c r="F29" s="4">
        <v>31240755.053271107</v>
      </c>
      <c r="G29" s="4">
        <v>35161063</v>
      </c>
      <c r="H29" s="1">
        <v>40404145</v>
      </c>
      <c r="I29" s="1">
        <v>44531292.312985241</v>
      </c>
      <c r="J29" s="1">
        <v>48863603.02132982</v>
      </c>
      <c r="K29" s="1">
        <v>53859364.157531366</v>
      </c>
      <c r="L29" s="1">
        <v>56276717.888954349</v>
      </c>
      <c r="M29" s="1">
        <v>63854266.242476217</v>
      </c>
      <c r="N29" s="9"/>
      <c r="O29" s="9"/>
      <c r="P29" s="8"/>
      <c r="Q29" s="10"/>
      <c r="R29" s="10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6"/>
      <c r="GA29" s="6"/>
      <c r="GB29" s="6"/>
    </row>
    <row r="30" spans="1:185" ht="15.75" x14ac:dyDescent="0.25">
      <c r="A30" s="20" t="s">
        <v>39</v>
      </c>
      <c r="B30" s="19" t="s">
        <v>54</v>
      </c>
      <c r="C30" s="4">
        <v>3906953</v>
      </c>
      <c r="D30" s="4">
        <v>4337090</v>
      </c>
      <c r="E30" s="4">
        <v>4794001</v>
      </c>
      <c r="F30" s="4">
        <v>5180187</v>
      </c>
      <c r="G30" s="4">
        <v>5678948.9190994259</v>
      </c>
      <c r="H30" s="1">
        <v>6358493.3966884417</v>
      </c>
      <c r="I30" s="1">
        <v>7047304.8817362748</v>
      </c>
      <c r="J30" s="1">
        <v>7665547.5821491815</v>
      </c>
      <c r="K30" s="1">
        <v>9368836.3346768487</v>
      </c>
      <c r="L30" s="1">
        <v>9652784.7133316323</v>
      </c>
      <c r="M30" s="1">
        <v>11157810.91928182</v>
      </c>
      <c r="N30" s="9"/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6"/>
      <c r="GA30" s="6"/>
      <c r="GB30" s="6"/>
    </row>
    <row r="31" spans="1:185" ht="15.75" x14ac:dyDescent="0.25">
      <c r="A31" s="20" t="s">
        <v>40</v>
      </c>
      <c r="B31" s="19" t="s">
        <v>20</v>
      </c>
      <c r="C31" s="4">
        <v>6662495</v>
      </c>
      <c r="D31" s="4">
        <v>7831781</v>
      </c>
      <c r="E31" s="4">
        <v>9088224</v>
      </c>
      <c r="F31" s="4">
        <v>10636750</v>
      </c>
      <c r="G31" s="4">
        <v>12150382</v>
      </c>
      <c r="H31" s="1">
        <v>14087779</v>
      </c>
      <c r="I31" s="1">
        <v>15965059.747545578</v>
      </c>
      <c r="J31" s="1">
        <v>17478409.001651652</v>
      </c>
      <c r="K31" s="1">
        <v>20370669.47901566</v>
      </c>
      <c r="L31" s="1">
        <v>17989884.034073129</v>
      </c>
      <c r="M31" s="1">
        <v>21143367.423398748</v>
      </c>
      <c r="N31" s="9"/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6"/>
      <c r="GA31" s="6"/>
      <c r="GB31" s="6"/>
    </row>
    <row r="32" spans="1:185" ht="15.75" x14ac:dyDescent="0.25">
      <c r="A32" s="24"/>
      <c r="B32" s="25" t="s">
        <v>30</v>
      </c>
      <c r="C32" s="26">
        <f>C17+C20+C28+C29+C30+C31</f>
        <v>58450931.341994442</v>
      </c>
      <c r="D32" s="26">
        <f t="shared" ref="D32:K32" si="14">D17+D20+D28+D29+D30+D31</f>
        <v>67796176.636233017</v>
      </c>
      <c r="E32" s="26">
        <f t="shared" si="14"/>
        <v>77132273.047586158</v>
      </c>
      <c r="F32" s="26">
        <f t="shared" si="14"/>
        <v>87391283.912799418</v>
      </c>
      <c r="G32" s="26">
        <f t="shared" si="14"/>
        <v>96533275.068089768</v>
      </c>
      <c r="H32" s="26">
        <f t="shared" si="14"/>
        <v>108679023.54748611</v>
      </c>
      <c r="I32" s="26">
        <f t="shared" si="14"/>
        <v>119412474.87372923</v>
      </c>
      <c r="J32" s="26">
        <f t="shared" si="14"/>
        <v>132992936.13536039</v>
      </c>
      <c r="K32" s="26">
        <f t="shared" si="14"/>
        <v>146877046.41137925</v>
      </c>
      <c r="L32" s="26">
        <f t="shared" ref="L32" si="15">L17+L20+L28+L29+L30+L31</f>
        <v>140950239.82405895</v>
      </c>
      <c r="M32" s="26">
        <f t="shared" ref="M32" si="16">M17+M20+M28+M29+M30+M31</f>
        <v>163443565.52905869</v>
      </c>
      <c r="N32" s="9"/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6"/>
      <c r="GA32" s="6"/>
      <c r="GB32" s="6"/>
    </row>
    <row r="33" spans="1:185" s="17" customFormat="1" ht="15.75" x14ac:dyDescent="0.25">
      <c r="A33" s="27" t="s">
        <v>27</v>
      </c>
      <c r="B33" s="28" t="s">
        <v>41</v>
      </c>
      <c r="C33" s="29">
        <f>C6+C11+C13+C14+C15+C17+C20+C28+C29+C30+C31</f>
        <v>114441843.7875421</v>
      </c>
      <c r="D33" s="29">
        <f t="shared" ref="D33:K33" si="17">D6+D11+D13+D14+D15+D17+D20+D28+D29+D30+D31</f>
        <v>129504162.75589816</v>
      </c>
      <c r="E33" s="29">
        <f t="shared" si="17"/>
        <v>146896763.10552895</v>
      </c>
      <c r="F33" s="29">
        <f t="shared" si="17"/>
        <v>158693707.9673658</v>
      </c>
      <c r="G33" s="29">
        <f t="shared" si="17"/>
        <v>172048767.95943552</v>
      </c>
      <c r="H33" s="29">
        <f t="shared" si="17"/>
        <v>190848470.39265439</v>
      </c>
      <c r="I33" s="29">
        <f t="shared" si="17"/>
        <v>206443186.1651296</v>
      </c>
      <c r="J33" s="29">
        <f t="shared" si="17"/>
        <v>221676828.26081613</v>
      </c>
      <c r="K33" s="29">
        <f t="shared" si="17"/>
        <v>235113547.68737483</v>
      </c>
      <c r="L33" s="29">
        <f t="shared" ref="L33" si="18">L6+L11+L13+L14+L15+L17+L20+L28+L29+L30+L31</f>
        <v>232583762.94584101</v>
      </c>
      <c r="M33" s="29">
        <f t="shared" ref="M33" si="19">M6+M11+M13+M14+M15+M17+M20+M28+M29+M30+M31</f>
        <v>276943484.91989261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6"/>
      <c r="GA33" s="6"/>
      <c r="GB33" s="6"/>
      <c r="GC33" s="7"/>
    </row>
    <row r="34" spans="1:185" ht="15.75" x14ac:dyDescent="0.25">
      <c r="A34" s="22" t="s">
        <v>43</v>
      </c>
      <c r="B34" s="5" t="s">
        <v>25</v>
      </c>
      <c r="C34" s="3">
        <v>16208500</v>
      </c>
      <c r="D34" s="3">
        <v>19830400</v>
      </c>
      <c r="E34" s="3">
        <v>21632200</v>
      </c>
      <c r="F34" s="3">
        <v>22880797</v>
      </c>
      <c r="G34" s="3">
        <v>27668009.000000004</v>
      </c>
      <c r="H34" s="32">
        <v>31767545.000000007</v>
      </c>
      <c r="I34" s="32">
        <v>31520040.000000004</v>
      </c>
      <c r="J34" s="32">
        <v>34164248</v>
      </c>
      <c r="K34" s="32">
        <v>33868657.999999993</v>
      </c>
      <c r="L34" s="32">
        <v>34617509</v>
      </c>
      <c r="M34" s="32">
        <v>38628244.623414814</v>
      </c>
      <c r="N34" s="9"/>
      <c r="O34" s="9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5" ht="15.75" x14ac:dyDescent="0.25">
      <c r="A35" s="22" t="s">
        <v>44</v>
      </c>
      <c r="B35" s="5" t="s">
        <v>24</v>
      </c>
      <c r="C35" s="3">
        <v>2613400</v>
      </c>
      <c r="D35" s="3">
        <v>3371700</v>
      </c>
      <c r="E35" s="3">
        <v>3564300</v>
      </c>
      <c r="F35" s="3">
        <v>3660712.0000000005</v>
      </c>
      <c r="G35" s="3">
        <v>3094319</v>
      </c>
      <c r="H35" s="32">
        <v>2797500</v>
      </c>
      <c r="I35" s="32">
        <v>2685076</v>
      </c>
      <c r="J35" s="32">
        <v>2955646</v>
      </c>
      <c r="K35" s="32">
        <v>3245110</v>
      </c>
      <c r="L35" s="32">
        <v>4447082</v>
      </c>
      <c r="M35" s="32">
        <v>4769542.8425052715</v>
      </c>
      <c r="N35" s="9"/>
      <c r="O35" s="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5" ht="15.75" x14ac:dyDescent="0.25">
      <c r="A36" s="30" t="s">
        <v>45</v>
      </c>
      <c r="B36" s="31" t="s">
        <v>55</v>
      </c>
      <c r="C36" s="26">
        <f>C33+C34-C35</f>
        <v>128036943.7875421</v>
      </c>
      <c r="D36" s="26">
        <f t="shared" ref="D36:L36" si="20">D33+D34-D35</f>
        <v>145962862.75589818</v>
      </c>
      <c r="E36" s="26">
        <f t="shared" si="20"/>
        <v>164964663.10552895</v>
      </c>
      <c r="F36" s="26">
        <f t="shared" si="20"/>
        <v>177913792.9673658</v>
      </c>
      <c r="G36" s="26">
        <f t="shared" si="20"/>
        <v>196622457.95943552</v>
      </c>
      <c r="H36" s="26">
        <f t="shared" si="20"/>
        <v>219818515.39265439</v>
      </c>
      <c r="I36" s="26">
        <f t="shared" si="20"/>
        <v>235278150.1651296</v>
      </c>
      <c r="J36" s="26">
        <f t="shared" si="20"/>
        <v>252885430.26081613</v>
      </c>
      <c r="K36" s="26">
        <f t="shared" si="20"/>
        <v>265737095.68737483</v>
      </c>
      <c r="L36" s="26">
        <f t="shared" si="20"/>
        <v>262754189.94584101</v>
      </c>
      <c r="M36" s="26">
        <f t="shared" ref="M36" si="21">M33+M34-M35</f>
        <v>310802186.70080215</v>
      </c>
      <c r="N36" s="9"/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</row>
    <row r="37" spans="1:185" ht="15.75" x14ac:dyDescent="0.25">
      <c r="A37" s="22" t="s">
        <v>46</v>
      </c>
      <c r="B37" s="5" t="s">
        <v>42</v>
      </c>
      <c r="C37" s="3">
        <v>1131150</v>
      </c>
      <c r="D37" s="3">
        <v>1143860</v>
      </c>
      <c r="E37" s="3">
        <v>1156560</v>
      </c>
      <c r="F37" s="3">
        <v>1169270</v>
      </c>
      <c r="G37" s="3">
        <v>1181970</v>
      </c>
      <c r="H37" s="32">
        <v>1193930</v>
      </c>
      <c r="I37" s="32">
        <v>1205350</v>
      </c>
      <c r="J37" s="32">
        <v>1216770</v>
      </c>
      <c r="K37" s="32">
        <v>1228190</v>
      </c>
      <c r="L37" s="32">
        <v>1239610</v>
      </c>
      <c r="M37" s="32">
        <v>1250050</v>
      </c>
      <c r="Q37" s="6"/>
      <c r="R37" s="6"/>
      <c r="S37" s="6"/>
      <c r="T37" s="6"/>
    </row>
    <row r="38" spans="1:185" ht="15.75" x14ac:dyDescent="0.25">
      <c r="A38" s="30" t="s">
        <v>47</v>
      </c>
      <c r="B38" s="31" t="s">
        <v>58</v>
      </c>
      <c r="C38" s="26">
        <f>C36/C37*1000</f>
        <v>113191.83467050533</v>
      </c>
      <c r="D38" s="26">
        <f t="shared" ref="D38:L38" si="22">D36/D37*1000</f>
        <v>127605.5310579076</v>
      </c>
      <c r="E38" s="26">
        <f t="shared" si="22"/>
        <v>142633.89975922473</v>
      </c>
      <c r="F38" s="26">
        <f t="shared" si="22"/>
        <v>152158.00710474554</v>
      </c>
      <c r="G38" s="26">
        <f t="shared" si="22"/>
        <v>166351.47927564621</v>
      </c>
      <c r="H38" s="26">
        <f t="shared" si="22"/>
        <v>184113.40312468435</v>
      </c>
      <c r="I38" s="26">
        <f t="shared" si="22"/>
        <v>195194.88129184849</v>
      </c>
      <c r="J38" s="26">
        <f t="shared" si="22"/>
        <v>207833.38696780504</v>
      </c>
      <c r="K38" s="26">
        <f t="shared" si="22"/>
        <v>216364.80975042528</v>
      </c>
      <c r="L38" s="26">
        <f t="shared" si="22"/>
        <v>211965.20675522223</v>
      </c>
      <c r="M38" s="26">
        <f t="shared" ref="M38" si="23">M36/M37*1000</f>
        <v>248631.80408847818</v>
      </c>
      <c r="P38" s="8"/>
      <c r="Q38" s="8"/>
      <c r="R38" s="8"/>
      <c r="S38" s="8"/>
      <c r="T38" s="8"/>
      <c r="BU38" s="9"/>
      <c r="BV38" s="9"/>
      <c r="BW38" s="9"/>
      <c r="BX38" s="9"/>
    </row>
    <row r="39" spans="1:185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Y39"/>
  <sheetViews>
    <sheetView zoomScale="62" zoomScaleNormal="62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4.85546875" style="2" customWidth="1"/>
    <col min="6" max="7" width="14.85546875" style="7" customWidth="1"/>
    <col min="8" max="13" width="14.85546875" style="6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77" width="9.140625" style="7"/>
    <col min="178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3" t="s">
        <v>66</v>
      </c>
    </row>
    <row r="2" spans="1:181" ht="15.75" x14ac:dyDescent="0.25">
      <c r="A2" s="12" t="s">
        <v>49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  <c r="G4" s="11"/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4" t="s">
        <v>72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15002672.559351498</v>
      </c>
      <c r="D6" s="1">
        <f t="shared" ref="D6:L6" si="0">SUM(D7:D10)</f>
        <v>14939156.825677402</v>
      </c>
      <c r="E6" s="1">
        <f t="shared" si="0"/>
        <v>16780587.532016538</v>
      </c>
      <c r="F6" s="1">
        <f t="shared" si="0"/>
        <v>14983466.094922535</v>
      </c>
      <c r="G6" s="1">
        <f t="shared" si="0"/>
        <v>14435584.838996068</v>
      </c>
      <c r="H6" s="1">
        <f t="shared" si="0"/>
        <v>17473451.234949872</v>
      </c>
      <c r="I6" s="1">
        <f t="shared" si="0"/>
        <v>17348086.562346764</v>
      </c>
      <c r="J6" s="1">
        <f t="shared" si="0"/>
        <v>16985907.614683934</v>
      </c>
      <c r="K6" s="1">
        <f t="shared" si="0"/>
        <v>18351037.019364294</v>
      </c>
      <c r="L6" s="1">
        <f t="shared" si="0"/>
        <v>20742001.601867568</v>
      </c>
      <c r="M6" s="1">
        <f t="shared" ref="M6" si="1">SUM(M7:M10)</f>
        <v>23101056.687963437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10192974.85148599</v>
      </c>
      <c r="D7" s="4">
        <v>10005667.949743902</v>
      </c>
      <c r="E7" s="4">
        <v>11865366.085753422</v>
      </c>
      <c r="F7" s="4">
        <v>9883332.3338560816</v>
      </c>
      <c r="G7" s="4">
        <v>9142618.0431405362</v>
      </c>
      <c r="H7" s="1">
        <v>11431357.721734785</v>
      </c>
      <c r="I7" s="1">
        <v>10850707.553544546</v>
      </c>
      <c r="J7" s="1">
        <v>10024697.535984352</v>
      </c>
      <c r="K7" s="1">
        <v>10782929.453128941</v>
      </c>
      <c r="L7" s="1">
        <v>12634740.69657439</v>
      </c>
      <c r="M7" s="1">
        <v>14628176.566827647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2855741.2889553881</v>
      </c>
      <c r="D8" s="4">
        <v>2963821.1875811941</v>
      </c>
      <c r="E8" s="4">
        <v>2995495.0666288454</v>
      </c>
      <c r="F8" s="4">
        <v>3114007.5434868853</v>
      </c>
      <c r="G8" s="4">
        <v>3264192.7192330677</v>
      </c>
      <c r="H8" s="1">
        <v>3638757.3631977485</v>
      </c>
      <c r="I8" s="1">
        <v>3947827.1927499771</v>
      </c>
      <c r="J8" s="1">
        <v>4256684.9488919526</v>
      </c>
      <c r="K8" s="1">
        <v>4445986.329768192</v>
      </c>
      <c r="L8" s="1">
        <v>4912351.9053274868</v>
      </c>
      <c r="M8" s="1">
        <v>5114362.8897181945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1660081.262715406</v>
      </c>
      <c r="D9" s="4">
        <v>1673124.4894233195</v>
      </c>
      <c r="E9" s="4">
        <v>1617176.8170584303</v>
      </c>
      <c r="F9" s="4">
        <v>1662277.6449627229</v>
      </c>
      <c r="G9" s="4">
        <v>1718472.4872176149</v>
      </c>
      <c r="H9" s="1">
        <v>2027170.0049234831</v>
      </c>
      <c r="I9" s="1">
        <v>2216514.3134432989</v>
      </c>
      <c r="J9" s="1">
        <v>2406677.1538308277</v>
      </c>
      <c r="K9" s="1">
        <v>2801174.7967551816</v>
      </c>
      <c r="L9" s="1">
        <v>2894508.6406077836</v>
      </c>
      <c r="M9" s="1">
        <v>3018404.9663880821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293875.15619471355</v>
      </c>
      <c r="D10" s="4">
        <v>296543.1989289851</v>
      </c>
      <c r="E10" s="4">
        <v>302549.56257583841</v>
      </c>
      <c r="F10" s="4">
        <v>323848.57261684502</v>
      </c>
      <c r="G10" s="4">
        <v>310301.58940484957</v>
      </c>
      <c r="H10" s="1">
        <v>376166.1450938569</v>
      </c>
      <c r="I10" s="1">
        <v>333037.50260894292</v>
      </c>
      <c r="J10" s="1">
        <v>297847.97597680142</v>
      </c>
      <c r="K10" s="1">
        <v>320946.43971197587</v>
      </c>
      <c r="L10" s="1">
        <v>300400.35935790563</v>
      </c>
      <c r="M10" s="1">
        <v>340112.26502951677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5649313.0559997596</v>
      </c>
      <c r="D11" s="4">
        <v>5889302.5204406595</v>
      </c>
      <c r="E11" s="4">
        <v>4394672.7774949037</v>
      </c>
      <c r="F11" s="4">
        <v>5433407.7707566619</v>
      </c>
      <c r="G11" s="4">
        <v>6020333.8978025019</v>
      </c>
      <c r="H11" s="1">
        <v>6205309.5900445133</v>
      </c>
      <c r="I11" s="1">
        <v>6644601.9946776945</v>
      </c>
      <c r="J11" s="1">
        <v>6894976.2249422073</v>
      </c>
      <c r="K11" s="1">
        <v>6690688.7358690202</v>
      </c>
      <c r="L11" s="1">
        <v>6744957.4591776123</v>
      </c>
      <c r="M11" s="1">
        <v>6805926.5839263592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20651985.61535126</v>
      </c>
      <c r="D12" s="26">
        <f t="shared" ref="D12:L12" si="2">D6+D11</f>
        <v>20828459.346118063</v>
      </c>
      <c r="E12" s="26">
        <f t="shared" si="2"/>
        <v>21175260.309511442</v>
      </c>
      <c r="F12" s="26">
        <f t="shared" si="2"/>
        <v>20416873.865679197</v>
      </c>
      <c r="G12" s="26">
        <f t="shared" si="2"/>
        <v>20455918.73679857</v>
      </c>
      <c r="H12" s="26">
        <f t="shared" si="2"/>
        <v>23678760.824994385</v>
      </c>
      <c r="I12" s="26">
        <f t="shared" si="2"/>
        <v>23992688.557024457</v>
      </c>
      <c r="J12" s="26">
        <f t="shared" si="2"/>
        <v>23880883.839626141</v>
      </c>
      <c r="K12" s="26">
        <f t="shared" si="2"/>
        <v>25041725.755233314</v>
      </c>
      <c r="L12" s="26">
        <f t="shared" si="2"/>
        <v>27486959.061045181</v>
      </c>
      <c r="M12" s="26">
        <f t="shared" ref="M12" si="3">M6+M11</f>
        <v>29906983.271889798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24603174.51339896</v>
      </c>
      <c r="D13" s="1">
        <v>26616569.44342763</v>
      </c>
      <c r="E13" s="1">
        <v>29276153.128499474</v>
      </c>
      <c r="F13" s="1">
        <v>30765117.12083092</v>
      </c>
      <c r="G13" s="1">
        <v>34088244.539731167</v>
      </c>
      <c r="H13" s="1">
        <v>36416353.823639281</v>
      </c>
      <c r="I13" s="1">
        <v>37360204.84243501</v>
      </c>
      <c r="J13" s="1">
        <v>37538282.402525716</v>
      </c>
      <c r="K13" s="1">
        <v>34727723.22245314</v>
      </c>
      <c r="L13" s="1">
        <v>32742560.554013927</v>
      </c>
      <c r="M13" s="1">
        <v>34115535.77176442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2680539.3046742915</v>
      </c>
      <c r="D14" s="4">
        <v>2816956.1052313382</v>
      </c>
      <c r="E14" s="4">
        <v>2693729.4285701774</v>
      </c>
      <c r="F14" s="4">
        <v>3089331.1842370015</v>
      </c>
      <c r="G14" s="4">
        <v>3236218.2279127026</v>
      </c>
      <c r="H14" s="1">
        <v>3337242.1111202152</v>
      </c>
      <c r="I14" s="1">
        <v>3693058.0369843612</v>
      </c>
      <c r="J14" s="1">
        <v>3731874.1169846216</v>
      </c>
      <c r="K14" s="1">
        <v>3651941.323623925</v>
      </c>
      <c r="L14" s="1">
        <v>3519640.8586405749</v>
      </c>
      <c r="M14" s="1">
        <v>3960127.395976196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8055213.0121231396</v>
      </c>
      <c r="D15" s="4">
        <v>7751739.9999564728</v>
      </c>
      <c r="E15" s="4">
        <v>8046687.9394345665</v>
      </c>
      <c r="F15" s="4">
        <v>8680703.3486244753</v>
      </c>
      <c r="G15" s="4">
        <v>8847319.2829244249</v>
      </c>
      <c r="H15" s="1">
        <v>9326104.796038717</v>
      </c>
      <c r="I15" s="1">
        <v>9513159.3493274618</v>
      </c>
      <c r="J15" s="1">
        <v>9873084.1970440801</v>
      </c>
      <c r="K15" s="1">
        <v>9915741.4705373272</v>
      </c>
      <c r="L15" s="1">
        <v>9664559.0263658073</v>
      </c>
      <c r="M15" s="1">
        <v>9794692.6748794075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35338926.830196388</v>
      </c>
      <c r="D16" s="26">
        <f t="shared" ref="D16:H16" si="4">+D13+D14+D15</f>
        <v>37185265.548615441</v>
      </c>
      <c r="E16" s="26">
        <f t="shared" si="4"/>
        <v>40016570.496504217</v>
      </c>
      <c r="F16" s="26">
        <f t="shared" si="4"/>
        <v>42535151.653692394</v>
      </c>
      <c r="G16" s="26">
        <f t="shared" si="4"/>
        <v>46171782.050568298</v>
      </c>
      <c r="H16" s="26">
        <f t="shared" si="4"/>
        <v>49079700.730798215</v>
      </c>
      <c r="I16" s="26">
        <f t="shared" ref="I16:K16" si="5">+I13+I14+I15</f>
        <v>50566422.228746831</v>
      </c>
      <c r="J16" s="26">
        <f t="shared" si="5"/>
        <v>51143240.716554418</v>
      </c>
      <c r="K16" s="26">
        <f t="shared" si="5"/>
        <v>48295406.016614392</v>
      </c>
      <c r="L16" s="26">
        <f t="shared" ref="L16" si="6">+L13+L14+L15</f>
        <v>45926760.439020313</v>
      </c>
      <c r="M16" s="26">
        <f t="shared" ref="M16" si="7">+M13+M14+M15</f>
        <v>47870355.842620023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10560912.413861036</v>
      </c>
      <c r="D17" s="1">
        <f t="shared" ref="D17:H17" si="8">D18+D19</f>
        <v>11681538.933889072</v>
      </c>
      <c r="E17" s="1">
        <f t="shared" si="8"/>
        <v>11513192.41030558</v>
      </c>
      <c r="F17" s="1">
        <f t="shared" si="8"/>
        <v>11887258.426090142</v>
      </c>
      <c r="G17" s="1">
        <f t="shared" si="8"/>
        <v>11940631.392670158</v>
      </c>
      <c r="H17" s="1">
        <f t="shared" si="8"/>
        <v>13409917.378223112</v>
      </c>
      <c r="I17" s="1">
        <f t="shared" ref="I17:K17" si="9">I18+I19</f>
        <v>14504738.590643274</v>
      </c>
      <c r="J17" s="1">
        <f t="shared" si="9"/>
        <v>16410747.667601509</v>
      </c>
      <c r="K17" s="1">
        <f t="shared" si="9"/>
        <v>16937246.334131103</v>
      </c>
      <c r="L17" s="1">
        <f t="shared" ref="L17" si="10">L18+L19</f>
        <v>12182839.321093701</v>
      </c>
      <c r="M17" s="1">
        <f t="shared" ref="M17" si="11">M18+M19</f>
        <v>15255596.525124464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9422900</v>
      </c>
      <c r="D18" s="4">
        <v>10519036.615032081</v>
      </c>
      <c r="E18" s="4">
        <v>10344368.373324282</v>
      </c>
      <c r="F18" s="4">
        <v>10726165.061831631</v>
      </c>
      <c r="G18" s="4">
        <v>10721983.044656606</v>
      </c>
      <c r="H18" s="1">
        <v>12120650.077220077</v>
      </c>
      <c r="I18" s="1">
        <v>13138409.394453876</v>
      </c>
      <c r="J18" s="1">
        <v>14896125.63016705</v>
      </c>
      <c r="K18" s="1">
        <v>15342963.435584608</v>
      </c>
      <c r="L18" s="1">
        <v>11534086.096714972</v>
      </c>
      <c r="M18" s="1">
        <v>14431618.738989232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1138012.4138610365</v>
      </c>
      <c r="D19" s="4">
        <v>1162502.3188569911</v>
      </c>
      <c r="E19" s="4">
        <v>1168824.036981297</v>
      </c>
      <c r="F19" s="4">
        <v>1161093.3642585103</v>
      </c>
      <c r="G19" s="4">
        <v>1218648.348013551</v>
      </c>
      <c r="H19" s="1">
        <v>1289267.3010030352</v>
      </c>
      <c r="I19" s="1">
        <v>1366329.1961893984</v>
      </c>
      <c r="J19" s="1">
        <v>1514622.037434459</v>
      </c>
      <c r="K19" s="1">
        <v>1594282.8985464943</v>
      </c>
      <c r="L19" s="1">
        <v>648753.22437872936</v>
      </c>
      <c r="M19" s="1">
        <v>823977.78613523301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 t="shared" ref="C20:L20" si="12">SUM(C21:C27)</f>
        <v>6449971.6109334035</v>
      </c>
      <c r="D20" s="1">
        <f t="shared" si="12"/>
        <v>6968216.2631450072</v>
      </c>
      <c r="E20" s="1">
        <f t="shared" si="12"/>
        <v>7378336.5562584298</v>
      </c>
      <c r="F20" s="1">
        <f t="shared" si="12"/>
        <v>8150076.8955881996</v>
      </c>
      <c r="G20" s="1">
        <f t="shared" si="12"/>
        <v>9202308.2025776226</v>
      </c>
      <c r="H20" s="1">
        <f t="shared" si="12"/>
        <v>9739863.096512353</v>
      </c>
      <c r="I20" s="1">
        <f t="shared" si="12"/>
        <v>10290567.57623454</v>
      </c>
      <c r="J20" s="1">
        <f t="shared" si="12"/>
        <v>11000486.508411946</v>
      </c>
      <c r="K20" s="1">
        <f t="shared" si="12"/>
        <v>11900232.973600954</v>
      </c>
      <c r="L20" s="1">
        <f t="shared" si="12"/>
        <v>9139553.0337692257</v>
      </c>
      <c r="M20" s="1">
        <f t="shared" ref="M20" si="13">SUM(M21:M27)</f>
        <v>10104287.551401576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598734</v>
      </c>
      <c r="D21" s="4">
        <v>620912</v>
      </c>
      <c r="E21" s="4">
        <v>641646</v>
      </c>
      <c r="F21" s="4">
        <v>724996</v>
      </c>
      <c r="G21" s="4">
        <v>778965.46193102817</v>
      </c>
      <c r="H21" s="1">
        <v>885714.81894737331</v>
      </c>
      <c r="I21" s="1">
        <v>1014401.2252042866</v>
      </c>
      <c r="J21" s="1">
        <v>998938.43045193749</v>
      </c>
      <c r="K21" s="1">
        <v>818806.71033956192</v>
      </c>
      <c r="L21" s="1">
        <v>669186.58429535525</v>
      </c>
      <c r="M21" s="1">
        <v>775230.12311695446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3122426.3079728484</v>
      </c>
      <c r="D22" s="4">
        <v>3336917.5678943992</v>
      </c>
      <c r="E22" s="4">
        <v>3545909.5286001232</v>
      </c>
      <c r="F22" s="4">
        <v>3814217.0187323461</v>
      </c>
      <c r="G22" s="4">
        <v>4134037.9184692907</v>
      </c>
      <c r="H22" s="1">
        <v>4559606.8132454176</v>
      </c>
      <c r="I22" s="1">
        <v>5023253.1957205236</v>
      </c>
      <c r="J22" s="1">
        <v>5566434.2876758547</v>
      </c>
      <c r="K22" s="1">
        <v>6087148.8899401417</v>
      </c>
      <c r="L22" s="1">
        <v>4312463.5124717159</v>
      </c>
      <c r="M22" s="1">
        <v>4596911.6275970144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122650.18102946432</v>
      </c>
      <c r="D23" s="4">
        <v>172587.30187018763</v>
      </c>
      <c r="E23" s="4">
        <v>138332.08566325105</v>
      </c>
      <c r="F23" s="4">
        <v>178923.46229646256</v>
      </c>
      <c r="G23" s="4">
        <v>184909.37541497254</v>
      </c>
      <c r="H23" s="1">
        <v>170339.58406643494</v>
      </c>
      <c r="I23" s="1">
        <v>175584.81473871408</v>
      </c>
      <c r="J23" s="1">
        <v>198349.65286538095</v>
      </c>
      <c r="K23" s="1">
        <v>218076.22164062949</v>
      </c>
      <c r="L23" s="1">
        <v>203146.10270407767</v>
      </c>
      <c r="M23" s="1">
        <v>225171.81973570582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99047.14173797339</v>
      </c>
      <c r="D24" s="4">
        <v>168790.57442337315</v>
      </c>
      <c r="E24" s="4">
        <v>128798.71899500537</v>
      </c>
      <c r="F24" s="4">
        <v>214611.07032852861</v>
      </c>
      <c r="G24" s="4">
        <v>377781.47120661178</v>
      </c>
      <c r="H24" s="1">
        <v>374263.13482410955</v>
      </c>
      <c r="I24" s="1">
        <v>343306.0565649537</v>
      </c>
      <c r="J24" s="1">
        <v>173498.15906682095</v>
      </c>
      <c r="K24" s="1">
        <v>294073.62862699584</v>
      </c>
      <c r="L24" s="1">
        <v>87961.458282680003</v>
      </c>
      <c r="M24" s="1">
        <v>170375.67442292051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825432.89543147862</v>
      </c>
      <c r="D25" s="4">
        <v>907970.97599098156</v>
      </c>
      <c r="E25" s="4">
        <v>942823.38849292032</v>
      </c>
      <c r="F25" s="4">
        <v>1040370.9101908925</v>
      </c>
      <c r="G25" s="4">
        <v>1161399.856719424</v>
      </c>
      <c r="H25" s="1">
        <v>1263511.4954789549</v>
      </c>
      <c r="I25" s="1">
        <v>1372789.7775157006</v>
      </c>
      <c r="J25" s="1">
        <v>1472356.7886993305</v>
      </c>
      <c r="K25" s="1">
        <v>1635319.3570412991</v>
      </c>
      <c r="L25" s="1">
        <v>1140745.7772406728</v>
      </c>
      <c r="M25" s="1">
        <v>1236821.4814407318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92479.084761638806</v>
      </c>
      <c r="D26" s="4">
        <v>93988.531014058317</v>
      </c>
      <c r="E26" s="4">
        <v>99860.616724738677</v>
      </c>
      <c r="F26" s="4">
        <v>104856.83806343906</v>
      </c>
      <c r="G26" s="4">
        <v>106085.26557297166</v>
      </c>
      <c r="H26" s="1">
        <v>106290.08834508502</v>
      </c>
      <c r="I26" s="1">
        <v>112569.51236725812</v>
      </c>
      <c r="J26" s="1">
        <v>300668.04598103091</v>
      </c>
      <c r="K26" s="1">
        <v>302001.21764481306</v>
      </c>
      <c r="L26" s="1">
        <v>279657.73338914104</v>
      </c>
      <c r="M26" s="1">
        <v>327262.84764058277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1589202</v>
      </c>
      <c r="D27" s="4">
        <v>1667049.3119520072</v>
      </c>
      <c r="E27" s="4">
        <v>1880966.2177823905</v>
      </c>
      <c r="F27" s="4">
        <v>2072101.5959765296</v>
      </c>
      <c r="G27" s="4">
        <v>2459128.8532633241</v>
      </c>
      <c r="H27" s="1">
        <v>2380137.1616049786</v>
      </c>
      <c r="I27" s="1">
        <v>2248662.9941231031</v>
      </c>
      <c r="J27" s="1">
        <v>2290241.1436715904</v>
      </c>
      <c r="K27" s="1">
        <v>2544806.9483675137</v>
      </c>
      <c r="L27" s="1">
        <v>2446391.8653855822</v>
      </c>
      <c r="M27" s="1">
        <v>2772513.9774476676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11783628</v>
      </c>
      <c r="D28" s="4">
        <v>12740105</v>
      </c>
      <c r="E28" s="4">
        <v>14437695.000000002</v>
      </c>
      <c r="F28" s="4">
        <v>15560592.000000002</v>
      </c>
      <c r="G28" s="4">
        <v>16510999.852627745</v>
      </c>
      <c r="H28" s="1">
        <v>17421072.996166356</v>
      </c>
      <c r="I28" s="1">
        <v>17897893.491960652</v>
      </c>
      <c r="J28" s="1">
        <v>18282084.76895716</v>
      </c>
      <c r="K28" s="1">
        <v>18917798.51317526</v>
      </c>
      <c r="L28" s="1">
        <v>19510953.057200305</v>
      </c>
      <c r="M28" s="1">
        <v>20645521.525788866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19086971.317200001</v>
      </c>
      <c r="D29" s="4">
        <v>20694066.914319359</v>
      </c>
      <c r="E29" s="4">
        <v>23061162.972438633</v>
      </c>
      <c r="F29" s="4">
        <v>25988208.585581858</v>
      </c>
      <c r="G29" s="4">
        <v>28399979.832312692</v>
      </c>
      <c r="H29" s="1">
        <v>31062414.905435719</v>
      </c>
      <c r="I29" s="1">
        <v>32767284.973341554</v>
      </c>
      <c r="J29" s="1">
        <v>34241866.864147291</v>
      </c>
      <c r="K29" s="1">
        <v>36494757.356123</v>
      </c>
      <c r="L29" s="1">
        <v>35584123.017800413</v>
      </c>
      <c r="M29" s="1">
        <v>38244171.103508517</v>
      </c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3906953</v>
      </c>
      <c r="D30" s="4">
        <v>3980815.8350137491</v>
      </c>
      <c r="E30" s="4">
        <v>4078392.3437977261</v>
      </c>
      <c r="F30" s="4">
        <v>4178985.5107340999</v>
      </c>
      <c r="G30" s="4">
        <v>4391844.7392981974</v>
      </c>
      <c r="H30" s="1">
        <v>4718703.4041775474</v>
      </c>
      <c r="I30" s="1">
        <v>5025834.5744273262</v>
      </c>
      <c r="J30" s="1">
        <v>5297561.4112594267</v>
      </c>
      <c r="K30" s="1">
        <v>6198863.4849622054</v>
      </c>
      <c r="L30" s="1">
        <v>5985984.0666941907</v>
      </c>
      <c r="M30" s="1">
        <v>6576765.6320071733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6662495</v>
      </c>
      <c r="D31" s="4">
        <v>7259717.1370659973</v>
      </c>
      <c r="E31" s="4">
        <v>7982153.6998198079</v>
      </c>
      <c r="F31" s="4">
        <v>8920271.0974266361</v>
      </c>
      <c r="G31" s="4">
        <v>9775027.8262662832</v>
      </c>
      <c r="H31" s="1">
        <v>10871427.489147639</v>
      </c>
      <c r="I31" s="1">
        <v>11775076.800345369</v>
      </c>
      <c r="J31" s="1">
        <v>12244185.892878309</v>
      </c>
      <c r="K31" s="1">
        <v>13651665.262634989</v>
      </c>
      <c r="L31" s="1">
        <v>11304401.129187131</v>
      </c>
      <c r="M31" s="1">
        <v>12791536.061367515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 t="shared" ref="C32:K32" si="14">C17+C20+C28+C29+C30+C31</f>
        <v>58450931.341994442</v>
      </c>
      <c r="D32" s="26">
        <f t="shared" si="14"/>
        <v>63324460.083433188</v>
      </c>
      <c r="E32" s="26">
        <f t="shared" si="14"/>
        <v>68450932.98262018</v>
      </c>
      <c r="F32" s="26">
        <f t="shared" si="14"/>
        <v>74685392.515420929</v>
      </c>
      <c r="G32" s="26">
        <f t="shared" si="14"/>
        <v>80220791.845752701</v>
      </c>
      <c r="H32" s="26">
        <f t="shared" si="14"/>
        <v>87223399.269662708</v>
      </c>
      <c r="I32" s="26">
        <f t="shared" si="14"/>
        <v>92261396.006952703</v>
      </c>
      <c r="J32" s="26">
        <f t="shared" si="14"/>
        <v>97476933.11325565</v>
      </c>
      <c r="K32" s="26">
        <f t="shared" si="14"/>
        <v>104100563.92462753</v>
      </c>
      <c r="L32" s="26">
        <f t="shared" ref="L32" si="15">L17+L20+L28+L29+L30+L31</f>
        <v>93707853.625744969</v>
      </c>
      <c r="M32" s="26">
        <f t="shared" ref="M32" si="16">M17+M20+M28+M29+M30+M31</f>
        <v>103617878.3991981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29">
        <f t="shared" ref="C33:K33" si="17">C6+C11+C13+C14+C15+C17+C20+C28+C29+C30+C31</f>
        <v>114441843.78754209</v>
      </c>
      <c r="D33" s="29">
        <f t="shared" si="17"/>
        <v>121338184.97816668</v>
      </c>
      <c r="E33" s="29">
        <f t="shared" si="17"/>
        <v>129642763.78863584</v>
      </c>
      <c r="F33" s="29">
        <f t="shared" si="17"/>
        <v>137637418.03479251</v>
      </c>
      <c r="G33" s="29">
        <f t="shared" si="17"/>
        <v>146848492.63311955</v>
      </c>
      <c r="H33" s="29">
        <f t="shared" si="17"/>
        <v>159981860.82545531</v>
      </c>
      <c r="I33" s="29">
        <f t="shared" si="17"/>
        <v>166820506.79272401</v>
      </c>
      <c r="J33" s="29">
        <f t="shared" si="17"/>
        <v>172501057.66943616</v>
      </c>
      <c r="K33" s="29">
        <f t="shared" si="17"/>
        <v>177437695.69647521</v>
      </c>
      <c r="L33" s="29">
        <f t="shared" ref="L33" si="18">L6+L11+L13+L14+L15+L17+L20+L28+L29+L30+L31</f>
        <v>167121573.12581047</v>
      </c>
      <c r="M33" s="29">
        <f t="shared" ref="M33" si="19">M6+M11+M13+M14+M15+M17+M20+M28+M29+M30+M31</f>
        <v>181395217.51370794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">
        <v>16208500</v>
      </c>
      <c r="D34" s="3">
        <v>17715500</v>
      </c>
      <c r="E34" s="3">
        <v>18788900</v>
      </c>
      <c r="F34" s="3">
        <v>19854059.217256572</v>
      </c>
      <c r="G34" s="3">
        <v>21220957.640247531</v>
      </c>
      <c r="H34" s="32">
        <v>23067764.418124817</v>
      </c>
      <c r="I34" s="32">
        <v>24219840.989114854</v>
      </c>
      <c r="J34" s="32">
        <v>25536996.402828209</v>
      </c>
      <c r="K34" s="32">
        <v>25477606.481420495</v>
      </c>
      <c r="L34" s="32">
        <v>21910836.837440073</v>
      </c>
      <c r="M34" s="32">
        <v>24525889.44655655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">
        <v>2613400</v>
      </c>
      <c r="D35" s="3">
        <v>3259500</v>
      </c>
      <c r="E35" s="3">
        <v>3270200</v>
      </c>
      <c r="F35" s="3">
        <v>3174990.0757634947</v>
      </c>
      <c r="G35" s="3">
        <v>2641088.8358251611</v>
      </c>
      <c r="H35" s="32">
        <v>2345050.2609743639</v>
      </c>
      <c r="I35" s="32">
        <v>2169728.8669681614</v>
      </c>
      <c r="J35" s="32">
        <v>2299979.0453563514</v>
      </c>
      <c r="K35" s="32">
        <v>2449050.0232125078</v>
      </c>
      <c r="L35" s="32">
        <v>3195422.2916695466</v>
      </c>
      <c r="M35" s="32">
        <v>3124002.9470374268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55</v>
      </c>
      <c r="C36" s="26">
        <f>C33+C34-C35</f>
        <v>128036943.78754209</v>
      </c>
      <c r="D36" s="26">
        <f t="shared" ref="D36:L36" si="20">D33+D34-D35</f>
        <v>135794184.9781667</v>
      </c>
      <c r="E36" s="26">
        <f t="shared" si="20"/>
        <v>145161463.78863585</v>
      </c>
      <c r="F36" s="26">
        <f t="shared" si="20"/>
        <v>154316487.17628559</v>
      </c>
      <c r="G36" s="26">
        <f t="shared" si="20"/>
        <v>165428361.4375419</v>
      </c>
      <c r="H36" s="26">
        <f t="shared" si="20"/>
        <v>180704574.98260576</v>
      </c>
      <c r="I36" s="26">
        <f t="shared" si="20"/>
        <v>188870618.91487071</v>
      </c>
      <c r="J36" s="26">
        <f t="shared" si="20"/>
        <v>195738075.02690801</v>
      </c>
      <c r="K36" s="26">
        <f t="shared" si="20"/>
        <v>200466252.15468317</v>
      </c>
      <c r="L36" s="26">
        <f t="shared" si="20"/>
        <v>185836987.671581</v>
      </c>
      <c r="M36" s="26">
        <f t="shared" ref="M36" si="21">M33+M34-M35</f>
        <v>202797104.01322705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f>GSVA_cur!C37</f>
        <v>1131150</v>
      </c>
      <c r="D37" s="3">
        <f>GSVA_cur!D37</f>
        <v>1143860</v>
      </c>
      <c r="E37" s="3">
        <f>GSVA_cur!E37</f>
        <v>1156560</v>
      </c>
      <c r="F37" s="3">
        <f>GSVA_cur!F37</f>
        <v>1169270</v>
      </c>
      <c r="G37" s="3">
        <f>GSVA_cur!G37</f>
        <v>1181970</v>
      </c>
      <c r="H37" s="3">
        <f>GSVA_cur!H37</f>
        <v>1193930</v>
      </c>
      <c r="I37" s="3">
        <f>GSVA_cur!I37</f>
        <v>1205350</v>
      </c>
      <c r="J37" s="3">
        <f>GSVA_cur!J37</f>
        <v>1216770</v>
      </c>
      <c r="K37" s="3">
        <f>GSVA_cur!K37</f>
        <v>1228190</v>
      </c>
      <c r="L37" s="3">
        <f>GSVA_cur!L37</f>
        <v>1239610</v>
      </c>
      <c r="M37" s="3">
        <f>GSVA_cur!M37</f>
        <v>1250050</v>
      </c>
      <c r="N37" s="6"/>
      <c r="O37" s="6"/>
      <c r="P37" s="6"/>
    </row>
    <row r="38" spans="1:181" ht="15.75" x14ac:dyDescent="0.25">
      <c r="A38" s="30" t="s">
        <v>47</v>
      </c>
      <c r="B38" s="31" t="s">
        <v>58</v>
      </c>
      <c r="C38" s="26">
        <f>C36/C37*1000</f>
        <v>113191.83467050531</v>
      </c>
      <c r="D38" s="26">
        <f t="shared" ref="D38:L38" si="22">D36/D37*1000</f>
        <v>118715.73879510317</v>
      </c>
      <c r="E38" s="26">
        <f t="shared" si="22"/>
        <v>125511.39913937525</v>
      </c>
      <c r="F38" s="26">
        <f t="shared" si="22"/>
        <v>131976.7779694045</v>
      </c>
      <c r="G38" s="26">
        <f t="shared" si="22"/>
        <v>139959.86483374529</v>
      </c>
      <c r="H38" s="26">
        <f t="shared" si="22"/>
        <v>151352.73842068276</v>
      </c>
      <c r="I38" s="26">
        <f t="shared" si="22"/>
        <v>156693.59017287154</v>
      </c>
      <c r="J38" s="26">
        <f t="shared" si="22"/>
        <v>160866.9469389515</v>
      </c>
      <c r="K38" s="26">
        <f t="shared" si="22"/>
        <v>163220.87963155794</v>
      </c>
      <c r="L38" s="26">
        <f t="shared" si="22"/>
        <v>149915.68934711805</v>
      </c>
      <c r="M38" s="26">
        <f t="shared" ref="M38" si="23">M36/M37*1000</f>
        <v>162231.1939628231</v>
      </c>
      <c r="N38" s="8"/>
      <c r="O38" s="8"/>
      <c r="P38" s="8"/>
      <c r="BQ38" s="9"/>
      <c r="BR38" s="9"/>
      <c r="BS38" s="9"/>
      <c r="BT38" s="9"/>
    </row>
    <row r="39" spans="1:181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C39"/>
  <sheetViews>
    <sheetView zoomScale="62" zoomScaleNormal="62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4.85546875" style="2" customWidth="1"/>
    <col min="6" max="7" width="14.85546875" style="7" customWidth="1"/>
    <col min="8" max="13" width="14.85546875" style="6" customWidth="1"/>
    <col min="14" max="14" width="9.140625" style="7" customWidth="1"/>
    <col min="15" max="15" width="10.85546875" style="7" customWidth="1"/>
    <col min="16" max="16" width="10.85546875" style="6" customWidth="1"/>
    <col min="17" max="17" width="11" style="7" customWidth="1"/>
    <col min="18" max="20" width="11.42578125" style="7" customWidth="1"/>
    <col min="21" max="48" width="9.140625" style="7" customWidth="1"/>
    <col min="49" max="49" width="12.42578125" style="7" customWidth="1"/>
    <col min="50" max="71" width="9.140625" style="7" customWidth="1"/>
    <col min="72" max="72" width="12.140625" style="7" customWidth="1"/>
    <col min="73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54" width="9.140625" style="7" customWidth="1"/>
    <col min="155" max="155" width="9.140625" style="7" hidden="1" customWidth="1"/>
    <col min="156" max="163" width="9.140625" style="7" customWidth="1"/>
    <col min="164" max="164" width="9.140625" style="7" hidden="1" customWidth="1"/>
    <col min="165" max="169" width="9.140625" style="7" customWidth="1"/>
    <col min="170" max="170" width="9.140625" style="7" hidden="1" customWidth="1"/>
    <col min="171" max="180" width="9.140625" style="7" customWidth="1"/>
    <col min="181" max="184" width="8.85546875" style="7"/>
    <col min="185" max="185" width="12.7109375" style="7" bestFit="1" customWidth="1"/>
    <col min="186" max="16384" width="8.85546875" style="2"/>
  </cols>
  <sheetData>
    <row r="1" spans="1:185" ht="18.75" x14ac:dyDescent="0.3">
      <c r="A1" s="2" t="s">
        <v>53</v>
      </c>
      <c r="B1" s="33" t="s">
        <v>66</v>
      </c>
      <c r="O1" s="8"/>
    </row>
    <row r="2" spans="1:185" ht="15.75" x14ac:dyDescent="0.25">
      <c r="A2" s="12" t="s">
        <v>50</v>
      </c>
      <c r="I2" s="6" t="str">
        <f>[1]GSVA_cur!$I$3</f>
        <v>As on 15.03.2024</v>
      </c>
    </row>
    <row r="3" spans="1:185" ht="15.75" x14ac:dyDescent="0.25">
      <c r="A3" s="12"/>
    </row>
    <row r="4" spans="1:185" ht="15.75" x14ac:dyDescent="0.25">
      <c r="A4" s="12"/>
      <c r="E4" s="11"/>
      <c r="F4" s="11" t="s">
        <v>57</v>
      </c>
      <c r="G4" s="11"/>
    </row>
    <row r="5" spans="1:18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4" t="s">
        <v>72</v>
      </c>
    </row>
    <row r="6" spans="1:185" s="17" customFormat="1" ht="15.75" x14ac:dyDescent="0.25">
      <c r="A6" s="15" t="s">
        <v>26</v>
      </c>
      <c r="B6" s="16" t="s">
        <v>2</v>
      </c>
      <c r="C6" s="1">
        <f>SUM(C7:C10)</f>
        <v>14333114.559351496</v>
      </c>
      <c r="D6" s="1">
        <f t="shared" ref="D6:M6" si="0">SUM(D7:D10)</f>
        <v>15529809.627710406</v>
      </c>
      <c r="E6" s="1">
        <f t="shared" si="0"/>
        <v>18349659.443798628</v>
      </c>
      <c r="F6" s="1">
        <f t="shared" si="0"/>
        <v>16757636.87741613</v>
      </c>
      <c r="G6" s="1">
        <f t="shared" si="0"/>
        <v>17055733.768265795</v>
      </c>
      <c r="H6" s="1">
        <f t="shared" si="0"/>
        <v>22452016.390457112</v>
      </c>
      <c r="I6" s="1">
        <f t="shared" si="0"/>
        <v>22155036.92581759</v>
      </c>
      <c r="J6" s="1">
        <f t="shared" si="0"/>
        <v>21727766.377081331</v>
      </c>
      <c r="K6" s="1">
        <f t="shared" si="0"/>
        <v>26157880.46898973</v>
      </c>
      <c r="L6" s="1">
        <f t="shared" si="0"/>
        <v>29291015.519651752</v>
      </c>
      <c r="M6" s="1">
        <f t="shared" si="0"/>
        <v>35665476.370697394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6"/>
      <c r="GA6" s="6"/>
      <c r="GB6" s="6"/>
      <c r="GC6" s="7"/>
    </row>
    <row r="7" spans="1:185" ht="15.75" x14ac:dyDescent="0.25">
      <c r="A7" s="18">
        <v>1.1000000000000001</v>
      </c>
      <c r="B7" s="19" t="s">
        <v>59</v>
      </c>
      <c r="C7" s="4">
        <v>9615251.85148599</v>
      </c>
      <c r="D7" s="4">
        <v>10170613.587922325</v>
      </c>
      <c r="E7" s="4">
        <v>12905289.636074342</v>
      </c>
      <c r="F7" s="4">
        <v>10661650.190194927</v>
      </c>
      <c r="G7" s="4">
        <v>10561986.701135132</v>
      </c>
      <c r="H7" s="1">
        <v>14389596.341536695</v>
      </c>
      <c r="I7" s="1">
        <v>13061045.22860253</v>
      </c>
      <c r="J7" s="1">
        <v>11949837.664627744</v>
      </c>
      <c r="K7" s="1">
        <v>15155819.943199612</v>
      </c>
      <c r="L7" s="1">
        <v>16968335.752756074</v>
      </c>
      <c r="M7" s="1">
        <v>21995625.591688756</v>
      </c>
      <c r="N7" s="9"/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6"/>
      <c r="GA7" s="6"/>
      <c r="GB7" s="6"/>
    </row>
    <row r="8" spans="1:185" ht="15.75" x14ac:dyDescent="0.25">
      <c r="A8" s="18">
        <v>1.2</v>
      </c>
      <c r="B8" s="19" t="s">
        <v>60</v>
      </c>
      <c r="C8" s="4">
        <v>2815278.2889553881</v>
      </c>
      <c r="D8" s="4">
        <v>3235950.2563454984</v>
      </c>
      <c r="E8" s="4">
        <v>3466801.2242953498</v>
      </c>
      <c r="F8" s="4">
        <v>3937299.5046282643</v>
      </c>
      <c r="G8" s="4">
        <v>4359340.4782700902</v>
      </c>
      <c r="H8" s="1">
        <v>5081280.5717450958</v>
      </c>
      <c r="I8" s="1">
        <v>5712446.1813954981</v>
      </c>
      <c r="J8" s="1">
        <v>5959195.9943948127</v>
      </c>
      <c r="K8" s="1">
        <v>6478282.1430265103</v>
      </c>
      <c r="L8" s="1">
        <v>7609933.4257186987</v>
      </c>
      <c r="M8" s="1">
        <v>8205029.5139530385</v>
      </c>
      <c r="N8" s="9"/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6"/>
      <c r="GA8" s="6"/>
      <c r="GB8" s="6"/>
    </row>
    <row r="9" spans="1:185" ht="15.75" x14ac:dyDescent="0.25">
      <c r="A9" s="18">
        <v>1.3</v>
      </c>
      <c r="B9" s="19" t="s">
        <v>61</v>
      </c>
      <c r="C9" s="4">
        <v>1643455.2627154058</v>
      </c>
      <c r="D9" s="4">
        <v>1811450.2133667229</v>
      </c>
      <c r="E9" s="4">
        <v>1633294.9978996275</v>
      </c>
      <c r="F9" s="4">
        <v>1728309.9014696956</v>
      </c>
      <c r="G9" s="4">
        <v>1703885.7303655325</v>
      </c>
      <c r="H9" s="1">
        <v>2405397.8156497632</v>
      </c>
      <c r="I9" s="1">
        <v>2799572.8110591616</v>
      </c>
      <c r="J9" s="1">
        <v>3314362.830175377</v>
      </c>
      <c r="K9" s="1">
        <v>3969909.1792701073</v>
      </c>
      <c r="L9" s="1">
        <v>4129155.6260918956</v>
      </c>
      <c r="M9" s="1">
        <v>4818812.0252364594</v>
      </c>
      <c r="N9" s="9"/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6"/>
      <c r="GA9" s="6"/>
      <c r="GB9" s="6"/>
    </row>
    <row r="10" spans="1:185" ht="15.75" x14ac:dyDescent="0.25">
      <c r="A10" s="18">
        <v>1.4</v>
      </c>
      <c r="B10" s="19" t="s">
        <v>62</v>
      </c>
      <c r="C10" s="4">
        <v>259129.15619471355</v>
      </c>
      <c r="D10" s="4">
        <v>311795.57007585943</v>
      </c>
      <c r="E10" s="4">
        <v>344273.58552930877</v>
      </c>
      <c r="F10" s="4">
        <v>430377.28112324391</v>
      </c>
      <c r="G10" s="4">
        <v>430520.85849503626</v>
      </c>
      <c r="H10" s="1">
        <v>575741.66152555752</v>
      </c>
      <c r="I10" s="1">
        <v>581972.70476039988</v>
      </c>
      <c r="J10" s="1">
        <v>504369.88788340002</v>
      </c>
      <c r="K10" s="1">
        <v>553869.20349350013</v>
      </c>
      <c r="L10" s="1">
        <v>583590.71508508711</v>
      </c>
      <c r="M10" s="1">
        <v>646009.2398191425</v>
      </c>
      <c r="N10" s="9"/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6"/>
      <c r="GA10" s="6"/>
      <c r="GB10" s="6"/>
    </row>
    <row r="11" spans="1:185" ht="15.75" x14ac:dyDescent="0.25">
      <c r="A11" s="20" t="s">
        <v>31</v>
      </c>
      <c r="B11" s="19" t="s">
        <v>3</v>
      </c>
      <c r="C11" s="4">
        <v>4967405.0559997596</v>
      </c>
      <c r="D11" s="4">
        <v>5175833.2411457971</v>
      </c>
      <c r="E11" s="4">
        <v>4155198.4808852198</v>
      </c>
      <c r="F11" s="4">
        <v>4463810.2543297149</v>
      </c>
      <c r="G11" s="4">
        <v>5619735.0794210285</v>
      </c>
      <c r="H11" s="1">
        <v>5771853.3058976801</v>
      </c>
      <c r="I11" s="1">
        <v>5951299.5097296285</v>
      </c>
      <c r="J11" s="1">
        <v>6278768</v>
      </c>
      <c r="K11" s="1">
        <v>5960374.588700261</v>
      </c>
      <c r="L11" s="1">
        <v>5543106.4299463667</v>
      </c>
      <c r="M11" s="1">
        <v>5813450.5241487091</v>
      </c>
      <c r="N11" s="9"/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6"/>
      <c r="GA11" s="6"/>
      <c r="GB11" s="6"/>
    </row>
    <row r="12" spans="1:185" ht="15.75" x14ac:dyDescent="0.25">
      <c r="A12" s="24"/>
      <c r="B12" s="25" t="s">
        <v>28</v>
      </c>
      <c r="C12" s="26">
        <f>C6+C11</f>
        <v>19300519.615351256</v>
      </c>
      <c r="D12" s="26">
        <f t="shared" ref="D12:M12" si="1">D6+D11</f>
        <v>20705642.868856203</v>
      </c>
      <c r="E12" s="26">
        <f t="shared" si="1"/>
        <v>22504857.924683847</v>
      </c>
      <c r="F12" s="26">
        <f t="shared" si="1"/>
        <v>21221447.131745845</v>
      </c>
      <c r="G12" s="26">
        <f t="shared" si="1"/>
        <v>22675468.847686823</v>
      </c>
      <c r="H12" s="26">
        <f t="shared" si="1"/>
        <v>28223869.696354792</v>
      </c>
      <c r="I12" s="26">
        <f t="shared" si="1"/>
        <v>28106336.435547218</v>
      </c>
      <c r="J12" s="26">
        <f t="shared" si="1"/>
        <v>28006534.377081331</v>
      </c>
      <c r="K12" s="26">
        <f t="shared" si="1"/>
        <v>32118255.057689991</v>
      </c>
      <c r="L12" s="26">
        <f t="shared" si="1"/>
        <v>34834121.949598119</v>
      </c>
      <c r="M12" s="26">
        <f t="shared" si="1"/>
        <v>41478926.894846104</v>
      </c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6"/>
      <c r="GA12" s="6"/>
      <c r="GB12" s="6"/>
    </row>
    <row r="13" spans="1:185" s="17" customFormat="1" ht="15.75" x14ac:dyDescent="0.25">
      <c r="A13" s="15" t="s">
        <v>32</v>
      </c>
      <c r="B13" s="16" t="s">
        <v>4</v>
      </c>
      <c r="C13" s="1">
        <v>20680408.513398968</v>
      </c>
      <c r="D13" s="1">
        <v>23615814.593233719</v>
      </c>
      <c r="E13" s="1">
        <v>27902218.316513468</v>
      </c>
      <c r="F13" s="1">
        <v>29307439.102513645</v>
      </c>
      <c r="G13" s="1">
        <v>32311065.430802327</v>
      </c>
      <c r="H13" s="1">
        <v>32994629.538804498</v>
      </c>
      <c r="I13" s="1">
        <v>35254071.696199134</v>
      </c>
      <c r="J13" s="1">
        <v>34249875.112679869</v>
      </c>
      <c r="K13" s="1">
        <v>29228896.168290097</v>
      </c>
      <c r="L13" s="1">
        <v>29673914.497395225</v>
      </c>
      <c r="M13" s="1">
        <v>36908898.242135957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6"/>
      <c r="GA13" s="6"/>
      <c r="GB13" s="6"/>
      <c r="GC13" s="7"/>
    </row>
    <row r="14" spans="1:185" ht="30" x14ac:dyDescent="0.25">
      <c r="A14" s="20" t="s">
        <v>33</v>
      </c>
      <c r="B14" s="19" t="s">
        <v>5</v>
      </c>
      <c r="C14" s="4">
        <v>1802120.3046742918</v>
      </c>
      <c r="D14" s="4">
        <v>1937550.789524012</v>
      </c>
      <c r="E14" s="4">
        <v>2686765.7735236646</v>
      </c>
      <c r="F14" s="4">
        <v>2588072.8179742824</v>
      </c>
      <c r="G14" s="4">
        <v>2784140.3769496046</v>
      </c>
      <c r="H14" s="1">
        <v>2641267.9160716836</v>
      </c>
      <c r="I14" s="1">
        <v>3694473.2756512747</v>
      </c>
      <c r="J14" s="1">
        <v>3813567.5640601418</v>
      </c>
      <c r="K14" s="1">
        <v>3816799.883279114</v>
      </c>
      <c r="L14" s="1">
        <v>3688713.0614658366</v>
      </c>
      <c r="M14" s="1">
        <v>4922299.2686741827</v>
      </c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8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8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8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6"/>
      <c r="GA14" s="6"/>
      <c r="GB14" s="6"/>
    </row>
    <row r="15" spans="1:185" ht="15.75" x14ac:dyDescent="0.25">
      <c r="A15" s="20" t="s">
        <v>34</v>
      </c>
      <c r="B15" s="19" t="s">
        <v>6</v>
      </c>
      <c r="C15" s="4">
        <v>7684092.0121231396</v>
      </c>
      <c r="D15" s="4">
        <v>7964150.8680512048</v>
      </c>
      <c r="E15" s="4">
        <v>8665011.0432218295</v>
      </c>
      <c r="F15" s="4">
        <v>9520553.0023326017</v>
      </c>
      <c r="G15" s="4">
        <v>9444571.2359069847</v>
      </c>
      <c r="H15" s="1">
        <v>10231692.693937315</v>
      </c>
      <c r="I15" s="1">
        <v>11059760.884002747</v>
      </c>
      <c r="J15" s="1">
        <v>12577120.071634401</v>
      </c>
      <c r="K15" s="1">
        <v>12701235.166736417</v>
      </c>
      <c r="L15" s="1">
        <v>12358998.613322904</v>
      </c>
      <c r="M15" s="1">
        <v>16186150.985177685</v>
      </c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8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8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8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6"/>
      <c r="GA15" s="6"/>
      <c r="GB15" s="6"/>
    </row>
    <row r="16" spans="1:185" ht="15.75" x14ac:dyDescent="0.25">
      <c r="A16" s="24"/>
      <c r="B16" s="25" t="s">
        <v>29</v>
      </c>
      <c r="C16" s="26">
        <f>+C13+C14+C15</f>
        <v>30166620.830196396</v>
      </c>
      <c r="D16" s="26">
        <f t="shared" ref="D16:M16" si="2">+D13+D14+D15</f>
        <v>33517516.250808936</v>
      </c>
      <c r="E16" s="26">
        <f t="shared" si="2"/>
        <v>39253995.133258961</v>
      </c>
      <c r="F16" s="26">
        <f t="shared" si="2"/>
        <v>41416064.922820523</v>
      </c>
      <c r="G16" s="26">
        <f t="shared" si="2"/>
        <v>44539777.043658912</v>
      </c>
      <c r="H16" s="26">
        <f t="shared" si="2"/>
        <v>45867590.148813501</v>
      </c>
      <c r="I16" s="26">
        <f t="shared" si="2"/>
        <v>50008305.855853155</v>
      </c>
      <c r="J16" s="26">
        <f t="shared" si="2"/>
        <v>50640562.748374417</v>
      </c>
      <c r="K16" s="26">
        <f t="shared" si="2"/>
        <v>45746931.218305632</v>
      </c>
      <c r="L16" s="26">
        <f t="shared" si="2"/>
        <v>45721626.172183968</v>
      </c>
      <c r="M16" s="26">
        <f t="shared" si="2"/>
        <v>58017348.495987818</v>
      </c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8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8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6"/>
      <c r="GA16" s="6"/>
      <c r="GB16" s="6"/>
    </row>
    <row r="17" spans="1:185" s="17" customFormat="1" ht="15.75" x14ac:dyDescent="0.25">
      <c r="A17" s="15" t="s">
        <v>35</v>
      </c>
      <c r="B17" s="16" t="s">
        <v>7</v>
      </c>
      <c r="C17" s="1">
        <f>C18+C19</f>
        <v>9806128.4138610363</v>
      </c>
      <c r="D17" s="1">
        <f t="shared" ref="D17:M17" si="3">D18+D19</f>
        <v>11859783.195872977</v>
      </c>
      <c r="E17" s="1">
        <f t="shared" si="3"/>
        <v>12577569.511586156</v>
      </c>
      <c r="F17" s="1">
        <f t="shared" si="3"/>
        <v>13672706.917428309</v>
      </c>
      <c r="G17" s="1">
        <f t="shared" si="3"/>
        <v>14346169</v>
      </c>
      <c r="H17" s="1">
        <f t="shared" si="3"/>
        <v>16886616.916057065</v>
      </c>
      <c r="I17" s="1">
        <f t="shared" si="3"/>
        <v>18804591</v>
      </c>
      <c r="J17" s="1">
        <f t="shared" si="3"/>
        <v>22008080</v>
      </c>
      <c r="K17" s="1">
        <f t="shared" si="3"/>
        <v>23661931</v>
      </c>
      <c r="L17" s="1">
        <f t="shared" si="3"/>
        <v>17588879</v>
      </c>
      <c r="M17" s="1">
        <f t="shared" si="3"/>
        <v>23164625.762040641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6"/>
      <c r="GA17" s="6"/>
      <c r="GB17" s="6"/>
      <c r="GC17" s="7"/>
    </row>
    <row r="18" spans="1:185" ht="15.75" x14ac:dyDescent="0.25">
      <c r="A18" s="18">
        <v>6.1</v>
      </c>
      <c r="B18" s="19" t="s">
        <v>8</v>
      </c>
      <c r="C18" s="4">
        <v>8749449.2719866447</v>
      </c>
      <c r="D18" s="4">
        <v>10679689.583918544</v>
      </c>
      <c r="E18" s="4">
        <v>11298356.697360003</v>
      </c>
      <c r="F18" s="4">
        <v>12333848.477940945</v>
      </c>
      <c r="G18" s="4">
        <v>12877880.37652109</v>
      </c>
      <c r="H18" s="1">
        <v>15256529.414207147</v>
      </c>
      <c r="I18" s="1">
        <v>17000791</v>
      </c>
      <c r="J18" s="1">
        <v>19991732</v>
      </c>
      <c r="K18" s="1">
        <v>21455766</v>
      </c>
      <c r="L18" s="1">
        <v>16765947</v>
      </c>
      <c r="M18" s="1">
        <v>22067698.08702663</v>
      </c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6"/>
      <c r="GA18" s="6"/>
      <c r="GB18" s="6"/>
    </row>
    <row r="19" spans="1:185" ht="15.75" x14ac:dyDescent="0.25">
      <c r="A19" s="18">
        <v>6.2</v>
      </c>
      <c r="B19" s="19" t="s">
        <v>9</v>
      </c>
      <c r="C19" s="4">
        <v>1056679.1418743921</v>
      </c>
      <c r="D19" s="4">
        <v>1180093.6119544336</v>
      </c>
      <c r="E19" s="4">
        <v>1279212.8142261533</v>
      </c>
      <c r="F19" s="4">
        <v>1338858.4394873644</v>
      </c>
      <c r="G19" s="4">
        <v>1468288.6234789102</v>
      </c>
      <c r="H19" s="1">
        <v>1630087.5018499196</v>
      </c>
      <c r="I19" s="1">
        <v>1803800</v>
      </c>
      <c r="J19" s="1">
        <v>2016348</v>
      </c>
      <c r="K19" s="1">
        <v>2206165</v>
      </c>
      <c r="L19" s="1">
        <v>822932</v>
      </c>
      <c r="M19" s="1">
        <v>1096927.6750140113</v>
      </c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6"/>
      <c r="GA19" s="6"/>
      <c r="GB19" s="6"/>
    </row>
    <row r="20" spans="1:185" s="17" customFormat="1" ht="30" x14ac:dyDescent="0.25">
      <c r="A20" s="21" t="s">
        <v>36</v>
      </c>
      <c r="B20" s="23" t="s">
        <v>10</v>
      </c>
      <c r="C20" s="1">
        <f>SUM(C21:C27)</f>
        <v>5460110.6109334026</v>
      </c>
      <c r="D20" s="1">
        <f t="shared" ref="D20:M20" si="4">SUM(D21:D27)</f>
        <v>6375913.2683180384</v>
      </c>
      <c r="E20" s="1">
        <f t="shared" si="4"/>
        <v>6602865.1741904216</v>
      </c>
      <c r="F20" s="1">
        <f t="shared" si="4"/>
        <v>7486014.4752849806</v>
      </c>
      <c r="G20" s="1">
        <f t="shared" si="4"/>
        <v>8447933.6330083683</v>
      </c>
      <c r="H20" s="1">
        <f t="shared" si="4"/>
        <v>8918595.1064417399</v>
      </c>
      <c r="I20" s="1">
        <f t="shared" si="4"/>
        <v>9309558.894628536</v>
      </c>
      <c r="J20" s="1">
        <f t="shared" si="4"/>
        <v>9770080.530229738</v>
      </c>
      <c r="K20" s="1">
        <f t="shared" si="4"/>
        <v>9770132.4401553646</v>
      </c>
      <c r="L20" s="1">
        <f t="shared" si="4"/>
        <v>8267358.1876998357</v>
      </c>
      <c r="M20" s="1">
        <f t="shared" si="4"/>
        <v>9393292.7149337381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6"/>
      <c r="GA20" s="6"/>
      <c r="GB20" s="6"/>
      <c r="GC20" s="7"/>
    </row>
    <row r="21" spans="1:185" ht="15.75" x14ac:dyDescent="0.25">
      <c r="A21" s="18">
        <v>7.1</v>
      </c>
      <c r="B21" s="19" t="s">
        <v>11</v>
      </c>
      <c r="C21" s="4">
        <v>512534</v>
      </c>
      <c r="D21" s="4">
        <v>555091</v>
      </c>
      <c r="E21" s="4">
        <v>575928</v>
      </c>
      <c r="F21" s="4">
        <v>695679</v>
      </c>
      <c r="G21" s="4">
        <v>760720</v>
      </c>
      <c r="H21" s="1">
        <v>977107</v>
      </c>
      <c r="I21" s="1">
        <v>1145460</v>
      </c>
      <c r="J21" s="1">
        <v>1118506</v>
      </c>
      <c r="K21" s="1">
        <v>1093711</v>
      </c>
      <c r="L21" s="1">
        <v>1083129</v>
      </c>
      <c r="M21" s="1">
        <v>1178276.8312941224</v>
      </c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6"/>
      <c r="GA21" s="6"/>
      <c r="GB21" s="6"/>
    </row>
    <row r="22" spans="1:185" ht="15.75" x14ac:dyDescent="0.25">
      <c r="A22" s="18">
        <v>7.2</v>
      </c>
      <c r="B22" s="19" t="s">
        <v>12</v>
      </c>
      <c r="C22" s="4">
        <v>2742297.3079728484</v>
      </c>
      <c r="D22" s="4">
        <v>3162865.4240900706</v>
      </c>
      <c r="E22" s="4">
        <v>3339325.1420683665</v>
      </c>
      <c r="F22" s="4">
        <v>3609959.3930973513</v>
      </c>
      <c r="G22" s="4">
        <v>3871842.7477906393</v>
      </c>
      <c r="H22" s="1">
        <v>4204968.1933028996</v>
      </c>
      <c r="I22" s="1">
        <v>4581280.5718514323</v>
      </c>
      <c r="J22" s="1">
        <v>4996994.4649371132</v>
      </c>
      <c r="K22" s="1">
        <v>4692739.5608561151</v>
      </c>
      <c r="L22" s="1">
        <v>3417028.3293629093</v>
      </c>
      <c r="M22" s="1">
        <v>3659682.1534752198</v>
      </c>
      <c r="N22" s="9"/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6"/>
      <c r="GA22" s="6"/>
      <c r="GB22" s="6"/>
    </row>
    <row r="23" spans="1:185" ht="15.75" x14ac:dyDescent="0.25">
      <c r="A23" s="18">
        <v>7.3</v>
      </c>
      <c r="B23" s="19" t="s">
        <v>13</v>
      </c>
      <c r="C23" s="4">
        <v>79607.181029464322</v>
      </c>
      <c r="D23" s="4">
        <v>111835.51522587755</v>
      </c>
      <c r="E23" s="4">
        <v>89060.452373721462</v>
      </c>
      <c r="F23" s="4">
        <v>135394.31755821483</v>
      </c>
      <c r="G23" s="4">
        <v>132832.96047238074</v>
      </c>
      <c r="H23" s="1">
        <v>143819.44563277683</v>
      </c>
      <c r="I23" s="1">
        <v>157761.34088441968</v>
      </c>
      <c r="J23" s="1">
        <v>219617.53658600178</v>
      </c>
      <c r="K23" s="1">
        <v>232879.82746155903</v>
      </c>
      <c r="L23" s="1">
        <v>228666.22828952322</v>
      </c>
      <c r="M23" s="1">
        <v>275959.61367176968</v>
      </c>
      <c r="N23" s="9"/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6"/>
      <c r="GA23" s="6"/>
      <c r="GB23" s="6"/>
    </row>
    <row r="24" spans="1:185" ht="15.75" x14ac:dyDescent="0.25">
      <c r="A24" s="18">
        <v>7.4</v>
      </c>
      <c r="B24" s="19" t="s">
        <v>14</v>
      </c>
      <c r="C24" s="4">
        <v>26359.14173797339</v>
      </c>
      <c r="D24" s="4">
        <v>102998.89546454635</v>
      </c>
      <c r="E24" s="4">
        <v>72893.047618820216</v>
      </c>
      <c r="F24" s="4">
        <v>171329.59945347358</v>
      </c>
      <c r="G24" s="4">
        <v>368092.18381900521</v>
      </c>
      <c r="H24" s="1">
        <v>384050.63754630566</v>
      </c>
      <c r="I24" s="1">
        <v>365601.36534939095</v>
      </c>
      <c r="J24" s="1">
        <v>192101.36113685058</v>
      </c>
      <c r="K24" s="1">
        <v>314036.14470405073</v>
      </c>
      <c r="L24" s="1">
        <v>99011.571635447122</v>
      </c>
      <c r="M24" s="1">
        <v>208804.12721273059</v>
      </c>
      <c r="N24" s="9"/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6"/>
      <c r="GA24" s="6"/>
      <c r="GB24" s="6"/>
    </row>
    <row r="25" spans="1:185" ht="15.75" x14ac:dyDescent="0.25">
      <c r="A25" s="18">
        <v>7.5</v>
      </c>
      <c r="B25" s="19" t="s">
        <v>15</v>
      </c>
      <c r="C25" s="4">
        <v>731832.89543147862</v>
      </c>
      <c r="D25" s="4">
        <v>880333.18242450664</v>
      </c>
      <c r="E25" s="4">
        <v>791594.53212951298</v>
      </c>
      <c r="F25" s="4">
        <v>884793.16517594084</v>
      </c>
      <c r="G25" s="4">
        <v>957316.32661032141</v>
      </c>
      <c r="H25" s="1">
        <v>923011.08633728197</v>
      </c>
      <c r="I25" s="1">
        <v>963842.00176270411</v>
      </c>
      <c r="J25" s="1">
        <v>914039.91762734239</v>
      </c>
      <c r="K25" s="1">
        <v>860880.02206794103</v>
      </c>
      <c r="L25" s="1">
        <v>694834.34371868998</v>
      </c>
      <c r="M25" s="1">
        <v>757836.20698238537</v>
      </c>
      <c r="N25" s="9"/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6"/>
      <c r="GA25" s="6"/>
      <c r="GB25" s="6"/>
    </row>
    <row r="26" spans="1:185" ht="15.75" x14ac:dyDescent="0.25">
      <c r="A26" s="18">
        <v>7.6</v>
      </c>
      <c r="B26" s="19" t="s">
        <v>16</v>
      </c>
      <c r="C26" s="4">
        <v>79171.084761638806</v>
      </c>
      <c r="D26" s="4">
        <v>88245.2511130364</v>
      </c>
      <c r="E26" s="4">
        <v>97092</v>
      </c>
      <c r="F26" s="4">
        <v>106274</v>
      </c>
      <c r="G26" s="4">
        <v>109865.00000000001</v>
      </c>
      <c r="H26" s="1">
        <v>114589.00000000001</v>
      </c>
      <c r="I26" s="1">
        <v>127333</v>
      </c>
      <c r="J26" s="1">
        <v>387572.88063240662</v>
      </c>
      <c r="K26" s="1">
        <v>399942.33125579718</v>
      </c>
      <c r="L26" s="1">
        <v>396573.83667583612</v>
      </c>
      <c r="M26" s="1">
        <v>490214.69024396181</v>
      </c>
      <c r="N26" s="9"/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6"/>
      <c r="GA26" s="6"/>
      <c r="GB26" s="6"/>
    </row>
    <row r="27" spans="1:185" ht="30" x14ac:dyDescent="0.25">
      <c r="A27" s="18">
        <v>7.7</v>
      </c>
      <c r="B27" s="19" t="s">
        <v>17</v>
      </c>
      <c r="C27" s="4">
        <v>1288309</v>
      </c>
      <c r="D27" s="4">
        <v>1474544</v>
      </c>
      <c r="E27" s="4">
        <v>1636972</v>
      </c>
      <c r="F27" s="4">
        <v>1882584.9999999998</v>
      </c>
      <c r="G27" s="4">
        <v>2247264.4143160209</v>
      </c>
      <c r="H27" s="1">
        <v>2171049.7436224753</v>
      </c>
      <c r="I27" s="1">
        <v>1968280.6147805899</v>
      </c>
      <c r="J27" s="1">
        <v>1941248.3693100226</v>
      </c>
      <c r="K27" s="1">
        <v>2175943.5538099012</v>
      </c>
      <c r="L27" s="1">
        <v>2348114.8780174302</v>
      </c>
      <c r="M27" s="1">
        <v>2822519.0920535475</v>
      </c>
      <c r="N27" s="9"/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6"/>
      <c r="GA27" s="6"/>
      <c r="GB27" s="6"/>
    </row>
    <row r="28" spans="1:185" ht="15.75" x14ac:dyDescent="0.25">
      <c r="A28" s="20" t="s">
        <v>37</v>
      </c>
      <c r="B28" s="19" t="s">
        <v>18</v>
      </c>
      <c r="C28" s="4">
        <v>11597555</v>
      </c>
      <c r="D28" s="4">
        <v>12680417</v>
      </c>
      <c r="E28" s="4">
        <v>14722526.999999998</v>
      </c>
      <c r="F28" s="4">
        <v>16105945.000000002</v>
      </c>
      <c r="G28" s="4">
        <v>17457397.981274333</v>
      </c>
      <c r="H28" s="1">
        <v>18373983.718618121</v>
      </c>
      <c r="I28" s="1">
        <v>19342403.243653804</v>
      </c>
      <c r="J28" s="1">
        <v>22193761</v>
      </c>
      <c r="K28" s="1">
        <v>24204610</v>
      </c>
      <c r="L28" s="1">
        <v>25121624</v>
      </c>
      <c r="M28" s="1">
        <v>27417800.200373918</v>
      </c>
      <c r="N28" s="9"/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6"/>
      <c r="GA28" s="6"/>
      <c r="GB28" s="6"/>
    </row>
    <row r="29" spans="1:185" ht="30" x14ac:dyDescent="0.25">
      <c r="A29" s="20" t="s">
        <v>38</v>
      </c>
      <c r="B29" s="19" t="s">
        <v>19</v>
      </c>
      <c r="C29" s="4">
        <v>14108745.317200001</v>
      </c>
      <c r="D29" s="4">
        <v>16546071.172042001</v>
      </c>
      <c r="E29" s="4">
        <v>19542890</v>
      </c>
      <c r="F29" s="4">
        <v>22817203.053271111</v>
      </c>
      <c r="G29" s="4">
        <v>26148575</v>
      </c>
      <c r="H29" s="1">
        <v>30494323</v>
      </c>
      <c r="I29" s="1">
        <v>33709434.312985241</v>
      </c>
      <c r="J29" s="1">
        <v>36724264.02132982</v>
      </c>
      <c r="K29" s="1">
        <v>41024210.157531366</v>
      </c>
      <c r="L29" s="1">
        <v>42281193.888954349</v>
      </c>
      <c r="M29" s="1">
        <v>47974272.242476217</v>
      </c>
      <c r="N29" s="9"/>
      <c r="O29" s="9"/>
      <c r="P29" s="8"/>
      <c r="Q29" s="10"/>
      <c r="R29" s="10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6"/>
      <c r="GA29" s="6"/>
      <c r="GB29" s="6"/>
    </row>
    <row r="30" spans="1:185" ht="15.75" x14ac:dyDescent="0.25">
      <c r="A30" s="20" t="s">
        <v>39</v>
      </c>
      <c r="B30" s="19" t="s">
        <v>54</v>
      </c>
      <c r="C30" s="4">
        <v>2784350</v>
      </c>
      <c r="D30" s="4">
        <v>3131490</v>
      </c>
      <c r="E30" s="4">
        <v>3497226.9999999995</v>
      </c>
      <c r="F30" s="4">
        <v>3826962.9999999995</v>
      </c>
      <c r="G30" s="4">
        <v>4303969.9190994259</v>
      </c>
      <c r="H30" s="1">
        <v>4896439.3966884417</v>
      </c>
      <c r="I30" s="1">
        <v>5537720.8817362748</v>
      </c>
      <c r="J30" s="1">
        <v>6084042.5821491806</v>
      </c>
      <c r="K30" s="1">
        <v>7509367.3346768487</v>
      </c>
      <c r="L30" s="1">
        <v>7676904.7133316332</v>
      </c>
      <c r="M30" s="1">
        <v>8873858.9192818198</v>
      </c>
      <c r="N30" s="9"/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6"/>
      <c r="GA30" s="6"/>
      <c r="GB30" s="6"/>
    </row>
    <row r="31" spans="1:185" ht="15.75" x14ac:dyDescent="0.25">
      <c r="A31" s="20" t="s">
        <v>40</v>
      </c>
      <c r="B31" s="19" t="s">
        <v>20</v>
      </c>
      <c r="C31" s="4">
        <v>5840340</v>
      </c>
      <c r="D31" s="4">
        <v>6942444</v>
      </c>
      <c r="E31" s="4">
        <v>8102175</v>
      </c>
      <c r="F31" s="4">
        <v>9555238</v>
      </c>
      <c r="G31" s="4">
        <v>11037769</v>
      </c>
      <c r="H31" s="1">
        <v>12845963</v>
      </c>
      <c r="I31" s="1">
        <v>14466178.747545578</v>
      </c>
      <c r="J31" s="1">
        <v>15869000.00165165</v>
      </c>
      <c r="K31" s="1">
        <v>18560381.47901566</v>
      </c>
      <c r="L31" s="1">
        <v>16058710.034073129</v>
      </c>
      <c r="M31" s="1">
        <v>18873674.423398748</v>
      </c>
      <c r="N31" s="9"/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6"/>
      <c r="GA31" s="6"/>
      <c r="GB31" s="6"/>
    </row>
    <row r="32" spans="1:185" ht="15.75" x14ac:dyDescent="0.25">
      <c r="A32" s="24"/>
      <c r="B32" s="25" t="s">
        <v>30</v>
      </c>
      <c r="C32" s="26">
        <v>49597229.264692836</v>
      </c>
      <c r="D32" s="26">
        <v>57536118.402753793</v>
      </c>
      <c r="E32" s="26">
        <v>65045254.511586159</v>
      </c>
      <c r="F32" s="26">
        <v>73464070.97069943</v>
      </c>
      <c r="G32" s="26">
        <v>81741814.31468977</v>
      </c>
      <c r="H32" s="26">
        <v>92415921.774986103</v>
      </c>
      <c r="I32" s="26">
        <v>101169886.8007015</v>
      </c>
      <c r="J32" s="26">
        <v>112649227.85507308</v>
      </c>
      <c r="K32" s="26">
        <v>124730632.85628958</v>
      </c>
      <c r="L32" s="26">
        <v>116994669.35105237</v>
      </c>
      <c r="M32" s="26">
        <v>135697524.49198335</v>
      </c>
      <c r="N32" s="9"/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6"/>
      <c r="GA32" s="6"/>
      <c r="GB32" s="6"/>
    </row>
    <row r="33" spans="1:185" s="17" customFormat="1" ht="15.75" x14ac:dyDescent="0.25">
      <c r="A33" s="27" t="s">
        <v>27</v>
      </c>
      <c r="B33" s="28" t="s">
        <v>51</v>
      </c>
      <c r="C33" s="29">
        <f>C6+C11+C13+C14+C15+C17+C20+C28+C29+C30+C31</f>
        <v>99064369.78754209</v>
      </c>
      <c r="D33" s="29">
        <f t="shared" ref="D33:M33" si="5">D6+D11+D13+D14+D15+D17+D20+D28+D29+D30+D31</f>
        <v>111759277.75589816</v>
      </c>
      <c r="E33" s="29">
        <f t="shared" si="5"/>
        <v>126804106.74371938</v>
      </c>
      <c r="F33" s="29">
        <f t="shared" si="5"/>
        <v>136101582.50055078</v>
      </c>
      <c r="G33" s="29">
        <f t="shared" si="5"/>
        <v>148957060.42472786</v>
      </c>
      <c r="H33" s="29">
        <f t="shared" si="5"/>
        <v>166507380.98297366</v>
      </c>
      <c r="I33" s="29">
        <f t="shared" si="5"/>
        <v>179284529.37194982</v>
      </c>
      <c r="J33" s="29">
        <f t="shared" si="5"/>
        <v>191296325.26081613</v>
      </c>
      <c r="K33" s="29">
        <f t="shared" si="5"/>
        <v>202595818.68737483</v>
      </c>
      <c r="L33" s="29">
        <f t="shared" si="5"/>
        <v>197550417.94584101</v>
      </c>
      <c r="M33" s="29">
        <f t="shared" si="5"/>
        <v>235193799.65333903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6"/>
      <c r="GA33" s="6"/>
      <c r="GB33" s="6"/>
      <c r="GC33" s="7"/>
    </row>
    <row r="34" spans="1:185" ht="15.75" x14ac:dyDescent="0.25">
      <c r="A34" s="22" t="s">
        <v>43</v>
      </c>
      <c r="B34" s="5" t="s">
        <v>25</v>
      </c>
      <c r="C34" s="4">
        <f>GSVA_cur!C34</f>
        <v>16208500</v>
      </c>
      <c r="D34" s="4">
        <f>GSVA_cur!D34</f>
        <v>19830400</v>
      </c>
      <c r="E34" s="4">
        <f>GSVA_cur!E34</f>
        <v>21632200</v>
      </c>
      <c r="F34" s="4">
        <f>GSVA_cur!F34</f>
        <v>22880797</v>
      </c>
      <c r="G34" s="4">
        <f>GSVA_cur!G34</f>
        <v>27668009.000000004</v>
      </c>
      <c r="H34" s="4">
        <f>GSVA_cur!H34</f>
        <v>31767545.000000007</v>
      </c>
      <c r="I34" s="4">
        <f>GSVA_cur!I34</f>
        <v>31520040.000000004</v>
      </c>
      <c r="J34" s="4">
        <f>GSVA_cur!J34</f>
        <v>34164248</v>
      </c>
      <c r="K34" s="4">
        <f>GSVA_cur!K34</f>
        <v>33868657.999999993</v>
      </c>
      <c r="L34" s="4">
        <f>GSVA_cur!L34</f>
        <v>34617509</v>
      </c>
      <c r="M34" s="4">
        <f>GSVA_cur!M34</f>
        <v>38628244.623414814</v>
      </c>
      <c r="N34" s="9"/>
      <c r="O34" s="9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5" ht="15.75" x14ac:dyDescent="0.25">
      <c r="A35" s="22" t="s">
        <v>44</v>
      </c>
      <c r="B35" s="5" t="s">
        <v>24</v>
      </c>
      <c r="C35" s="4">
        <f>GSVA_cur!C35</f>
        <v>2613400</v>
      </c>
      <c r="D35" s="4">
        <f>GSVA_cur!D35</f>
        <v>3371700</v>
      </c>
      <c r="E35" s="4">
        <f>GSVA_cur!E35</f>
        <v>3564300</v>
      </c>
      <c r="F35" s="4">
        <f>GSVA_cur!F35</f>
        <v>3660712.0000000005</v>
      </c>
      <c r="G35" s="4">
        <f>GSVA_cur!G35</f>
        <v>3094319</v>
      </c>
      <c r="H35" s="4">
        <f>GSVA_cur!H35</f>
        <v>2797500</v>
      </c>
      <c r="I35" s="4">
        <f>GSVA_cur!I35</f>
        <v>2685076</v>
      </c>
      <c r="J35" s="4">
        <f>GSVA_cur!J35</f>
        <v>2955646</v>
      </c>
      <c r="K35" s="4">
        <f>GSVA_cur!K35</f>
        <v>3245110</v>
      </c>
      <c r="L35" s="4">
        <f>GSVA_cur!L35</f>
        <v>4447082</v>
      </c>
      <c r="M35" s="4">
        <f>GSVA_cur!M35</f>
        <v>4769542.8425052715</v>
      </c>
      <c r="N35" s="9"/>
      <c r="O35" s="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5" ht="15.75" x14ac:dyDescent="0.25">
      <c r="A36" s="30" t="s">
        <v>45</v>
      </c>
      <c r="B36" s="31" t="s">
        <v>63</v>
      </c>
      <c r="C36" s="26">
        <f>C33+C34-C35</f>
        <v>112659469.78754209</v>
      </c>
      <c r="D36" s="26">
        <f t="shared" ref="D36:M36" si="6">D33+D34-D35</f>
        <v>128217977.75589816</v>
      </c>
      <c r="E36" s="26">
        <f t="shared" si="6"/>
        <v>144872006.7437194</v>
      </c>
      <c r="F36" s="26">
        <f t="shared" si="6"/>
        <v>155321667.50055078</v>
      </c>
      <c r="G36" s="26">
        <f t="shared" si="6"/>
        <v>173530750.42472786</v>
      </c>
      <c r="H36" s="26">
        <f t="shared" si="6"/>
        <v>195477425.98297366</v>
      </c>
      <c r="I36" s="26">
        <f t="shared" si="6"/>
        <v>208119493.37194982</v>
      </c>
      <c r="J36" s="26">
        <f t="shared" si="6"/>
        <v>222504927.26081613</v>
      </c>
      <c r="K36" s="26">
        <f t="shared" si="6"/>
        <v>233219366.68737483</v>
      </c>
      <c r="L36" s="26">
        <f t="shared" si="6"/>
        <v>227720844.94584101</v>
      </c>
      <c r="M36" s="26">
        <f t="shared" si="6"/>
        <v>269052501.43424857</v>
      </c>
      <c r="N36" s="9"/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</row>
    <row r="37" spans="1:185" ht="15.75" x14ac:dyDescent="0.25">
      <c r="A37" s="22" t="s">
        <v>46</v>
      </c>
      <c r="B37" s="5" t="s">
        <v>42</v>
      </c>
      <c r="C37" s="4">
        <f>GSVA_cur!C37</f>
        <v>1131150</v>
      </c>
      <c r="D37" s="4">
        <f>GSVA_cur!D37</f>
        <v>1143860</v>
      </c>
      <c r="E37" s="4">
        <f>GSVA_cur!E37</f>
        <v>1156560</v>
      </c>
      <c r="F37" s="4">
        <f>GSVA_cur!F37</f>
        <v>1169270</v>
      </c>
      <c r="G37" s="4">
        <f>GSVA_cur!G37</f>
        <v>1181970</v>
      </c>
      <c r="H37" s="4">
        <f>GSVA_cur!H37</f>
        <v>1193930</v>
      </c>
      <c r="I37" s="4">
        <f>GSVA_cur!I37</f>
        <v>1205350</v>
      </c>
      <c r="J37" s="4">
        <f>GSVA_cur!J37</f>
        <v>1216770</v>
      </c>
      <c r="K37" s="4">
        <f>GSVA_cur!K37</f>
        <v>1228190</v>
      </c>
      <c r="L37" s="4">
        <f>GSVA_cur!L37</f>
        <v>1239610</v>
      </c>
      <c r="M37" s="4">
        <f>GSVA_cur!M37</f>
        <v>1250050</v>
      </c>
      <c r="Q37" s="6"/>
      <c r="R37" s="6"/>
      <c r="S37" s="6"/>
      <c r="T37" s="6"/>
    </row>
    <row r="38" spans="1:185" ht="15.75" x14ac:dyDescent="0.25">
      <c r="A38" s="30" t="s">
        <v>47</v>
      </c>
      <c r="B38" s="31" t="s">
        <v>64</v>
      </c>
      <c r="C38" s="26">
        <f>C36/C37*1000</f>
        <v>99597.285760104394</v>
      </c>
      <c r="D38" s="26">
        <f t="shared" ref="D38:M38" si="7">D36/D37*1000</f>
        <v>112092.36948219026</v>
      </c>
      <c r="E38" s="26">
        <f t="shared" si="7"/>
        <v>125261.12501186224</v>
      </c>
      <c r="F38" s="26">
        <f t="shared" si="7"/>
        <v>132836.44282377104</v>
      </c>
      <c r="G38" s="26">
        <f t="shared" si="7"/>
        <v>146814.85183611079</v>
      </c>
      <c r="H38" s="26">
        <f t="shared" si="7"/>
        <v>163726.03585048844</v>
      </c>
      <c r="I38" s="26">
        <f t="shared" si="7"/>
        <v>172663.1213937444</v>
      </c>
      <c r="J38" s="26">
        <f t="shared" si="7"/>
        <v>182865.23111254891</v>
      </c>
      <c r="K38" s="26">
        <f t="shared" si="7"/>
        <v>189888.67087940368</v>
      </c>
      <c r="L38" s="26">
        <f t="shared" si="7"/>
        <v>183703.62044985197</v>
      </c>
      <c r="M38" s="26">
        <f t="shared" si="7"/>
        <v>215233.39181172638</v>
      </c>
      <c r="P38" s="8"/>
      <c r="Q38" s="8"/>
      <c r="R38" s="8"/>
      <c r="S38" s="8"/>
      <c r="T38" s="8"/>
      <c r="BU38" s="9"/>
      <c r="BV38" s="9"/>
      <c r="BW38" s="9"/>
      <c r="BX38" s="9"/>
    </row>
    <row r="39" spans="1:185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23" orientation="landscape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Y39"/>
  <sheetViews>
    <sheetView zoomScale="62" zoomScaleNormal="62" zoomScaleSheetLayoutView="100" workbookViewId="0">
      <pane xSplit="2" ySplit="5" topLeftCell="C6" activePane="bottomRight" state="frozen"/>
      <selection activeCell="A39" sqref="A39"/>
      <selection pane="topRight" activeCell="A39" sqref="A39"/>
      <selection pane="bottomLeft" activeCell="A39" sqref="A39"/>
      <selection pane="bottomRight" activeCell="M10" sqref="M10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4.85546875" style="2" customWidth="1"/>
    <col min="6" max="7" width="14.85546875" style="7" customWidth="1"/>
    <col min="8" max="13" width="14.85546875" style="6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3" t="s">
        <v>66</v>
      </c>
    </row>
    <row r="2" spans="1:181" ht="15.75" x14ac:dyDescent="0.25">
      <c r="A2" s="12" t="s">
        <v>52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  <c r="G4" s="11"/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4" t="s">
        <v>72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14333114.559351496</v>
      </c>
      <c r="D6" s="1">
        <f t="shared" ref="D6:L6" si="0">SUM(D7:D10)</f>
        <v>14232889.825677402</v>
      </c>
      <c r="E6" s="1">
        <f t="shared" si="0"/>
        <v>16023523.532016536</v>
      </c>
      <c r="F6" s="1">
        <f t="shared" si="0"/>
        <v>14187138.094922535</v>
      </c>
      <c r="G6" s="1">
        <f t="shared" si="0"/>
        <v>13620699.838996068</v>
      </c>
      <c r="H6" s="1">
        <f t="shared" si="0"/>
        <v>16610740.234949872</v>
      </c>
      <c r="I6" s="1">
        <f t="shared" si="0"/>
        <v>16453114.562346766</v>
      </c>
      <c r="J6" s="1">
        <f t="shared" si="0"/>
        <v>16061838.614683934</v>
      </c>
      <c r="K6" s="1">
        <f t="shared" si="0"/>
        <v>17380252.019364294</v>
      </c>
      <c r="L6" s="1">
        <f t="shared" si="0"/>
        <v>19715055.601867568</v>
      </c>
      <c r="M6" s="1">
        <f t="shared" ref="M6" si="1">SUM(M7:M10)</f>
        <v>21922948.687963437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9615251.85148599</v>
      </c>
      <c r="D7" s="4">
        <v>9395540.9497439023</v>
      </c>
      <c r="E7" s="4">
        <v>11205250.085753422</v>
      </c>
      <c r="F7" s="4">
        <v>9189037.3338560816</v>
      </c>
      <c r="G7" s="4">
        <v>8426242.0431405362</v>
      </c>
      <c r="H7" s="1">
        <v>10684081.721734785</v>
      </c>
      <c r="I7" s="1">
        <v>10069644.553544546</v>
      </c>
      <c r="J7" s="1">
        <v>9208646.5359843522</v>
      </c>
      <c r="K7" s="1">
        <v>9926919.4531289414</v>
      </c>
      <c r="L7" s="1">
        <v>11731240.69657439</v>
      </c>
      <c r="M7" s="1">
        <v>13582127.566827647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2815278.2889553881</v>
      </c>
      <c r="D8" s="4">
        <v>2920638.1875811941</v>
      </c>
      <c r="E8" s="4">
        <v>2950879.0666288454</v>
      </c>
      <c r="F8" s="4">
        <v>3067214.5434868853</v>
      </c>
      <c r="G8" s="4">
        <v>3216993.7192330677</v>
      </c>
      <c r="H8" s="1">
        <v>3588762.3631977485</v>
      </c>
      <c r="I8" s="1">
        <v>3896727.1927499771</v>
      </c>
      <c r="J8" s="1">
        <v>4205630.9488919526</v>
      </c>
      <c r="K8" s="1">
        <v>4393955.329768192</v>
      </c>
      <c r="L8" s="1">
        <v>4855507.9053274868</v>
      </c>
      <c r="M8" s="1">
        <v>5055180.8897181945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1643455.2627154058</v>
      </c>
      <c r="D9" s="4">
        <v>1657747.4894233192</v>
      </c>
      <c r="E9" s="4">
        <v>1600752.8170584303</v>
      </c>
      <c r="F9" s="4">
        <v>1646591.6449627229</v>
      </c>
      <c r="G9" s="4">
        <v>1704182.4872176151</v>
      </c>
      <c r="H9" s="1">
        <v>2007765.0049234829</v>
      </c>
      <c r="I9" s="1">
        <v>2194611.3134432989</v>
      </c>
      <c r="J9" s="1">
        <v>2383214.1538308277</v>
      </c>
      <c r="K9" s="1">
        <v>2774279.7967551816</v>
      </c>
      <c r="L9" s="1">
        <v>2866211.6406077836</v>
      </c>
      <c r="M9" s="1">
        <v>2988896.9663880821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259129.15619471355</v>
      </c>
      <c r="D10" s="4">
        <v>258963.1989289851</v>
      </c>
      <c r="E10" s="4">
        <v>266641.56257583841</v>
      </c>
      <c r="F10" s="4">
        <v>284294.57261684502</v>
      </c>
      <c r="G10" s="4">
        <v>273281.58940484957</v>
      </c>
      <c r="H10" s="1">
        <v>330131.1450938569</v>
      </c>
      <c r="I10" s="1">
        <v>292131.50260894292</v>
      </c>
      <c r="J10" s="1">
        <v>264346.97597680142</v>
      </c>
      <c r="K10" s="1">
        <v>285097.43971197587</v>
      </c>
      <c r="L10" s="1">
        <v>262095.35935790563</v>
      </c>
      <c r="M10" s="1">
        <v>296743.26502951677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4967405.0559997596</v>
      </c>
      <c r="D11" s="4">
        <v>5207347.5204406595</v>
      </c>
      <c r="E11" s="4">
        <v>3782942.7774949037</v>
      </c>
      <c r="F11" s="4">
        <v>4670549.7707566619</v>
      </c>
      <c r="G11" s="4">
        <v>5734332.8978025019</v>
      </c>
      <c r="H11" s="1">
        <v>5997145.5900445133</v>
      </c>
      <c r="I11" s="1">
        <v>6464033.9946776945</v>
      </c>
      <c r="J11" s="1">
        <v>6696400.2249422073</v>
      </c>
      <c r="K11" s="1">
        <v>6476069.7358690202</v>
      </c>
      <c r="L11" s="1">
        <v>6509516.4591776123</v>
      </c>
      <c r="M11" s="1">
        <v>6568357.5839263592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19300519.615351256</v>
      </c>
      <c r="D12" s="26">
        <f t="shared" ref="D12:L12" si="2">D6+D11</f>
        <v>19440237.346118063</v>
      </c>
      <c r="E12" s="26">
        <f t="shared" si="2"/>
        <v>19806466.309511438</v>
      </c>
      <c r="F12" s="26">
        <f t="shared" si="2"/>
        <v>18857687.865679197</v>
      </c>
      <c r="G12" s="26">
        <f t="shared" si="2"/>
        <v>19355032.73679857</v>
      </c>
      <c r="H12" s="26">
        <f t="shared" si="2"/>
        <v>22607885.824994385</v>
      </c>
      <c r="I12" s="26">
        <f t="shared" si="2"/>
        <v>22917148.55702446</v>
      </c>
      <c r="J12" s="26">
        <f t="shared" si="2"/>
        <v>22758238.839626141</v>
      </c>
      <c r="K12" s="26">
        <f t="shared" si="2"/>
        <v>23856321.755233314</v>
      </c>
      <c r="L12" s="26">
        <f t="shared" si="2"/>
        <v>26224572.061045181</v>
      </c>
      <c r="M12" s="26">
        <f t="shared" ref="M12" si="3">M6+M11</f>
        <v>28491306.271889798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20680408.51339896</v>
      </c>
      <c r="D13" s="1">
        <v>22202071.44342763</v>
      </c>
      <c r="E13" s="1">
        <v>25047869.128499474</v>
      </c>
      <c r="F13" s="1">
        <v>26369106.120830916</v>
      </c>
      <c r="G13" s="1">
        <v>29626775.539731164</v>
      </c>
      <c r="H13" s="1">
        <v>32190588.823639281</v>
      </c>
      <c r="I13" s="1">
        <v>32874648.84243501</v>
      </c>
      <c r="J13" s="1">
        <v>32612497.402525716</v>
      </c>
      <c r="K13" s="1">
        <v>29746409.22245314</v>
      </c>
      <c r="L13" s="1">
        <v>27582952.554013923</v>
      </c>
      <c r="M13" s="1">
        <v>28739572.77176442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1802120.3046742918</v>
      </c>
      <c r="D14" s="4">
        <v>1865379.1052313379</v>
      </c>
      <c r="E14" s="4">
        <v>1431610.4285701772</v>
      </c>
      <c r="F14" s="4">
        <v>1905721.1842370012</v>
      </c>
      <c r="G14" s="4">
        <v>2025273.2279127024</v>
      </c>
      <c r="H14" s="1">
        <v>2152358.1111202147</v>
      </c>
      <c r="I14" s="1">
        <v>2271375.0369843612</v>
      </c>
      <c r="J14" s="1">
        <v>2211545.1169846216</v>
      </c>
      <c r="K14" s="1">
        <v>2237274.3236239245</v>
      </c>
      <c r="L14" s="1">
        <v>2041326.8586405746</v>
      </c>
      <c r="M14" s="1">
        <v>2296801.3959761965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7684092.0121231396</v>
      </c>
      <c r="D15" s="4">
        <v>7339587.9999564746</v>
      </c>
      <c r="E15" s="4">
        <v>7492868.9394345665</v>
      </c>
      <c r="F15" s="4">
        <v>8129253.3486244753</v>
      </c>
      <c r="G15" s="4">
        <v>8291159.2829244258</v>
      </c>
      <c r="H15" s="1">
        <v>8690178.796038717</v>
      </c>
      <c r="I15" s="1">
        <v>8800999.3493274618</v>
      </c>
      <c r="J15" s="1">
        <v>9051102.1970440801</v>
      </c>
      <c r="K15" s="1">
        <v>8961273.4705373272</v>
      </c>
      <c r="L15" s="1">
        <v>8618180.0263658073</v>
      </c>
      <c r="M15" s="1">
        <v>8734223.6748794075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30166620.830196388</v>
      </c>
      <c r="D16" s="26">
        <f t="shared" ref="D16:I16" si="4">+D13+D14+D15</f>
        <v>31407038.548615441</v>
      </c>
      <c r="E16" s="26">
        <f t="shared" si="4"/>
        <v>33972348.496504217</v>
      </c>
      <c r="F16" s="26">
        <f t="shared" si="4"/>
        <v>36404080.653692394</v>
      </c>
      <c r="G16" s="26">
        <f t="shared" si="4"/>
        <v>39943208.05056829</v>
      </c>
      <c r="H16" s="26">
        <f t="shared" si="4"/>
        <v>43033125.730798215</v>
      </c>
      <c r="I16" s="26">
        <f t="shared" si="4"/>
        <v>43947023.228746831</v>
      </c>
      <c r="J16" s="26">
        <f t="shared" ref="J16" si="5">+J13+J14+J15</f>
        <v>43875144.716554418</v>
      </c>
      <c r="K16" s="26">
        <f t="shared" ref="K16:L16" si="6">+K13+K14+K15</f>
        <v>40944957.016614392</v>
      </c>
      <c r="L16" s="26">
        <f t="shared" si="6"/>
        <v>38242459.439020306</v>
      </c>
      <c r="M16" s="26">
        <f t="shared" ref="M16" si="7">+M13+M14+M15</f>
        <v>39770597.842620023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9806128.4138610363</v>
      </c>
      <c r="D17" s="1">
        <f t="shared" ref="D17:I17" si="8">D18+D19</f>
        <v>10815261.933889071</v>
      </c>
      <c r="E17" s="1">
        <f t="shared" si="8"/>
        <v>10552207.410305578</v>
      </c>
      <c r="F17" s="1">
        <f t="shared" si="8"/>
        <v>10834142.42609014</v>
      </c>
      <c r="G17" s="1">
        <f t="shared" si="8"/>
        <v>10801809.392670158</v>
      </c>
      <c r="H17" s="1">
        <f t="shared" si="8"/>
        <v>12133467.378223112</v>
      </c>
      <c r="I17" s="1">
        <f t="shared" si="8"/>
        <v>12974443.590643276</v>
      </c>
      <c r="J17" s="1">
        <f t="shared" ref="J17" si="9">J18+J19</f>
        <v>14788820.667601509</v>
      </c>
      <c r="K17" s="1">
        <f t="shared" ref="K17:L17" si="10">K18+K19</f>
        <v>15167335.334131103</v>
      </c>
      <c r="L17" s="1">
        <f t="shared" si="10"/>
        <v>10319933.321093701</v>
      </c>
      <c r="M17" s="1">
        <f t="shared" ref="M17" si="11">M18+M19</f>
        <v>12921035.861919876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8749449.2719866447</v>
      </c>
      <c r="D18" s="4">
        <v>9738968.206808541</v>
      </c>
      <c r="E18" s="4">
        <v>9480942.9664544258</v>
      </c>
      <c r="F18" s="4">
        <v>9775912.6453060787</v>
      </c>
      <c r="G18" s="4">
        <v>9699388.0265759565</v>
      </c>
      <c r="H18" s="1">
        <v>10966921.582502266</v>
      </c>
      <c r="I18" s="1">
        <v>11729691.394453878</v>
      </c>
      <c r="J18" s="1">
        <v>13439250.63016705</v>
      </c>
      <c r="K18" s="1">
        <v>13760150.435584608</v>
      </c>
      <c r="L18" s="1">
        <v>9865315.0967149716</v>
      </c>
      <c r="M18" s="1">
        <v>12343627.836828297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1056679.1418743921</v>
      </c>
      <c r="D19" s="4">
        <v>1076293.7270805303</v>
      </c>
      <c r="E19" s="4">
        <v>1071264.4438511531</v>
      </c>
      <c r="F19" s="4">
        <v>1058229.7807840616</v>
      </c>
      <c r="G19" s="4">
        <v>1102421.3660942018</v>
      </c>
      <c r="H19" s="1">
        <v>1166545.7957208462</v>
      </c>
      <c r="I19" s="1">
        <v>1244752.1961893984</v>
      </c>
      <c r="J19" s="1">
        <v>1349570.037434459</v>
      </c>
      <c r="K19" s="1">
        <v>1407184.8985464943</v>
      </c>
      <c r="L19" s="1">
        <v>454618.22437872936</v>
      </c>
      <c r="M19" s="1">
        <v>577408.02509157883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5460110.6109334026</v>
      </c>
      <c r="D20" s="1">
        <f t="shared" ref="D20:L20" si="12">SUM(D21:D27)</f>
        <v>5901333.2631450072</v>
      </c>
      <c r="E20" s="1">
        <f t="shared" si="12"/>
        <v>5999042.7407248383</v>
      </c>
      <c r="F20" s="1">
        <f t="shared" si="12"/>
        <v>6741028.0496316627</v>
      </c>
      <c r="G20" s="1">
        <f t="shared" si="12"/>
        <v>7736324.2537921164</v>
      </c>
      <c r="H20" s="1">
        <f t="shared" si="12"/>
        <v>8148636.8742051981</v>
      </c>
      <c r="I20" s="1">
        <f t="shared" si="12"/>
        <v>8405528.3828772977</v>
      </c>
      <c r="J20" s="1">
        <f t="shared" si="12"/>
        <v>8901904.5084119458</v>
      </c>
      <c r="K20" s="1">
        <f t="shared" si="12"/>
        <v>9560500.9736009557</v>
      </c>
      <c r="L20" s="1">
        <f t="shared" si="12"/>
        <v>6730498.0337692257</v>
      </c>
      <c r="M20" s="1">
        <f t="shared" ref="M20" si="13">SUM(M21:M27)</f>
        <v>7422711.551401576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512534</v>
      </c>
      <c r="D21" s="4">
        <v>532800</v>
      </c>
      <c r="E21" s="4">
        <v>541617</v>
      </c>
      <c r="F21" s="4">
        <v>607796</v>
      </c>
      <c r="G21" s="4">
        <v>644102.46193102817</v>
      </c>
      <c r="H21" s="1">
        <v>736325.81894737331</v>
      </c>
      <c r="I21" s="1">
        <v>848135.22520428663</v>
      </c>
      <c r="J21" s="1">
        <v>813395.4304519376</v>
      </c>
      <c r="K21" s="1">
        <v>620921.71033956192</v>
      </c>
      <c r="L21" s="1">
        <v>456361.58429535525</v>
      </c>
      <c r="M21" s="1">
        <v>528679.12311695446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2742297.3079728484</v>
      </c>
      <c r="D22" s="4">
        <v>2928953.5678943992</v>
      </c>
      <c r="E22" s="4">
        <v>3059826.6850225949</v>
      </c>
      <c r="F22" s="4">
        <v>3307955.5191010544</v>
      </c>
      <c r="G22" s="4">
        <v>3650627.1087824199</v>
      </c>
      <c r="H22" s="1">
        <v>3998298.9467853964</v>
      </c>
      <c r="I22" s="1">
        <v>4311117.7606819412</v>
      </c>
      <c r="J22" s="1">
        <v>4804702.2567117335</v>
      </c>
      <c r="K22" s="1">
        <v>5226441.5596311493</v>
      </c>
      <c r="L22" s="1">
        <v>3463825.1637573135</v>
      </c>
      <c r="M22" s="1">
        <v>3692297.2915003952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79607.181029464322</v>
      </c>
      <c r="D23" s="4">
        <v>100221.30187018761</v>
      </c>
      <c r="E23" s="4">
        <v>72179.360924992376</v>
      </c>
      <c r="F23" s="4">
        <v>105779.13215964145</v>
      </c>
      <c r="G23" s="4">
        <v>104791.20900397711</v>
      </c>
      <c r="H23" s="1">
        <v>111883.33770026389</v>
      </c>
      <c r="I23" s="1">
        <v>117499.44548155613</v>
      </c>
      <c r="J23" s="1">
        <v>171206.732261308</v>
      </c>
      <c r="K23" s="1">
        <v>187240.80001288216</v>
      </c>
      <c r="L23" s="1">
        <v>163169.51562154858</v>
      </c>
      <c r="M23" s="1">
        <v>180860.84038273492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26359.14173797339</v>
      </c>
      <c r="D24" s="4">
        <v>91856.574423373138</v>
      </c>
      <c r="E24" s="4">
        <v>57896.306700914043</v>
      </c>
      <c r="F24" s="4">
        <v>135083.12856520867</v>
      </c>
      <c r="G24" s="4">
        <v>305182.20173803205</v>
      </c>
      <c r="H24" s="1">
        <v>309022.04495088855</v>
      </c>
      <c r="I24" s="1">
        <v>281575.46546561836</v>
      </c>
      <c r="J24" s="1">
        <v>149756.01135709099</v>
      </c>
      <c r="K24" s="1">
        <v>252492.36745099246</v>
      </c>
      <c r="L24" s="1">
        <v>70651.754330022173</v>
      </c>
      <c r="M24" s="1">
        <v>136847.88661863966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731832.89543147862</v>
      </c>
      <c r="D25" s="4">
        <v>818408.97599098156</v>
      </c>
      <c r="E25" s="4">
        <v>826600.55356920802</v>
      </c>
      <c r="F25" s="4">
        <v>935286.83576578915</v>
      </c>
      <c r="G25" s="4">
        <v>1041550.1535003626</v>
      </c>
      <c r="H25" s="1">
        <v>1142495.4758712118</v>
      </c>
      <c r="I25" s="1">
        <v>1241745.979553534</v>
      </c>
      <c r="J25" s="1">
        <v>1270873.8879772548</v>
      </c>
      <c r="K25" s="1">
        <v>1404089.3701540427</v>
      </c>
      <c r="L25" s="1">
        <v>916261.41699026211</v>
      </c>
      <c r="M25" s="1">
        <v>993430.58469460288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79171.084761638806</v>
      </c>
      <c r="D26" s="4">
        <v>81095.531014058317</v>
      </c>
      <c r="E26" s="4">
        <v>83781.616724738677</v>
      </c>
      <c r="F26" s="4">
        <v>87806.838063439078</v>
      </c>
      <c r="G26" s="4">
        <v>87459.265572971664</v>
      </c>
      <c r="H26" s="1">
        <v>87013.088345085023</v>
      </c>
      <c r="I26" s="1">
        <v>92408.512367258125</v>
      </c>
      <c r="J26" s="1">
        <v>270904.04598103091</v>
      </c>
      <c r="K26" s="1">
        <v>269405.21764481306</v>
      </c>
      <c r="L26" s="1">
        <v>245018.73338914101</v>
      </c>
      <c r="M26" s="1">
        <v>286727.84764058277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1288309</v>
      </c>
      <c r="D27" s="4">
        <v>1347997.3119520075</v>
      </c>
      <c r="E27" s="4">
        <v>1357141.2177823905</v>
      </c>
      <c r="F27" s="4">
        <v>1561320.5959765296</v>
      </c>
      <c r="G27" s="4">
        <v>1902611.8532633241</v>
      </c>
      <c r="H27" s="1">
        <v>1763598.1616049786</v>
      </c>
      <c r="I27" s="1">
        <v>1513045.9941231031</v>
      </c>
      <c r="J27" s="1">
        <v>1421066.1436715904</v>
      </c>
      <c r="K27" s="1">
        <v>1599909.9483675137</v>
      </c>
      <c r="L27" s="1">
        <v>1415209.8653855822</v>
      </c>
      <c r="M27" s="1">
        <v>1603867.9774476676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11597555</v>
      </c>
      <c r="D28" s="4">
        <v>12518415</v>
      </c>
      <c r="E28" s="4">
        <v>14199385.999999998</v>
      </c>
      <c r="F28" s="4">
        <v>15292917.000000002</v>
      </c>
      <c r="G28" s="4">
        <v>16192759.852627747</v>
      </c>
      <c r="H28" s="1">
        <v>17067426.996166356</v>
      </c>
      <c r="I28" s="1">
        <v>17531616.491960652</v>
      </c>
      <c r="J28" s="1">
        <v>17859041.76895716</v>
      </c>
      <c r="K28" s="1">
        <v>18463057.51317526</v>
      </c>
      <c r="L28" s="1">
        <v>19014835.057200305</v>
      </c>
      <c r="M28" s="1">
        <v>20120554.525788866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14108745.317200001</v>
      </c>
      <c r="D29" s="4">
        <v>15198407.914319359</v>
      </c>
      <c r="E29" s="4">
        <v>16768706.972438633</v>
      </c>
      <c r="F29" s="4">
        <v>18800052.585581858</v>
      </c>
      <c r="G29" s="4">
        <v>20708682.832312692</v>
      </c>
      <c r="H29" s="1">
        <v>22726163.905435722</v>
      </c>
      <c r="I29" s="1">
        <v>24079924.973341554</v>
      </c>
      <c r="J29" s="1">
        <v>24982472.864147291</v>
      </c>
      <c r="K29" s="1">
        <v>26788130.356123</v>
      </c>
      <c r="L29" s="1">
        <v>25223901.017800413</v>
      </c>
      <c r="M29" s="1">
        <v>27109483.103508521</v>
      </c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2784350</v>
      </c>
      <c r="D30" s="4">
        <v>2822293.8350137491</v>
      </c>
      <c r="E30" s="4">
        <v>2868898.3437977261</v>
      </c>
      <c r="F30" s="4">
        <v>2955072.5107340999</v>
      </c>
      <c r="G30" s="4">
        <v>3139850.7392981974</v>
      </c>
      <c r="H30" s="1">
        <v>3390515.4041775474</v>
      </c>
      <c r="I30" s="1">
        <v>3693859.5744273262</v>
      </c>
      <c r="J30" s="1">
        <v>3952360.4112594263</v>
      </c>
      <c r="K30" s="1">
        <v>4644283.4849622054</v>
      </c>
      <c r="L30" s="1">
        <v>4368625.0666941907</v>
      </c>
      <c r="M30" s="1">
        <v>4799782.6320071733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5840340</v>
      </c>
      <c r="D31" s="4">
        <v>6412096.1370659964</v>
      </c>
      <c r="E31" s="4">
        <v>7069370.6998198079</v>
      </c>
      <c r="F31" s="4">
        <v>7970096.0974266361</v>
      </c>
      <c r="G31" s="4">
        <v>8793802.8262662832</v>
      </c>
      <c r="H31" s="1">
        <v>9782138.4891476389</v>
      </c>
      <c r="I31" s="1">
        <v>10506843.800345369</v>
      </c>
      <c r="J31" s="1">
        <v>10944899.892878309</v>
      </c>
      <c r="K31" s="1">
        <v>12208670.262634987</v>
      </c>
      <c r="L31" s="1">
        <v>9793204.1291871313</v>
      </c>
      <c r="M31" s="1">
        <v>11081536.061367515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49597229.341994435</v>
      </c>
      <c r="D32" s="26">
        <f t="shared" ref="D32:K32" si="14">D17+D20+D28+D29+D30+D31</f>
        <v>53667808.083433181</v>
      </c>
      <c r="E32" s="26">
        <f t="shared" si="14"/>
        <v>57457612.167086586</v>
      </c>
      <c r="F32" s="26">
        <f t="shared" si="14"/>
        <v>62593308.669464394</v>
      </c>
      <c r="G32" s="26">
        <f t="shared" si="14"/>
        <v>67373229.896967202</v>
      </c>
      <c r="H32" s="26">
        <f t="shared" si="14"/>
        <v>73248349.047355562</v>
      </c>
      <c r="I32" s="26">
        <f t="shared" si="14"/>
        <v>77192216.813595474</v>
      </c>
      <c r="J32" s="26">
        <f t="shared" si="14"/>
        <v>81429500.113255635</v>
      </c>
      <c r="K32" s="26">
        <f t="shared" si="14"/>
        <v>86831977.924627528</v>
      </c>
      <c r="L32" s="26">
        <f t="shared" ref="L32" si="15">L17+L20+L28+L29+L30+L31</f>
        <v>75450996.625744969</v>
      </c>
      <c r="M32" s="26">
        <f t="shared" ref="M32" si="16">M17+M20+M28+M29+M30+M31</f>
        <v>83455103.735993519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51</v>
      </c>
      <c r="C33" s="29">
        <f>C6+C11+C13+C14+C15+C17+C20+C28+C29+C30+C31</f>
        <v>99064369.78754209</v>
      </c>
      <c r="D33" s="29">
        <f t="shared" ref="D33:K33" si="17">D6+D11+D13+D14+D15+D17+D20+D28+D29+D30+D31</f>
        <v>104515083.97816668</v>
      </c>
      <c r="E33" s="29">
        <f t="shared" si="17"/>
        <v>111236426.97310223</v>
      </c>
      <c r="F33" s="29">
        <f t="shared" si="17"/>
        <v>117855077.18883599</v>
      </c>
      <c r="G33" s="29">
        <f t="shared" si="17"/>
        <v>126671470.68433405</v>
      </c>
      <c r="H33" s="29">
        <f t="shared" si="17"/>
        <v>138889360.60314819</v>
      </c>
      <c r="I33" s="29">
        <f t="shared" si="17"/>
        <v>144056388.59936675</v>
      </c>
      <c r="J33" s="29">
        <f t="shared" si="17"/>
        <v>148062883.66943622</v>
      </c>
      <c r="K33" s="29">
        <f t="shared" si="17"/>
        <v>151633256.69647521</v>
      </c>
      <c r="L33" s="29">
        <f t="shared" ref="L33" si="18">L6+L11+L13+L14+L15+L17+L20+L28+L29+L30+L31</f>
        <v>139918028.12581044</v>
      </c>
      <c r="M33" s="29">
        <f t="shared" ref="M33" si="19">M6+M11+M13+M14+M15+M17+M20+M28+M29+M30+M31</f>
        <v>151717007.85050336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4">
        <f>GSVA_const!C34</f>
        <v>16208500</v>
      </c>
      <c r="D34" s="4">
        <f>GSVA_const!D34</f>
        <v>17715500</v>
      </c>
      <c r="E34" s="4">
        <f>GSVA_const!E34</f>
        <v>18788900</v>
      </c>
      <c r="F34" s="4">
        <f>GSVA_const!F34</f>
        <v>19854059.217256572</v>
      </c>
      <c r="G34" s="4">
        <f>GSVA_const!G34</f>
        <v>21220957.640247531</v>
      </c>
      <c r="H34" s="4">
        <f>GSVA_const!H34</f>
        <v>23067764.418124817</v>
      </c>
      <c r="I34" s="4">
        <f>GSVA_const!I34</f>
        <v>24219840.989114854</v>
      </c>
      <c r="J34" s="4">
        <f>GSVA_const!J34</f>
        <v>25536996.402828209</v>
      </c>
      <c r="K34" s="4">
        <f>GSVA_const!K34</f>
        <v>25477606.481420495</v>
      </c>
      <c r="L34" s="3">
        <f>GSVA_const!L34</f>
        <v>21910836.837440073</v>
      </c>
      <c r="M34" s="3">
        <f>GSVA_const!M34</f>
        <v>24525889.44655655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4">
        <f>GSVA_const!C35</f>
        <v>2613400</v>
      </c>
      <c r="D35" s="4">
        <f>GSVA_const!D35</f>
        <v>3259500</v>
      </c>
      <c r="E35" s="4">
        <f>GSVA_const!E35</f>
        <v>3270200</v>
      </c>
      <c r="F35" s="4">
        <f>GSVA_const!F35</f>
        <v>3174990.0757634947</v>
      </c>
      <c r="G35" s="4">
        <f>GSVA_const!G35</f>
        <v>2641088.8358251611</v>
      </c>
      <c r="H35" s="4">
        <f>GSVA_const!H35</f>
        <v>2345050.2609743639</v>
      </c>
      <c r="I35" s="4">
        <f>GSVA_const!I35</f>
        <v>2169728.8669681614</v>
      </c>
      <c r="J35" s="4">
        <f>GSVA_const!J35</f>
        <v>2299979.0453563514</v>
      </c>
      <c r="K35" s="4">
        <f>GSVA_const!K35</f>
        <v>2449050.0232125078</v>
      </c>
      <c r="L35" s="3">
        <f>GSVA_const!L35</f>
        <v>3195422.2916695466</v>
      </c>
      <c r="M35" s="3">
        <f>GSVA_const!M35</f>
        <v>3124002.9470374268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63</v>
      </c>
      <c r="C36" s="26">
        <f>C33+C34-C35</f>
        <v>112659469.78754209</v>
      </c>
      <c r="D36" s="26">
        <f t="shared" ref="D36:L36" si="20">D33+D34-D35</f>
        <v>118971083.97816668</v>
      </c>
      <c r="E36" s="26">
        <f t="shared" si="20"/>
        <v>126755126.97310223</v>
      </c>
      <c r="F36" s="26">
        <f t="shared" si="20"/>
        <v>134534146.33032906</v>
      </c>
      <c r="G36" s="26">
        <f t="shared" si="20"/>
        <v>145251339.48875642</v>
      </c>
      <c r="H36" s="26">
        <f t="shared" si="20"/>
        <v>159612074.76029864</v>
      </c>
      <c r="I36" s="26">
        <f t="shared" si="20"/>
        <v>166106500.72151345</v>
      </c>
      <c r="J36" s="26">
        <f t="shared" si="20"/>
        <v>171299901.02690807</v>
      </c>
      <c r="K36" s="26">
        <f t="shared" si="20"/>
        <v>174661813.15468317</v>
      </c>
      <c r="L36" s="26">
        <f t="shared" si="20"/>
        <v>158633442.67158097</v>
      </c>
      <c r="M36" s="26">
        <f t="shared" ref="M36" si="21">M33+M34-M35</f>
        <v>173118894.35002246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f>GSVA_cur!C37</f>
        <v>1131150</v>
      </c>
      <c r="D37" s="3">
        <f>GSVA_cur!D37</f>
        <v>1143860</v>
      </c>
      <c r="E37" s="3">
        <f>GSVA_cur!E37</f>
        <v>1156560</v>
      </c>
      <c r="F37" s="3">
        <f>GSVA_cur!F37</f>
        <v>1169270</v>
      </c>
      <c r="G37" s="3">
        <f>GSVA_cur!G37</f>
        <v>1181970</v>
      </c>
      <c r="H37" s="3">
        <f>GSVA_cur!H37</f>
        <v>1193930</v>
      </c>
      <c r="I37" s="3">
        <f>GSVA_cur!I37</f>
        <v>1205350</v>
      </c>
      <c r="J37" s="3">
        <f>GSVA_cur!J37</f>
        <v>1216770</v>
      </c>
      <c r="K37" s="3">
        <f>GSVA_cur!K37</f>
        <v>1228190</v>
      </c>
      <c r="L37" s="3">
        <f>GSVA_cur!L37</f>
        <v>1239610</v>
      </c>
      <c r="M37" s="3">
        <f>GSVA_cur!M37</f>
        <v>1250050</v>
      </c>
      <c r="N37" s="6"/>
      <c r="O37" s="6"/>
      <c r="P37" s="6"/>
    </row>
    <row r="38" spans="1:181" ht="15.75" x14ac:dyDescent="0.25">
      <c r="A38" s="30" t="s">
        <v>47</v>
      </c>
      <c r="B38" s="31" t="s">
        <v>64</v>
      </c>
      <c r="C38" s="26">
        <f>C36/C37*1000</f>
        <v>99597.285760104394</v>
      </c>
      <c r="D38" s="26">
        <f t="shared" ref="D38:L38" si="22">D36/D37*1000</f>
        <v>104008.43108262084</v>
      </c>
      <c r="E38" s="26">
        <f t="shared" si="22"/>
        <v>109596.67200413487</v>
      </c>
      <c r="F38" s="26">
        <f t="shared" si="22"/>
        <v>115058.2383284691</v>
      </c>
      <c r="G38" s="26">
        <f t="shared" si="22"/>
        <v>122889.19303261202</v>
      </c>
      <c r="H38" s="26">
        <f t="shared" si="22"/>
        <v>133686.29212792931</v>
      </c>
      <c r="I38" s="26">
        <f t="shared" si="22"/>
        <v>137807.69131083373</v>
      </c>
      <c r="J38" s="26">
        <f t="shared" si="22"/>
        <v>140782.48233183598</v>
      </c>
      <c r="K38" s="26">
        <f t="shared" si="22"/>
        <v>142210.74357769007</v>
      </c>
      <c r="L38" s="26">
        <f t="shared" si="22"/>
        <v>127970.44447171366</v>
      </c>
      <c r="M38" s="26">
        <f t="shared" ref="M38" si="23">M36/M37*1000</f>
        <v>138489.5758969821</v>
      </c>
      <c r="N38" s="8"/>
      <c r="O38" s="8"/>
      <c r="P38" s="8"/>
      <c r="BQ38" s="9"/>
      <c r="BR38" s="9"/>
      <c r="BS38" s="9"/>
      <c r="BT38" s="9"/>
    </row>
    <row r="39" spans="1:181" x14ac:dyDescent="0.25">
      <c r="A39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2024-04-12T07:17:49Z</dcterms:modified>
</cp:coreProperties>
</file>