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28149DE7-F3DE-44B0-AB54-D25631DCE8B4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34" i="12" l="1"/>
  <c r="O34" i="12"/>
  <c r="N35" i="12"/>
  <c r="O35" i="12"/>
  <c r="N34" i="11"/>
  <c r="O34" i="11"/>
  <c r="N35" i="11"/>
  <c r="O35" i="11"/>
  <c r="N37" i="11"/>
  <c r="O37" i="11"/>
  <c r="N37" i="12"/>
  <c r="O37" i="12"/>
  <c r="N37" i="1"/>
  <c r="O37" i="1"/>
  <c r="I2" i="1" l="1"/>
  <c r="I2" i="11"/>
  <c r="I2" i="12"/>
  <c r="I2" i="10"/>
  <c r="N20" i="1" l="1"/>
  <c r="O20" i="1"/>
  <c r="N20" i="11"/>
  <c r="O20" i="11"/>
  <c r="N20" i="12"/>
  <c r="O20" i="12"/>
  <c r="N20" i="10"/>
  <c r="O20" i="10"/>
  <c r="N16" i="1"/>
  <c r="O16" i="1"/>
  <c r="N17" i="1"/>
  <c r="O17" i="1"/>
  <c r="N16" i="11"/>
  <c r="O16" i="11"/>
  <c r="N17" i="11"/>
  <c r="O17" i="11"/>
  <c r="O32" i="11" s="1"/>
  <c r="N16" i="12"/>
  <c r="O16" i="12"/>
  <c r="N17" i="12"/>
  <c r="O17" i="12"/>
  <c r="N16" i="10"/>
  <c r="O16" i="10"/>
  <c r="N17" i="10"/>
  <c r="O17" i="10"/>
  <c r="N12" i="12"/>
  <c r="O12" i="12"/>
  <c r="N6" i="1"/>
  <c r="N12" i="1" s="1"/>
  <c r="O6" i="1"/>
  <c r="N6" i="11"/>
  <c r="N12" i="11" s="1"/>
  <c r="O6" i="11"/>
  <c r="N6" i="12"/>
  <c r="O6" i="12"/>
  <c r="N6" i="10"/>
  <c r="O6" i="10"/>
  <c r="N32" i="1" l="1"/>
  <c r="N32" i="11"/>
  <c r="O33" i="12"/>
  <c r="N33" i="12"/>
  <c r="O32" i="12"/>
  <c r="N32" i="12"/>
  <c r="O33" i="11"/>
  <c r="N33" i="11"/>
  <c r="O12" i="11"/>
  <c r="O32" i="1"/>
  <c r="O33" i="1"/>
  <c r="N33" i="1"/>
  <c r="O36" i="1"/>
  <c r="O12" i="1"/>
  <c r="N36" i="1"/>
  <c r="N32" i="10"/>
  <c r="O32" i="10"/>
  <c r="N12" i="10"/>
  <c r="O33" i="10"/>
  <c r="N33" i="10"/>
  <c r="O12" i="10"/>
  <c r="O36" i="12" l="1"/>
  <c r="N36" i="12"/>
  <c r="N38" i="12" s="1"/>
  <c r="N36" i="11"/>
  <c r="O36" i="11"/>
  <c r="O38" i="1"/>
  <c r="N38" i="1"/>
  <c r="N36" i="10"/>
  <c r="O36" i="10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D20" i="11"/>
  <c r="E20" i="11"/>
  <c r="F20" i="11"/>
  <c r="G20" i="11"/>
  <c r="H20" i="11"/>
  <c r="I20" i="11"/>
  <c r="J20" i="11"/>
  <c r="K20" i="11"/>
  <c r="L20" i="11"/>
  <c r="M20" i="11"/>
  <c r="D17" i="11"/>
  <c r="E17" i="11"/>
  <c r="E32" i="11" s="1"/>
  <c r="F17" i="11"/>
  <c r="G17" i="11"/>
  <c r="H17" i="11"/>
  <c r="I17" i="11"/>
  <c r="J17" i="11"/>
  <c r="K17" i="11"/>
  <c r="L17" i="11"/>
  <c r="M17" i="11"/>
  <c r="D16" i="11"/>
  <c r="E16" i="11"/>
  <c r="F16" i="11"/>
  <c r="G16" i="11"/>
  <c r="H16" i="11"/>
  <c r="I16" i="11"/>
  <c r="J16" i="11"/>
  <c r="K16" i="11"/>
  <c r="L16" i="11"/>
  <c r="M16" i="11"/>
  <c r="D6" i="11"/>
  <c r="D12" i="11" s="1"/>
  <c r="E6" i="11"/>
  <c r="E12" i="11" s="1"/>
  <c r="F6" i="11"/>
  <c r="F12" i="11" s="1"/>
  <c r="G6" i="11"/>
  <c r="H6" i="11"/>
  <c r="H12" i="11" s="1"/>
  <c r="I6" i="11"/>
  <c r="I12" i="11" s="1"/>
  <c r="J6" i="11"/>
  <c r="J12" i="11" s="1"/>
  <c r="K6" i="11"/>
  <c r="L6" i="11"/>
  <c r="M6" i="11"/>
  <c r="J32" i="11" l="1"/>
  <c r="F32" i="11"/>
  <c r="M32" i="11"/>
  <c r="D32" i="11"/>
  <c r="L32" i="11"/>
  <c r="K32" i="11"/>
  <c r="I32" i="11"/>
  <c r="H32" i="11"/>
  <c r="G32" i="11"/>
  <c r="O38" i="12"/>
  <c r="O38" i="11"/>
  <c r="N38" i="11"/>
  <c r="L12" i="11"/>
  <c r="M12" i="11"/>
  <c r="K12" i="11"/>
  <c r="N38" i="10"/>
  <c r="O38" i="10"/>
  <c r="G12" i="11"/>
  <c r="M33" i="11"/>
  <c r="L33" i="11"/>
  <c r="K33" i="11"/>
  <c r="J33" i="11"/>
  <c r="J36" i="11" s="1"/>
  <c r="J38" i="11" s="1"/>
  <c r="I33" i="11"/>
  <c r="I36" i="11" s="1"/>
  <c r="I38" i="11" s="1"/>
  <c r="H33" i="11"/>
  <c r="H36" i="11" s="1"/>
  <c r="H38" i="11" s="1"/>
  <c r="G33" i="11"/>
  <c r="F33" i="11"/>
  <c r="F36" i="11" s="1"/>
  <c r="F38" i="11" s="1"/>
  <c r="E33" i="11"/>
  <c r="E36" i="11" s="1"/>
  <c r="E38" i="11" s="1"/>
  <c r="D33" i="11"/>
  <c r="D36" i="11" s="1"/>
  <c r="D38" i="11" s="1"/>
  <c r="M6" i="1"/>
  <c r="M16" i="1"/>
  <c r="M17" i="1"/>
  <c r="M20" i="1"/>
  <c r="M37" i="1"/>
  <c r="M6" i="12"/>
  <c r="M16" i="12"/>
  <c r="M17" i="12"/>
  <c r="M20" i="12"/>
  <c r="M34" i="12"/>
  <c r="M35" i="12"/>
  <c r="M37" i="12"/>
  <c r="M6" i="10"/>
  <c r="M16" i="10"/>
  <c r="M17" i="10"/>
  <c r="M20" i="10"/>
  <c r="K36" i="11" l="1"/>
  <c r="K38" i="11" s="1"/>
  <c r="L36" i="11"/>
  <c r="L38" i="11" s="1"/>
  <c r="M36" i="11"/>
  <c r="M38" i="11" s="1"/>
  <c r="M12" i="1"/>
  <c r="M12" i="10"/>
  <c r="M32" i="12"/>
  <c r="G36" i="11"/>
  <c r="M12" i="12"/>
  <c r="M32" i="1"/>
  <c r="M33" i="1"/>
  <c r="M32" i="10"/>
  <c r="M33" i="10"/>
  <c r="M33" i="12"/>
  <c r="M36" i="1" l="1"/>
  <c r="M36" i="10"/>
  <c r="M38" i="10" s="1"/>
  <c r="G38" i="11"/>
  <c r="M36" i="12"/>
  <c r="L37" i="12"/>
  <c r="C16" i="11"/>
  <c r="L37" i="1"/>
  <c r="C16" i="1"/>
  <c r="D16" i="1"/>
  <c r="E16" i="1"/>
  <c r="F16" i="1"/>
  <c r="G16" i="1"/>
  <c r="H16" i="1"/>
  <c r="I16" i="1"/>
  <c r="J16" i="1"/>
  <c r="K16" i="1"/>
  <c r="L16" i="1"/>
  <c r="M38" i="1" l="1"/>
  <c r="M38" i="12"/>
  <c r="L20" i="1"/>
  <c r="L20" i="12"/>
  <c r="L20" i="10"/>
  <c r="L17" i="1"/>
  <c r="L16" i="12"/>
  <c r="L17" i="12"/>
  <c r="L16" i="10"/>
  <c r="L17" i="10"/>
  <c r="L6" i="1"/>
  <c r="L6" i="12"/>
  <c r="L6" i="10"/>
  <c r="L12" i="12" l="1"/>
  <c r="L12" i="1"/>
  <c r="L32" i="12"/>
  <c r="L33" i="1"/>
  <c r="L33" i="12"/>
  <c r="L32" i="1"/>
  <c r="L32" i="10"/>
  <c r="L12" i="10"/>
  <c r="L33" i="10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7" i="12"/>
  <c r="E37" i="12"/>
  <c r="F37" i="12"/>
  <c r="G37" i="12"/>
  <c r="H37" i="12"/>
  <c r="I37" i="12"/>
  <c r="J37" i="12"/>
  <c r="K37" i="12"/>
  <c r="K20" i="12"/>
  <c r="K16" i="12"/>
  <c r="K17" i="12"/>
  <c r="K6" i="12"/>
  <c r="D37" i="1"/>
  <c r="E37" i="1"/>
  <c r="F37" i="1"/>
  <c r="G37" i="1"/>
  <c r="H37" i="1"/>
  <c r="I37" i="1"/>
  <c r="J37" i="1"/>
  <c r="K37" i="1"/>
  <c r="K20" i="1"/>
  <c r="K17" i="1"/>
  <c r="K6" i="1"/>
  <c r="K16" i="10"/>
  <c r="K20" i="10"/>
  <c r="D17" i="10"/>
  <c r="E17" i="10"/>
  <c r="F17" i="10"/>
  <c r="G17" i="10"/>
  <c r="H17" i="10"/>
  <c r="I17" i="10"/>
  <c r="J17" i="10"/>
  <c r="K17" i="10"/>
  <c r="K6" i="10"/>
  <c r="C37" i="12"/>
  <c r="C34" i="12"/>
  <c r="C35" i="12"/>
  <c r="L34" i="12"/>
  <c r="L35" i="12"/>
  <c r="J20" i="12"/>
  <c r="J16" i="12"/>
  <c r="J17" i="12"/>
  <c r="J6" i="12"/>
  <c r="C37" i="1"/>
  <c r="J20" i="1"/>
  <c r="J17" i="1"/>
  <c r="J6" i="1"/>
  <c r="J32" i="1" l="1"/>
  <c r="K12" i="1"/>
  <c r="L36" i="1"/>
  <c r="K32" i="10"/>
  <c r="K12" i="10"/>
  <c r="J32" i="12"/>
  <c r="K32" i="12"/>
  <c r="J33" i="12"/>
  <c r="J36" i="12" s="1"/>
  <c r="K33" i="12"/>
  <c r="L36" i="12"/>
  <c r="K32" i="1"/>
  <c r="J33" i="1"/>
  <c r="J36" i="1" s="1"/>
  <c r="J38" i="1" s="1"/>
  <c r="K33" i="1"/>
  <c r="L36" i="10"/>
  <c r="K12" i="12"/>
  <c r="J12" i="1"/>
  <c r="K33" i="10"/>
  <c r="J12" i="12"/>
  <c r="J20" i="10"/>
  <c r="J32" i="10" s="1"/>
  <c r="D16" i="10"/>
  <c r="E16" i="10"/>
  <c r="F16" i="10"/>
  <c r="G16" i="10"/>
  <c r="H16" i="10"/>
  <c r="I16" i="10"/>
  <c r="J16" i="10"/>
  <c r="J6" i="10"/>
  <c r="J38" i="12" l="1"/>
  <c r="L38" i="1"/>
  <c r="K36" i="12"/>
  <c r="K36" i="1"/>
  <c r="K36" i="10"/>
  <c r="L38" i="12"/>
  <c r="L38" i="10"/>
  <c r="J12" i="10"/>
  <c r="J33" i="10"/>
  <c r="J36" i="10" s="1"/>
  <c r="K38" i="10"/>
  <c r="K38" i="12" l="1"/>
  <c r="K38" i="1"/>
  <c r="J38" i="10"/>
  <c r="D20" i="12"/>
  <c r="E20" i="12"/>
  <c r="F20" i="12"/>
  <c r="G20" i="12"/>
  <c r="H20" i="12"/>
  <c r="I20" i="12"/>
  <c r="C35" i="11" l="1"/>
  <c r="C34" i="11"/>
  <c r="C20" i="12" l="1"/>
  <c r="I17" i="12"/>
  <c r="I32" i="12" s="1"/>
  <c r="H17" i="12"/>
  <c r="H32" i="12" s="1"/>
  <c r="G17" i="12"/>
  <c r="G32" i="12" s="1"/>
  <c r="F17" i="12"/>
  <c r="F32" i="12" s="1"/>
  <c r="E17" i="12"/>
  <c r="E32" i="12" s="1"/>
  <c r="D17" i="12"/>
  <c r="D32" i="12" s="1"/>
  <c r="C17" i="12"/>
  <c r="I16" i="12"/>
  <c r="H16" i="12"/>
  <c r="G16" i="12"/>
  <c r="F16" i="12"/>
  <c r="E16" i="12"/>
  <c r="D16" i="12"/>
  <c r="C16" i="12"/>
  <c r="I6" i="12"/>
  <c r="I33" i="12" s="1"/>
  <c r="I36" i="12" s="1"/>
  <c r="I38" i="12" s="1"/>
  <c r="H6" i="12"/>
  <c r="H33" i="12" s="1"/>
  <c r="H36" i="12" s="1"/>
  <c r="H38" i="12" s="1"/>
  <c r="G6" i="12"/>
  <c r="G33" i="12" s="1"/>
  <c r="G36" i="12" s="1"/>
  <c r="G38" i="12" s="1"/>
  <c r="F6" i="12"/>
  <c r="F33" i="12" s="1"/>
  <c r="F36" i="12" s="1"/>
  <c r="F38" i="12" s="1"/>
  <c r="E6" i="12"/>
  <c r="E33" i="12" s="1"/>
  <c r="E36" i="12" s="1"/>
  <c r="E38" i="12" s="1"/>
  <c r="D6" i="12"/>
  <c r="D33" i="12" s="1"/>
  <c r="D36" i="12" s="1"/>
  <c r="D38" i="12" s="1"/>
  <c r="C6" i="12"/>
  <c r="C32" i="12" l="1"/>
  <c r="C33" i="12"/>
  <c r="C36" i="12" s="1"/>
  <c r="C38" i="12" s="1"/>
  <c r="I12" i="12"/>
  <c r="C12" i="12"/>
  <c r="D12" i="12"/>
  <c r="E12" i="12"/>
  <c r="F12" i="12"/>
  <c r="G12" i="12"/>
  <c r="H12" i="12"/>
  <c r="I20" i="1" l="1"/>
  <c r="I20" i="10"/>
  <c r="I32" i="10" s="1"/>
  <c r="I17" i="1"/>
  <c r="I32" i="1" s="1"/>
  <c r="I6" i="10"/>
  <c r="I12" i="10" l="1"/>
  <c r="I33" i="10"/>
  <c r="I36" i="10" s="1"/>
  <c r="I6" i="1"/>
  <c r="I33" i="1" s="1"/>
  <c r="I36" i="1" s="1"/>
  <c r="I38" i="1" s="1"/>
  <c r="H6" i="10"/>
  <c r="H20" i="10"/>
  <c r="H32" i="10" s="1"/>
  <c r="H33" i="10" l="1"/>
  <c r="H36" i="10" s="1"/>
  <c r="I38" i="10"/>
  <c r="I12" i="1"/>
  <c r="H12" i="10"/>
  <c r="H38" i="10" l="1"/>
  <c r="C20" i="10"/>
  <c r="G20" i="1" l="1"/>
  <c r="H20" i="1"/>
  <c r="G20" i="10"/>
  <c r="G32" i="10" s="1"/>
  <c r="G17" i="1"/>
  <c r="H17" i="1"/>
  <c r="G6" i="1"/>
  <c r="H6" i="1"/>
  <c r="G6" i="10"/>
  <c r="H32" i="1" l="1"/>
  <c r="G32" i="1"/>
  <c r="G33" i="10"/>
  <c r="G36" i="10" s="1"/>
  <c r="H33" i="1"/>
  <c r="H36" i="1" s="1"/>
  <c r="H38" i="1" s="1"/>
  <c r="G33" i="1"/>
  <c r="G36" i="1" s="1"/>
  <c r="G38" i="1" s="1"/>
  <c r="G12" i="1"/>
  <c r="H12" i="1"/>
  <c r="G12" i="10"/>
  <c r="G38" i="10" l="1"/>
  <c r="C37" i="11" l="1"/>
  <c r="C20" i="11" l="1"/>
  <c r="C17" i="11"/>
  <c r="C32" i="11" s="1"/>
  <c r="C6" i="11"/>
  <c r="F20" i="1"/>
  <c r="E20" i="1"/>
  <c r="D20" i="1"/>
  <c r="C20" i="1"/>
  <c r="F17" i="1"/>
  <c r="E17" i="1"/>
  <c r="E32" i="1" s="1"/>
  <c r="D17" i="1"/>
  <c r="D32" i="1" s="1"/>
  <c r="C17" i="1"/>
  <c r="F6" i="1"/>
  <c r="E6" i="1"/>
  <c r="D6" i="1"/>
  <c r="C6" i="1"/>
  <c r="F20" i="10"/>
  <c r="F32" i="10" s="1"/>
  <c r="F6" i="10"/>
  <c r="E20" i="10"/>
  <c r="E32" i="10" s="1"/>
  <c r="D20" i="10"/>
  <c r="D32" i="10" s="1"/>
  <c r="C17" i="10"/>
  <c r="C16" i="10"/>
  <c r="E6" i="10"/>
  <c r="D6" i="10"/>
  <c r="C6" i="10"/>
  <c r="C33" i="11" l="1"/>
  <c r="C36" i="11" s="1"/>
  <c r="F32" i="1"/>
  <c r="E33" i="1"/>
  <c r="E36" i="1" s="1"/>
  <c r="E38" i="1" s="1"/>
  <c r="D33" i="1"/>
  <c r="D36" i="1" s="1"/>
  <c r="D38" i="1" s="1"/>
  <c r="F33" i="1"/>
  <c r="F36" i="1" s="1"/>
  <c r="F38" i="1" s="1"/>
  <c r="F33" i="10"/>
  <c r="F36" i="10" s="1"/>
  <c r="D33" i="10"/>
  <c r="D36" i="10" s="1"/>
  <c r="E33" i="10"/>
  <c r="E36" i="10" s="1"/>
  <c r="E38" i="10" s="1"/>
  <c r="F12" i="10"/>
  <c r="D12" i="10"/>
  <c r="E12" i="10"/>
  <c r="C32" i="1"/>
  <c r="C33" i="1"/>
  <c r="C12" i="10"/>
  <c r="C12" i="11"/>
  <c r="D12" i="1"/>
  <c r="C12" i="1"/>
  <c r="E12" i="1"/>
  <c r="F12" i="1"/>
  <c r="C33" i="10"/>
  <c r="C32" i="10"/>
  <c r="D38" i="10" l="1"/>
  <c r="F38" i="10"/>
  <c r="C36" i="1"/>
  <c r="C36" i="10"/>
  <c r="C38" i="1" l="1"/>
  <c r="C38" i="10"/>
  <c r="C38" i="11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<sst xmlns="http://schemas.openxmlformats.org/spreadsheetml/2006/main" count="280" uniqueCount="76">
  <si>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</si>
  <si>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</si>
  <si>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</si>
  <si>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</si>
  <si>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</si>
  <si>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</si>
  <si>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</si>
  <si>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</si>
  <si>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</si>
  <si>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</si>
  <si>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</si>
  <si>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</si>
  <si>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</si>
  <si>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</si>
  <si>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</si>
  <si>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</si>
  <si>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</si>
  <si>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</si>
  <si>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</si>
  <si>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</si>
  <si>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</si>
  <si>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</si>
  <si>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</si>
  <si>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</si>
  <si>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</si>
  <si>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</si>
  <si>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</si>
  <si>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</si>
  <si>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</si>
  <si>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</si>
  <si>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</si>
  <si>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</si>
  <si>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</si>
  <si>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</si>
  <si>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</si>
  <si>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</si>
  <si>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</si>
  <si>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</si>
  <si>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</si>
  <si>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</si>
  <si>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</si>
  <si>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</si>
  <si>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</si>
  <si>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</si>
  <si>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</si>
  <si>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</si>
  <si>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</si>
  <si>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</si>
  <si>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</si>
  <si>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</si>
  <si>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</si>
  <si>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</si>
  <si>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</si>
  <si>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</si>
  <si>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</si>
  <si>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</si>
  <si>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</si>
  <si>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</si>
  <si>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</si>
  <si>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</si>
  <si>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</si>
  <si>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</si>
  <si>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</si>
  <si>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</si>
  <si>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</si>
  <si>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</si>
  <si>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Maharashtra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</si>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</sst>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Protection="1">
      <protection locked="0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1" fontId="7" fillId="0" borderId="4" xfId="0" applyNumberFormat="1" applyFont="1" applyFill="1" applyBorder="1" applyProtection="1"/>
    <xf numFmtId="0" fontId="7" fillId="0" borderId="3" xfId="0" applyFont="1" applyFill="1" applyBorder="1" applyProtection="1"/>
    <xf numFmtId="0" fontId="7" fillId="3" borderId="0" xfId="0" applyFont="1" applyFill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A39"/>
  <sheetViews>
    <sheetView tabSelected="1" zoomScale="62" zoomScaleNormal="62" zoomScaleSheetLayoutView="100" workbookViewId="0">
      <pane xSplit="2" ySplit="5" topLeftCell="C6" activePane="bottomRight" state="frozen"/>
      <selection activeCell="C1" sqref="C1:O1048576"/>
      <selection pane="topRight" activeCell="C1" sqref="C1:O1048576"/>
      <selection pane="bottomLeft" activeCell="C1" sqref="C1:O1048576"/>
      <selection pane="bottomRight" activeCell="AC16" sqref="AC16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3.28515625" style="2" customWidth="1"/>
    <col min="6" max="7" width="13.28515625" style="7" customWidth="1"/>
    <col min="8" max="15" width="13.28515625" style="6" customWidth="1"/>
    <col min="16" max="18" width="11.42578125" style="7" customWidth="1"/>
    <col min="19" max="46" width="9.140625" style="7" customWidth="1"/>
    <col min="47" max="47" width="12.42578125" style="7" customWidth="1"/>
    <col min="48" max="69" width="9.140625" style="7" customWidth="1"/>
    <col min="70" max="70" width="12.140625" style="7" customWidth="1"/>
    <col min="71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7" customWidth="1"/>
    <col min="99" max="103" width="9.140625" style="7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21" width="9.140625" style="6" hidden="1" customWidth="1"/>
    <col min="122" max="122" width="9.140625" style="6" customWidth="1"/>
    <col min="123" max="152" width="9.140625" style="7" customWidth="1"/>
    <col min="153" max="153" width="9.140625" style="7" hidden="1" customWidth="1"/>
    <col min="154" max="161" width="9.140625" style="7" customWidth="1"/>
    <col min="162" max="162" width="9.140625" style="7" hidden="1" customWidth="1"/>
    <col min="163" max="167" width="9.140625" style="7" customWidth="1"/>
    <col min="168" max="168" width="9.140625" style="7" hidden="1" customWidth="1"/>
    <col min="169" max="178" width="9.140625" style="7" customWidth="1"/>
    <col min="179" max="182" width="8.85546875" style="7"/>
    <col min="183" max="183" width="12.7109375" style="7" bestFit="1" customWidth="1"/>
    <col min="184" max="16384" width="8.85546875" style="2"/>
  </cols>
  <sheetData>
    <row r="1" spans="1:183" ht="18.75" x14ac:dyDescent="0.3">
      <c r="A1" s="2" t="s">
        <v>53</v>
      </c>
      <c r="B1" s="24" t="s">
        <v>66</v>
      </c>
    </row>
    <row r="2" spans="1:183" ht="15.75" x14ac:dyDescent="0.25">
      <c r="A2" s="12" t="s">
        <v>48</v>
      </c>
      <c r="I2" s="6" t="str">
        <f>[1]GSVA_cur!$I$3</f>
        <v>As on 01.08.2024</v>
      </c>
    </row>
    <row r="3" spans="1:183" ht="15.75" x14ac:dyDescent="0.25">
      <c r="A3" s="12"/>
    </row>
    <row r="4" spans="1:183" ht="15.75" x14ac:dyDescent="0.25">
      <c r="A4" s="12"/>
      <c r="E4" s="11"/>
      <c r="F4" s="11" t="s">
        <v>57</v>
      </c>
      <c r="G4" s="11"/>
    </row>
    <row r="5" spans="1:183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3" t="s">
        <v>67</v>
      </c>
      <c r="I5" s="23" t="s">
        <v>68</v>
      </c>
      <c r="J5" s="23" t="s">
        <v>69</v>
      </c>
      <c r="K5" s="23" t="s">
        <v>70</v>
      </c>
      <c r="L5" s="23" t="s">
        <v>71</v>
      </c>
      <c r="M5" s="26" t="s">
        <v>72</v>
      </c>
      <c r="N5" s="26" t="s">
        <v>73</v>
      </c>
      <c r="O5" s="26" t="s">
        <v>74</v>
      </c>
    </row>
    <row r="6" spans="1:183" s="34" customFormat="1" ht="15.75" x14ac:dyDescent="0.25">
      <c r="A6" s="28" t="s">
        <v>26</v>
      </c>
      <c r="B6" s="29" t="s">
        <v>2</v>
      </c>
      <c r="C6" s="30">
        <f>SUM(C7:C10)</f>
        <v>15002672.559351498</v>
      </c>
      <c r="D6" s="30">
        <f t="shared" ref="D6:E6" si="0">SUM(D7:D10)</f>
        <v>16291679.627710406</v>
      </c>
      <c r="E6" s="30">
        <f t="shared" si="0"/>
        <v>19231757.443798628</v>
      </c>
      <c r="F6" s="30">
        <f t="shared" ref="F6:L6" si="1">SUM(F7:F10)</f>
        <v>17727490.87741613</v>
      </c>
      <c r="G6" s="30">
        <f t="shared" si="1"/>
        <v>18085314.768265795</v>
      </c>
      <c r="H6" s="30">
        <f t="shared" si="1"/>
        <v>23575992.390457112</v>
      </c>
      <c r="I6" s="30">
        <f t="shared" si="1"/>
        <v>23351792.92581759</v>
      </c>
      <c r="J6" s="30">
        <f t="shared" si="1"/>
        <v>23003954.377081331</v>
      </c>
      <c r="K6" s="30">
        <f t="shared" si="1"/>
        <v>27550188.747938409</v>
      </c>
      <c r="L6" s="30">
        <f t="shared" si="1"/>
        <v>30572828.219235472</v>
      </c>
      <c r="M6" s="30">
        <f t="shared" ref="M6:O6" si="2">SUM(M7:M10)</f>
        <v>36348984.240100831</v>
      </c>
      <c r="N6" s="30">
        <f t="shared" si="2"/>
        <v>38022725.24565544</v>
      </c>
      <c r="O6" s="30">
        <f t="shared" si="2"/>
        <v>39453670.617355697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2"/>
      <c r="FY6" s="32"/>
      <c r="FZ6" s="32"/>
      <c r="GA6" s="33"/>
    </row>
    <row r="7" spans="1:183" ht="15.75" x14ac:dyDescent="0.25">
      <c r="A7" s="18">
        <v>1.1000000000000001</v>
      </c>
      <c r="B7" s="19" t="s">
        <v>59</v>
      </c>
      <c r="C7" s="4">
        <v>10192974.85148599</v>
      </c>
      <c r="D7" s="4">
        <v>10829457.587922325</v>
      </c>
      <c r="E7" s="4">
        <v>13677579.63607434</v>
      </c>
      <c r="F7" s="4">
        <v>11514122.190194927</v>
      </c>
      <c r="G7" s="4">
        <v>11480343.701135132</v>
      </c>
      <c r="H7" s="1">
        <v>15382358.341536693</v>
      </c>
      <c r="I7" s="1">
        <v>14123135.22860253</v>
      </c>
      <c r="J7" s="1">
        <v>13091131.664627744</v>
      </c>
      <c r="K7" s="1">
        <v>16402758.222148292</v>
      </c>
      <c r="L7" s="1">
        <v>18175144.936117891</v>
      </c>
      <c r="M7" s="1">
        <v>22577140.152171548</v>
      </c>
      <c r="N7" s="1">
        <v>22834709.200709093</v>
      </c>
      <c r="O7" s="1">
        <v>22714815.968372472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6"/>
      <c r="FY7" s="6"/>
      <c r="FZ7" s="6"/>
    </row>
    <row r="8" spans="1:183" ht="15.75" x14ac:dyDescent="0.25">
      <c r="A8" s="18">
        <v>1.2</v>
      </c>
      <c r="B8" s="19" t="s">
        <v>60</v>
      </c>
      <c r="C8" s="4">
        <v>2855741.2889553881</v>
      </c>
      <c r="D8" s="4">
        <v>3282569.2563454984</v>
      </c>
      <c r="E8" s="4">
        <v>3517140.2242953498</v>
      </c>
      <c r="F8" s="4">
        <v>3991653.5046282648</v>
      </c>
      <c r="G8" s="4">
        <v>4412019.4782700902</v>
      </c>
      <c r="H8" s="1">
        <v>5138305.5717450958</v>
      </c>
      <c r="I8" s="1">
        <v>5774414.1813954981</v>
      </c>
      <c r="J8" s="1">
        <v>6025140.9943948127</v>
      </c>
      <c r="K8" s="1">
        <v>6545813.1430265103</v>
      </c>
      <c r="L8" s="1">
        <v>7697973.1753503541</v>
      </c>
      <c r="M8" s="1">
        <v>8276498.3577180421</v>
      </c>
      <c r="N8" s="1">
        <v>8948320.7996529154</v>
      </c>
      <c r="O8" s="1">
        <v>9558629.9613025729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6"/>
      <c r="FY8" s="6"/>
      <c r="FZ8" s="6"/>
    </row>
    <row r="9" spans="1:183" ht="15.75" x14ac:dyDescent="0.25">
      <c r="A9" s="18">
        <v>1.3</v>
      </c>
      <c r="B9" s="19" t="s">
        <v>61</v>
      </c>
      <c r="C9" s="4">
        <v>1660081.262715406</v>
      </c>
      <c r="D9" s="4">
        <v>1828019.2133667227</v>
      </c>
      <c r="E9" s="4">
        <v>1651838.9978996273</v>
      </c>
      <c r="F9" s="4">
        <v>1746573.9014696956</v>
      </c>
      <c r="G9" s="4">
        <v>1720059.7303655327</v>
      </c>
      <c r="H9" s="1">
        <v>2427882.8156497632</v>
      </c>
      <c r="I9" s="1">
        <v>2826410.8110591616</v>
      </c>
      <c r="J9" s="1">
        <v>3344819.830175377</v>
      </c>
      <c r="K9" s="1">
        <v>4005211.1792701073</v>
      </c>
      <c r="L9" s="1">
        <v>4069673.3926821412</v>
      </c>
      <c r="M9" s="1">
        <v>4797936.491840058</v>
      </c>
      <c r="N9" s="1">
        <v>5456839.0551774725</v>
      </c>
      <c r="O9" s="1">
        <v>6305937.9131985763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6"/>
      <c r="FY9" s="6"/>
      <c r="FZ9" s="6"/>
    </row>
    <row r="10" spans="1:183" ht="15.75" x14ac:dyDescent="0.25">
      <c r="A10" s="18">
        <v>1.4</v>
      </c>
      <c r="B10" s="19" t="s">
        <v>62</v>
      </c>
      <c r="C10" s="4">
        <v>293875.15619471355</v>
      </c>
      <c r="D10" s="4">
        <v>351633.57007585943</v>
      </c>
      <c r="E10" s="4">
        <v>385198.58552930877</v>
      </c>
      <c r="F10" s="4">
        <v>475141.28112324397</v>
      </c>
      <c r="G10" s="4">
        <v>472891.85849503626</v>
      </c>
      <c r="H10" s="1">
        <v>627445.66152555752</v>
      </c>
      <c r="I10" s="1">
        <v>627832.70476039988</v>
      </c>
      <c r="J10" s="1">
        <v>542861.88788340008</v>
      </c>
      <c r="K10" s="1">
        <v>596406.20349350013</v>
      </c>
      <c r="L10" s="1">
        <v>630036.71508508711</v>
      </c>
      <c r="M10" s="1">
        <v>697409.2383711806</v>
      </c>
      <c r="N10" s="1">
        <v>782856.19011596043</v>
      </c>
      <c r="O10" s="1">
        <v>874286.77448207652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6"/>
      <c r="FY10" s="6"/>
      <c r="FZ10" s="6"/>
    </row>
    <row r="11" spans="1:183" ht="15.75" x14ac:dyDescent="0.25">
      <c r="A11" s="20" t="s">
        <v>31</v>
      </c>
      <c r="B11" s="19" t="s">
        <v>3</v>
      </c>
      <c r="C11" s="4">
        <v>5649313.0559997596</v>
      </c>
      <c r="D11" s="4">
        <v>5892114.2411457971</v>
      </c>
      <c r="E11" s="4">
        <v>4823151.4808852198</v>
      </c>
      <c r="F11" s="4">
        <v>5349650.2543297149</v>
      </c>
      <c r="G11" s="4">
        <v>5961477.0794210285</v>
      </c>
      <c r="H11" s="1">
        <v>6024692.3058976801</v>
      </c>
      <c r="I11" s="1">
        <v>6176311.5097296285</v>
      </c>
      <c r="J11" s="1">
        <v>6534388</v>
      </c>
      <c r="K11" s="1">
        <v>6244351.588700261</v>
      </c>
      <c r="L11" s="1">
        <v>5852007.7369583696</v>
      </c>
      <c r="M11" s="1">
        <v>6278822.5173384892</v>
      </c>
      <c r="N11" s="1">
        <v>5825494.8452793527</v>
      </c>
      <c r="O11" s="1">
        <v>6266301.3013848038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6"/>
      <c r="FY11" s="6"/>
      <c r="FZ11" s="6"/>
    </row>
    <row r="12" spans="1:183" s="27" customFormat="1" ht="15.75" x14ac:dyDescent="0.25">
      <c r="A12" s="35"/>
      <c r="B12" s="36" t="s">
        <v>28</v>
      </c>
      <c r="C12" s="37">
        <f>C6+C11</f>
        <v>20651985.61535126</v>
      </c>
      <c r="D12" s="37">
        <f t="shared" ref="D12:L12" si="3">D6+D11</f>
        <v>22183793.868856203</v>
      </c>
      <c r="E12" s="37">
        <f t="shared" si="3"/>
        <v>24054908.924683847</v>
      </c>
      <c r="F12" s="37">
        <f t="shared" si="3"/>
        <v>23077141.131745845</v>
      </c>
      <c r="G12" s="37">
        <f t="shared" si="3"/>
        <v>24046791.847686823</v>
      </c>
      <c r="H12" s="37">
        <f t="shared" si="3"/>
        <v>29600684.696354792</v>
      </c>
      <c r="I12" s="37">
        <f t="shared" si="3"/>
        <v>29528104.435547218</v>
      </c>
      <c r="J12" s="37">
        <f t="shared" si="3"/>
        <v>29538342.377081331</v>
      </c>
      <c r="K12" s="37">
        <f t="shared" si="3"/>
        <v>33794540.336638674</v>
      </c>
      <c r="L12" s="37">
        <f t="shared" si="3"/>
        <v>36424835.956193842</v>
      </c>
      <c r="M12" s="37">
        <f t="shared" ref="M12:O12" si="4">M6+M11</f>
        <v>42627806.757439323</v>
      </c>
      <c r="N12" s="37">
        <f t="shared" si="4"/>
        <v>43848220.090934791</v>
      </c>
      <c r="O12" s="37">
        <f t="shared" si="4"/>
        <v>45719971.918740503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2"/>
      <c r="FY12" s="32"/>
      <c r="FZ12" s="32"/>
      <c r="GA12" s="33"/>
    </row>
    <row r="13" spans="1:183" s="17" customFormat="1" ht="15.75" x14ac:dyDescent="0.25">
      <c r="A13" s="15" t="s">
        <v>32</v>
      </c>
      <c r="B13" s="16" t="s">
        <v>4</v>
      </c>
      <c r="C13" s="1">
        <v>24603174.513398968</v>
      </c>
      <c r="D13" s="1">
        <v>28203190.593233723</v>
      </c>
      <c r="E13" s="1">
        <v>32423665.316513471</v>
      </c>
      <c r="F13" s="1">
        <v>34197980.102513649</v>
      </c>
      <c r="G13" s="1">
        <v>37291722.43080233</v>
      </c>
      <c r="H13" s="1">
        <v>37706859.538804494</v>
      </c>
      <c r="I13" s="1">
        <v>40372415.696199134</v>
      </c>
      <c r="J13" s="1">
        <v>40068639.112679869</v>
      </c>
      <c r="K13" s="1">
        <v>35202180.168290094</v>
      </c>
      <c r="L13" s="1">
        <v>37984714.844268546</v>
      </c>
      <c r="M13" s="1">
        <v>47057232.947064124</v>
      </c>
      <c r="N13" s="1">
        <v>49294603.889186896</v>
      </c>
      <c r="O13" s="1">
        <v>51186056.903154396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6"/>
      <c r="FY13" s="6"/>
      <c r="FZ13" s="6"/>
      <c r="GA13" s="7"/>
    </row>
    <row r="14" spans="1:183" ht="30" x14ac:dyDescent="0.25">
      <c r="A14" s="20" t="s">
        <v>33</v>
      </c>
      <c r="B14" s="19" t="s">
        <v>5</v>
      </c>
      <c r="C14" s="4">
        <v>2680539.3046742915</v>
      </c>
      <c r="D14" s="4">
        <v>2924844.7895240122</v>
      </c>
      <c r="E14" s="4">
        <v>4032345.7735236641</v>
      </c>
      <c r="F14" s="4">
        <v>3912160.817974282</v>
      </c>
      <c r="G14" s="4">
        <v>4135970.3769496046</v>
      </c>
      <c r="H14" s="1">
        <v>3963678.9160716827</v>
      </c>
      <c r="I14" s="1">
        <v>5320340.2756512742</v>
      </c>
      <c r="J14" s="1">
        <v>5608985.5640601423</v>
      </c>
      <c r="K14" s="1">
        <v>5497447.883279114</v>
      </c>
      <c r="L14" s="1">
        <v>5468945.4196578031</v>
      </c>
      <c r="M14" s="1">
        <v>6039593.2567675961</v>
      </c>
      <c r="N14" s="1">
        <v>5090930.3377288505</v>
      </c>
      <c r="O14" s="1">
        <v>5915394.0814011395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8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8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6"/>
      <c r="FY14" s="6"/>
      <c r="FZ14" s="6"/>
    </row>
    <row r="15" spans="1:183" ht="15.75" x14ac:dyDescent="0.25">
      <c r="A15" s="20" t="s">
        <v>34</v>
      </c>
      <c r="B15" s="19" t="s">
        <v>6</v>
      </c>
      <c r="C15" s="4">
        <v>8055213.0121231396</v>
      </c>
      <c r="D15" s="4">
        <v>8396156.8680512048</v>
      </c>
      <c r="E15" s="4">
        <v>9253570.0432218295</v>
      </c>
      <c r="F15" s="4">
        <v>10115142.002332602</v>
      </c>
      <c r="G15" s="4">
        <v>10041008.235906985</v>
      </c>
      <c r="H15" s="1">
        <v>10898223.693937315</v>
      </c>
      <c r="I15" s="1">
        <v>11809850.884002747</v>
      </c>
      <c r="J15" s="1">
        <v>13467924.725004414</v>
      </c>
      <c r="K15" s="1">
        <v>13736896.166736417</v>
      </c>
      <c r="L15" s="1">
        <v>13736085.013734482</v>
      </c>
      <c r="M15" s="1">
        <v>18903110.689465843</v>
      </c>
      <c r="N15" s="1">
        <v>22618444.820271708</v>
      </c>
      <c r="O15" s="1">
        <v>24855826.374025084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8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8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8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6"/>
      <c r="FY15" s="6"/>
      <c r="FZ15" s="6"/>
    </row>
    <row r="16" spans="1:183" s="27" customFormat="1" ht="15.75" x14ac:dyDescent="0.25">
      <c r="A16" s="35"/>
      <c r="B16" s="36" t="s">
        <v>29</v>
      </c>
      <c r="C16" s="37">
        <f>+C13+C14+C15</f>
        <v>35338926.830196396</v>
      </c>
      <c r="D16" s="37">
        <f t="shared" ref="D16:K16" si="5">+D13+D14+D15</f>
        <v>39524192.250808939</v>
      </c>
      <c r="E16" s="37">
        <f t="shared" si="5"/>
        <v>45709581.133258969</v>
      </c>
      <c r="F16" s="37">
        <f t="shared" si="5"/>
        <v>48225282.922820538</v>
      </c>
      <c r="G16" s="37">
        <f t="shared" si="5"/>
        <v>51468701.043658927</v>
      </c>
      <c r="H16" s="37">
        <f t="shared" si="5"/>
        <v>52568762.148813494</v>
      </c>
      <c r="I16" s="37">
        <f t="shared" si="5"/>
        <v>57502606.855853155</v>
      </c>
      <c r="J16" s="37">
        <f t="shared" si="5"/>
        <v>59145549.401744425</v>
      </c>
      <c r="K16" s="37">
        <f t="shared" si="5"/>
        <v>54436524.218305625</v>
      </c>
      <c r="L16" s="37">
        <f t="shared" ref="L16" si="6">+L13+L14+L15</f>
        <v>57189745.277660832</v>
      </c>
      <c r="M16" s="37">
        <f t="shared" ref="M16:O16" si="7">+M13+M14+M15</f>
        <v>71999936.893297553</v>
      </c>
      <c r="N16" s="37">
        <f t="shared" si="7"/>
        <v>77003979.047187448</v>
      </c>
      <c r="O16" s="37">
        <f t="shared" si="7"/>
        <v>81957277.358580619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1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1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1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2"/>
      <c r="FY16" s="32"/>
      <c r="FZ16" s="32"/>
      <c r="GA16" s="33"/>
    </row>
    <row r="17" spans="1:183" s="34" customFormat="1" ht="15.75" x14ac:dyDescent="0.25">
      <c r="A17" s="28" t="s">
        <v>35</v>
      </c>
      <c r="B17" s="29" t="s">
        <v>7</v>
      </c>
      <c r="C17" s="30">
        <f>C18+C19</f>
        <v>10560912.413861036</v>
      </c>
      <c r="D17" s="30">
        <f t="shared" ref="D17:K17" si="8">D18+D19</f>
        <v>12779221.195872977</v>
      </c>
      <c r="E17" s="30">
        <f t="shared" si="8"/>
        <v>13633267.511586156</v>
      </c>
      <c r="F17" s="30">
        <f t="shared" si="8"/>
        <v>14872268.917428309</v>
      </c>
      <c r="G17" s="30">
        <f t="shared" si="8"/>
        <v>15619311.000000002</v>
      </c>
      <c r="H17" s="30">
        <f t="shared" si="8"/>
        <v>18327479.916057069</v>
      </c>
      <c r="I17" s="30">
        <f t="shared" si="8"/>
        <v>20608298</v>
      </c>
      <c r="J17" s="30">
        <f t="shared" si="8"/>
        <v>24010674</v>
      </c>
      <c r="K17" s="30">
        <f t="shared" si="8"/>
        <v>25865153</v>
      </c>
      <c r="L17" s="30">
        <f t="shared" ref="L17" si="9">L18+L19</f>
        <v>20427684</v>
      </c>
      <c r="M17" s="30">
        <f t="shared" ref="M17:O17" si="10">M18+M19</f>
        <v>25250274.287320357</v>
      </c>
      <c r="N17" s="30">
        <f t="shared" si="10"/>
        <v>30883150.627626218</v>
      </c>
      <c r="O17" s="30">
        <f t="shared" si="10"/>
        <v>34197120.951591402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2"/>
      <c r="FY17" s="32"/>
      <c r="FZ17" s="32"/>
      <c r="GA17" s="33"/>
    </row>
    <row r="18" spans="1:183" ht="15.75" x14ac:dyDescent="0.25">
      <c r="A18" s="18">
        <v>6.1</v>
      </c>
      <c r="B18" s="19" t="s">
        <v>8</v>
      </c>
      <c r="C18" s="4">
        <v>9422900</v>
      </c>
      <c r="D18" s="4">
        <v>11507640</v>
      </c>
      <c r="E18" s="4">
        <v>12246684</v>
      </c>
      <c r="F18" s="4">
        <v>13415947</v>
      </c>
      <c r="G18" s="4">
        <v>14020720.000000002</v>
      </c>
      <c r="H18" s="1">
        <v>16558304</v>
      </c>
      <c r="I18" s="1">
        <v>18660698</v>
      </c>
      <c r="J18" s="1">
        <v>21789105</v>
      </c>
      <c r="K18" s="1">
        <v>23425325</v>
      </c>
      <c r="L18" s="1">
        <v>19296496</v>
      </c>
      <c r="M18" s="1">
        <v>23526790.175035883</v>
      </c>
      <c r="N18" s="1">
        <v>27905242.510768905</v>
      </c>
      <c r="O18" s="1">
        <v>30815853.897705965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6"/>
      <c r="FY18" s="6"/>
      <c r="FZ18" s="6"/>
    </row>
    <row r="19" spans="1:183" ht="15.75" x14ac:dyDescent="0.25">
      <c r="A19" s="18">
        <v>6.2</v>
      </c>
      <c r="B19" s="19" t="s">
        <v>9</v>
      </c>
      <c r="C19" s="4">
        <v>1138012.4138610365</v>
      </c>
      <c r="D19" s="4">
        <v>1271581.1958729771</v>
      </c>
      <c r="E19" s="4">
        <v>1386583.5115861567</v>
      </c>
      <c r="F19" s="4">
        <v>1456321.9174283091</v>
      </c>
      <c r="G19" s="4">
        <v>1598591</v>
      </c>
      <c r="H19" s="1">
        <v>1769175.9160570677</v>
      </c>
      <c r="I19" s="1">
        <v>1947600</v>
      </c>
      <c r="J19" s="1">
        <v>2221569</v>
      </c>
      <c r="K19" s="1">
        <v>2439828</v>
      </c>
      <c r="L19" s="1">
        <v>1131188</v>
      </c>
      <c r="M19" s="1">
        <v>1723484.1122844736</v>
      </c>
      <c r="N19" s="1">
        <v>2977908.116857314</v>
      </c>
      <c r="O19" s="1">
        <v>3381267.0538854413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6"/>
      <c r="FY19" s="6"/>
      <c r="FZ19" s="6"/>
    </row>
    <row r="20" spans="1:183" s="34" customFormat="1" ht="30" x14ac:dyDescent="0.25">
      <c r="A20" s="39" t="s">
        <v>36</v>
      </c>
      <c r="B20" s="40" t="s">
        <v>10</v>
      </c>
      <c r="C20" s="30">
        <f>SUM(C21:C27)</f>
        <v>6449971.6109334035</v>
      </c>
      <c r="D20" s="30">
        <f t="shared" ref="D20:E20" si="11">SUM(D21:D27)</f>
        <v>7485249.2683180375</v>
      </c>
      <c r="E20" s="30">
        <f t="shared" si="11"/>
        <v>8062613.5360000003</v>
      </c>
      <c r="F20" s="30">
        <f t="shared" ref="F20:L20" si="12">SUM(F21:F27)</f>
        <v>9053407.9420999996</v>
      </c>
      <c r="G20" s="30">
        <f t="shared" si="12"/>
        <v>10099667.167716019</v>
      </c>
      <c r="H20" s="30">
        <f t="shared" si="12"/>
        <v>10722928.516122475</v>
      </c>
      <c r="I20" s="30">
        <f t="shared" si="12"/>
        <v>11488409.687808327</v>
      </c>
      <c r="J20" s="30">
        <f t="shared" si="12"/>
        <v>12265208.530229736</v>
      </c>
      <c r="K20" s="30">
        <f t="shared" si="12"/>
        <v>12603832.282382814</v>
      </c>
      <c r="L20" s="30">
        <f t="shared" si="12"/>
        <v>11284073.140778411</v>
      </c>
      <c r="M20" s="30">
        <f t="shared" ref="M20:O20" si="13">SUM(M21:M27)</f>
        <v>14313130.634964222</v>
      </c>
      <c r="N20" s="30">
        <f t="shared" si="13"/>
        <v>16387533.72449193</v>
      </c>
      <c r="O20" s="30">
        <f t="shared" si="13"/>
        <v>17849720.01610896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2"/>
      <c r="FY20" s="32"/>
      <c r="FZ20" s="32"/>
      <c r="GA20" s="33"/>
    </row>
    <row r="21" spans="1:183" ht="15.75" x14ac:dyDescent="0.25">
      <c r="A21" s="18">
        <v>7.1</v>
      </c>
      <c r="B21" s="19" t="s">
        <v>11</v>
      </c>
      <c r="C21" s="4">
        <v>598734</v>
      </c>
      <c r="D21" s="4">
        <v>649048</v>
      </c>
      <c r="E21" s="4">
        <v>685526</v>
      </c>
      <c r="F21" s="4">
        <v>830428.00000000012</v>
      </c>
      <c r="G21" s="4">
        <v>915696.99999999988</v>
      </c>
      <c r="H21" s="1">
        <v>1151170</v>
      </c>
      <c r="I21" s="1">
        <v>1345640</v>
      </c>
      <c r="J21" s="1">
        <v>1351568</v>
      </c>
      <c r="K21" s="1">
        <v>1318212</v>
      </c>
      <c r="L21" s="1">
        <v>1380039.6233652644</v>
      </c>
      <c r="M21" s="1">
        <v>1434653.698477183</v>
      </c>
      <c r="N21" s="1">
        <v>1578560.389717665</v>
      </c>
      <c r="O21" s="1">
        <v>1728794.1432898603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6"/>
      <c r="FY21" s="6"/>
      <c r="FZ21" s="6"/>
    </row>
    <row r="22" spans="1:183" ht="15.75" x14ac:dyDescent="0.25">
      <c r="A22" s="18">
        <v>7.2</v>
      </c>
      <c r="B22" s="19" t="s">
        <v>12</v>
      </c>
      <c r="C22" s="4">
        <v>3122426.3079728484</v>
      </c>
      <c r="D22" s="4">
        <v>3589076.4240900711</v>
      </c>
      <c r="E22" s="4">
        <v>3864594.7648</v>
      </c>
      <c r="F22" s="4">
        <v>4153558.0514999996</v>
      </c>
      <c r="G22" s="4">
        <v>4390053.2819999997</v>
      </c>
      <c r="H22" s="1">
        <v>4817109.2319</v>
      </c>
      <c r="I22" s="1">
        <v>5376772.9236222971</v>
      </c>
      <c r="J22" s="1">
        <v>5918087.9950622711</v>
      </c>
      <c r="K22" s="1">
        <v>5767465.1762946313</v>
      </c>
      <c r="L22" s="1">
        <v>4395238.7264774796</v>
      </c>
      <c r="M22" s="1">
        <v>6257551.9743599277</v>
      </c>
      <c r="N22" s="1">
        <v>6903934.6907190587</v>
      </c>
      <c r="O22" s="1">
        <v>7373805.8999007056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6"/>
      <c r="FY22" s="6"/>
      <c r="FZ22" s="6"/>
    </row>
    <row r="23" spans="1:183" ht="15.75" x14ac:dyDescent="0.25">
      <c r="A23" s="18">
        <v>7.3</v>
      </c>
      <c r="B23" s="19" t="s">
        <v>13</v>
      </c>
      <c r="C23" s="4">
        <v>122650.18102946432</v>
      </c>
      <c r="D23" s="4">
        <v>187219.51522587755</v>
      </c>
      <c r="E23" s="4">
        <v>160246.73280000003</v>
      </c>
      <c r="F23" s="4">
        <v>213850.45110000001</v>
      </c>
      <c r="G23" s="4">
        <v>218619.88019999999</v>
      </c>
      <c r="H23" s="1">
        <v>207447.36690000005</v>
      </c>
      <c r="I23" s="1">
        <v>222625.30874982118</v>
      </c>
      <c r="J23" s="1">
        <v>260099.52900580669</v>
      </c>
      <c r="K23" s="1">
        <v>286213.68770377955</v>
      </c>
      <c r="L23" s="1">
        <v>305466.87791239028</v>
      </c>
      <c r="M23" s="1">
        <v>413213.59988236311</v>
      </c>
      <c r="N23" s="1">
        <v>534220.25264709827</v>
      </c>
      <c r="O23" s="1">
        <v>634150.25786547584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6"/>
      <c r="FY23" s="6"/>
      <c r="FZ23" s="6"/>
    </row>
    <row r="24" spans="1:183" ht="15.75" x14ac:dyDescent="0.25">
      <c r="A24" s="18">
        <v>7.4</v>
      </c>
      <c r="B24" s="19" t="s">
        <v>14</v>
      </c>
      <c r="C24" s="4">
        <v>99047.14173797339</v>
      </c>
      <c r="D24" s="4">
        <v>183100.89546454634</v>
      </c>
      <c r="E24" s="4">
        <v>149203.08479999998</v>
      </c>
      <c r="F24" s="4">
        <v>256504.50539999997</v>
      </c>
      <c r="G24" s="4">
        <v>446654.15039999998</v>
      </c>
      <c r="H24" s="1">
        <v>455794.83049999998</v>
      </c>
      <c r="I24" s="1">
        <v>435280.33419170667</v>
      </c>
      <c r="J24" s="1">
        <v>227511.31047999364</v>
      </c>
      <c r="K24" s="1">
        <v>385956.32789559948</v>
      </c>
      <c r="L24" s="1">
        <v>136722.59501024769</v>
      </c>
      <c r="M24" s="1">
        <v>163462.3548692363</v>
      </c>
      <c r="N24" s="1">
        <v>285413.70696839207</v>
      </c>
      <c r="O24" s="1">
        <v>295907.31218555098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6"/>
      <c r="FY24" s="6"/>
      <c r="FZ24" s="6"/>
    </row>
    <row r="25" spans="1:183" ht="15.75" x14ac:dyDescent="0.25">
      <c r="A25" s="18">
        <v>7.5</v>
      </c>
      <c r="B25" s="19" t="s">
        <v>15</v>
      </c>
      <c r="C25" s="4">
        <v>825432.89543147862</v>
      </c>
      <c r="D25" s="4">
        <v>973656.18242450652</v>
      </c>
      <c r="E25" s="4">
        <v>915036.95360000001</v>
      </c>
      <c r="F25" s="4">
        <v>1003693.9341</v>
      </c>
      <c r="G25" s="4">
        <v>1093721.4408</v>
      </c>
      <c r="H25" s="1">
        <v>1061833.3432000002</v>
      </c>
      <c r="I25" s="1">
        <v>1118055.5064639125</v>
      </c>
      <c r="J25" s="1">
        <v>1082524.4457392367</v>
      </c>
      <c r="K25" s="1">
        <v>1058037.7376277836</v>
      </c>
      <c r="L25" s="1">
        <v>1016430.4459565287</v>
      </c>
      <c r="M25" s="1">
        <v>1357640.5787726373</v>
      </c>
      <c r="N25" s="1">
        <v>1630529.8173595506</v>
      </c>
      <c r="O25" s="1">
        <v>1699733.5503170951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6"/>
      <c r="FY25" s="6"/>
      <c r="FZ25" s="6"/>
    </row>
    <row r="26" spans="1:183" ht="15.75" x14ac:dyDescent="0.25">
      <c r="A26" s="18">
        <v>7.6</v>
      </c>
      <c r="B26" s="19" t="s">
        <v>16</v>
      </c>
      <c r="C26" s="4">
        <v>92479.084761638806</v>
      </c>
      <c r="D26" s="4">
        <v>101918.2511130364</v>
      </c>
      <c r="E26" s="4">
        <v>114786.99999999999</v>
      </c>
      <c r="F26" s="4">
        <v>125819</v>
      </c>
      <c r="G26" s="4">
        <v>130820</v>
      </c>
      <c r="H26" s="1">
        <v>136407</v>
      </c>
      <c r="I26" s="1">
        <v>151384</v>
      </c>
      <c r="J26" s="1">
        <v>425017.88063240662</v>
      </c>
      <c r="K26" s="1">
        <v>441264.33125579718</v>
      </c>
      <c r="L26" s="1">
        <v>457847.19770234468</v>
      </c>
      <c r="M26" s="1">
        <v>495429.08394925378</v>
      </c>
      <c r="N26" s="1">
        <v>566790.622272996</v>
      </c>
      <c r="O26" s="1">
        <v>698296.26382495172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6"/>
      <c r="FY26" s="6"/>
      <c r="FZ26" s="6"/>
    </row>
    <row r="27" spans="1:183" ht="30" x14ac:dyDescent="0.25">
      <c r="A27" s="18">
        <v>7.7</v>
      </c>
      <c r="B27" s="19" t="s">
        <v>17</v>
      </c>
      <c r="C27" s="4">
        <v>1589202</v>
      </c>
      <c r="D27" s="4">
        <v>1801230</v>
      </c>
      <c r="E27" s="4">
        <v>2173219</v>
      </c>
      <c r="F27" s="4">
        <v>2469554</v>
      </c>
      <c r="G27" s="4">
        <v>2904101.4143160209</v>
      </c>
      <c r="H27" s="1">
        <v>2893166.7436224753</v>
      </c>
      <c r="I27" s="1">
        <v>2838651.6147805899</v>
      </c>
      <c r="J27" s="1">
        <v>3000399.3693100223</v>
      </c>
      <c r="K27" s="1">
        <v>3346683.021605223</v>
      </c>
      <c r="L27" s="1">
        <v>3592327.6743541565</v>
      </c>
      <c r="M27" s="1">
        <v>4191179.3446536218</v>
      </c>
      <c r="N27" s="1">
        <v>4888084.2448071707</v>
      </c>
      <c r="O27" s="1">
        <v>5419032.588725321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6"/>
      <c r="FY27" s="6"/>
      <c r="FZ27" s="6"/>
    </row>
    <row r="28" spans="1:183" ht="15.75" x14ac:dyDescent="0.25">
      <c r="A28" s="20" t="s">
        <v>37</v>
      </c>
      <c r="B28" s="19" t="s">
        <v>18</v>
      </c>
      <c r="C28" s="4">
        <v>11783628</v>
      </c>
      <c r="D28" s="4">
        <v>12909085</v>
      </c>
      <c r="E28" s="4">
        <v>14972993</v>
      </c>
      <c r="F28" s="4">
        <v>16407915</v>
      </c>
      <c r="G28" s="4">
        <v>17823902.981274333</v>
      </c>
      <c r="H28" s="1">
        <v>18778197.718618121</v>
      </c>
      <c r="I28" s="1">
        <v>19772110.243653804</v>
      </c>
      <c r="J28" s="1">
        <v>22709494</v>
      </c>
      <c r="K28" s="1">
        <v>24762025.580206923</v>
      </c>
      <c r="L28" s="1">
        <v>25565147.394324884</v>
      </c>
      <c r="M28" s="1">
        <v>28568306.200219493</v>
      </c>
      <c r="N28" s="1">
        <v>37102053.543662578</v>
      </c>
      <c r="O28" s="1">
        <v>40682334.310083203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6"/>
      <c r="FY28" s="6"/>
      <c r="FZ28" s="6"/>
    </row>
    <row r="29" spans="1:183" ht="30" x14ac:dyDescent="0.25">
      <c r="A29" s="20" t="s">
        <v>38</v>
      </c>
      <c r="B29" s="19" t="s">
        <v>19</v>
      </c>
      <c r="C29" s="4">
        <v>19086971.317200001</v>
      </c>
      <c r="D29" s="4">
        <v>22453750.172042001</v>
      </c>
      <c r="E29" s="4">
        <v>26581174</v>
      </c>
      <c r="F29" s="4">
        <v>31240755.053271107</v>
      </c>
      <c r="G29" s="4">
        <v>35161063</v>
      </c>
      <c r="H29" s="1">
        <v>40404145</v>
      </c>
      <c r="I29" s="1">
        <v>44531292.312985241</v>
      </c>
      <c r="J29" s="1">
        <v>48863603.02132982</v>
      </c>
      <c r="K29" s="1">
        <v>53859644.157531366</v>
      </c>
      <c r="L29" s="1">
        <v>54707708.014555626</v>
      </c>
      <c r="M29" s="1">
        <v>64980689.935698055</v>
      </c>
      <c r="N29" s="1">
        <v>77096088.383807614</v>
      </c>
      <c r="O29" s="1">
        <v>89837410.710369155</v>
      </c>
      <c r="P29" s="10"/>
      <c r="Q29" s="10"/>
      <c r="R29" s="1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6"/>
      <c r="FY29" s="6"/>
      <c r="FZ29" s="6"/>
    </row>
    <row r="30" spans="1:183" ht="15.75" x14ac:dyDescent="0.25">
      <c r="A30" s="20" t="s">
        <v>39</v>
      </c>
      <c r="B30" s="19" t="s">
        <v>54</v>
      </c>
      <c r="C30" s="4">
        <v>3906953</v>
      </c>
      <c r="D30" s="4">
        <v>4337090</v>
      </c>
      <c r="E30" s="4">
        <v>4794001</v>
      </c>
      <c r="F30" s="4">
        <v>5180187</v>
      </c>
      <c r="G30" s="4">
        <v>5678948.9190994259</v>
      </c>
      <c r="H30" s="1">
        <v>6358493.3966884417</v>
      </c>
      <c r="I30" s="1">
        <v>7047304.8817362748</v>
      </c>
      <c r="J30" s="1">
        <v>7665547.5821491815</v>
      </c>
      <c r="K30" s="1">
        <v>9368138.1666474771</v>
      </c>
      <c r="L30" s="1">
        <v>9666750.5253036469</v>
      </c>
      <c r="M30" s="1">
        <v>10479870.768621979</v>
      </c>
      <c r="N30" s="1">
        <v>12764321.248895695</v>
      </c>
      <c r="O30" s="1">
        <v>14713954.846759167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6"/>
      <c r="FY30" s="6"/>
      <c r="FZ30" s="6"/>
    </row>
    <row r="31" spans="1:183" ht="15.75" x14ac:dyDescent="0.25">
      <c r="A31" s="20" t="s">
        <v>40</v>
      </c>
      <c r="B31" s="19" t="s">
        <v>20</v>
      </c>
      <c r="C31" s="4">
        <v>6662495</v>
      </c>
      <c r="D31" s="4">
        <v>7831781</v>
      </c>
      <c r="E31" s="4">
        <v>9088224</v>
      </c>
      <c r="F31" s="4">
        <v>10636750</v>
      </c>
      <c r="G31" s="4">
        <v>12150382</v>
      </c>
      <c r="H31" s="1">
        <v>14087779</v>
      </c>
      <c r="I31" s="1">
        <v>15965059.747545578</v>
      </c>
      <c r="J31" s="1">
        <v>17478409.001651652</v>
      </c>
      <c r="K31" s="1">
        <v>20367217.47901566</v>
      </c>
      <c r="L31" s="1">
        <v>17949245.022245608</v>
      </c>
      <c r="M31" s="1">
        <v>21035805.012435891</v>
      </c>
      <c r="N31" s="1">
        <v>25533949.211774096</v>
      </c>
      <c r="O31" s="1">
        <v>28172227.464688934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6"/>
      <c r="FY31" s="6"/>
      <c r="FZ31" s="6"/>
    </row>
    <row r="32" spans="1:183" s="27" customFormat="1" ht="15.75" x14ac:dyDescent="0.25">
      <c r="A32" s="35"/>
      <c r="B32" s="36" t="s">
        <v>30</v>
      </c>
      <c r="C32" s="37">
        <f>C17+C20+C28+C29+C30+C31</f>
        <v>58450931.341994442</v>
      </c>
      <c r="D32" s="37">
        <f t="shared" ref="D32:K32" si="14">D17+D20+D28+D29+D30+D31</f>
        <v>67796176.636233017</v>
      </c>
      <c r="E32" s="37">
        <f t="shared" si="14"/>
        <v>77132273.047586158</v>
      </c>
      <c r="F32" s="37">
        <f t="shared" si="14"/>
        <v>87391283.912799418</v>
      </c>
      <c r="G32" s="37">
        <f t="shared" si="14"/>
        <v>96533275.068089768</v>
      </c>
      <c r="H32" s="37">
        <f t="shared" si="14"/>
        <v>108679023.54748611</v>
      </c>
      <c r="I32" s="37">
        <f t="shared" si="14"/>
        <v>119412474.87372923</v>
      </c>
      <c r="J32" s="37">
        <f t="shared" si="14"/>
        <v>132992936.13536039</v>
      </c>
      <c r="K32" s="37">
        <f t="shared" si="14"/>
        <v>146826010.66578424</v>
      </c>
      <c r="L32" s="37">
        <f t="shared" ref="L32" si="15">L17+L20+L28+L29+L30+L31</f>
        <v>139600608.09720817</v>
      </c>
      <c r="M32" s="37">
        <f t="shared" ref="M32:O32" si="16">M17+M20+M28+M29+M30+M31</f>
        <v>164628076.83925998</v>
      </c>
      <c r="N32" s="37">
        <f t="shared" si="16"/>
        <v>199767096.74025816</v>
      </c>
      <c r="O32" s="37">
        <f t="shared" si="16"/>
        <v>225452768.29960084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2"/>
      <c r="FY32" s="32"/>
      <c r="FZ32" s="32"/>
      <c r="GA32" s="33"/>
    </row>
    <row r="33" spans="1:183" s="34" customFormat="1" ht="15.75" x14ac:dyDescent="0.25">
      <c r="A33" s="28" t="s">
        <v>27</v>
      </c>
      <c r="B33" s="41" t="s">
        <v>41</v>
      </c>
      <c r="C33" s="30">
        <f>C6+C11+C13+C14+C15+C17+C20+C28+C29+C30+C31</f>
        <v>114441843.7875421</v>
      </c>
      <c r="D33" s="30">
        <f t="shared" ref="D33:K33" si="17">D6+D11+D13+D14+D15+D17+D20+D28+D29+D30+D31</f>
        <v>129504162.75589816</v>
      </c>
      <c r="E33" s="30">
        <f t="shared" si="17"/>
        <v>146896763.10552895</v>
      </c>
      <c r="F33" s="30">
        <f t="shared" si="17"/>
        <v>158693707.9673658</v>
      </c>
      <c r="G33" s="30">
        <f t="shared" si="17"/>
        <v>172048767.95943552</v>
      </c>
      <c r="H33" s="30">
        <f t="shared" si="17"/>
        <v>190848470.39265439</v>
      </c>
      <c r="I33" s="30">
        <f t="shared" si="17"/>
        <v>206443186.1651296</v>
      </c>
      <c r="J33" s="30">
        <f t="shared" si="17"/>
        <v>221676827.91418615</v>
      </c>
      <c r="K33" s="30">
        <f t="shared" si="17"/>
        <v>235057075.22072855</v>
      </c>
      <c r="L33" s="30">
        <f t="shared" ref="L33" si="18">L6+L11+L13+L14+L15+L17+L20+L28+L29+L30+L31</f>
        <v>233215189.33106288</v>
      </c>
      <c r="M33" s="30">
        <f t="shared" ref="M33:O33" si="19">M6+M11+M13+M14+M15+M17+M20+M28+M29+M30+M31</f>
        <v>279255820.48999691</v>
      </c>
      <c r="N33" s="30">
        <f t="shared" si="19"/>
        <v>320619295.87838036</v>
      </c>
      <c r="O33" s="30">
        <f t="shared" si="19"/>
        <v>353130017.57692194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2"/>
      <c r="FY33" s="32"/>
      <c r="FZ33" s="32"/>
      <c r="GA33" s="33"/>
    </row>
    <row r="34" spans="1:183" ht="15.75" x14ac:dyDescent="0.25">
      <c r="A34" s="21" t="s">
        <v>43</v>
      </c>
      <c r="B34" s="5" t="s">
        <v>25</v>
      </c>
      <c r="C34" s="4">
        <v>16208500</v>
      </c>
      <c r="D34" s="4">
        <v>19830400</v>
      </c>
      <c r="E34" s="4">
        <v>21632200</v>
      </c>
      <c r="F34" s="4">
        <v>22880797</v>
      </c>
      <c r="G34" s="4">
        <v>27668009.000000004</v>
      </c>
      <c r="H34" s="1">
        <v>31767545.000000007</v>
      </c>
      <c r="I34" s="1">
        <v>31520040.000000004</v>
      </c>
      <c r="J34" s="1">
        <v>34164248</v>
      </c>
      <c r="K34" s="1">
        <v>33868682.114041395</v>
      </c>
      <c r="L34" s="1">
        <v>32208986.262019049</v>
      </c>
      <c r="M34" s="1">
        <v>40981495.179671474</v>
      </c>
      <c r="N34" s="1">
        <v>51096335.224490568</v>
      </c>
      <c r="O34" s="1">
        <v>59190295.812433146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</row>
    <row r="35" spans="1:183" ht="15.75" x14ac:dyDescent="0.25">
      <c r="A35" s="21" t="s">
        <v>44</v>
      </c>
      <c r="B35" s="5" t="s">
        <v>24</v>
      </c>
      <c r="C35" s="4">
        <v>2613400</v>
      </c>
      <c r="D35" s="4">
        <v>3371700</v>
      </c>
      <c r="E35" s="4">
        <v>3564300</v>
      </c>
      <c r="F35" s="4">
        <v>3660712.0000000005</v>
      </c>
      <c r="G35" s="4">
        <v>3094319</v>
      </c>
      <c r="H35" s="1">
        <v>2797500</v>
      </c>
      <c r="I35" s="1">
        <v>2685076</v>
      </c>
      <c r="J35" s="1">
        <v>2955646</v>
      </c>
      <c r="K35" s="1">
        <v>3245110</v>
      </c>
      <c r="L35" s="1">
        <v>4359066</v>
      </c>
      <c r="M35" s="1">
        <v>5823514</v>
      </c>
      <c r="N35" s="1">
        <v>7127246.0000000009</v>
      </c>
      <c r="O35" s="1">
        <v>7895240.1696418226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</row>
    <row r="36" spans="1:183" s="27" customFormat="1" ht="15.75" x14ac:dyDescent="0.25">
      <c r="A36" s="42" t="s">
        <v>45</v>
      </c>
      <c r="B36" s="43" t="s">
        <v>55</v>
      </c>
      <c r="C36" s="37">
        <f>C33+C34-C35</f>
        <v>128036943.7875421</v>
      </c>
      <c r="D36" s="37">
        <f t="shared" ref="D36:L36" si="20">D33+D34-D35</f>
        <v>145962862.75589818</v>
      </c>
      <c r="E36" s="37">
        <f t="shared" si="20"/>
        <v>164964663.10552895</v>
      </c>
      <c r="F36" s="37">
        <f t="shared" si="20"/>
        <v>177913792.9673658</v>
      </c>
      <c r="G36" s="37">
        <f t="shared" si="20"/>
        <v>196622457.95943552</v>
      </c>
      <c r="H36" s="37">
        <f t="shared" si="20"/>
        <v>219818515.39265439</v>
      </c>
      <c r="I36" s="37">
        <f t="shared" si="20"/>
        <v>235278150.1651296</v>
      </c>
      <c r="J36" s="37">
        <f t="shared" si="20"/>
        <v>252885429.91418615</v>
      </c>
      <c r="K36" s="37">
        <f t="shared" si="20"/>
        <v>265680647.33476996</v>
      </c>
      <c r="L36" s="37">
        <f t="shared" si="20"/>
        <v>261065109.59308192</v>
      </c>
      <c r="M36" s="37">
        <f t="shared" ref="M36:O36" si="21">M33+M34-M35</f>
        <v>314413801.66966838</v>
      </c>
      <c r="N36" s="37">
        <f t="shared" si="21"/>
        <v>364588385.10287094</v>
      </c>
      <c r="O36" s="37">
        <f t="shared" si="21"/>
        <v>404425073.21971321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3"/>
      <c r="FX36" s="33"/>
      <c r="FY36" s="33"/>
      <c r="FZ36" s="33"/>
      <c r="GA36" s="33"/>
    </row>
    <row r="37" spans="1:183" ht="15.75" x14ac:dyDescent="0.25">
      <c r="A37" s="21" t="s">
        <v>46</v>
      </c>
      <c r="B37" s="5" t="s">
        <v>42</v>
      </c>
      <c r="C37" s="4">
        <v>1131150</v>
      </c>
      <c r="D37" s="4">
        <v>1143860</v>
      </c>
      <c r="E37" s="4">
        <v>1156560</v>
      </c>
      <c r="F37" s="4">
        <v>1169270</v>
      </c>
      <c r="G37" s="4">
        <v>1181970</v>
      </c>
      <c r="H37" s="1">
        <v>1193930</v>
      </c>
      <c r="I37" s="1">
        <v>1205350</v>
      </c>
      <c r="J37" s="1">
        <v>1216770</v>
      </c>
      <c r="K37" s="1">
        <v>1228190</v>
      </c>
      <c r="L37" s="1">
        <v>1239610</v>
      </c>
      <c r="M37" s="1">
        <v>1250050</v>
      </c>
      <c r="N37" s="1">
        <v>1259790</v>
      </c>
      <c r="O37" s="1">
        <v>1269540</v>
      </c>
      <c r="P37" s="6"/>
      <c r="Q37" s="6"/>
      <c r="R37" s="6"/>
    </row>
    <row r="38" spans="1:183" s="27" customFormat="1" ht="15.75" x14ac:dyDescent="0.25">
      <c r="A38" s="42" t="s">
        <v>47</v>
      </c>
      <c r="B38" s="43" t="s">
        <v>58</v>
      </c>
      <c r="C38" s="37">
        <f>C36/C37*1000</f>
        <v>113191.83467050533</v>
      </c>
      <c r="D38" s="37">
        <f t="shared" ref="D38:L38" si="22">D36/D37*1000</f>
        <v>127605.5310579076</v>
      </c>
      <c r="E38" s="37">
        <f t="shared" si="22"/>
        <v>142633.89975922473</v>
      </c>
      <c r="F38" s="37">
        <f t="shared" si="22"/>
        <v>152158.00710474554</v>
      </c>
      <c r="G38" s="37">
        <f t="shared" si="22"/>
        <v>166351.47927564621</v>
      </c>
      <c r="H38" s="37">
        <f t="shared" si="22"/>
        <v>184113.40312468435</v>
      </c>
      <c r="I38" s="37">
        <f t="shared" si="22"/>
        <v>195194.88129184849</v>
      </c>
      <c r="J38" s="37">
        <f t="shared" si="22"/>
        <v>207833.38668292787</v>
      </c>
      <c r="K38" s="37">
        <f t="shared" si="22"/>
        <v>216318.84914774584</v>
      </c>
      <c r="L38" s="37">
        <f t="shared" si="22"/>
        <v>210602.61662384291</v>
      </c>
      <c r="M38" s="37">
        <f t="shared" ref="M38:O38" si="23">M36/M37*1000</f>
        <v>251520.98049651485</v>
      </c>
      <c r="N38" s="37">
        <f t="shared" si="23"/>
        <v>289404.09520862281</v>
      </c>
      <c r="O38" s="37">
        <f t="shared" si="23"/>
        <v>318560.3235972976</v>
      </c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8"/>
      <c r="BT38" s="38"/>
      <c r="BU38" s="38"/>
      <c r="BV38" s="38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</row>
    <row r="39" spans="1:183" x14ac:dyDescent="0.25">
      <c r="A39" s="27" t="s">
        <v>75</v>
      </c>
      <c r="C39" s="22"/>
      <c r="D39" s="22"/>
      <c r="E39" s="22"/>
      <c r="F39" s="9"/>
      <c r="G39" s="9"/>
      <c r="H39" s="8"/>
      <c r="I39" s="8"/>
      <c r="J39" s="8"/>
      <c r="K39" s="8"/>
      <c r="L39" s="8"/>
      <c r="M39" s="8"/>
      <c r="N39" s="8"/>
      <c r="O39" s="8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8" max="1048575" man="1"/>
    <brk id="30" max="1048575" man="1"/>
    <brk id="46" max="1048575" man="1"/>
    <brk id="110" max="95" man="1"/>
    <brk id="146" max="1048575" man="1"/>
    <brk id="170" max="1048575" man="1"/>
    <brk id="17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W39"/>
  <sheetViews>
    <sheetView zoomScale="62" zoomScaleNormal="62" zoomScaleSheetLayoutView="100" workbookViewId="0">
      <pane xSplit="2" ySplit="5" topLeftCell="C6" activePane="bottomRight" state="frozen"/>
      <selection activeCell="AC16" sqref="AC16"/>
      <selection pane="topRight" activeCell="AC16" sqref="AC16"/>
      <selection pane="bottomLeft" activeCell="AC16" sqref="AC16"/>
      <selection pane="bottomRight" activeCell="AC16" sqref="AC1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3.28515625" style="2" customWidth="1"/>
    <col min="6" max="7" width="13.28515625" style="7" customWidth="1"/>
    <col min="8" max="15" width="13.2851562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5" width="9.140625" style="7"/>
    <col min="176" max="178" width="8.85546875" style="7"/>
    <col min="179" max="179" width="12.7109375" style="7" bestFit="1" customWidth="1"/>
    <col min="180" max="16384" width="8.85546875" style="2"/>
  </cols>
  <sheetData>
    <row r="1" spans="1:179" ht="18.75" x14ac:dyDescent="0.3">
      <c r="A1" s="2" t="s">
        <v>53</v>
      </c>
      <c r="B1" s="24" t="s">
        <v>66</v>
      </c>
    </row>
    <row r="2" spans="1:179" ht="15.75" x14ac:dyDescent="0.25">
      <c r="A2" s="12" t="s">
        <v>49</v>
      </c>
      <c r="I2" s="6" t="str">
        <f>[1]GSVA_cur!$I$3</f>
        <v>As on 01.08.2024</v>
      </c>
    </row>
    <row r="3" spans="1:179" ht="15.75" x14ac:dyDescent="0.25">
      <c r="A3" s="12"/>
    </row>
    <row r="4" spans="1:179" ht="15.75" x14ac:dyDescent="0.25">
      <c r="A4" s="12"/>
      <c r="E4" s="11"/>
      <c r="F4" s="11" t="s">
        <v>57</v>
      </c>
      <c r="G4" s="11"/>
    </row>
    <row r="5" spans="1:179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3" t="s">
        <v>67</v>
      </c>
      <c r="I5" s="23" t="s">
        <v>68</v>
      </c>
      <c r="J5" s="23" t="s">
        <v>69</v>
      </c>
      <c r="K5" s="23" t="s">
        <v>70</v>
      </c>
      <c r="L5" s="23" t="s">
        <v>71</v>
      </c>
      <c r="M5" s="26" t="s">
        <v>72</v>
      </c>
      <c r="N5" s="26" t="s">
        <v>73</v>
      </c>
      <c r="O5" s="26" t="s">
        <v>74</v>
      </c>
    </row>
    <row r="6" spans="1:179" s="34" customFormat="1" ht="15.75" x14ac:dyDescent="0.25">
      <c r="A6" s="28" t="s">
        <v>26</v>
      </c>
      <c r="B6" s="29" t="s">
        <v>2</v>
      </c>
      <c r="C6" s="30">
        <f>SUM(C7:C10)</f>
        <v>15002672.559351498</v>
      </c>
      <c r="D6" s="30">
        <f t="shared" ref="D6:L6" si="0">SUM(D7:D10)</f>
        <v>14939156.825677402</v>
      </c>
      <c r="E6" s="30">
        <f t="shared" si="0"/>
        <v>16780587.532016538</v>
      </c>
      <c r="F6" s="30">
        <f t="shared" si="0"/>
        <v>14983466.094922535</v>
      </c>
      <c r="G6" s="30">
        <f t="shared" si="0"/>
        <v>14435584.838996068</v>
      </c>
      <c r="H6" s="30">
        <f t="shared" si="0"/>
        <v>17473451.234949872</v>
      </c>
      <c r="I6" s="30">
        <f t="shared" si="0"/>
        <v>17348086.562346764</v>
      </c>
      <c r="J6" s="30">
        <f t="shared" si="0"/>
        <v>16985907.614683934</v>
      </c>
      <c r="K6" s="30">
        <f t="shared" si="0"/>
        <v>18355334.206307929</v>
      </c>
      <c r="L6" s="30">
        <f t="shared" si="0"/>
        <v>20475783.365200598</v>
      </c>
      <c r="M6" s="30">
        <f t="shared" ref="M6:O6" si="1">SUM(M7:M10)</f>
        <v>21307469.220253304</v>
      </c>
      <c r="N6" s="30">
        <f t="shared" si="1"/>
        <v>22262846.916622669</v>
      </c>
      <c r="O6" s="30">
        <f t="shared" si="1"/>
        <v>22689448.465019822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2"/>
      <c r="FU6" s="32"/>
      <c r="FV6" s="32"/>
      <c r="FW6" s="33"/>
    </row>
    <row r="7" spans="1:179" ht="15.75" x14ac:dyDescent="0.25">
      <c r="A7" s="18">
        <v>1.1000000000000001</v>
      </c>
      <c r="B7" s="19" t="s">
        <v>59</v>
      </c>
      <c r="C7" s="4">
        <v>10192974.85148599</v>
      </c>
      <c r="D7" s="4">
        <v>10005667.949743902</v>
      </c>
      <c r="E7" s="4">
        <v>11865366.085753422</v>
      </c>
      <c r="F7" s="4">
        <v>9883332.3338560816</v>
      </c>
      <c r="G7" s="4">
        <v>9142618.0431405362</v>
      </c>
      <c r="H7" s="1">
        <v>11431357.721734785</v>
      </c>
      <c r="I7" s="1">
        <v>10850707.553544546</v>
      </c>
      <c r="J7" s="1">
        <v>10024697.535984352</v>
      </c>
      <c r="K7" s="1">
        <v>10787146.640072577</v>
      </c>
      <c r="L7" s="1">
        <v>12429036.496790383</v>
      </c>
      <c r="M7" s="1">
        <v>12862596.027999217</v>
      </c>
      <c r="N7" s="1">
        <v>13433100.658472333</v>
      </c>
      <c r="O7" s="25">
        <v>13237364.063838439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8">
        <v>1.2</v>
      </c>
      <c r="B8" s="19" t="s">
        <v>60</v>
      </c>
      <c r="C8" s="4">
        <v>2855741.2889553881</v>
      </c>
      <c r="D8" s="4">
        <v>2963821.1875811941</v>
      </c>
      <c r="E8" s="4">
        <v>2995495.0666288454</v>
      </c>
      <c r="F8" s="4">
        <v>3114007.5434868853</v>
      </c>
      <c r="G8" s="4">
        <v>3264192.7192330677</v>
      </c>
      <c r="H8" s="1">
        <v>3638757.3631977485</v>
      </c>
      <c r="I8" s="1">
        <v>3947827.1927499771</v>
      </c>
      <c r="J8" s="1">
        <v>4256684.9488919526</v>
      </c>
      <c r="K8" s="1">
        <v>4446018.329768192</v>
      </c>
      <c r="L8" s="1">
        <v>4913006.9053274868</v>
      </c>
      <c r="M8" s="1">
        <v>5115411.4949447569</v>
      </c>
      <c r="N8" s="1">
        <v>5347624.3409325909</v>
      </c>
      <c r="O8" s="25">
        <v>5673005.0038998909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8">
        <v>1.3</v>
      </c>
      <c r="B9" s="19" t="s">
        <v>61</v>
      </c>
      <c r="C9" s="4">
        <v>1660081.262715406</v>
      </c>
      <c r="D9" s="4">
        <v>1673124.4894233195</v>
      </c>
      <c r="E9" s="4">
        <v>1617176.8170584303</v>
      </c>
      <c r="F9" s="4">
        <v>1662277.6449627229</v>
      </c>
      <c r="G9" s="4">
        <v>1718472.4872176149</v>
      </c>
      <c r="H9" s="1">
        <v>2027170.0049234831</v>
      </c>
      <c r="I9" s="1">
        <v>2216514.3134432989</v>
      </c>
      <c r="J9" s="1">
        <v>2406677.1538308277</v>
      </c>
      <c r="K9" s="1">
        <v>2801220.7967551816</v>
      </c>
      <c r="L9" s="1">
        <v>2833331.6037248233</v>
      </c>
      <c r="M9" s="1">
        <v>2989348.4193384736</v>
      </c>
      <c r="N9" s="1">
        <v>3128915.8065157942</v>
      </c>
      <c r="O9" s="25">
        <v>3415574.8622781523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8">
        <v>1.4</v>
      </c>
      <c r="B10" s="19" t="s">
        <v>62</v>
      </c>
      <c r="C10" s="4">
        <v>293875.15619471355</v>
      </c>
      <c r="D10" s="4">
        <v>296543.1989289851</v>
      </c>
      <c r="E10" s="4">
        <v>302549.56257583841</v>
      </c>
      <c r="F10" s="4">
        <v>323848.57261684502</v>
      </c>
      <c r="G10" s="4">
        <v>310301.58940484957</v>
      </c>
      <c r="H10" s="1">
        <v>376166.1450938569</v>
      </c>
      <c r="I10" s="1">
        <v>333037.50260894292</v>
      </c>
      <c r="J10" s="1">
        <v>297847.97597680142</v>
      </c>
      <c r="K10" s="1">
        <v>320948.43971197587</v>
      </c>
      <c r="L10" s="1">
        <v>300408.35935790563</v>
      </c>
      <c r="M10" s="1">
        <v>340113.27797085926</v>
      </c>
      <c r="N10" s="1">
        <v>353206.11070195353</v>
      </c>
      <c r="O10" s="25">
        <v>363504.53500333836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20" t="s">
        <v>31</v>
      </c>
      <c r="B11" s="19" t="s">
        <v>3</v>
      </c>
      <c r="C11" s="4">
        <v>5649313.0559997596</v>
      </c>
      <c r="D11" s="4">
        <v>5889302.5204406595</v>
      </c>
      <c r="E11" s="4">
        <v>4394672.7774949037</v>
      </c>
      <c r="F11" s="4">
        <v>5433407.7707566619</v>
      </c>
      <c r="G11" s="4">
        <v>6020333.8978025019</v>
      </c>
      <c r="H11" s="1">
        <v>6205309.5900445133</v>
      </c>
      <c r="I11" s="1">
        <v>6644601.9946776945</v>
      </c>
      <c r="J11" s="1">
        <v>6894976.2249422073</v>
      </c>
      <c r="K11" s="1">
        <v>6689912.7358690193</v>
      </c>
      <c r="L11" s="1">
        <v>6735111.2776226029</v>
      </c>
      <c r="M11" s="1">
        <v>6874784.3996436484</v>
      </c>
      <c r="N11" s="1">
        <v>7240048.2694982039</v>
      </c>
      <c r="O11" s="25">
        <v>7901121.3425632827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27" customFormat="1" ht="15.75" x14ac:dyDescent="0.25">
      <c r="A12" s="35"/>
      <c r="B12" s="36" t="s">
        <v>28</v>
      </c>
      <c r="C12" s="37">
        <f>C6+C11</f>
        <v>20651985.61535126</v>
      </c>
      <c r="D12" s="37">
        <f t="shared" ref="D12:L12" si="2">D6+D11</f>
        <v>20828459.346118063</v>
      </c>
      <c r="E12" s="37">
        <f t="shared" si="2"/>
        <v>21175260.309511442</v>
      </c>
      <c r="F12" s="37">
        <f t="shared" si="2"/>
        <v>20416873.865679197</v>
      </c>
      <c r="G12" s="37">
        <f t="shared" si="2"/>
        <v>20455918.73679857</v>
      </c>
      <c r="H12" s="37">
        <f t="shared" si="2"/>
        <v>23678760.824994385</v>
      </c>
      <c r="I12" s="37">
        <f t="shared" si="2"/>
        <v>23992688.557024457</v>
      </c>
      <c r="J12" s="37">
        <f t="shared" si="2"/>
        <v>23880883.839626141</v>
      </c>
      <c r="K12" s="37">
        <f t="shared" si="2"/>
        <v>25045246.942176949</v>
      </c>
      <c r="L12" s="37">
        <f t="shared" si="2"/>
        <v>27210894.642823201</v>
      </c>
      <c r="M12" s="37">
        <f t="shared" ref="M12:O12" si="3">M6+M11</f>
        <v>28182253.619896952</v>
      </c>
      <c r="N12" s="37">
        <f t="shared" si="3"/>
        <v>29502895.186120871</v>
      </c>
      <c r="O12" s="37">
        <f t="shared" si="3"/>
        <v>30590569.807583105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2"/>
      <c r="FU12" s="32"/>
      <c r="FV12" s="32"/>
      <c r="FW12" s="33"/>
    </row>
    <row r="13" spans="1:179" s="17" customFormat="1" ht="15.75" x14ac:dyDescent="0.25">
      <c r="A13" s="15" t="s">
        <v>32</v>
      </c>
      <c r="B13" s="16" t="s">
        <v>4</v>
      </c>
      <c r="C13" s="1">
        <v>24603174.51339896</v>
      </c>
      <c r="D13" s="1">
        <v>26616569.44342763</v>
      </c>
      <c r="E13" s="1">
        <v>29276153.128499474</v>
      </c>
      <c r="F13" s="1">
        <v>30765117.12083092</v>
      </c>
      <c r="G13" s="1">
        <v>34088244.539731167</v>
      </c>
      <c r="H13" s="1">
        <v>36416353.823639281</v>
      </c>
      <c r="I13" s="1">
        <v>37360204.84243501</v>
      </c>
      <c r="J13" s="1">
        <v>37538282.402525716</v>
      </c>
      <c r="K13" s="1">
        <v>34719569.22245314</v>
      </c>
      <c r="L13" s="1">
        <v>32450485.321791127</v>
      </c>
      <c r="M13" s="1">
        <v>34916951.525820695</v>
      </c>
      <c r="N13" s="1">
        <v>35660663.286812589</v>
      </c>
      <c r="O13" s="25">
        <v>38342517.386233233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20" t="s">
        <v>33</v>
      </c>
      <c r="B14" s="19" t="s">
        <v>5</v>
      </c>
      <c r="C14" s="4">
        <v>2680539.3046742915</v>
      </c>
      <c r="D14" s="4">
        <v>2816956.1052313382</v>
      </c>
      <c r="E14" s="4">
        <v>2693729.4285701774</v>
      </c>
      <c r="F14" s="4">
        <v>3089331.1842370015</v>
      </c>
      <c r="G14" s="4">
        <v>3236218.2279127026</v>
      </c>
      <c r="H14" s="1">
        <v>3337242.1111202152</v>
      </c>
      <c r="I14" s="1">
        <v>3693058.0369843612</v>
      </c>
      <c r="J14" s="1">
        <v>3731874.1169846216</v>
      </c>
      <c r="K14" s="1">
        <v>3652141.323623925</v>
      </c>
      <c r="L14" s="1">
        <v>3511814.7555727754</v>
      </c>
      <c r="M14" s="1">
        <v>3918376.745577109</v>
      </c>
      <c r="N14" s="1">
        <v>4252191.4299581815</v>
      </c>
      <c r="O14" s="25">
        <v>4674467.5484668352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20" t="s">
        <v>34</v>
      </c>
      <c r="B15" s="19" t="s">
        <v>6</v>
      </c>
      <c r="C15" s="4">
        <v>8055213.0121231396</v>
      </c>
      <c r="D15" s="4">
        <v>7751739.9999564728</v>
      </c>
      <c r="E15" s="4">
        <v>8046687.9394345665</v>
      </c>
      <c r="F15" s="4">
        <v>8680703.3486244753</v>
      </c>
      <c r="G15" s="4">
        <v>8847319.2829244249</v>
      </c>
      <c r="H15" s="1">
        <v>9326104.796038717</v>
      </c>
      <c r="I15" s="1">
        <v>9513159.3493274618</v>
      </c>
      <c r="J15" s="1">
        <v>9873084.5147813931</v>
      </c>
      <c r="K15" s="1">
        <v>9915945.8214986715</v>
      </c>
      <c r="L15" s="1">
        <v>9433121.3768378906</v>
      </c>
      <c r="M15" s="1">
        <v>11884075.23936604</v>
      </c>
      <c r="N15" s="1">
        <v>13612307.882583337</v>
      </c>
      <c r="O15" s="25">
        <v>14457335.510919904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27" customFormat="1" ht="15.75" x14ac:dyDescent="0.25">
      <c r="A16" s="35"/>
      <c r="B16" s="36" t="s">
        <v>29</v>
      </c>
      <c r="C16" s="37">
        <f>+C13+C14+C15</f>
        <v>35338926.830196388</v>
      </c>
      <c r="D16" s="37">
        <f t="shared" ref="D16:H16" si="4">+D13+D14+D15</f>
        <v>37185265.548615441</v>
      </c>
      <c r="E16" s="37">
        <f t="shared" si="4"/>
        <v>40016570.496504217</v>
      </c>
      <c r="F16" s="37">
        <f t="shared" si="4"/>
        <v>42535151.653692394</v>
      </c>
      <c r="G16" s="37">
        <f t="shared" si="4"/>
        <v>46171782.050568298</v>
      </c>
      <c r="H16" s="37">
        <f t="shared" si="4"/>
        <v>49079700.730798215</v>
      </c>
      <c r="I16" s="37">
        <f t="shared" ref="I16:K16" si="5">+I13+I14+I15</f>
        <v>50566422.228746831</v>
      </c>
      <c r="J16" s="37">
        <f t="shared" si="5"/>
        <v>51143241.034291729</v>
      </c>
      <c r="K16" s="37">
        <f t="shared" si="5"/>
        <v>48287656.367575735</v>
      </c>
      <c r="L16" s="37">
        <f t="shared" ref="L16" si="6">+L13+L14+L15</f>
        <v>45395421.454201788</v>
      </c>
      <c r="M16" s="37">
        <f t="shared" ref="M16:O16" si="7">+M13+M14+M15</f>
        <v>50719403.510763846</v>
      </c>
      <c r="N16" s="37">
        <f t="shared" si="7"/>
        <v>53525162.599354103</v>
      </c>
      <c r="O16" s="37">
        <f t="shared" si="7"/>
        <v>57474320.445619978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1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1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1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2"/>
      <c r="FU16" s="32"/>
      <c r="FV16" s="32"/>
      <c r="FW16" s="33"/>
    </row>
    <row r="17" spans="1:179" s="34" customFormat="1" ht="15.75" x14ac:dyDescent="0.25">
      <c r="A17" s="28" t="s">
        <v>35</v>
      </c>
      <c r="B17" s="29" t="s">
        <v>7</v>
      </c>
      <c r="C17" s="30">
        <f>C18+C19</f>
        <v>10560912.413861036</v>
      </c>
      <c r="D17" s="30">
        <f t="shared" ref="D17:H17" si="8">D18+D19</f>
        <v>11681538.933889072</v>
      </c>
      <c r="E17" s="30">
        <f t="shared" si="8"/>
        <v>11513192.41030558</v>
      </c>
      <c r="F17" s="30">
        <f t="shared" si="8"/>
        <v>11887258.426090142</v>
      </c>
      <c r="G17" s="30">
        <f t="shared" si="8"/>
        <v>11940631.392670158</v>
      </c>
      <c r="H17" s="30">
        <f t="shared" si="8"/>
        <v>13409917.378223112</v>
      </c>
      <c r="I17" s="30">
        <f t="shared" ref="I17:K17" si="9">I18+I19</f>
        <v>14504738.590643274</v>
      </c>
      <c r="J17" s="30">
        <f t="shared" si="9"/>
        <v>16410747.667601509</v>
      </c>
      <c r="K17" s="30">
        <f t="shared" si="9"/>
        <v>16931707.334131099</v>
      </c>
      <c r="L17" s="30">
        <f t="shared" ref="L17" si="10">L18+L19</f>
        <v>12519903.149360277</v>
      </c>
      <c r="M17" s="30">
        <f t="shared" ref="M17:O17" si="11">M18+M19</f>
        <v>14665376.108949048</v>
      </c>
      <c r="N17" s="30">
        <f t="shared" si="11"/>
        <v>16744284.730384575</v>
      </c>
      <c r="O17" s="30">
        <f t="shared" si="11"/>
        <v>17682603.038928322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2"/>
      <c r="FU17" s="32"/>
      <c r="FV17" s="32"/>
      <c r="FW17" s="33"/>
    </row>
    <row r="18" spans="1:179" ht="15.75" x14ac:dyDescent="0.25">
      <c r="A18" s="18">
        <v>6.1</v>
      </c>
      <c r="B18" s="19" t="s">
        <v>8</v>
      </c>
      <c r="C18" s="4">
        <v>9422900</v>
      </c>
      <c r="D18" s="4">
        <v>10519036.615032081</v>
      </c>
      <c r="E18" s="4">
        <v>10344368.373324282</v>
      </c>
      <c r="F18" s="4">
        <v>10726165.061831631</v>
      </c>
      <c r="G18" s="4">
        <v>10721983.044656606</v>
      </c>
      <c r="H18" s="1">
        <v>12120650.077220077</v>
      </c>
      <c r="I18" s="1">
        <v>13138409.394453876</v>
      </c>
      <c r="J18" s="1">
        <v>14896125.63016705</v>
      </c>
      <c r="K18" s="1">
        <v>15338367.435584607</v>
      </c>
      <c r="L18" s="1">
        <v>11831724.102355719</v>
      </c>
      <c r="M18" s="1">
        <v>13669386.36441947</v>
      </c>
      <c r="N18" s="1">
        <v>15131322.376320155</v>
      </c>
      <c r="O18" s="25">
        <v>15937910.153396118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8">
        <v>6.2</v>
      </c>
      <c r="B19" s="19" t="s">
        <v>9</v>
      </c>
      <c r="C19" s="4">
        <v>1138012.4138610365</v>
      </c>
      <c r="D19" s="4">
        <v>1162502.3188569911</v>
      </c>
      <c r="E19" s="4">
        <v>1168824.036981297</v>
      </c>
      <c r="F19" s="4">
        <v>1161093.3642585103</v>
      </c>
      <c r="G19" s="4">
        <v>1218648.348013551</v>
      </c>
      <c r="H19" s="1">
        <v>1289267.3010030352</v>
      </c>
      <c r="I19" s="1">
        <v>1366329.1961893984</v>
      </c>
      <c r="J19" s="1">
        <v>1514622.037434459</v>
      </c>
      <c r="K19" s="1">
        <v>1593339.8985464943</v>
      </c>
      <c r="L19" s="1">
        <v>688179.04700455768</v>
      </c>
      <c r="M19" s="1">
        <v>995989.7445295786</v>
      </c>
      <c r="N19" s="1">
        <v>1612962.3540644196</v>
      </c>
      <c r="O19" s="25">
        <v>1744692.8855322031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4" customFormat="1" ht="30" x14ac:dyDescent="0.25">
      <c r="A20" s="39" t="s">
        <v>36</v>
      </c>
      <c r="B20" s="40" t="s">
        <v>10</v>
      </c>
      <c r="C20" s="30">
        <f t="shared" ref="C20:L20" si="12">SUM(C21:C27)</f>
        <v>6449971.6109334035</v>
      </c>
      <c r="D20" s="30">
        <f t="shared" si="12"/>
        <v>6968216.2631450072</v>
      </c>
      <c r="E20" s="30">
        <f t="shared" si="12"/>
        <v>7378336.5562584298</v>
      </c>
      <c r="F20" s="30">
        <f t="shared" si="12"/>
        <v>8150076.8955881996</v>
      </c>
      <c r="G20" s="30">
        <f t="shared" si="12"/>
        <v>9202308.2025776226</v>
      </c>
      <c r="H20" s="30">
        <f t="shared" si="12"/>
        <v>9739863.096512353</v>
      </c>
      <c r="I20" s="30">
        <f t="shared" si="12"/>
        <v>10290567.57623454</v>
      </c>
      <c r="J20" s="30">
        <f t="shared" si="12"/>
        <v>11000486.508411946</v>
      </c>
      <c r="K20" s="30">
        <f t="shared" si="12"/>
        <v>12168543.43791279</v>
      </c>
      <c r="L20" s="30">
        <f t="shared" si="12"/>
        <v>9076097.9084416516</v>
      </c>
      <c r="M20" s="30">
        <f t="shared" ref="M20:O20" si="13">SUM(M21:M27)</f>
        <v>11656595.138185982</v>
      </c>
      <c r="N20" s="30">
        <f t="shared" si="13"/>
        <v>12997312.618046666</v>
      </c>
      <c r="O20" s="30">
        <f t="shared" si="13"/>
        <v>14027558.707763784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2"/>
      <c r="FU20" s="32"/>
      <c r="FV20" s="32"/>
      <c r="FW20" s="33"/>
    </row>
    <row r="21" spans="1:179" ht="15.75" x14ac:dyDescent="0.25">
      <c r="A21" s="18">
        <v>7.1</v>
      </c>
      <c r="B21" s="19" t="s">
        <v>11</v>
      </c>
      <c r="C21" s="4">
        <v>598734</v>
      </c>
      <c r="D21" s="4">
        <v>620912</v>
      </c>
      <c r="E21" s="4">
        <v>641646</v>
      </c>
      <c r="F21" s="4">
        <v>724996</v>
      </c>
      <c r="G21" s="4">
        <v>778965.46193102817</v>
      </c>
      <c r="H21" s="1">
        <v>885714.81894737331</v>
      </c>
      <c r="I21" s="1">
        <v>1014401.2252042866</v>
      </c>
      <c r="J21" s="1">
        <v>998938.43045193749</v>
      </c>
      <c r="K21" s="1">
        <v>801409.51222218643</v>
      </c>
      <c r="L21" s="1">
        <v>699590.04691085115</v>
      </c>
      <c r="M21" s="1">
        <v>787117.08207585267</v>
      </c>
      <c r="N21" s="1">
        <v>910312.98325509357</v>
      </c>
      <c r="O21" s="25">
        <v>960800.32515845122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8">
        <v>7.2</v>
      </c>
      <c r="B22" s="19" t="s">
        <v>12</v>
      </c>
      <c r="C22" s="4">
        <v>3122426.3079728484</v>
      </c>
      <c r="D22" s="4">
        <v>3336917.5678943992</v>
      </c>
      <c r="E22" s="4">
        <v>3545909.5286001232</v>
      </c>
      <c r="F22" s="4">
        <v>3814217.0187323461</v>
      </c>
      <c r="G22" s="4">
        <v>4134037.9184692907</v>
      </c>
      <c r="H22" s="1">
        <v>4559606.8132454176</v>
      </c>
      <c r="I22" s="1">
        <v>5023253.1957205236</v>
      </c>
      <c r="J22" s="1">
        <v>5566434.2876758547</v>
      </c>
      <c r="K22" s="1">
        <v>6086497.3234304041</v>
      </c>
      <c r="L22" s="1">
        <v>4247632.359331442</v>
      </c>
      <c r="M22" s="1">
        <v>6044411.3416055329</v>
      </c>
      <c r="N22" s="1">
        <v>6680352.3669366464</v>
      </c>
      <c r="O22" s="25">
        <v>7135333.2249125019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8">
        <v>7.3</v>
      </c>
      <c r="B23" s="19" t="s">
        <v>13</v>
      </c>
      <c r="C23" s="4">
        <v>122650.18102946432</v>
      </c>
      <c r="D23" s="4">
        <v>172587.30187018763</v>
      </c>
      <c r="E23" s="4">
        <v>138332.08566325105</v>
      </c>
      <c r="F23" s="4">
        <v>178923.46229646256</v>
      </c>
      <c r="G23" s="4">
        <v>184909.37541497254</v>
      </c>
      <c r="H23" s="1">
        <v>170339.58406643494</v>
      </c>
      <c r="I23" s="1">
        <v>175584.81473871408</v>
      </c>
      <c r="J23" s="1">
        <v>198349.65286538095</v>
      </c>
      <c r="K23" s="1">
        <v>238046.19650259614</v>
      </c>
      <c r="L23" s="1">
        <v>205001.36781306131</v>
      </c>
      <c r="M23" s="1">
        <v>255155.28065861226</v>
      </c>
      <c r="N23" s="1">
        <v>310245.28954634868</v>
      </c>
      <c r="O23" s="25">
        <v>367372.54249157943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8">
        <v>7.4</v>
      </c>
      <c r="B24" s="19" t="s">
        <v>14</v>
      </c>
      <c r="C24" s="4">
        <v>99047.14173797339</v>
      </c>
      <c r="D24" s="4">
        <v>168790.57442337315</v>
      </c>
      <c r="E24" s="4">
        <v>128798.71899500537</v>
      </c>
      <c r="F24" s="4">
        <v>214611.07032852861</v>
      </c>
      <c r="G24" s="4">
        <v>377781.47120661178</v>
      </c>
      <c r="H24" s="1">
        <v>374263.13482410955</v>
      </c>
      <c r="I24" s="1">
        <v>343306.0565649537</v>
      </c>
      <c r="J24" s="1">
        <v>173498.15906682095</v>
      </c>
      <c r="K24" s="1">
        <v>321002.94227278163</v>
      </c>
      <c r="L24" s="1">
        <v>91755.673085088783</v>
      </c>
      <c r="M24" s="1">
        <v>100936.37538951165</v>
      </c>
      <c r="N24" s="1">
        <v>165752.34225985029</v>
      </c>
      <c r="O24" s="25">
        <v>171423.44463497165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8">
        <v>7.5</v>
      </c>
      <c r="B25" s="19" t="s">
        <v>15</v>
      </c>
      <c r="C25" s="4">
        <v>825432.89543147862</v>
      </c>
      <c r="D25" s="4">
        <v>907970.97599098156</v>
      </c>
      <c r="E25" s="4">
        <v>942823.38849292032</v>
      </c>
      <c r="F25" s="4">
        <v>1040370.9101908925</v>
      </c>
      <c r="G25" s="4">
        <v>1161399.856719424</v>
      </c>
      <c r="H25" s="1">
        <v>1263511.4954789549</v>
      </c>
      <c r="I25" s="1">
        <v>1372789.7775157006</v>
      </c>
      <c r="J25" s="1">
        <v>1472356.7886993305</v>
      </c>
      <c r="K25" s="1">
        <v>1646794.7626477859</v>
      </c>
      <c r="L25" s="1">
        <v>1124507.9548936586</v>
      </c>
      <c r="M25" s="1">
        <v>1583197.1855973105</v>
      </c>
      <c r="N25" s="1">
        <v>1769267.4670153011</v>
      </c>
      <c r="O25" s="25">
        <v>1897495.2711783238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8">
        <v>7.6</v>
      </c>
      <c r="B26" s="19" t="s">
        <v>16</v>
      </c>
      <c r="C26" s="4">
        <v>92479.084761638806</v>
      </c>
      <c r="D26" s="4">
        <v>93988.531014058317</v>
      </c>
      <c r="E26" s="4">
        <v>99860.616724738677</v>
      </c>
      <c r="F26" s="4">
        <v>104856.83806343906</v>
      </c>
      <c r="G26" s="4">
        <v>106085.26557297166</v>
      </c>
      <c r="H26" s="1">
        <v>106290.08834508502</v>
      </c>
      <c r="I26" s="1">
        <v>112569.51236725812</v>
      </c>
      <c r="J26" s="1">
        <v>300668.04598103091</v>
      </c>
      <c r="K26" s="1">
        <v>330021.48173309636</v>
      </c>
      <c r="L26" s="1">
        <v>289946.28358694096</v>
      </c>
      <c r="M26" s="1">
        <v>296925.86943343456</v>
      </c>
      <c r="N26" s="1">
        <v>320182.03609804454</v>
      </c>
      <c r="O26" s="25">
        <v>383614.17640842771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8">
        <v>7.7</v>
      </c>
      <c r="B27" s="19" t="s">
        <v>17</v>
      </c>
      <c r="C27" s="4">
        <v>1589202</v>
      </c>
      <c r="D27" s="4">
        <v>1667049.3119520072</v>
      </c>
      <c r="E27" s="4">
        <v>1880966.2177823905</v>
      </c>
      <c r="F27" s="4">
        <v>2072101.5959765296</v>
      </c>
      <c r="G27" s="4">
        <v>2459128.8532633241</v>
      </c>
      <c r="H27" s="1">
        <v>2380137.1616049786</v>
      </c>
      <c r="I27" s="1">
        <v>2248662.9941231031</v>
      </c>
      <c r="J27" s="1">
        <v>2290241.1436715904</v>
      </c>
      <c r="K27" s="1">
        <v>2744771.2191039398</v>
      </c>
      <c r="L27" s="1">
        <v>2417664.2228206084</v>
      </c>
      <c r="M27" s="1">
        <v>2588852.0034257257</v>
      </c>
      <c r="N27" s="1">
        <v>2841200.1329353801</v>
      </c>
      <c r="O27" s="25">
        <v>3111519.7229795298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20" t="s">
        <v>37</v>
      </c>
      <c r="B28" s="19" t="s">
        <v>18</v>
      </c>
      <c r="C28" s="4">
        <v>11783628</v>
      </c>
      <c r="D28" s="4">
        <v>12740105</v>
      </c>
      <c r="E28" s="4">
        <v>14437695.000000002</v>
      </c>
      <c r="F28" s="4">
        <v>15560592.000000002</v>
      </c>
      <c r="G28" s="4">
        <v>16510999.852627745</v>
      </c>
      <c r="H28" s="1">
        <v>17421072.996166356</v>
      </c>
      <c r="I28" s="1">
        <v>17897893.491960652</v>
      </c>
      <c r="J28" s="1">
        <v>18282084.76895716</v>
      </c>
      <c r="K28" s="1">
        <v>18904256.441728551</v>
      </c>
      <c r="L28" s="1">
        <v>19397794.365389749</v>
      </c>
      <c r="M28" s="1">
        <v>20242231.021902852</v>
      </c>
      <c r="N28" s="1">
        <v>23010019.834313229</v>
      </c>
      <c r="O28" s="25">
        <v>25083981.943450395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20" t="s">
        <v>38</v>
      </c>
      <c r="B29" s="19" t="s">
        <v>19</v>
      </c>
      <c r="C29" s="4">
        <v>19086971.317200001</v>
      </c>
      <c r="D29" s="4">
        <v>20694066.914319359</v>
      </c>
      <c r="E29" s="4">
        <v>23061162.972438633</v>
      </c>
      <c r="F29" s="4">
        <v>25988208.585581858</v>
      </c>
      <c r="G29" s="4">
        <v>28399979.832312692</v>
      </c>
      <c r="H29" s="1">
        <v>31062414.905435719</v>
      </c>
      <c r="I29" s="1">
        <v>32767284.973341554</v>
      </c>
      <c r="J29" s="1">
        <v>34241866.864147291</v>
      </c>
      <c r="K29" s="1">
        <v>39029088.3322047</v>
      </c>
      <c r="L29" s="1">
        <v>35387741.049170561</v>
      </c>
      <c r="M29" s="1">
        <v>39774438.104690194</v>
      </c>
      <c r="N29" s="1">
        <v>44318762.660136051</v>
      </c>
      <c r="O29" s="25">
        <v>49017557.622436523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20" t="s">
        <v>39</v>
      </c>
      <c r="B30" s="19" t="s">
        <v>54</v>
      </c>
      <c r="C30" s="4">
        <v>3906953</v>
      </c>
      <c r="D30" s="4">
        <v>3980815.8350137491</v>
      </c>
      <c r="E30" s="4">
        <v>4078392.3437977261</v>
      </c>
      <c r="F30" s="4">
        <v>4178985.5107340999</v>
      </c>
      <c r="G30" s="4">
        <v>4391844.7392981974</v>
      </c>
      <c r="H30" s="1">
        <v>4718703.4041775474</v>
      </c>
      <c r="I30" s="1">
        <v>5025834.5744273262</v>
      </c>
      <c r="J30" s="1">
        <v>5297561.4112594267</v>
      </c>
      <c r="K30" s="1">
        <v>6198282.7209751401</v>
      </c>
      <c r="L30" s="1">
        <v>6024504.5217868797</v>
      </c>
      <c r="M30" s="1">
        <v>6171430.2552596247</v>
      </c>
      <c r="N30" s="1">
        <v>7000912.4654280804</v>
      </c>
      <c r="O30" s="25">
        <v>7694191.5868785288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20" t="s">
        <v>40</v>
      </c>
      <c r="B31" s="19" t="s">
        <v>20</v>
      </c>
      <c r="C31" s="4">
        <v>6662495</v>
      </c>
      <c r="D31" s="4">
        <v>7259717.1370659973</v>
      </c>
      <c r="E31" s="4">
        <v>7982153.6998198079</v>
      </c>
      <c r="F31" s="4">
        <v>8920271.0974266361</v>
      </c>
      <c r="G31" s="4">
        <v>9775027.8262662832</v>
      </c>
      <c r="H31" s="1">
        <v>10871427.489147639</v>
      </c>
      <c r="I31" s="1">
        <v>11775076.800345369</v>
      </c>
      <c r="J31" s="1">
        <v>12244185.892878309</v>
      </c>
      <c r="K31" s="1">
        <v>14898492.661987985</v>
      </c>
      <c r="L31" s="1">
        <v>11269687.991717953</v>
      </c>
      <c r="M31" s="1">
        <v>12713701.453877812</v>
      </c>
      <c r="N31" s="1">
        <v>14842870.722312968</v>
      </c>
      <c r="O31" s="25">
        <v>15813710.91674128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27" customFormat="1" ht="15.75" x14ac:dyDescent="0.25">
      <c r="A32" s="35"/>
      <c r="B32" s="36" t="s">
        <v>30</v>
      </c>
      <c r="C32" s="37">
        <f t="shared" ref="C32:K32" si="14">C17+C20+C28+C29+C30+C31</f>
        <v>58450931.341994442</v>
      </c>
      <c r="D32" s="37">
        <f t="shared" si="14"/>
        <v>63324460.083433188</v>
      </c>
      <c r="E32" s="37">
        <f t="shared" si="14"/>
        <v>68450932.98262018</v>
      </c>
      <c r="F32" s="37">
        <f t="shared" si="14"/>
        <v>74685392.515420929</v>
      </c>
      <c r="G32" s="37">
        <f t="shared" si="14"/>
        <v>80220791.845752701</v>
      </c>
      <c r="H32" s="37">
        <f t="shared" si="14"/>
        <v>87223399.269662708</v>
      </c>
      <c r="I32" s="37">
        <f t="shared" si="14"/>
        <v>92261396.006952703</v>
      </c>
      <c r="J32" s="37">
        <f t="shared" si="14"/>
        <v>97476933.11325565</v>
      </c>
      <c r="K32" s="37">
        <f t="shared" si="14"/>
        <v>108130370.92894028</v>
      </c>
      <c r="L32" s="37">
        <f t="shared" ref="L32" si="15">L17+L20+L28+L29+L30+L31</f>
        <v>93675728.985867083</v>
      </c>
      <c r="M32" s="37">
        <f t="shared" ref="M32:O32" si="16">M17+M20+M28+M29+M30+M31</f>
        <v>105223772.08286549</v>
      </c>
      <c r="N32" s="37">
        <f t="shared" si="16"/>
        <v>118914163.03062157</v>
      </c>
      <c r="O32" s="37">
        <f t="shared" si="16"/>
        <v>129319603.81619883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2"/>
      <c r="FU32" s="32"/>
      <c r="FV32" s="32"/>
      <c r="FW32" s="33"/>
    </row>
    <row r="33" spans="1:179" s="34" customFormat="1" ht="15.75" x14ac:dyDescent="0.25">
      <c r="A33" s="28" t="s">
        <v>27</v>
      </c>
      <c r="B33" s="41" t="s">
        <v>41</v>
      </c>
      <c r="C33" s="30">
        <f t="shared" ref="C33:K33" si="17">C6+C11+C13+C14+C15+C17+C20+C28+C29+C30+C31</f>
        <v>114441843.78754209</v>
      </c>
      <c r="D33" s="30">
        <f t="shared" si="17"/>
        <v>121338184.97816668</v>
      </c>
      <c r="E33" s="30">
        <f t="shared" si="17"/>
        <v>129642763.78863584</v>
      </c>
      <c r="F33" s="30">
        <f t="shared" si="17"/>
        <v>137637418.03479251</v>
      </c>
      <c r="G33" s="30">
        <f t="shared" si="17"/>
        <v>146848492.63311955</v>
      </c>
      <c r="H33" s="30">
        <f t="shared" si="17"/>
        <v>159981860.82545531</v>
      </c>
      <c r="I33" s="30">
        <f t="shared" si="17"/>
        <v>166820506.79272401</v>
      </c>
      <c r="J33" s="30">
        <f t="shared" si="17"/>
        <v>172501057.9871735</v>
      </c>
      <c r="K33" s="30">
        <f t="shared" si="17"/>
        <v>181463274.23869294</v>
      </c>
      <c r="L33" s="30">
        <f t="shared" ref="L33" si="18">L6+L11+L13+L14+L15+L17+L20+L28+L29+L30+L31</f>
        <v>166282045.08289206</v>
      </c>
      <c r="M33" s="30">
        <f t="shared" ref="M33:O33" si="19">M6+M11+M13+M14+M15+M17+M20+M28+M29+M30+M31</f>
        <v>184125429.21352631</v>
      </c>
      <c r="N33" s="30">
        <f t="shared" si="19"/>
        <v>201942220.81609654</v>
      </c>
      <c r="O33" s="30">
        <f t="shared" si="19"/>
        <v>217384494.06940192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2"/>
      <c r="FU33" s="32"/>
      <c r="FV33" s="32"/>
      <c r="FW33" s="33"/>
    </row>
    <row r="34" spans="1:179" ht="15.75" x14ac:dyDescent="0.25">
      <c r="A34" s="21" t="s">
        <v>43</v>
      </c>
      <c r="B34" s="5" t="s">
        <v>25</v>
      </c>
      <c r="C34" s="4">
        <v>16208500</v>
      </c>
      <c r="D34" s="4">
        <v>17715500</v>
      </c>
      <c r="E34" s="4">
        <v>18788900</v>
      </c>
      <c r="F34" s="4">
        <v>19854059.217256572</v>
      </c>
      <c r="G34" s="4">
        <v>21220957.640247531</v>
      </c>
      <c r="H34" s="1">
        <v>23067764.418124817</v>
      </c>
      <c r="I34" s="1">
        <v>24219840.989114854</v>
      </c>
      <c r="J34" s="1">
        <v>25536996.402828209</v>
      </c>
      <c r="K34" s="1">
        <v>25703304.65592429</v>
      </c>
      <c r="L34" s="1">
        <v>22039208.363950904</v>
      </c>
      <c r="M34" s="1">
        <v>24503390.975467019</v>
      </c>
      <c r="N34" s="1">
        <v>26667477.628870435</v>
      </c>
      <c r="O34" s="25">
        <v>28565529.767900456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</row>
    <row r="35" spans="1:179" ht="15.75" x14ac:dyDescent="0.25">
      <c r="A35" s="21" t="s">
        <v>44</v>
      </c>
      <c r="B35" s="5" t="s">
        <v>24</v>
      </c>
      <c r="C35" s="4">
        <v>2613400</v>
      </c>
      <c r="D35" s="4">
        <v>3259500</v>
      </c>
      <c r="E35" s="4">
        <v>3270200</v>
      </c>
      <c r="F35" s="4">
        <v>3174990.0757634947</v>
      </c>
      <c r="G35" s="4">
        <v>2641088.8358251611</v>
      </c>
      <c r="H35" s="1">
        <v>2345050.2609743639</v>
      </c>
      <c r="I35" s="1">
        <v>2169728.8669681614</v>
      </c>
      <c r="J35" s="1">
        <v>2299979.0453563514</v>
      </c>
      <c r="K35" s="1">
        <v>2505214.0424669902</v>
      </c>
      <c r="L35" s="1">
        <v>3108006.8665716378</v>
      </c>
      <c r="M35" s="1">
        <v>3839694.4085140037</v>
      </c>
      <c r="N35" s="1">
        <v>4490142.2013983261</v>
      </c>
      <c r="O35" s="25">
        <v>4860257.4336470589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</row>
    <row r="36" spans="1:179" s="27" customFormat="1" ht="15.75" x14ac:dyDescent="0.25">
      <c r="A36" s="42" t="s">
        <v>45</v>
      </c>
      <c r="B36" s="43" t="s">
        <v>55</v>
      </c>
      <c r="C36" s="37">
        <f>C33+C34-C35</f>
        <v>128036943.78754209</v>
      </c>
      <c r="D36" s="37">
        <f t="shared" ref="D36:L36" si="20">D33+D34-D35</f>
        <v>135794184.9781667</v>
      </c>
      <c r="E36" s="37">
        <f t="shared" si="20"/>
        <v>145161463.78863585</v>
      </c>
      <c r="F36" s="37">
        <f t="shared" si="20"/>
        <v>154316487.17628559</v>
      </c>
      <c r="G36" s="37">
        <f t="shared" si="20"/>
        <v>165428361.4375419</v>
      </c>
      <c r="H36" s="37">
        <f t="shared" si="20"/>
        <v>180704574.98260576</v>
      </c>
      <c r="I36" s="37">
        <f t="shared" si="20"/>
        <v>188870618.91487071</v>
      </c>
      <c r="J36" s="37">
        <f t="shared" si="20"/>
        <v>195738075.34464535</v>
      </c>
      <c r="K36" s="37">
        <f t="shared" si="20"/>
        <v>204661364.85215023</v>
      </c>
      <c r="L36" s="37">
        <f t="shared" si="20"/>
        <v>185213246.58027133</v>
      </c>
      <c r="M36" s="37">
        <f t="shared" ref="M36:O36" si="21">M33+M34-M35</f>
        <v>204789125.78047934</v>
      </c>
      <c r="N36" s="37">
        <f t="shared" si="21"/>
        <v>224119556.24356866</v>
      </c>
      <c r="O36" s="37">
        <f t="shared" si="21"/>
        <v>241089766.40365532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3"/>
      <c r="FT36" s="33"/>
      <c r="FU36" s="33"/>
      <c r="FV36" s="33"/>
      <c r="FW36" s="33"/>
    </row>
    <row r="37" spans="1:179" s="27" customFormat="1" ht="15.75" x14ac:dyDescent="0.25">
      <c r="A37" s="42" t="s">
        <v>46</v>
      </c>
      <c r="B37" s="43" t="s">
        <v>42</v>
      </c>
      <c r="C37" s="37">
        <f>GSVA_cur!C37</f>
        <v>1131150</v>
      </c>
      <c r="D37" s="37">
        <f>GSVA_cur!D37</f>
        <v>1143860</v>
      </c>
      <c r="E37" s="37">
        <f>GSVA_cur!E37</f>
        <v>1156560</v>
      </c>
      <c r="F37" s="37">
        <f>GSVA_cur!F37</f>
        <v>1169270</v>
      </c>
      <c r="G37" s="37">
        <f>GSVA_cur!G37</f>
        <v>1181970</v>
      </c>
      <c r="H37" s="37">
        <f>GSVA_cur!H37</f>
        <v>1193930</v>
      </c>
      <c r="I37" s="37">
        <f>GSVA_cur!I37</f>
        <v>1205350</v>
      </c>
      <c r="J37" s="37">
        <f>GSVA_cur!J37</f>
        <v>1216770</v>
      </c>
      <c r="K37" s="37">
        <f>GSVA_cur!K37</f>
        <v>1228190</v>
      </c>
      <c r="L37" s="37">
        <f>GSVA_cur!L37</f>
        <v>1239610</v>
      </c>
      <c r="M37" s="37">
        <f>GSVA_cur!M37</f>
        <v>1250050</v>
      </c>
      <c r="N37" s="37">
        <f>GSVA_cur!N37</f>
        <v>1259790</v>
      </c>
      <c r="O37" s="37">
        <f>GSVA_cur!O37</f>
        <v>1269540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</row>
    <row r="38" spans="1:179" s="27" customFormat="1" ht="15.75" x14ac:dyDescent="0.25">
      <c r="A38" s="42" t="s">
        <v>47</v>
      </c>
      <c r="B38" s="43" t="s">
        <v>58</v>
      </c>
      <c r="C38" s="37">
        <f>C36/C37*1000</f>
        <v>113191.83467050531</v>
      </c>
      <c r="D38" s="37">
        <f t="shared" ref="D38:L38" si="22">D36/D37*1000</f>
        <v>118715.73879510317</v>
      </c>
      <c r="E38" s="37">
        <f t="shared" si="22"/>
        <v>125511.39913937525</v>
      </c>
      <c r="F38" s="37">
        <f t="shared" si="22"/>
        <v>131976.7779694045</v>
      </c>
      <c r="G38" s="37">
        <f t="shared" si="22"/>
        <v>139959.86483374529</v>
      </c>
      <c r="H38" s="37">
        <f t="shared" si="22"/>
        <v>151352.73842068276</v>
      </c>
      <c r="I38" s="37">
        <f t="shared" si="22"/>
        <v>156693.59017287154</v>
      </c>
      <c r="J38" s="37">
        <f t="shared" si="22"/>
        <v>160866.94720008329</v>
      </c>
      <c r="K38" s="37">
        <f t="shared" si="22"/>
        <v>166636.56669745743</v>
      </c>
      <c r="L38" s="37">
        <f t="shared" si="22"/>
        <v>149412.51408126051</v>
      </c>
      <c r="M38" s="37">
        <f t="shared" ref="M38:O38" si="23">M36/M37*1000</f>
        <v>163824.74763447809</v>
      </c>
      <c r="N38" s="37">
        <f t="shared" si="23"/>
        <v>177902.31407105047</v>
      </c>
      <c r="O38" s="37">
        <f t="shared" si="23"/>
        <v>189903.24558789431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8"/>
      <c r="BP38" s="38"/>
      <c r="BQ38" s="38"/>
      <c r="BR38" s="38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</row>
    <row r="39" spans="1:179" x14ac:dyDescent="0.25">
      <c r="A39" s="27" t="s">
        <v>75</v>
      </c>
      <c r="C39" s="22"/>
      <c r="D39" s="22"/>
      <c r="E39" s="22"/>
      <c r="F39" s="9"/>
      <c r="G39" s="9"/>
      <c r="H39" s="8"/>
      <c r="I39" s="8"/>
      <c r="J39" s="8"/>
      <c r="K39" s="8"/>
      <c r="L39" s="8"/>
      <c r="M39" s="8"/>
      <c r="N39" s="8"/>
      <c r="O39" s="8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A39"/>
  <sheetViews>
    <sheetView zoomScale="62" zoomScaleNormal="62" zoomScaleSheetLayoutView="100" workbookViewId="0">
      <pane xSplit="2" ySplit="5" topLeftCell="C6" activePane="bottomRight" state="frozen"/>
      <selection activeCell="AC16" sqref="AC16"/>
      <selection pane="topRight" activeCell="AC16" sqref="AC16"/>
      <selection pane="bottomLeft" activeCell="AC16" sqref="AC16"/>
      <selection pane="bottomRight" activeCell="AC16" sqref="AC1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5" width="13.28515625" style="2" customWidth="1"/>
    <col min="6" max="7" width="13.28515625" style="7" customWidth="1"/>
    <col min="8" max="15" width="13.28515625" style="6" customWidth="1"/>
    <col min="16" max="18" width="11.42578125" style="7" customWidth="1"/>
    <col min="19" max="46" width="9.140625" style="7" customWidth="1"/>
    <col min="47" max="47" width="12.42578125" style="7" customWidth="1"/>
    <col min="48" max="69" width="9.140625" style="7" customWidth="1"/>
    <col min="70" max="70" width="12.140625" style="7" customWidth="1"/>
    <col min="71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7" customWidth="1"/>
    <col min="99" max="103" width="9.140625" style="7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21" width="9.140625" style="6" hidden="1" customWidth="1"/>
    <col min="122" max="122" width="9.140625" style="6" customWidth="1"/>
    <col min="123" max="152" width="9.140625" style="7" customWidth="1"/>
    <col min="153" max="153" width="9.140625" style="7" hidden="1" customWidth="1"/>
    <col min="154" max="161" width="9.140625" style="7" customWidth="1"/>
    <col min="162" max="162" width="9.140625" style="7" hidden="1" customWidth="1"/>
    <col min="163" max="167" width="9.140625" style="7" customWidth="1"/>
    <col min="168" max="168" width="9.140625" style="7" hidden="1" customWidth="1"/>
    <col min="169" max="178" width="9.140625" style="7" customWidth="1"/>
    <col min="179" max="182" width="8.85546875" style="7"/>
    <col min="183" max="183" width="12.7109375" style="7" bestFit="1" customWidth="1"/>
    <col min="184" max="16384" width="8.85546875" style="2"/>
  </cols>
  <sheetData>
    <row r="1" spans="1:183" ht="18.75" x14ac:dyDescent="0.3">
      <c r="A1" s="2" t="s">
        <v>53</v>
      </c>
      <c r="B1" s="24" t="s">
        <v>66</v>
      </c>
    </row>
    <row r="2" spans="1:183" ht="15.75" x14ac:dyDescent="0.25">
      <c r="A2" s="12" t="s">
        <v>50</v>
      </c>
      <c r="I2" s="6" t="str">
        <f>[1]GSVA_cur!$I$3</f>
        <v>As on 01.08.2024</v>
      </c>
    </row>
    <row r="3" spans="1:183" ht="15.75" x14ac:dyDescent="0.25">
      <c r="A3" s="12"/>
    </row>
    <row r="4" spans="1:183" ht="15.75" x14ac:dyDescent="0.25">
      <c r="A4" s="12"/>
      <c r="E4" s="11"/>
      <c r="F4" s="11" t="s">
        <v>57</v>
      </c>
      <c r="G4" s="11"/>
    </row>
    <row r="5" spans="1:183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3" t="s">
        <v>67</v>
      </c>
      <c r="I5" s="23" t="s">
        <v>68</v>
      </c>
      <c r="J5" s="23" t="s">
        <v>69</v>
      </c>
      <c r="K5" s="23" t="s">
        <v>70</v>
      </c>
      <c r="L5" s="23" t="s">
        <v>71</v>
      </c>
      <c r="M5" s="26" t="s">
        <v>72</v>
      </c>
      <c r="N5" s="26" t="s">
        <v>73</v>
      </c>
      <c r="O5" s="26" t="s">
        <v>74</v>
      </c>
    </row>
    <row r="6" spans="1:183" s="34" customFormat="1" ht="15.75" x14ac:dyDescent="0.25">
      <c r="A6" s="28" t="s">
        <v>26</v>
      </c>
      <c r="B6" s="29" t="s">
        <v>2</v>
      </c>
      <c r="C6" s="30">
        <f>SUM(C7:C10)</f>
        <v>14333114.559351496</v>
      </c>
      <c r="D6" s="30">
        <f t="shared" ref="D6:O6" si="0">SUM(D7:D10)</f>
        <v>15529809.627710406</v>
      </c>
      <c r="E6" s="30">
        <f t="shared" si="0"/>
        <v>18349659.443798628</v>
      </c>
      <c r="F6" s="30">
        <f t="shared" si="0"/>
        <v>16757636.87741613</v>
      </c>
      <c r="G6" s="30">
        <f t="shared" si="0"/>
        <v>17055733.768265795</v>
      </c>
      <c r="H6" s="30">
        <f t="shared" si="0"/>
        <v>22452016.390457112</v>
      </c>
      <c r="I6" s="30">
        <f t="shared" si="0"/>
        <v>22155036.92581759</v>
      </c>
      <c r="J6" s="30">
        <f t="shared" si="0"/>
        <v>21727766.377081331</v>
      </c>
      <c r="K6" s="30">
        <f t="shared" si="0"/>
        <v>26164752.747938409</v>
      </c>
      <c r="L6" s="30">
        <f t="shared" si="0"/>
        <v>29039425.898692865</v>
      </c>
      <c r="M6" s="30">
        <f t="shared" si="0"/>
        <v>34615143.003466211</v>
      </c>
      <c r="N6" s="30">
        <f t="shared" si="0"/>
        <v>36126775.602486975</v>
      </c>
      <c r="O6" s="30">
        <f t="shared" si="0"/>
        <v>37542559.617355697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2"/>
      <c r="FY6" s="32"/>
      <c r="FZ6" s="32"/>
      <c r="GA6" s="33"/>
    </row>
    <row r="7" spans="1:183" ht="15.75" x14ac:dyDescent="0.25">
      <c r="A7" s="18">
        <v>1.1000000000000001</v>
      </c>
      <c r="B7" s="19" t="s">
        <v>59</v>
      </c>
      <c r="C7" s="4">
        <v>9615251.85148599</v>
      </c>
      <c r="D7" s="4">
        <v>10170613.587922325</v>
      </c>
      <c r="E7" s="4">
        <v>12905289.636074342</v>
      </c>
      <c r="F7" s="4">
        <v>10661650.190194927</v>
      </c>
      <c r="G7" s="4">
        <v>10561986.701135132</v>
      </c>
      <c r="H7" s="1">
        <v>14389596.341536695</v>
      </c>
      <c r="I7" s="1">
        <v>13061045.22860253</v>
      </c>
      <c r="J7" s="1">
        <v>11949837.664627744</v>
      </c>
      <c r="K7" s="1">
        <v>15162591.222148292</v>
      </c>
      <c r="L7" s="1">
        <v>16804734.853885185</v>
      </c>
      <c r="M7" s="1">
        <v>21037883.088465974</v>
      </c>
      <c r="N7" s="1">
        <v>21166482.432907868</v>
      </c>
      <c r="O7" s="1">
        <v>21055347.968372472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6"/>
      <c r="FY7" s="6"/>
      <c r="FZ7" s="6"/>
    </row>
    <row r="8" spans="1:183" ht="15.75" x14ac:dyDescent="0.25">
      <c r="A8" s="18">
        <v>1.2</v>
      </c>
      <c r="B8" s="19" t="s">
        <v>60</v>
      </c>
      <c r="C8" s="4">
        <v>2815278.2889553881</v>
      </c>
      <c r="D8" s="4">
        <v>3235950.2563454984</v>
      </c>
      <c r="E8" s="4">
        <v>3466801.2242953498</v>
      </c>
      <c r="F8" s="4">
        <v>3937299.5046282643</v>
      </c>
      <c r="G8" s="4">
        <v>4359340.4782700902</v>
      </c>
      <c r="H8" s="1">
        <v>5081280.5717450958</v>
      </c>
      <c r="I8" s="1">
        <v>5712446.1813954981</v>
      </c>
      <c r="J8" s="1">
        <v>5959195.9943948127</v>
      </c>
      <c r="K8" s="1">
        <v>6478322.1430265103</v>
      </c>
      <c r="L8" s="1">
        <v>7621188.6620782111</v>
      </c>
      <c r="M8" s="1">
        <v>8185168.8965501115</v>
      </c>
      <c r="N8" s="1">
        <v>8842211.9383782633</v>
      </c>
      <c r="O8" s="1">
        <v>9445283.9613025729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6"/>
      <c r="FY8" s="6"/>
      <c r="FZ8" s="6"/>
    </row>
    <row r="9" spans="1:183" ht="15.75" x14ac:dyDescent="0.25">
      <c r="A9" s="18">
        <v>1.3</v>
      </c>
      <c r="B9" s="19" t="s">
        <v>61</v>
      </c>
      <c r="C9" s="4">
        <v>1643455.2627154058</v>
      </c>
      <c r="D9" s="4">
        <v>1811450.2133667229</v>
      </c>
      <c r="E9" s="4">
        <v>1633294.9978996275</v>
      </c>
      <c r="F9" s="4">
        <v>1728309.9014696956</v>
      </c>
      <c r="G9" s="4">
        <v>1703885.7303655325</v>
      </c>
      <c r="H9" s="1">
        <v>2405397.8156497632</v>
      </c>
      <c r="I9" s="1">
        <v>2799572.8110591616</v>
      </c>
      <c r="J9" s="1">
        <v>3314362.830175377</v>
      </c>
      <c r="K9" s="1">
        <v>3969968.1792701073</v>
      </c>
      <c r="L9" s="1">
        <v>4031346.8538662689</v>
      </c>
      <c r="M9" s="1">
        <v>4746435.3170466078</v>
      </c>
      <c r="N9" s="1">
        <v>5392944.9828515025</v>
      </c>
      <c r="O9" s="1">
        <v>6232101.9131985763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6"/>
      <c r="FY9" s="6"/>
      <c r="FZ9" s="6"/>
    </row>
    <row r="10" spans="1:183" ht="15.75" x14ac:dyDescent="0.25">
      <c r="A10" s="18">
        <v>1.4</v>
      </c>
      <c r="B10" s="19" t="s">
        <v>62</v>
      </c>
      <c r="C10" s="4">
        <v>259129.15619471355</v>
      </c>
      <c r="D10" s="4">
        <v>311795.57007585943</v>
      </c>
      <c r="E10" s="4">
        <v>344273.58552930877</v>
      </c>
      <c r="F10" s="4">
        <v>430377.28112324391</v>
      </c>
      <c r="G10" s="4">
        <v>430520.85849503626</v>
      </c>
      <c r="H10" s="1">
        <v>575741.66152555752</v>
      </c>
      <c r="I10" s="1">
        <v>581972.70476039988</v>
      </c>
      <c r="J10" s="1">
        <v>504369.88788340002</v>
      </c>
      <c r="K10" s="1">
        <v>553871.20349350013</v>
      </c>
      <c r="L10" s="1">
        <v>582155.52886319882</v>
      </c>
      <c r="M10" s="1">
        <v>645655.701403521</v>
      </c>
      <c r="N10" s="1">
        <v>725136.24834934005</v>
      </c>
      <c r="O10" s="1">
        <v>809825.77448207652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6"/>
      <c r="FY10" s="6"/>
      <c r="FZ10" s="6"/>
    </row>
    <row r="11" spans="1:183" ht="15.75" x14ac:dyDescent="0.25">
      <c r="A11" s="20" t="s">
        <v>31</v>
      </c>
      <c r="B11" s="19" t="s">
        <v>3</v>
      </c>
      <c r="C11" s="4">
        <v>4967405.0559997596</v>
      </c>
      <c r="D11" s="4">
        <v>5175833.2411457971</v>
      </c>
      <c r="E11" s="4">
        <v>4155198.4808852198</v>
      </c>
      <c r="F11" s="4">
        <v>4463810.2543297149</v>
      </c>
      <c r="G11" s="4">
        <v>5619735.0794210285</v>
      </c>
      <c r="H11" s="1">
        <v>5771853.3058976801</v>
      </c>
      <c r="I11" s="1">
        <v>5951299.5097296285</v>
      </c>
      <c r="J11" s="1">
        <v>6278768</v>
      </c>
      <c r="K11" s="1">
        <v>5959337.588700261</v>
      </c>
      <c r="L11" s="1">
        <v>5539382.5861170162</v>
      </c>
      <c r="M11" s="1">
        <v>5957285.131566477</v>
      </c>
      <c r="N11" s="1">
        <v>5504173.3904495416</v>
      </c>
      <c r="O11" s="1">
        <v>5920666.3013848038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6"/>
      <c r="FY11" s="6"/>
      <c r="FZ11" s="6"/>
    </row>
    <row r="12" spans="1:183" s="27" customFormat="1" ht="15.75" x14ac:dyDescent="0.25">
      <c r="A12" s="35"/>
      <c r="B12" s="36" t="s">
        <v>28</v>
      </c>
      <c r="C12" s="37">
        <f>C6+C11</f>
        <v>19300519.615351256</v>
      </c>
      <c r="D12" s="37">
        <f t="shared" ref="D12:O12" si="1">D6+D11</f>
        <v>20705642.868856203</v>
      </c>
      <c r="E12" s="37">
        <f t="shared" si="1"/>
        <v>22504857.924683847</v>
      </c>
      <c r="F12" s="37">
        <f t="shared" si="1"/>
        <v>21221447.131745845</v>
      </c>
      <c r="G12" s="37">
        <f t="shared" si="1"/>
        <v>22675468.847686823</v>
      </c>
      <c r="H12" s="37">
        <f t="shared" si="1"/>
        <v>28223869.696354792</v>
      </c>
      <c r="I12" s="37">
        <f t="shared" si="1"/>
        <v>28106336.435547218</v>
      </c>
      <c r="J12" s="37">
        <f t="shared" si="1"/>
        <v>28006534.377081331</v>
      </c>
      <c r="K12" s="37">
        <f t="shared" si="1"/>
        <v>32124090.33663867</v>
      </c>
      <c r="L12" s="37">
        <f t="shared" si="1"/>
        <v>34578808.484809883</v>
      </c>
      <c r="M12" s="37">
        <f t="shared" si="1"/>
        <v>40572428.135032691</v>
      </c>
      <c r="N12" s="37">
        <f t="shared" si="1"/>
        <v>41630948.992936514</v>
      </c>
      <c r="O12" s="37">
        <f t="shared" si="1"/>
        <v>43463225.918740503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2"/>
      <c r="FY12" s="32"/>
      <c r="FZ12" s="32"/>
      <c r="GA12" s="33"/>
    </row>
    <row r="13" spans="1:183" s="17" customFormat="1" ht="15.75" x14ac:dyDescent="0.25">
      <c r="A13" s="15" t="s">
        <v>32</v>
      </c>
      <c r="B13" s="16" t="s">
        <v>4</v>
      </c>
      <c r="C13" s="1">
        <v>20680408.513398968</v>
      </c>
      <c r="D13" s="1">
        <v>23615814.593233719</v>
      </c>
      <c r="E13" s="1">
        <v>27902218.316513468</v>
      </c>
      <c r="F13" s="1">
        <v>29307439.102513645</v>
      </c>
      <c r="G13" s="1">
        <v>32311065.430802327</v>
      </c>
      <c r="H13" s="1">
        <v>32994629.538804498</v>
      </c>
      <c r="I13" s="1">
        <v>35254071.696199134</v>
      </c>
      <c r="J13" s="1">
        <v>34249875.112679869</v>
      </c>
      <c r="K13" s="1">
        <v>29217624.168290094</v>
      </c>
      <c r="L13" s="1">
        <v>31756325.267135929</v>
      </c>
      <c r="M13" s="1">
        <v>39899294.071119934</v>
      </c>
      <c r="N13" s="1">
        <v>40530193.28095305</v>
      </c>
      <c r="O13" s="1">
        <v>42085352.903154396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6"/>
      <c r="FY13" s="6"/>
      <c r="FZ13" s="6"/>
      <c r="GA13" s="7"/>
    </row>
    <row r="14" spans="1:183" ht="30" x14ac:dyDescent="0.25">
      <c r="A14" s="20" t="s">
        <v>33</v>
      </c>
      <c r="B14" s="19" t="s">
        <v>5</v>
      </c>
      <c r="C14" s="4">
        <v>1802120.3046742918</v>
      </c>
      <c r="D14" s="4">
        <v>1937550.789524012</v>
      </c>
      <c r="E14" s="4">
        <v>2686765.7735236646</v>
      </c>
      <c r="F14" s="4">
        <v>2588072.8179742824</v>
      </c>
      <c r="G14" s="4">
        <v>2784140.3769496046</v>
      </c>
      <c r="H14" s="1">
        <v>2641267.9160716836</v>
      </c>
      <c r="I14" s="1">
        <v>3694473.2756512747</v>
      </c>
      <c r="J14" s="1">
        <v>3813567.5640601418</v>
      </c>
      <c r="K14" s="1">
        <v>3816799.883279114</v>
      </c>
      <c r="L14" s="1">
        <v>3677181.0722036427</v>
      </c>
      <c r="M14" s="1">
        <v>4089411.0106562302</v>
      </c>
      <c r="N14" s="1">
        <v>3358054.47086974</v>
      </c>
      <c r="O14" s="1">
        <v>3901883.0814011386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8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8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6"/>
      <c r="FY14" s="6"/>
      <c r="FZ14" s="6"/>
    </row>
    <row r="15" spans="1:183" ht="15.75" x14ac:dyDescent="0.25">
      <c r="A15" s="20" t="s">
        <v>34</v>
      </c>
      <c r="B15" s="19" t="s">
        <v>6</v>
      </c>
      <c r="C15" s="4">
        <v>7684092.0121231396</v>
      </c>
      <c r="D15" s="4">
        <v>7964150.8680512048</v>
      </c>
      <c r="E15" s="4">
        <v>8665011.0432218295</v>
      </c>
      <c r="F15" s="4">
        <v>9520553.0023326017</v>
      </c>
      <c r="G15" s="4">
        <v>9444571.2359069847</v>
      </c>
      <c r="H15" s="1">
        <v>10231692.693937315</v>
      </c>
      <c r="I15" s="1">
        <v>11059760.884002747</v>
      </c>
      <c r="J15" s="1">
        <v>12577119.725004412</v>
      </c>
      <c r="K15" s="1">
        <v>12701235.166736417</v>
      </c>
      <c r="L15" s="1">
        <v>12535342.252789784</v>
      </c>
      <c r="M15" s="1">
        <v>17453067.106644988</v>
      </c>
      <c r="N15" s="1">
        <v>20466694.744289503</v>
      </c>
      <c r="O15" s="1">
        <v>22491228.374025084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8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8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8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6"/>
      <c r="FY15" s="6"/>
      <c r="FZ15" s="6"/>
    </row>
    <row r="16" spans="1:183" s="27" customFormat="1" ht="15.75" x14ac:dyDescent="0.25">
      <c r="A16" s="35"/>
      <c r="B16" s="36" t="s">
        <v>29</v>
      </c>
      <c r="C16" s="37">
        <f>+C13+C14+C15</f>
        <v>30166620.830196396</v>
      </c>
      <c r="D16" s="37">
        <f t="shared" ref="D16:M16" si="2">+D13+D14+D15</f>
        <v>33517516.250808936</v>
      </c>
      <c r="E16" s="37">
        <f t="shared" si="2"/>
        <v>39253995.133258961</v>
      </c>
      <c r="F16" s="37">
        <f t="shared" si="2"/>
        <v>41416064.922820523</v>
      </c>
      <c r="G16" s="37">
        <f t="shared" si="2"/>
        <v>44539777.043658912</v>
      </c>
      <c r="H16" s="37">
        <f t="shared" si="2"/>
        <v>45867590.148813501</v>
      </c>
      <c r="I16" s="37">
        <f t="shared" si="2"/>
        <v>50008305.855853155</v>
      </c>
      <c r="J16" s="37">
        <f t="shared" si="2"/>
        <v>50640562.401744425</v>
      </c>
      <c r="K16" s="37">
        <f t="shared" si="2"/>
        <v>45735659.218305625</v>
      </c>
      <c r="L16" s="37">
        <f t="shared" si="2"/>
        <v>47968848.59212935</v>
      </c>
      <c r="M16" s="37">
        <f t="shared" si="2"/>
        <v>61441772.188421153</v>
      </c>
      <c r="N16" s="37">
        <f t="shared" ref="N16:O16" si="3">+N13+N14+N15</f>
        <v>64354942.496112294</v>
      </c>
      <c r="O16" s="37">
        <f t="shared" si="3"/>
        <v>68478464.358580619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1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1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1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2"/>
      <c r="FY16" s="32"/>
      <c r="FZ16" s="32"/>
      <c r="GA16" s="33"/>
    </row>
    <row r="17" spans="1:183" s="34" customFormat="1" ht="15.75" x14ac:dyDescent="0.25">
      <c r="A17" s="28" t="s">
        <v>35</v>
      </c>
      <c r="B17" s="29" t="s">
        <v>7</v>
      </c>
      <c r="C17" s="30">
        <f>C18+C19</f>
        <v>9806128.4138610363</v>
      </c>
      <c r="D17" s="30">
        <f t="shared" ref="D17:M17" si="4">D18+D19</f>
        <v>11859783.195872977</v>
      </c>
      <c r="E17" s="30">
        <f t="shared" si="4"/>
        <v>12577569.511586156</v>
      </c>
      <c r="F17" s="30">
        <f t="shared" si="4"/>
        <v>13672706.917428309</v>
      </c>
      <c r="G17" s="30">
        <f t="shared" si="4"/>
        <v>14346169</v>
      </c>
      <c r="H17" s="30">
        <f t="shared" si="4"/>
        <v>16886616.916057065</v>
      </c>
      <c r="I17" s="30">
        <f t="shared" si="4"/>
        <v>18804591</v>
      </c>
      <c r="J17" s="30">
        <f t="shared" si="4"/>
        <v>22008080</v>
      </c>
      <c r="K17" s="30">
        <f t="shared" si="4"/>
        <v>23654382</v>
      </c>
      <c r="L17" s="30">
        <f t="shared" si="4"/>
        <v>18011028.104753695</v>
      </c>
      <c r="M17" s="30">
        <f t="shared" si="4"/>
        <v>22341818.31071661</v>
      </c>
      <c r="N17" s="30">
        <f t="shared" ref="N17:O17" si="5">N18+N19</f>
        <v>27371180.774181537</v>
      </c>
      <c r="O17" s="30">
        <f t="shared" si="5"/>
        <v>30305467.715958867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2"/>
      <c r="FY17" s="32"/>
      <c r="FZ17" s="32"/>
      <c r="GA17" s="33"/>
    </row>
    <row r="18" spans="1:183" ht="15.75" x14ac:dyDescent="0.25">
      <c r="A18" s="18">
        <v>6.1</v>
      </c>
      <c r="B18" s="19" t="s">
        <v>8</v>
      </c>
      <c r="C18" s="4">
        <v>8749449.2719866447</v>
      </c>
      <c r="D18" s="4">
        <v>10679689.583918544</v>
      </c>
      <c r="E18" s="4">
        <v>11298356.697360003</v>
      </c>
      <c r="F18" s="4">
        <v>12333848.477940945</v>
      </c>
      <c r="G18" s="4">
        <v>12877880.37652109</v>
      </c>
      <c r="H18" s="1">
        <v>15256529.414207147</v>
      </c>
      <c r="I18" s="1">
        <v>17000791</v>
      </c>
      <c r="J18" s="1">
        <v>19991732</v>
      </c>
      <c r="K18" s="1">
        <v>21449489</v>
      </c>
      <c r="L18" s="1">
        <v>17140801.891132575</v>
      </c>
      <c r="M18" s="1">
        <v>20948674.406507842</v>
      </c>
      <c r="N18" s="1">
        <v>24822623.928702775</v>
      </c>
      <c r="O18" s="1">
        <v>27411707.748083923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6"/>
      <c r="FY18" s="6"/>
      <c r="FZ18" s="6"/>
    </row>
    <row r="19" spans="1:183" ht="15.75" x14ac:dyDescent="0.25">
      <c r="A19" s="18">
        <v>6.2</v>
      </c>
      <c r="B19" s="19" t="s">
        <v>9</v>
      </c>
      <c r="C19" s="4">
        <v>1056679.1418743921</v>
      </c>
      <c r="D19" s="4">
        <v>1180093.6119544336</v>
      </c>
      <c r="E19" s="4">
        <v>1279212.8142261533</v>
      </c>
      <c r="F19" s="4">
        <v>1338858.4394873644</v>
      </c>
      <c r="G19" s="4">
        <v>1468288.6234789102</v>
      </c>
      <c r="H19" s="1">
        <v>1630087.5018499196</v>
      </c>
      <c r="I19" s="1">
        <v>1803800</v>
      </c>
      <c r="J19" s="1">
        <v>2016348</v>
      </c>
      <c r="K19" s="1">
        <v>2204893</v>
      </c>
      <c r="L19" s="1">
        <v>870226.21362112113</v>
      </c>
      <c r="M19" s="1">
        <v>1393143.9042087682</v>
      </c>
      <c r="N19" s="1">
        <v>2548556.8454787633</v>
      </c>
      <c r="O19" s="1">
        <v>2893759.9678749428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6"/>
      <c r="FY19" s="6"/>
      <c r="FZ19" s="6"/>
    </row>
    <row r="20" spans="1:183" s="34" customFormat="1" ht="30" x14ac:dyDescent="0.25">
      <c r="A20" s="39" t="s">
        <v>36</v>
      </c>
      <c r="B20" s="40" t="s">
        <v>10</v>
      </c>
      <c r="C20" s="30">
        <f>SUM(C21:C27)</f>
        <v>5460110.6109334026</v>
      </c>
      <c r="D20" s="30">
        <f t="shared" ref="D20:O20" si="6">SUM(D21:D27)</f>
        <v>6375913.2683180384</v>
      </c>
      <c r="E20" s="30">
        <f t="shared" si="6"/>
        <v>6602865.1741904216</v>
      </c>
      <c r="F20" s="30">
        <f t="shared" si="6"/>
        <v>7486014.4752849806</v>
      </c>
      <c r="G20" s="30">
        <f t="shared" si="6"/>
        <v>8447933.6330083683</v>
      </c>
      <c r="H20" s="30">
        <f t="shared" si="6"/>
        <v>8918595.1064417399</v>
      </c>
      <c r="I20" s="30">
        <f t="shared" si="6"/>
        <v>9309558.894628536</v>
      </c>
      <c r="J20" s="30">
        <f t="shared" si="6"/>
        <v>9770080.530229738</v>
      </c>
      <c r="K20" s="30">
        <f t="shared" si="6"/>
        <v>9737270.2823828142</v>
      </c>
      <c r="L20" s="30">
        <f t="shared" si="6"/>
        <v>8266263.7383180754</v>
      </c>
      <c r="M20" s="30">
        <f t="shared" si="6"/>
        <v>10967351.525144532</v>
      </c>
      <c r="N20" s="30">
        <f t="shared" si="6"/>
        <v>12527197.598066676</v>
      </c>
      <c r="O20" s="30">
        <f t="shared" si="6"/>
        <v>13639146.016108962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2"/>
      <c r="FY20" s="32"/>
      <c r="FZ20" s="32"/>
      <c r="GA20" s="33"/>
    </row>
    <row r="21" spans="1:183" ht="15.75" x14ac:dyDescent="0.25">
      <c r="A21" s="18">
        <v>7.1</v>
      </c>
      <c r="B21" s="19" t="s">
        <v>11</v>
      </c>
      <c r="C21" s="4">
        <v>512534</v>
      </c>
      <c r="D21" s="4">
        <v>555091</v>
      </c>
      <c r="E21" s="4">
        <v>575928</v>
      </c>
      <c r="F21" s="4">
        <v>695679</v>
      </c>
      <c r="G21" s="4">
        <v>760720</v>
      </c>
      <c r="H21" s="1">
        <v>977107</v>
      </c>
      <c r="I21" s="1">
        <v>1145460</v>
      </c>
      <c r="J21" s="1">
        <v>1118506</v>
      </c>
      <c r="K21" s="1">
        <v>1064091</v>
      </c>
      <c r="L21" s="1">
        <v>1100249.6509407905</v>
      </c>
      <c r="M21" s="1">
        <v>1126073.4931029738</v>
      </c>
      <c r="N21" s="1">
        <v>1214411.3539598803</v>
      </c>
      <c r="O21" s="1">
        <v>1329988.1432898603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6"/>
      <c r="FY21" s="6"/>
      <c r="FZ21" s="6"/>
    </row>
    <row r="22" spans="1:183" ht="15.75" x14ac:dyDescent="0.25">
      <c r="A22" s="18">
        <v>7.2</v>
      </c>
      <c r="B22" s="19" t="s">
        <v>12</v>
      </c>
      <c r="C22" s="4">
        <v>2742297.3079728484</v>
      </c>
      <c r="D22" s="4">
        <v>3162865.4240900706</v>
      </c>
      <c r="E22" s="4">
        <v>3339325.1420683665</v>
      </c>
      <c r="F22" s="4">
        <v>3609959.3930973513</v>
      </c>
      <c r="G22" s="4">
        <v>3871842.7477906393</v>
      </c>
      <c r="H22" s="1">
        <v>4204968.1933028996</v>
      </c>
      <c r="I22" s="1">
        <v>4581280.5718514323</v>
      </c>
      <c r="J22" s="1">
        <v>4996994.4649371132</v>
      </c>
      <c r="K22" s="1">
        <v>4691852.152809415</v>
      </c>
      <c r="L22" s="1">
        <v>3319117.6926942449</v>
      </c>
      <c r="M22" s="1">
        <v>5048427.9671717733</v>
      </c>
      <c r="N22" s="1">
        <v>5537606.8463931046</v>
      </c>
      <c r="O22" s="1">
        <v>5914487.5863918904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6"/>
      <c r="FY22" s="6"/>
      <c r="FZ22" s="6"/>
    </row>
    <row r="23" spans="1:183" ht="15.75" x14ac:dyDescent="0.25">
      <c r="A23" s="18">
        <v>7.3</v>
      </c>
      <c r="B23" s="19" t="s">
        <v>13</v>
      </c>
      <c r="C23" s="4">
        <v>79607.181029464322</v>
      </c>
      <c r="D23" s="4">
        <v>111835.51522587755</v>
      </c>
      <c r="E23" s="4">
        <v>89060.452373721462</v>
      </c>
      <c r="F23" s="4">
        <v>135394.31755821483</v>
      </c>
      <c r="G23" s="4">
        <v>132832.96047238074</v>
      </c>
      <c r="H23" s="1">
        <v>143819.44563277683</v>
      </c>
      <c r="I23" s="1">
        <v>157761.34088441968</v>
      </c>
      <c r="J23" s="1">
        <v>219617.53658600178</v>
      </c>
      <c r="K23" s="1">
        <v>232835.7893405162</v>
      </c>
      <c r="L23" s="1">
        <v>230677.00803220124</v>
      </c>
      <c r="M23" s="1">
        <v>333369.83897368744</v>
      </c>
      <c r="N23" s="1">
        <v>428495.03378374409</v>
      </c>
      <c r="O23" s="1">
        <v>508648.29898805427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6"/>
      <c r="FY23" s="6"/>
      <c r="FZ23" s="6"/>
    </row>
    <row r="24" spans="1:183" ht="15.75" x14ac:dyDescent="0.25">
      <c r="A24" s="18">
        <v>7.4</v>
      </c>
      <c r="B24" s="19" t="s">
        <v>14</v>
      </c>
      <c r="C24" s="4">
        <v>26359.14173797339</v>
      </c>
      <c r="D24" s="4">
        <v>102998.89546454635</v>
      </c>
      <c r="E24" s="4">
        <v>72893.047618820216</v>
      </c>
      <c r="F24" s="4">
        <v>171329.59945347358</v>
      </c>
      <c r="G24" s="4">
        <v>368092.18381900521</v>
      </c>
      <c r="H24" s="1">
        <v>384050.63754630566</v>
      </c>
      <c r="I24" s="1">
        <v>365601.36534939095</v>
      </c>
      <c r="J24" s="1">
        <v>192101.36113685058</v>
      </c>
      <c r="K24" s="1">
        <v>313976.75973325677</v>
      </c>
      <c r="L24" s="1">
        <v>103247.7215300829</v>
      </c>
      <c r="M24" s="1">
        <v>131877.1186053186</v>
      </c>
      <c r="N24" s="1">
        <v>228928.71508290444</v>
      </c>
      <c r="O24" s="1">
        <v>237345.56461102376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6"/>
      <c r="FY24" s="6"/>
      <c r="FZ24" s="6"/>
    </row>
    <row r="25" spans="1:183" ht="15.75" x14ac:dyDescent="0.25">
      <c r="A25" s="18">
        <v>7.5</v>
      </c>
      <c r="B25" s="19" t="s">
        <v>15</v>
      </c>
      <c r="C25" s="4">
        <v>731832.89543147862</v>
      </c>
      <c r="D25" s="4">
        <v>880333.18242450664</v>
      </c>
      <c r="E25" s="4">
        <v>791594.53212951298</v>
      </c>
      <c r="F25" s="4">
        <v>884793.16517594084</v>
      </c>
      <c r="G25" s="4">
        <v>957316.32661032141</v>
      </c>
      <c r="H25" s="1">
        <v>923011.08633728197</v>
      </c>
      <c r="I25" s="1">
        <v>963842.00176270411</v>
      </c>
      <c r="J25" s="1">
        <v>914039.91762734239</v>
      </c>
      <c r="K25" s="1">
        <v>860717.22763860621</v>
      </c>
      <c r="L25" s="1">
        <v>767569.74683629884</v>
      </c>
      <c r="M25" s="1">
        <v>1095308.6279309941</v>
      </c>
      <c r="N25" s="1">
        <v>1307838.7157972858</v>
      </c>
      <c r="O25" s="1">
        <v>1363346.5702778597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6"/>
      <c r="FY25" s="6"/>
      <c r="FZ25" s="6"/>
    </row>
    <row r="26" spans="1:183" ht="15.75" x14ac:dyDescent="0.25">
      <c r="A26" s="18">
        <v>7.6</v>
      </c>
      <c r="B26" s="19" t="s">
        <v>16</v>
      </c>
      <c r="C26" s="4">
        <v>79171.084761638806</v>
      </c>
      <c r="D26" s="4">
        <v>88245.2511130364</v>
      </c>
      <c r="E26" s="4">
        <v>97092</v>
      </c>
      <c r="F26" s="4">
        <v>106274</v>
      </c>
      <c r="G26" s="4">
        <v>109865.00000000001</v>
      </c>
      <c r="H26" s="1">
        <v>114589.00000000001</v>
      </c>
      <c r="I26" s="1">
        <v>127333</v>
      </c>
      <c r="J26" s="1">
        <v>387572.88063240662</v>
      </c>
      <c r="K26" s="1">
        <v>399960.33125579718</v>
      </c>
      <c r="L26" s="1">
        <v>410903.74769204966</v>
      </c>
      <c r="M26" s="1">
        <v>438325.01602591272</v>
      </c>
      <c r="N26" s="1">
        <v>499002.49155100354</v>
      </c>
      <c r="O26" s="1">
        <v>614780.26382495172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6"/>
      <c r="FY26" s="6"/>
      <c r="FZ26" s="6"/>
    </row>
    <row r="27" spans="1:183" ht="30" x14ac:dyDescent="0.25">
      <c r="A27" s="18">
        <v>7.7</v>
      </c>
      <c r="B27" s="19" t="s">
        <v>17</v>
      </c>
      <c r="C27" s="4">
        <v>1288309</v>
      </c>
      <c r="D27" s="4">
        <v>1474544</v>
      </c>
      <c r="E27" s="4">
        <v>1636972</v>
      </c>
      <c r="F27" s="4">
        <v>1882584.9999999998</v>
      </c>
      <c r="G27" s="4">
        <v>2247264.4143160209</v>
      </c>
      <c r="H27" s="1">
        <v>2171049.7436224753</v>
      </c>
      <c r="I27" s="1">
        <v>1968280.6147805899</v>
      </c>
      <c r="J27" s="1">
        <v>1941248.3693100226</v>
      </c>
      <c r="K27" s="1">
        <v>2173837.021605223</v>
      </c>
      <c r="L27" s="1">
        <v>2334498.1705924077</v>
      </c>
      <c r="M27" s="1">
        <v>2793969.4633338721</v>
      </c>
      <c r="N27" s="1">
        <v>3310914.4414987522</v>
      </c>
      <c r="O27" s="1">
        <v>3670549.588725321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6"/>
      <c r="FY27" s="6"/>
      <c r="FZ27" s="6"/>
    </row>
    <row r="28" spans="1:183" ht="15.75" x14ac:dyDescent="0.25">
      <c r="A28" s="20" t="s">
        <v>37</v>
      </c>
      <c r="B28" s="19" t="s">
        <v>18</v>
      </c>
      <c r="C28" s="4">
        <v>11597555</v>
      </c>
      <c r="D28" s="4">
        <v>12680417</v>
      </c>
      <c r="E28" s="4">
        <v>14722526.999999998</v>
      </c>
      <c r="F28" s="4">
        <v>16105945.000000002</v>
      </c>
      <c r="G28" s="4">
        <v>17457397.981274333</v>
      </c>
      <c r="H28" s="1">
        <v>18373983.718618121</v>
      </c>
      <c r="I28" s="1">
        <v>19342403.243653804</v>
      </c>
      <c r="J28" s="1">
        <v>22193761</v>
      </c>
      <c r="K28" s="1">
        <v>24197855.580206923</v>
      </c>
      <c r="L28" s="1">
        <v>24900731.820381716</v>
      </c>
      <c r="M28" s="1">
        <v>27816064.798995953</v>
      </c>
      <c r="N28" s="1">
        <v>36224578.811894059</v>
      </c>
      <c r="O28" s="1">
        <v>39720185.310083203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6"/>
      <c r="FY28" s="6"/>
      <c r="FZ28" s="6"/>
    </row>
    <row r="29" spans="1:183" ht="30" x14ac:dyDescent="0.25">
      <c r="A29" s="20" t="s">
        <v>38</v>
      </c>
      <c r="B29" s="19" t="s">
        <v>19</v>
      </c>
      <c r="C29" s="4">
        <v>14108745.317200001</v>
      </c>
      <c r="D29" s="4">
        <v>16546071.172042001</v>
      </c>
      <c r="E29" s="4">
        <v>19542890</v>
      </c>
      <c r="F29" s="4">
        <v>22817203.053271111</v>
      </c>
      <c r="G29" s="4">
        <v>26148575</v>
      </c>
      <c r="H29" s="1">
        <v>30494323</v>
      </c>
      <c r="I29" s="1">
        <v>33709434.312985241</v>
      </c>
      <c r="J29" s="1">
        <v>36724264.02132982</v>
      </c>
      <c r="K29" s="1">
        <v>41024490.157531366</v>
      </c>
      <c r="L29" s="1">
        <v>40935893.116541065</v>
      </c>
      <c r="M29" s="1">
        <v>49242585.51773984</v>
      </c>
      <c r="N29" s="1">
        <v>58971376.4196316</v>
      </c>
      <c r="O29" s="1">
        <v>68717309.710369155</v>
      </c>
      <c r="P29" s="10"/>
      <c r="Q29" s="10"/>
      <c r="R29" s="1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6"/>
      <c r="FY29" s="6"/>
      <c r="FZ29" s="6"/>
    </row>
    <row r="30" spans="1:183" ht="15.75" x14ac:dyDescent="0.25">
      <c r="A30" s="20" t="s">
        <v>39</v>
      </c>
      <c r="B30" s="19" t="s">
        <v>54</v>
      </c>
      <c r="C30" s="4">
        <v>2784350</v>
      </c>
      <c r="D30" s="4">
        <v>3131490</v>
      </c>
      <c r="E30" s="4">
        <v>3497226.9999999995</v>
      </c>
      <c r="F30" s="4">
        <v>3826962.9999999995</v>
      </c>
      <c r="G30" s="4">
        <v>4303969.9190994259</v>
      </c>
      <c r="H30" s="1">
        <v>4896439.3966884417</v>
      </c>
      <c r="I30" s="1">
        <v>5537720.8817362748</v>
      </c>
      <c r="J30" s="1">
        <v>6084042.5821491806</v>
      </c>
      <c r="K30" s="1">
        <v>7508669.1666474771</v>
      </c>
      <c r="L30" s="1">
        <v>7713833.4565991182</v>
      </c>
      <c r="M30" s="1">
        <v>8306786.6443122951</v>
      </c>
      <c r="N30" s="1">
        <v>10156465.241028138</v>
      </c>
      <c r="O30" s="1">
        <v>11707772.846759167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6"/>
      <c r="FY30" s="6"/>
      <c r="FZ30" s="6"/>
    </row>
    <row r="31" spans="1:183" ht="15.75" x14ac:dyDescent="0.25">
      <c r="A31" s="20" t="s">
        <v>40</v>
      </c>
      <c r="B31" s="19" t="s">
        <v>20</v>
      </c>
      <c r="C31" s="4">
        <v>5840340</v>
      </c>
      <c r="D31" s="4">
        <v>6942444</v>
      </c>
      <c r="E31" s="4">
        <v>8102175</v>
      </c>
      <c r="F31" s="4">
        <v>9555238</v>
      </c>
      <c r="G31" s="4">
        <v>11037769</v>
      </c>
      <c r="H31" s="1">
        <v>12845963</v>
      </c>
      <c r="I31" s="1">
        <v>14466178.747545578</v>
      </c>
      <c r="J31" s="1">
        <v>15869000.00165165</v>
      </c>
      <c r="K31" s="1">
        <v>18556929.47901566</v>
      </c>
      <c r="L31" s="1">
        <v>15946578.737783303</v>
      </c>
      <c r="M31" s="1">
        <v>18630484.032489546</v>
      </c>
      <c r="N31" s="1">
        <v>22750804.515198529</v>
      </c>
      <c r="O31" s="1">
        <v>25101516.464688934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6"/>
      <c r="FY31" s="6"/>
      <c r="FZ31" s="6"/>
    </row>
    <row r="32" spans="1:183" s="27" customFormat="1" ht="15.75" x14ac:dyDescent="0.25">
      <c r="A32" s="35"/>
      <c r="B32" s="36" t="s">
        <v>30</v>
      </c>
      <c r="C32" s="37">
        <f>C17+C20+C28+C29+C30+C31</f>
        <v>49597229.341994435</v>
      </c>
      <c r="D32" s="37">
        <f t="shared" ref="D32:O32" si="7">D17+D20+D28+D29+D30+D31</f>
        <v>57536118.636233017</v>
      </c>
      <c r="E32" s="37">
        <f t="shared" si="7"/>
        <v>65045253.685776576</v>
      </c>
      <c r="F32" s="37">
        <f t="shared" si="7"/>
        <v>73464070.445984408</v>
      </c>
      <c r="G32" s="37">
        <f t="shared" si="7"/>
        <v>81741814.533382118</v>
      </c>
      <c r="H32" s="37">
        <f t="shared" si="7"/>
        <v>92415921.137805372</v>
      </c>
      <c r="I32" s="37">
        <f t="shared" si="7"/>
        <v>101169887.08054945</v>
      </c>
      <c r="J32" s="37">
        <f t="shared" si="7"/>
        <v>112649228.13536039</v>
      </c>
      <c r="K32" s="37">
        <f t="shared" si="7"/>
        <v>124679596.66578424</v>
      </c>
      <c r="L32" s="37">
        <f t="shared" si="7"/>
        <v>115774328.97437696</v>
      </c>
      <c r="M32" s="37">
        <f t="shared" si="7"/>
        <v>137305090.82939878</v>
      </c>
      <c r="N32" s="37">
        <f t="shared" si="7"/>
        <v>168001603.36000055</v>
      </c>
      <c r="O32" s="37">
        <f t="shared" si="7"/>
        <v>189191398.0639683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2"/>
      <c r="FY32" s="32"/>
      <c r="FZ32" s="32"/>
      <c r="GA32" s="33"/>
    </row>
    <row r="33" spans="1:183" s="34" customFormat="1" ht="15.75" x14ac:dyDescent="0.25">
      <c r="A33" s="28" t="s">
        <v>27</v>
      </c>
      <c r="B33" s="41" t="s">
        <v>51</v>
      </c>
      <c r="C33" s="30">
        <f>C6+C11+C13+C14+C15+C17+C20+C28+C29+C30+C31</f>
        <v>99064369.78754209</v>
      </c>
      <c r="D33" s="30">
        <f t="shared" ref="D33:M33" si="8">D6+D11+D13+D14+D15+D17+D20+D28+D29+D30+D31</f>
        <v>111759277.75589816</v>
      </c>
      <c r="E33" s="30">
        <f t="shared" si="8"/>
        <v>126804106.74371938</v>
      </c>
      <c r="F33" s="30">
        <f t="shared" si="8"/>
        <v>136101582.50055078</v>
      </c>
      <c r="G33" s="30">
        <f t="shared" si="8"/>
        <v>148957060.42472786</v>
      </c>
      <c r="H33" s="30">
        <f t="shared" si="8"/>
        <v>166507380.98297366</v>
      </c>
      <c r="I33" s="30">
        <f t="shared" si="8"/>
        <v>179284529.37194982</v>
      </c>
      <c r="J33" s="30">
        <f t="shared" si="8"/>
        <v>191296324.91418615</v>
      </c>
      <c r="K33" s="30">
        <f t="shared" si="8"/>
        <v>202539346.22072855</v>
      </c>
      <c r="L33" s="30">
        <f t="shared" si="8"/>
        <v>198321986.0513162</v>
      </c>
      <c r="M33" s="30">
        <f t="shared" si="8"/>
        <v>239319291.15285259</v>
      </c>
      <c r="N33" s="30">
        <f t="shared" ref="N33:O33" si="9">N6+N11+N13+N14+N15+N17+N20+N28+N29+N30+N31</f>
        <v>273987494.84904933</v>
      </c>
      <c r="O33" s="30">
        <f t="shared" si="9"/>
        <v>301133088.3412894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2"/>
      <c r="FY33" s="32"/>
      <c r="FZ33" s="32"/>
      <c r="GA33" s="33"/>
    </row>
    <row r="34" spans="1:183" s="27" customFormat="1" ht="15.75" x14ac:dyDescent="0.25">
      <c r="A34" s="42" t="s">
        <v>43</v>
      </c>
      <c r="B34" s="43" t="s">
        <v>25</v>
      </c>
      <c r="C34" s="37">
        <f>GSVA_cur!C34</f>
        <v>16208500</v>
      </c>
      <c r="D34" s="37">
        <f>GSVA_cur!D34</f>
        <v>19830400</v>
      </c>
      <c r="E34" s="37">
        <f>GSVA_cur!E34</f>
        <v>21632200</v>
      </c>
      <c r="F34" s="37">
        <f>GSVA_cur!F34</f>
        <v>22880797</v>
      </c>
      <c r="G34" s="37">
        <f>GSVA_cur!G34</f>
        <v>27668009.000000004</v>
      </c>
      <c r="H34" s="37">
        <f>GSVA_cur!H34</f>
        <v>31767545.000000007</v>
      </c>
      <c r="I34" s="37">
        <f>GSVA_cur!I34</f>
        <v>31520040.000000004</v>
      </c>
      <c r="J34" s="37">
        <f>GSVA_cur!J34</f>
        <v>34164248</v>
      </c>
      <c r="K34" s="37">
        <f>GSVA_cur!K34</f>
        <v>33868682.114041395</v>
      </c>
      <c r="L34" s="37">
        <f>GSVA_cur!L34</f>
        <v>32208986.262019049</v>
      </c>
      <c r="M34" s="37">
        <f>GSVA_cur!M34</f>
        <v>40981495.179671474</v>
      </c>
      <c r="N34" s="37">
        <f>GSVA_cur!N34</f>
        <v>51096335.224490568</v>
      </c>
      <c r="O34" s="37">
        <f>GSVA_cur!O34</f>
        <v>59190295.812433146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3"/>
      <c r="FX34" s="33"/>
      <c r="FY34" s="33"/>
      <c r="FZ34" s="33"/>
      <c r="GA34" s="33"/>
    </row>
    <row r="35" spans="1:183" s="27" customFormat="1" ht="15.75" x14ac:dyDescent="0.25">
      <c r="A35" s="42" t="s">
        <v>44</v>
      </c>
      <c r="B35" s="43" t="s">
        <v>24</v>
      </c>
      <c r="C35" s="37">
        <f>GSVA_cur!C35</f>
        <v>2613400</v>
      </c>
      <c r="D35" s="37">
        <f>GSVA_cur!D35</f>
        <v>3371700</v>
      </c>
      <c r="E35" s="37">
        <f>GSVA_cur!E35</f>
        <v>3564300</v>
      </c>
      <c r="F35" s="37">
        <f>GSVA_cur!F35</f>
        <v>3660712.0000000005</v>
      </c>
      <c r="G35" s="37">
        <f>GSVA_cur!G35</f>
        <v>3094319</v>
      </c>
      <c r="H35" s="37">
        <f>GSVA_cur!H35</f>
        <v>2797500</v>
      </c>
      <c r="I35" s="37">
        <f>GSVA_cur!I35</f>
        <v>2685076</v>
      </c>
      <c r="J35" s="37">
        <f>GSVA_cur!J35</f>
        <v>2955646</v>
      </c>
      <c r="K35" s="37">
        <f>GSVA_cur!K35</f>
        <v>3245110</v>
      </c>
      <c r="L35" s="37">
        <f>GSVA_cur!L35</f>
        <v>4359066</v>
      </c>
      <c r="M35" s="37">
        <f>GSVA_cur!M35</f>
        <v>5823514</v>
      </c>
      <c r="N35" s="37">
        <f>GSVA_cur!N35</f>
        <v>7127246.0000000009</v>
      </c>
      <c r="O35" s="37">
        <f>GSVA_cur!O35</f>
        <v>7895240.1696418226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3"/>
      <c r="FX35" s="33"/>
      <c r="FY35" s="33"/>
      <c r="FZ35" s="33"/>
      <c r="GA35" s="33"/>
    </row>
    <row r="36" spans="1:183" s="27" customFormat="1" ht="15.75" x14ac:dyDescent="0.25">
      <c r="A36" s="42" t="s">
        <v>45</v>
      </c>
      <c r="B36" s="43" t="s">
        <v>63</v>
      </c>
      <c r="C36" s="37">
        <f>C33+C34-C35</f>
        <v>112659469.78754209</v>
      </c>
      <c r="D36" s="37">
        <f t="shared" ref="D36:O36" si="10">D33+D34-D35</f>
        <v>128217977.75589816</v>
      </c>
      <c r="E36" s="37">
        <f t="shared" si="10"/>
        <v>144872006.7437194</v>
      </c>
      <c r="F36" s="37">
        <f t="shared" si="10"/>
        <v>155321667.50055078</v>
      </c>
      <c r="G36" s="37">
        <f t="shared" si="10"/>
        <v>173530750.42472786</v>
      </c>
      <c r="H36" s="37">
        <f t="shared" si="10"/>
        <v>195477425.98297366</v>
      </c>
      <c r="I36" s="37">
        <f t="shared" si="10"/>
        <v>208119493.37194982</v>
      </c>
      <c r="J36" s="37">
        <f t="shared" si="10"/>
        <v>222504926.91418615</v>
      </c>
      <c r="K36" s="37">
        <f t="shared" si="10"/>
        <v>233162918.33476993</v>
      </c>
      <c r="L36" s="37">
        <f t="shared" si="10"/>
        <v>226171906.31333524</v>
      </c>
      <c r="M36" s="37">
        <f t="shared" si="10"/>
        <v>274477272.33252406</v>
      </c>
      <c r="N36" s="37">
        <f t="shared" si="10"/>
        <v>317956584.07353991</v>
      </c>
      <c r="O36" s="37">
        <f t="shared" si="10"/>
        <v>352428143.98408067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3"/>
      <c r="FX36" s="33"/>
      <c r="FY36" s="33"/>
      <c r="FZ36" s="33"/>
      <c r="GA36" s="33"/>
    </row>
    <row r="37" spans="1:183" s="27" customFormat="1" ht="15.75" x14ac:dyDescent="0.25">
      <c r="A37" s="42" t="s">
        <v>46</v>
      </c>
      <c r="B37" s="43" t="s">
        <v>42</v>
      </c>
      <c r="C37" s="37">
        <f>GSVA_cur!C37</f>
        <v>1131150</v>
      </c>
      <c r="D37" s="37">
        <f>GSVA_cur!D37</f>
        <v>1143860</v>
      </c>
      <c r="E37" s="37">
        <f>GSVA_cur!E37</f>
        <v>1156560</v>
      </c>
      <c r="F37" s="37">
        <f>GSVA_cur!F37</f>
        <v>1169270</v>
      </c>
      <c r="G37" s="37">
        <f>GSVA_cur!G37</f>
        <v>1181970</v>
      </c>
      <c r="H37" s="37">
        <f>GSVA_cur!H37</f>
        <v>1193930</v>
      </c>
      <c r="I37" s="37">
        <f>GSVA_cur!I37</f>
        <v>1205350</v>
      </c>
      <c r="J37" s="37">
        <f>GSVA_cur!J37</f>
        <v>1216770</v>
      </c>
      <c r="K37" s="37">
        <f>GSVA_cur!K37</f>
        <v>1228190</v>
      </c>
      <c r="L37" s="37">
        <f>GSVA_cur!L37</f>
        <v>1239610</v>
      </c>
      <c r="M37" s="37">
        <f>GSVA_cur!M37</f>
        <v>1250050</v>
      </c>
      <c r="N37" s="37">
        <f>GSVA_cur!N37</f>
        <v>1259790</v>
      </c>
      <c r="O37" s="37">
        <f>GSVA_cur!O37</f>
        <v>1269540</v>
      </c>
      <c r="P37" s="6"/>
      <c r="Q37" s="6"/>
      <c r="R37" s="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</row>
    <row r="38" spans="1:183" s="27" customFormat="1" ht="15.75" x14ac:dyDescent="0.25">
      <c r="A38" s="42" t="s">
        <v>47</v>
      </c>
      <c r="B38" s="43" t="s">
        <v>64</v>
      </c>
      <c r="C38" s="37">
        <f>C36/C37*1000</f>
        <v>99597.285760104394</v>
      </c>
      <c r="D38" s="37">
        <f t="shared" ref="D38:O38" si="11">D36/D37*1000</f>
        <v>112092.36948219026</v>
      </c>
      <c r="E38" s="37">
        <f t="shared" si="11"/>
        <v>125261.12501186224</v>
      </c>
      <c r="F38" s="37">
        <f t="shared" si="11"/>
        <v>132836.44282377104</v>
      </c>
      <c r="G38" s="37">
        <f t="shared" si="11"/>
        <v>146814.85183611079</v>
      </c>
      <c r="H38" s="37">
        <f t="shared" si="11"/>
        <v>163726.03585048844</v>
      </c>
      <c r="I38" s="37">
        <f t="shared" si="11"/>
        <v>172663.1213937444</v>
      </c>
      <c r="J38" s="37">
        <f t="shared" si="11"/>
        <v>182865.23082767174</v>
      </c>
      <c r="K38" s="37">
        <f t="shared" si="11"/>
        <v>189842.71027672425</v>
      </c>
      <c r="L38" s="37">
        <f t="shared" si="11"/>
        <v>182454.08339182101</v>
      </c>
      <c r="M38" s="37">
        <f t="shared" si="11"/>
        <v>219573.03494462147</v>
      </c>
      <c r="N38" s="37">
        <f t="shared" si="11"/>
        <v>252388.56005646967</v>
      </c>
      <c r="O38" s="37">
        <f t="shared" si="11"/>
        <v>277603.02470507479</v>
      </c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8"/>
      <c r="BT38" s="38"/>
      <c r="BU38" s="38"/>
      <c r="BV38" s="38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</row>
    <row r="39" spans="1:183" x14ac:dyDescent="0.25">
      <c r="A39" s="27" t="s">
        <v>75</v>
      </c>
      <c r="C39" s="22"/>
      <c r="D39" s="22"/>
      <c r="E39" s="22"/>
      <c r="F39" s="9"/>
      <c r="G39" s="9"/>
      <c r="H39" s="8"/>
      <c r="I39" s="8"/>
      <c r="J39" s="8"/>
      <c r="K39" s="8"/>
      <c r="L39" s="8"/>
      <c r="M39" s="8"/>
      <c r="N39" s="8"/>
      <c r="O39" s="8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23" orientation="landscape" r:id="rId1"/>
  <colBreaks count="7" manualBreakCount="7">
    <brk id="18" max="1048575" man="1"/>
    <brk id="30" max="1048575" man="1"/>
    <brk id="46" max="1048575" man="1"/>
    <brk id="110" max="95" man="1"/>
    <brk id="146" max="1048575" man="1"/>
    <brk id="170" max="1048575" man="1"/>
    <brk id="17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W39"/>
  <sheetViews>
    <sheetView zoomScale="62" zoomScaleNormal="62" zoomScaleSheetLayoutView="100" workbookViewId="0">
      <pane xSplit="2" ySplit="5" topLeftCell="C6" activePane="bottomRight" state="frozen"/>
      <selection activeCell="AC16" sqref="AC16"/>
      <selection pane="topRight" activeCell="AC16" sqref="AC16"/>
      <selection pane="bottomLeft" activeCell="AC16" sqref="AC16"/>
      <selection pane="bottomRight" activeCell="AC16" sqref="AC16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3.28515625" style="2" customWidth="1"/>
    <col min="6" max="7" width="13.28515625" style="7" customWidth="1"/>
    <col min="8" max="15" width="13.2851562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8" width="8.85546875" style="7"/>
    <col min="179" max="179" width="12.7109375" style="7" bestFit="1" customWidth="1"/>
    <col min="180" max="16384" width="8.85546875" style="2"/>
  </cols>
  <sheetData>
    <row r="1" spans="1:179" ht="18.75" x14ac:dyDescent="0.3">
      <c r="A1" s="2" t="s">
        <v>53</v>
      </c>
      <c r="B1" s="24" t="s">
        <v>66</v>
      </c>
    </row>
    <row r="2" spans="1:179" ht="15.75" x14ac:dyDescent="0.25">
      <c r="A2" s="12" t="s">
        <v>52</v>
      </c>
      <c r="I2" s="6" t="str">
        <f>[1]GSVA_cur!$I$3</f>
        <v>As on 01.08.2024</v>
      </c>
    </row>
    <row r="3" spans="1:179" ht="15.75" x14ac:dyDescent="0.25">
      <c r="A3" s="12"/>
    </row>
    <row r="4" spans="1:179" ht="15.75" x14ac:dyDescent="0.25">
      <c r="A4" s="12"/>
      <c r="E4" s="11"/>
      <c r="F4" s="11" t="s">
        <v>57</v>
      </c>
      <c r="G4" s="11"/>
    </row>
    <row r="5" spans="1:179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3" t="s">
        <v>67</v>
      </c>
      <c r="I5" s="23" t="s">
        <v>68</v>
      </c>
      <c r="J5" s="23" t="s">
        <v>69</v>
      </c>
      <c r="K5" s="23" t="s">
        <v>70</v>
      </c>
      <c r="L5" s="23" t="s">
        <v>71</v>
      </c>
      <c r="M5" s="26" t="s">
        <v>72</v>
      </c>
      <c r="N5" s="26" t="s">
        <v>73</v>
      </c>
      <c r="O5" s="26" t="s">
        <v>74</v>
      </c>
    </row>
    <row r="6" spans="1:179" s="34" customFormat="1" ht="15.75" x14ac:dyDescent="0.25">
      <c r="A6" s="28" t="s">
        <v>26</v>
      </c>
      <c r="B6" s="29" t="s">
        <v>2</v>
      </c>
      <c r="C6" s="30">
        <f>SUM(C7:C10)</f>
        <v>14333114.559351496</v>
      </c>
      <c r="D6" s="30">
        <f t="shared" ref="D6:L6" si="0">SUM(D7:D10)</f>
        <v>14232889.825677402</v>
      </c>
      <c r="E6" s="30">
        <f t="shared" si="0"/>
        <v>16023523.532016536</v>
      </c>
      <c r="F6" s="30">
        <f t="shared" si="0"/>
        <v>14187138.094922535</v>
      </c>
      <c r="G6" s="30">
        <f t="shared" si="0"/>
        <v>13620699.838996068</v>
      </c>
      <c r="H6" s="30">
        <f t="shared" si="0"/>
        <v>16610740.234949872</v>
      </c>
      <c r="I6" s="30">
        <f t="shared" si="0"/>
        <v>16453114.562346766</v>
      </c>
      <c r="J6" s="30">
        <f t="shared" si="0"/>
        <v>16061838.614683934</v>
      </c>
      <c r="K6" s="30">
        <f t="shared" si="0"/>
        <v>17384549.206307929</v>
      </c>
      <c r="L6" s="30">
        <f t="shared" si="0"/>
        <v>19442122.664190713</v>
      </c>
      <c r="M6" s="30">
        <f t="shared" ref="M6:O6" si="1">SUM(M7:M10)</f>
        <v>20203922.395047557</v>
      </c>
      <c r="N6" s="30">
        <f t="shared" si="1"/>
        <v>21077485.152515396</v>
      </c>
      <c r="O6" s="30">
        <f t="shared" si="1"/>
        <v>21510434.465019822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2"/>
      <c r="FU6" s="32"/>
      <c r="FV6" s="32"/>
      <c r="FW6" s="33"/>
    </row>
    <row r="7" spans="1:179" ht="15.75" x14ac:dyDescent="0.25">
      <c r="A7" s="18">
        <v>1.1000000000000001</v>
      </c>
      <c r="B7" s="19" t="s">
        <v>59</v>
      </c>
      <c r="C7" s="4">
        <v>9615251.85148599</v>
      </c>
      <c r="D7" s="4">
        <v>9395540.9497439023</v>
      </c>
      <c r="E7" s="4">
        <v>11205250.085753422</v>
      </c>
      <c r="F7" s="4">
        <v>9189037.3338560816</v>
      </c>
      <c r="G7" s="4">
        <v>8426242.0431405362</v>
      </c>
      <c r="H7" s="1">
        <v>10684081.721734785</v>
      </c>
      <c r="I7" s="1">
        <v>10069644.553544546</v>
      </c>
      <c r="J7" s="1">
        <v>9208646.5359843522</v>
      </c>
      <c r="K7" s="1">
        <v>9931136.6400725767</v>
      </c>
      <c r="L7" s="1">
        <v>11521021.270330148</v>
      </c>
      <c r="M7" s="1">
        <v>11894725.309758632</v>
      </c>
      <c r="N7" s="1">
        <v>12395060.124761378</v>
      </c>
      <c r="O7" s="25">
        <v>12214449.063838439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8">
        <v>1.2</v>
      </c>
      <c r="B8" s="19" t="s">
        <v>60</v>
      </c>
      <c r="C8" s="4">
        <v>2815278.2889553881</v>
      </c>
      <c r="D8" s="4">
        <v>2920638.1875811941</v>
      </c>
      <c r="E8" s="4">
        <v>2950879.0666288454</v>
      </c>
      <c r="F8" s="4">
        <v>3067214.5434868853</v>
      </c>
      <c r="G8" s="4">
        <v>3216993.7192330677</v>
      </c>
      <c r="H8" s="1">
        <v>3588762.3631977485</v>
      </c>
      <c r="I8" s="1">
        <v>3896727.1927499771</v>
      </c>
      <c r="J8" s="1">
        <v>4205630.9488919526</v>
      </c>
      <c r="K8" s="1">
        <v>4393987.329768192</v>
      </c>
      <c r="L8" s="1">
        <v>4855326.1821897905</v>
      </c>
      <c r="M8" s="1">
        <v>5055014.6555913985</v>
      </c>
      <c r="N8" s="1">
        <v>5283185.509572804</v>
      </c>
      <c r="O8" s="25">
        <v>5604645.0038998909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8">
        <v>1.3</v>
      </c>
      <c r="B9" s="19" t="s">
        <v>61</v>
      </c>
      <c r="C9" s="4">
        <v>1643455.2627154058</v>
      </c>
      <c r="D9" s="4">
        <v>1657747.4894233192</v>
      </c>
      <c r="E9" s="4">
        <v>1600752.8170584303</v>
      </c>
      <c r="F9" s="4">
        <v>1646591.6449627229</v>
      </c>
      <c r="G9" s="4">
        <v>1704182.4872176151</v>
      </c>
      <c r="H9" s="1">
        <v>2007765.0049234829</v>
      </c>
      <c r="I9" s="1">
        <v>2194611.3134432989</v>
      </c>
      <c r="J9" s="1">
        <v>2383214.1538308277</v>
      </c>
      <c r="K9" s="1">
        <v>2774325.7967551816</v>
      </c>
      <c r="L9" s="1">
        <v>2804863.6999049275</v>
      </c>
      <c r="M9" s="1">
        <v>2955217.706550716</v>
      </c>
      <c r="N9" s="1">
        <v>3089842.3430525572</v>
      </c>
      <c r="O9" s="25">
        <v>3372921.8622781527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8">
        <v>1.4</v>
      </c>
      <c r="B10" s="19" t="s">
        <v>62</v>
      </c>
      <c r="C10" s="4">
        <v>259129.15619471355</v>
      </c>
      <c r="D10" s="4">
        <v>258963.1989289851</v>
      </c>
      <c r="E10" s="4">
        <v>266641.56257583841</v>
      </c>
      <c r="F10" s="4">
        <v>284294.57261684502</v>
      </c>
      <c r="G10" s="4">
        <v>273281.58940484957</v>
      </c>
      <c r="H10" s="1">
        <v>330131.1450938569</v>
      </c>
      <c r="I10" s="1">
        <v>292131.50260894292</v>
      </c>
      <c r="J10" s="1">
        <v>264346.97597680142</v>
      </c>
      <c r="K10" s="1">
        <v>285099.43971197587</v>
      </c>
      <c r="L10" s="1">
        <v>260911.51176584858</v>
      </c>
      <c r="M10" s="1">
        <v>298964.72314680577</v>
      </c>
      <c r="N10" s="1">
        <v>309397.17512865184</v>
      </c>
      <c r="O10" s="25">
        <v>318418.53500333836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20" t="s">
        <v>31</v>
      </c>
      <c r="B11" s="19" t="s">
        <v>3</v>
      </c>
      <c r="C11" s="4">
        <v>4967405.0559997596</v>
      </c>
      <c r="D11" s="4">
        <v>5207347.5204406595</v>
      </c>
      <c r="E11" s="4">
        <v>3782942.7774949037</v>
      </c>
      <c r="F11" s="4">
        <v>4670549.7707566619</v>
      </c>
      <c r="G11" s="4">
        <v>5734332.8978025019</v>
      </c>
      <c r="H11" s="1">
        <v>5997145.5900445133</v>
      </c>
      <c r="I11" s="1">
        <v>6464033.9946776945</v>
      </c>
      <c r="J11" s="1">
        <v>6696400.2249422073</v>
      </c>
      <c r="K11" s="1">
        <v>6475293.7358690202</v>
      </c>
      <c r="L11" s="1">
        <v>6507112.438871596</v>
      </c>
      <c r="M11" s="1">
        <v>6651549.4031692408</v>
      </c>
      <c r="N11" s="1">
        <v>7027364.3114160132</v>
      </c>
      <c r="O11" s="25">
        <v>7669017.3425632818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27" customFormat="1" ht="15.75" x14ac:dyDescent="0.25">
      <c r="A12" s="35"/>
      <c r="B12" s="36" t="s">
        <v>28</v>
      </c>
      <c r="C12" s="37">
        <f>C6+C11</f>
        <v>19300519.615351256</v>
      </c>
      <c r="D12" s="37">
        <f t="shared" ref="D12:L12" si="2">D6+D11</f>
        <v>19440237.346118063</v>
      </c>
      <c r="E12" s="37">
        <f t="shared" si="2"/>
        <v>19806466.309511438</v>
      </c>
      <c r="F12" s="37">
        <f t="shared" si="2"/>
        <v>18857687.865679197</v>
      </c>
      <c r="G12" s="37">
        <f t="shared" si="2"/>
        <v>19355032.73679857</v>
      </c>
      <c r="H12" s="37">
        <f t="shared" si="2"/>
        <v>22607885.824994385</v>
      </c>
      <c r="I12" s="37">
        <f t="shared" si="2"/>
        <v>22917148.55702446</v>
      </c>
      <c r="J12" s="37">
        <f t="shared" si="2"/>
        <v>22758238.839626141</v>
      </c>
      <c r="K12" s="37">
        <f t="shared" si="2"/>
        <v>23859842.942176949</v>
      </c>
      <c r="L12" s="37">
        <f t="shared" si="2"/>
        <v>25949235.103062309</v>
      </c>
      <c r="M12" s="37">
        <f t="shared" ref="M12:O12" si="3">M6+M11</f>
        <v>26855471.798216797</v>
      </c>
      <c r="N12" s="37">
        <f t="shared" si="3"/>
        <v>28104849.463931412</v>
      </c>
      <c r="O12" s="37">
        <f t="shared" si="3"/>
        <v>29179451.807583105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2"/>
      <c r="FU12" s="32"/>
      <c r="FV12" s="32"/>
      <c r="FW12" s="33"/>
    </row>
    <row r="13" spans="1:179" s="17" customFormat="1" ht="15.75" x14ac:dyDescent="0.25">
      <c r="A13" s="15" t="s">
        <v>32</v>
      </c>
      <c r="B13" s="16" t="s">
        <v>4</v>
      </c>
      <c r="C13" s="1">
        <v>20680408.51339896</v>
      </c>
      <c r="D13" s="1">
        <v>22202071.44342763</v>
      </c>
      <c r="E13" s="1">
        <v>25047869.128499474</v>
      </c>
      <c r="F13" s="1">
        <v>26369106.120830916</v>
      </c>
      <c r="G13" s="1">
        <v>29626775.539731164</v>
      </c>
      <c r="H13" s="1">
        <v>32190588.823639281</v>
      </c>
      <c r="I13" s="1">
        <v>32874648.84243501</v>
      </c>
      <c r="J13" s="1">
        <v>32612497.402525716</v>
      </c>
      <c r="K13" s="1">
        <v>29738255.222453143</v>
      </c>
      <c r="L13" s="1">
        <v>27342817.164921481</v>
      </c>
      <c r="M13" s="1">
        <v>29406449.404010478</v>
      </c>
      <c r="N13" s="1">
        <v>29871473.439920392</v>
      </c>
      <c r="O13" s="25">
        <v>32117952.386233233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20" t="s">
        <v>33</v>
      </c>
      <c r="B14" s="19" t="s">
        <v>5</v>
      </c>
      <c r="C14" s="4">
        <v>1802120.3046742918</v>
      </c>
      <c r="D14" s="4">
        <v>1865379.1052313379</v>
      </c>
      <c r="E14" s="4">
        <v>1431610.4285701772</v>
      </c>
      <c r="F14" s="4">
        <v>1905721.1842370012</v>
      </c>
      <c r="G14" s="4">
        <v>2025273.2279127024</v>
      </c>
      <c r="H14" s="1">
        <v>2152358.1111202147</v>
      </c>
      <c r="I14" s="1">
        <v>2271375.0369843612</v>
      </c>
      <c r="J14" s="1">
        <v>2211545.1169846216</v>
      </c>
      <c r="K14" s="1">
        <v>2237474.3236239245</v>
      </c>
      <c r="L14" s="1">
        <v>2038460.3885388901</v>
      </c>
      <c r="M14" s="1">
        <v>2431544.1373722362</v>
      </c>
      <c r="N14" s="1">
        <v>2999332.3327114843</v>
      </c>
      <c r="O14" s="25">
        <v>3297189.5484668347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20" t="s">
        <v>34</v>
      </c>
      <c r="B15" s="19" t="s">
        <v>6</v>
      </c>
      <c r="C15" s="4">
        <v>7684092.0121231396</v>
      </c>
      <c r="D15" s="4">
        <v>7339587.9999564746</v>
      </c>
      <c r="E15" s="4">
        <v>7492868.9394345665</v>
      </c>
      <c r="F15" s="4">
        <v>8129253.3486244753</v>
      </c>
      <c r="G15" s="4">
        <v>8291159.2829244258</v>
      </c>
      <c r="H15" s="1">
        <v>8690178.796038717</v>
      </c>
      <c r="I15" s="1">
        <v>8800999.3493274618</v>
      </c>
      <c r="J15" s="1">
        <v>9051102.5147813931</v>
      </c>
      <c r="K15" s="1">
        <v>8961477.8214986715</v>
      </c>
      <c r="L15" s="1">
        <v>8326651.300820292</v>
      </c>
      <c r="M15" s="1">
        <v>10612631.275929838</v>
      </c>
      <c r="N15" s="1">
        <v>12215623.157114917</v>
      </c>
      <c r="O15" s="25">
        <v>12973947.510919902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27" customFormat="1" ht="15.75" x14ac:dyDescent="0.25">
      <c r="A16" s="35"/>
      <c r="B16" s="36" t="s">
        <v>29</v>
      </c>
      <c r="C16" s="37">
        <f>+C13+C14+C15</f>
        <v>30166620.830196388</v>
      </c>
      <c r="D16" s="37">
        <f t="shared" ref="D16:I16" si="4">+D13+D14+D15</f>
        <v>31407038.548615441</v>
      </c>
      <c r="E16" s="37">
        <f t="shared" si="4"/>
        <v>33972348.496504217</v>
      </c>
      <c r="F16" s="37">
        <f t="shared" si="4"/>
        <v>36404080.653692394</v>
      </c>
      <c r="G16" s="37">
        <f t="shared" si="4"/>
        <v>39943208.05056829</v>
      </c>
      <c r="H16" s="37">
        <f t="shared" si="4"/>
        <v>43033125.730798215</v>
      </c>
      <c r="I16" s="37">
        <f t="shared" si="4"/>
        <v>43947023.228746831</v>
      </c>
      <c r="J16" s="37">
        <f t="shared" ref="J16" si="5">+J13+J14+J15</f>
        <v>43875145.034291729</v>
      </c>
      <c r="K16" s="37">
        <f t="shared" ref="K16:L16" si="6">+K13+K14+K15</f>
        <v>40937207.367575742</v>
      </c>
      <c r="L16" s="37">
        <f t="shared" si="6"/>
        <v>37707928.854280666</v>
      </c>
      <c r="M16" s="37">
        <f t="shared" ref="M16:O16" si="7">+M13+M14+M15</f>
        <v>42450624.817312554</v>
      </c>
      <c r="N16" s="37">
        <f t="shared" si="7"/>
        <v>45086428.929746792</v>
      </c>
      <c r="O16" s="37">
        <f t="shared" si="7"/>
        <v>48389089.445619971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1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1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1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2"/>
      <c r="FU16" s="32"/>
      <c r="FV16" s="32"/>
      <c r="FW16" s="33"/>
    </row>
    <row r="17" spans="1:179" s="34" customFormat="1" ht="15.75" x14ac:dyDescent="0.25">
      <c r="A17" s="28" t="s">
        <v>35</v>
      </c>
      <c r="B17" s="29" t="s">
        <v>7</v>
      </c>
      <c r="C17" s="30">
        <f>C18+C19</f>
        <v>9806128.4138610363</v>
      </c>
      <c r="D17" s="30">
        <f t="shared" ref="D17:I17" si="8">D18+D19</f>
        <v>10815261.933889071</v>
      </c>
      <c r="E17" s="30">
        <f t="shared" si="8"/>
        <v>10552207.410305578</v>
      </c>
      <c r="F17" s="30">
        <f t="shared" si="8"/>
        <v>10834142.42609014</v>
      </c>
      <c r="G17" s="30">
        <f t="shared" si="8"/>
        <v>10801809.392670158</v>
      </c>
      <c r="H17" s="30">
        <f t="shared" si="8"/>
        <v>12133467.378223112</v>
      </c>
      <c r="I17" s="30">
        <f t="shared" si="8"/>
        <v>12974443.590643276</v>
      </c>
      <c r="J17" s="30">
        <f t="shared" ref="J17" si="9">J18+J19</f>
        <v>14788820.667601509</v>
      </c>
      <c r="K17" s="30">
        <f t="shared" ref="K17:L17" si="10">K18+K19</f>
        <v>15161796.334131105</v>
      </c>
      <c r="L17" s="30">
        <f t="shared" si="10"/>
        <v>10631382.020027651</v>
      </c>
      <c r="M17" s="30">
        <f t="shared" ref="M17:O17" si="11">M18+M19</f>
        <v>12591096.373831615</v>
      </c>
      <c r="N17" s="30">
        <f t="shared" si="11"/>
        <v>14472999.091452489</v>
      </c>
      <c r="O17" s="30">
        <f t="shared" si="11"/>
        <v>15282358.583256485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2"/>
      <c r="FU17" s="32"/>
      <c r="FV17" s="32"/>
      <c r="FW17" s="33"/>
    </row>
    <row r="18" spans="1:179" ht="15.75" x14ac:dyDescent="0.25">
      <c r="A18" s="18">
        <v>6.1</v>
      </c>
      <c r="B18" s="19" t="s">
        <v>8</v>
      </c>
      <c r="C18" s="4">
        <v>8749449.2719866447</v>
      </c>
      <c r="D18" s="4">
        <v>9738968.206808541</v>
      </c>
      <c r="E18" s="4">
        <v>9480942.9664544258</v>
      </c>
      <c r="F18" s="4">
        <v>9775912.6453060787</v>
      </c>
      <c r="G18" s="4">
        <v>9699388.0265759565</v>
      </c>
      <c r="H18" s="1">
        <v>10966921.582502266</v>
      </c>
      <c r="I18" s="1">
        <v>11729691.394453878</v>
      </c>
      <c r="J18" s="1">
        <v>13439250.63016705</v>
      </c>
      <c r="K18" s="1">
        <v>13755554.43558461</v>
      </c>
      <c r="L18" s="1">
        <v>10146517.46699567</v>
      </c>
      <c r="M18" s="1">
        <v>11829046.430489643</v>
      </c>
      <c r="N18" s="1">
        <v>13138065.607352737</v>
      </c>
      <c r="O18" s="25">
        <v>13838401.167574275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8">
        <v>6.2</v>
      </c>
      <c r="B19" s="19" t="s">
        <v>9</v>
      </c>
      <c r="C19" s="4">
        <v>1056679.1418743921</v>
      </c>
      <c r="D19" s="4">
        <v>1076293.7270805303</v>
      </c>
      <c r="E19" s="4">
        <v>1071264.4438511531</v>
      </c>
      <c r="F19" s="4">
        <v>1058229.7807840616</v>
      </c>
      <c r="G19" s="4">
        <v>1102421.3660942018</v>
      </c>
      <c r="H19" s="1">
        <v>1166545.7957208462</v>
      </c>
      <c r="I19" s="1">
        <v>1244752.1961893984</v>
      </c>
      <c r="J19" s="1">
        <v>1349570.037434459</v>
      </c>
      <c r="K19" s="1">
        <v>1406241.8985464943</v>
      </c>
      <c r="L19" s="1">
        <v>484864.55303198181</v>
      </c>
      <c r="M19" s="1">
        <v>762049.943341973</v>
      </c>
      <c r="N19" s="1">
        <v>1334933.4840997511</v>
      </c>
      <c r="O19" s="25">
        <v>1443957.4156822094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4" customFormat="1" ht="30" x14ac:dyDescent="0.25">
      <c r="A20" s="39" t="s">
        <v>36</v>
      </c>
      <c r="B20" s="40" t="s">
        <v>10</v>
      </c>
      <c r="C20" s="30">
        <f>SUM(C21:C27)</f>
        <v>5460110.6109334026</v>
      </c>
      <c r="D20" s="30">
        <f t="shared" ref="D20:L20" si="12">SUM(D21:D27)</f>
        <v>5901333.2631450072</v>
      </c>
      <c r="E20" s="30">
        <f t="shared" si="12"/>
        <v>5999042.7407248383</v>
      </c>
      <c r="F20" s="30">
        <f t="shared" si="12"/>
        <v>6741028.0496316627</v>
      </c>
      <c r="G20" s="30">
        <f t="shared" si="12"/>
        <v>7736324.2537921164</v>
      </c>
      <c r="H20" s="30">
        <f t="shared" si="12"/>
        <v>8148636.8742051981</v>
      </c>
      <c r="I20" s="30">
        <f t="shared" si="12"/>
        <v>8405528.3828772977</v>
      </c>
      <c r="J20" s="30">
        <f t="shared" si="12"/>
        <v>8901904.5084119458</v>
      </c>
      <c r="K20" s="30">
        <f t="shared" si="12"/>
        <v>9828811.4379127901</v>
      </c>
      <c r="L20" s="30">
        <f t="shared" si="12"/>
        <v>6692861.03664097</v>
      </c>
      <c r="M20" s="30">
        <f t="shared" ref="M20:O20" si="13">SUM(M21:M27)</f>
        <v>9129997.1861003097</v>
      </c>
      <c r="N20" s="30">
        <f t="shared" si="13"/>
        <v>10264603.225751188</v>
      </c>
      <c r="O20" s="30">
        <f t="shared" si="13"/>
        <v>11068957.707763784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2"/>
      <c r="FU20" s="32"/>
      <c r="FV20" s="32"/>
      <c r="FW20" s="33"/>
    </row>
    <row r="21" spans="1:179" ht="15.75" x14ac:dyDescent="0.25">
      <c r="A21" s="18">
        <v>7.1</v>
      </c>
      <c r="B21" s="19" t="s">
        <v>11</v>
      </c>
      <c r="C21" s="4">
        <v>512534</v>
      </c>
      <c r="D21" s="4">
        <v>532800</v>
      </c>
      <c r="E21" s="4">
        <v>541617</v>
      </c>
      <c r="F21" s="4">
        <v>607796</v>
      </c>
      <c r="G21" s="4">
        <v>644102.46193102817</v>
      </c>
      <c r="H21" s="1">
        <v>736325.81894737331</v>
      </c>
      <c r="I21" s="1">
        <v>848135.22520428663</v>
      </c>
      <c r="J21" s="1">
        <v>813395.4304519376</v>
      </c>
      <c r="K21" s="1">
        <v>603524.51222218643</v>
      </c>
      <c r="L21" s="1">
        <v>487066.7618240068</v>
      </c>
      <c r="M21" s="1">
        <v>566294.51671809994</v>
      </c>
      <c r="N21" s="1">
        <v>660713.39149183279</v>
      </c>
      <c r="O21" s="25">
        <v>697357.32515845122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8">
        <v>7.2</v>
      </c>
      <c r="B22" s="19" t="s">
        <v>12</v>
      </c>
      <c r="C22" s="4">
        <v>2742297.3079728484</v>
      </c>
      <c r="D22" s="4">
        <v>2928953.5678943992</v>
      </c>
      <c r="E22" s="4">
        <v>3059826.6850225949</v>
      </c>
      <c r="F22" s="4">
        <v>3307955.5191010544</v>
      </c>
      <c r="G22" s="4">
        <v>3650627.1087824199</v>
      </c>
      <c r="H22" s="1">
        <v>3998298.9467853964</v>
      </c>
      <c r="I22" s="1">
        <v>4311117.7606819412</v>
      </c>
      <c r="J22" s="1">
        <v>4804702.2567117335</v>
      </c>
      <c r="K22" s="1">
        <v>5231872.8799397023</v>
      </c>
      <c r="L22" s="1">
        <v>3402177.8861928624</v>
      </c>
      <c r="M22" s="1">
        <v>5145285.8141762372</v>
      </c>
      <c r="N22" s="1">
        <v>5736562.0534659736</v>
      </c>
      <c r="O22" s="25">
        <v>6127263.8631960703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8">
        <v>7.3</v>
      </c>
      <c r="B23" s="19" t="s">
        <v>13</v>
      </c>
      <c r="C23" s="4">
        <v>79607.181029464322</v>
      </c>
      <c r="D23" s="4">
        <v>100221.30187018761</v>
      </c>
      <c r="E23" s="4">
        <v>72179.360924992376</v>
      </c>
      <c r="F23" s="4">
        <v>105779.13215964145</v>
      </c>
      <c r="G23" s="4">
        <v>104791.20900397711</v>
      </c>
      <c r="H23" s="1">
        <v>111883.33770026389</v>
      </c>
      <c r="I23" s="1">
        <v>117499.44548155613</v>
      </c>
      <c r="J23" s="1">
        <v>171206.732261308</v>
      </c>
      <c r="K23" s="1">
        <v>204621.37309423741</v>
      </c>
      <c r="L23" s="1">
        <v>164197.61909965819</v>
      </c>
      <c r="M23" s="1">
        <v>217200.11623765368</v>
      </c>
      <c r="N23" s="1">
        <v>266414.29336672387</v>
      </c>
      <c r="O23" s="25">
        <v>315470.69113464159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8">
        <v>7.4</v>
      </c>
      <c r="B24" s="19" t="s">
        <v>14</v>
      </c>
      <c r="C24" s="4">
        <v>26359.14173797339</v>
      </c>
      <c r="D24" s="4">
        <v>91856.574423373138</v>
      </c>
      <c r="E24" s="4">
        <v>57896.306700914043</v>
      </c>
      <c r="F24" s="4">
        <v>135083.12856520867</v>
      </c>
      <c r="G24" s="4">
        <v>305182.20173803205</v>
      </c>
      <c r="H24" s="1">
        <v>309022.04495088855</v>
      </c>
      <c r="I24" s="1">
        <v>281575.46546561836</v>
      </c>
      <c r="J24" s="1">
        <v>149756.01135709099</v>
      </c>
      <c r="K24" s="1">
        <v>275929.89839865157</v>
      </c>
      <c r="L24" s="1">
        <v>73492.500172958622</v>
      </c>
      <c r="M24" s="1">
        <v>85921.766583157703</v>
      </c>
      <c r="N24" s="1">
        <v>142335.09621244494</v>
      </c>
      <c r="O24" s="25">
        <v>147204.99302670397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8">
        <v>7.5</v>
      </c>
      <c r="B25" s="19" t="s">
        <v>15</v>
      </c>
      <c r="C25" s="4">
        <v>731832.89543147862</v>
      </c>
      <c r="D25" s="4">
        <v>818408.97599098156</v>
      </c>
      <c r="E25" s="4">
        <v>826600.55356920802</v>
      </c>
      <c r="F25" s="4">
        <v>935286.83576578915</v>
      </c>
      <c r="G25" s="4">
        <v>1041550.1535003626</v>
      </c>
      <c r="H25" s="1">
        <v>1142495.4758712118</v>
      </c>
      <c r="I25" s="1">
        <v>1241745.979553534</v>
      </c>
      <c r="J25" s="1">
        <v>1270873.8879772548</v>
      </c>
      <c r="K25" s="1">
        <v>1415563.0734209765</v>
      </c>
      <c r="L25" s="1">
        <v>900684.37504542561</v>
      </c>
      <c r="M25" s="1">
        <v>1347691.5384673043</v>
      </c>
      <c r="N25" s="1">
        <v>1519307.9730262812</v>
      </c>
      <c r="O25" s="25">
        <v>1629419.9358599603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8">
        <v>7.6</v>
      </c>
      <c r="B26" s="19" t="s">
        <v>16</v>
      </c>
      <c r="C26" s="4">
        <v>79171.084761638806</v>
      </c>
      <c r="D26" s="4">
        <v>81095.531014058317</v>
      </c>
      <c r="E26" s="4">
        <v>83781.616724738677</v>
      </c>
      <c r="F26" s="4">
        <v>87806.838063439078</v>
      </c>
      <c r="G26" s="4">
        <v>87459.265572971664</v>
      </c>
      <c r="H26" s="1">
        <v>87013.088345085023</v>
      </c>
      <c r="I26" s="1">
        <v>92408.512367258125</v>
      </c>
      <c r="J26" s="1">
        <v>270904.04598103091</v>
      </c>
      <c r="K26" s="1">
        <v>297425.48173309636</v>
      </c>
      <c r="L26" s="1">
        <v>253762.27595899333</v>
      </c>
      <c r="M26" s="1">
        <v>257428.76920932607</v>
      </c>
      <c r="N26" s="1">
        <v>276415.65330579778</v>
      </c>
      <c r="O26" s="25">
        <v>331177.17640842771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8">
        <v>7.7</v>
      </c>
      <c r="B27" s="19" t="s">
        <v>17</v>
      </c>
      <c r="C27" s="4">
        <v>1288309</v>
      </c>
      <c r="D27" s="4">
        <v>1347997.3119520075</v>
      </c>
      <c r="E27" s="4">
        <v>1357141.2177823905</v>
      </c>
      <c r="F27" s="4">
        <v>1561320.5959765296</v>
      </c>
      <c r="G27" s="4">
        <v>1902611.8532633241</v>
      </c>
      <c r="H27" s="1">
        <v>1763598.1616049786</v>
      </c>
      <c r="I27" s="1">
        <v>1513045.9941231031</v>
      </c>
      <c r="J27" s="1">
        <v>1421066.1436715904</v>
      </c>
      <c r="K27" s="1">
        <v>1799874.2191039396</v>
      </c>
      <c r="L27" s="1">
        <v>1411479.618347066</v>
      </c>
      <c r="M27" s="1">
        <v>1510174.6647085308</v>
      </c>
      <c r="N27" s="1">
        <v>1662854.7648821338</v>
      </c>
      <c r="O27" s="25">
        <v>1821063.7229795298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20" t="s">
        <v>37</v>
      </c>
      <c r="B28" s="19" t="s">
        <v>18</v>
      </c>
      <c r="C28" s="4">
        <v>11597555</v>
      </c>
      <c r="D28" s="4">
        <v>12518415</v>
      </c>
      <c r="E28" s="4">
        <v>14199385.999999998</v>
      </c>
      <c r="F28" s="4">
        <v>15292917.000000002</v>
      </c>
      <c r="G28" s="4">
        <v>16192759.852627747</v>
      </c>
      <c r="H28" s="1">
        <v>17067426.996166356</v>
      </c>
      <c r="I28" s="1">
        <v>17531616.491960652</v>
      </c>
      <c r="J28" s="1">
        <v>17859041.76895716</v>
      </c>
      <c r="K28" s="1">
        <v>18449515.441728551</v>
      </c>
      <c r="L28" s="1">
        <v>18866872.889196012</v>
      </c>
      <c r="M28" s="1">
        <v>19671187.280053969</v>
      </c>
      <c r="N28" s="1">
        <v>22371157.851585869</v>
      </c>
      <c r="O28" s="25">
        <v>24387536.943450395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20" t="s">
        <v>38</v>
      </c>
      <c r="B29" s="19" t="s">
        <v>19</v>
      </c>
      <c r="C29" s="4">
        <v>14108745.317200001</v>
      </c>
      <c r="D29" s="4">
        <v>15198407.914319359</v>
      </c>
      <c r="E29" s="4">
        <v>16768706.972438633</v>
      </c>
      <c r="F29" s="4">
        <v>18800052.585581858</v>
      </c>
      <c r="G29" s="4">
        <v>20708682.832312692</v>
      </c>
      <c r="H29" s="1">
        <v>22726163.905435722</v>
      </c>
      <c r="I29" s="1">
        <v>24079924.973341554</v>
      </c>
      <c r="J29" s="1">
        <v>24982472.864147291</v>
      </c>
      <c r="K29" s="1">
        <v>29322461.3322047</v>
      </c>
      <c r="L29" s="1">
        <v>25203488.78052346</v>
      </c>
      <c r="M29" s="1">
        <v>29028784.269290011</v>
      </c>
      <c r="N29" s="1">
        <v>32991247.357795596</v>
      </c>
      <c r="O29" s="25">
        <v>36489068.622436523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20" t="s">
        <v>39</v>
      </c>
      <c r="B30" s="19" t="s">
        <v>54</v>
      </c>
      <c r="C30" s="4">
        <v>2784350</v>
      </c>
      <c r="D30" s="4">
        <v>2822293.8350137491</v>
      </c>
      <c r="E30" s="4">
        <v>2868898.3437977261</v>
      </c>
      <c r="F30" s="4">
        <v>2955072.5107340999</v>
      </c>
      <c r="G30" s="4">
        <v>3139850.7392981974</v>
      </c>
      <c r="H30" s="1">
        <v>3390515.4041775474</v>
      </c>
      <c r="I30" s="1">
        <v>3693859.5744273262</v>
      </c>
      <c r="J30" s="1">
        <v>3952360.4112594263</v>
      </c>
      <c r="K30" s="1">
        <v>4643702.7209751401</v>
      </c>
      <c r="L30" s="1">
        <v>4425435.9388975501</v>
      </c>
      <c r="M30" s="1">
        <v>4531710.3003942426</v>
      </c>
      <c r="N30" s="1">
        <v>5157156.5298421998</v>
      </c>
      <c r="O30" s="25">
        <v>5667854.5868785288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20" t="s">
        <v>40</v>
      </c>
      <c r="B31" s="19" t="s">
        <v>20</v>
      </c>
      <c r="C31" s="4">
        <v>5840340</v>
      </c>
      <c r="D31" s="4">
        <v>6412096.1370659964</v>
      </c>
      <c r="E31" s="4">
        <v>7069370.6998198079</v>
      </c>
      <c r="F31" s="4">
        <v>7970096.0974266361</v>
      </c>
      <c r="G31" s="4">
        <v>8793802.8262662832</v>
      </c>
      <c r="H31" s="1">
        <v>9782138.4891476389</v>
      </c>
      <c r="I31" s="1">
        <v>10506843.800345369</v>
      </c>
      <c r="J31" s="1">
        <v>10944899.892878309</v>
      </c>
      <c r="K31" s="1">
        <v>13455497.661987983</v>
      </c>
      <c r="L31" s="1">
        <v>9703789.7274367213</v>
      </c>
      <c r="M31" s="1">
        <v>10982097.198666399</v>
      </c>
      <c r="N31" s="1">
        <v>12958435.402472749</v>
      </c>
      <c r="O31" s="25">
        <v>13806018.916741282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27" customFormat="1" ht="15.75" x14ac:dyDescent="0.25">
      <c r="A32" s="35"/>
      <c r="B32" s="36" t="s">
        <v>30</v>
      </c>
      <c r="C32" s="37">
        <f>C17+C20+C28+C29+C30+C31</f>
        <v>49597229.341994435</v>
      </c>
      <c r="D32" s="37">
        <f t="shared" ref="D32:K32" si="14">D17+D20+D28+D29+D30+D31</f>
        <v>53667808.083433181</v>
      </c>
      <c r="E32" s="37">
        <f t="shared" si="14"/>
        <v>57457612.167086586</v>
      </c>
      <c r="F32" s="37">
        <f t="shared" si="14"/>
        <v>62593308.669464394</v>
      </c>
      <c r="G32" s="37">
        <f t="shared" si="14"/>
        <v>67373229.896967202</v>
      </c>
      <c r="H32" s="37">
        <f t="shared" si="14"/>
        <v>73248349.047355562</v>
      </c>
      <c r="I32" s="37">
        <f t="shared" si="14"/>
        <v>77192216.813595474</v>
      </c>
      <c r="J32" s="37">
        <f t="shared" si="14"/>
        <v>81429500.113255635</v>
      </c>
      <c r="K32" s="37">
        <f t="shared" si="14"/>
        <v>90861784.928940266</v>
      </c>
      <c r="L32" s="37">
        <f t="shared" ref="L32" si="15">L17+L20+L28+L29+L30+L31</f>
        <v>75523830.392722368</v>
      </c>
      <c r="M32" s="37">
        <f t="shared" ref="M32:O32" si="16">M17+M20+M28+M29+M30+M31</f>
        <v>85934872.608336538</v>
      </c>
      <c r="N32" s="37">
        <f t="shared" si="16"/>
        <v>98215599.458900094</v>
      </c>
      <c r="O32" s="37">
        <f t="shared" si="16"/>
        <v>106701795.36052699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2"/>
      <c r="FU32" s="32"/>
      <c r="FV32" s="32"/>
      <c r="FW32" s="33"/>
    </row>
    <row r="33" spans="1:179" s="34" customFormat="1" ht="15.75" x14ac:dyDescent="0.25">
      <c r="A33" s="28" t="s">
        <v>27</v>
      </c>
      <c r="B33" s="41" t="s">
        <v>51</v>
      </c>
      <c r="C33" s="30">
        <f>C6+C11+C13+C14+C15+C17+C20+C28+C29+C30+C31</f>
        <v>99064369.78754209</v>
      </c>
      <c r="D33" s="30">
        <f t="shared" ref="D33:K33" si="17">D6+D11+D13+D14+D15+D17+D20+D28+D29+D30+D31</f>
        <v>104515083.97816668</v>
      </c>
      <c r="E33" s="30">
        <f t="shared" si="17"/>
        <v>111236426.97310223</v>
      </c>
      <c r="F33" s="30">
        <f t="shared" si="17"/>
        <v>117855077.18883599</v>
      </c>
      <c r="G33" s="30">
        <f t="shared" si="17"/>
        <v>126671470.68433405</v>
      </c>
      <c r="H33" s="30">
        <f t="shared" si="17"/>
        <v>138889360.60314819</v>
      </c>
      <c r="I33" s="30">
        <f t="shared" si="17"/>
        <v>144056388.59936675</v>
      </c>
      <c r="J33" s="30">
        <f t="shared" si="17"/>
        <v>148062883.9871735</v>
      </c>
      <c r="K33" s="30">
        <f t="shared" si="17"/>
        <v>155658835.23869294</v>
      </c>
      <c r="L33" s="30">
        <f t="shared" ref="L33" si="18">L6+L11+L13+L14+L15+L17+L20+L28+L29+L30+L31</f>
        <v>139180994.35006535</v>
      </c>
      <c r="M33" s="30">
        <f t="shared" ref="M33:O33" si="19">M6+M11+M13+M14+M15+M17+M20+M28+M29+M30+M31</f>
        <v>155240969.2238659</v>
      </c>
      <c r="N33" s="30">
        <f t="shared" si="19"/>
        <v>171406877.85257828</v>
      </c>
      <c r="O33" s="30">
        <f t="shared" si="19"/>
        <v>184270336.61373007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2"/>
      <c r="FU33" s="32"/>
      <c r="FV33" s="32"/>
      <c r="FW33" s="33"/>
    </row>
    <row r="34" spans="1:179" s="27" customFormat="1" ht="15.75" x14ac:dyDescent="0.25">
      <c r="A34" s="42" t="s">
        <v>43</v>
      </c>
      <c r="B34" s="43" t="s">
        <v>25</v>
      </c>
      <c r="C34" s="37">
        <f>GSVA_const!C34</f>
        <v>16208500</v>
      </c>
      <c r="D34" s="37">
        <f>GSVA_const!D34</f>
        <v>17715500</v>
      </c>
      <c r="E34" s="37">
        <f>GSVA_const!E34</f>
        <v>18788900</v>
      </c>
      <c r="F34" s="37">
        <f>GSVA_const!F34</f>
        <v>19854059.217256572</v>
      </c>
      <c r="G34" s="37">
        <f>GSVA_const!G34</f>
        <v>21220957.640247531</v>
      </c>
      <c r="H34" s="37">
        <f>GSVA_const!H34</f>
        <v>23067764.418124817</v>
      </c>
      <c r="I34" s="37">
        <f>GSVA_const!I34</f>
        <v>24219840.989114854</v>
      </c>
      <c r="J34" s="37">
        <f>GSVA_const!J34</f>
        <v>25536996.402828209</v>
      </c>
      <c r="K34" s="37">
        <f>GSVA_const!K34</f>
        <v>25703304.65592429</v>
      </c>
      <c r="L34" s="37">
        <f>GSVA_const!L34</f>
        <v>22039208.363950904</v>
      </c>
      <c r="M34" s="37">
        <f>GSVA_const!M34</f>
        <v>24503390.975467019</v>
      </c>
      <c r="N34" s="37">
        <f>GSVA_const!N34</f>
        <v>26667477.628870435</v>
      </c>
      <c r="O34" s="37">
        <f>GSVA_const!O34</f>
        <v>28565529.767900456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3"/>
      <c r="FT34" s="33"/>
      <c r="FU34" s="33"/>
      <c r="FV34" s="33"/>
      <c r="FW34" s="33"/>
    </row>
    <row r="35" spans="1:179" s="27" customFormat="1" ht="15.75" x14ac:dyDescent="0.25">
      <c r="A35" s="42" t="s">
        <v>44</v>
      </c>
      <c r="B35" s="43" t="s">
        <v>24</v>
      </c>
      <c r="C35" s="37">
        <f>GSVA_const!C35</f>
        <v>2613400</v>
      </c>
      <c r="D35" s="37">
        <f>GSVA_const!D35</f>
        <v>3259500</v>
      </c>
      <c r="E35" s="37">
        <f>GSVA_const!E35</f>
        <v>3270200</v>
      </c>
      <c r="F35" s="37">
        <f>GSVA_const!F35</f>
        <v>3174990.0757634947</v>
      </c>
      <c r="G35" s="37">
        <f>GSVA_const!G35</f>
        <v>2641088.8358251611</v>
      </c>
      <c r="H35" s="37">
        <f>GSVA_const!H35</f>
        <v>2345050.2609743639</v>
      </c>
      <c r="I35" s="37">
        <f>GSVA_const!I35</f>
        <v>2169728.8669681614</v>
      </c>
      <c r="J35" s="37">
        <f>GSVA_const!J35</f>
        <v>2299979.0453563514</v>
      </c>
      <c r="K35" s="37">
        <f>GSVA_const!K35</f>
        <v>2505214.0424669902</v>
      </c>
      <c r="L35" s="37">
        <f>GSVA_const!L35</f>
        <v>3108006.8665716378</v>
      </c>
      <c r="M35" s="37">
        <f>GSVA_const!M35</f>
        <v>3839694.4085140037</v>
      </c>
      <c r="N35" s="37">
        <f>GSVA_const!N35</f>
        <v>4490142.2013983261</v>
      </c>
      <c r="O35" s="37">
        <f>GSVA_const!O35</f>
        <v>4860257.4336470589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3"/>
      <c r="FT35" s="33"/>
      <c r="FU35" s="33"/>
      <c r="FV35" s="33"/>
      <c r="FW35" s="33"/>
    </row>
    <row r="36" spans="1:179" s="27" customFormat="1" ht="15.75" x14ac:dyDescent="0.25">
      <c r="A36" s="42" t="s">
        <v>45</v>
      </c>
      <c r="B36" s="43" t="s">
        <v>63</v>
      </c>
      <c r="C36" s="37">
        <f>C33+C34-C35</f>
        <v>112659469.78754209</v>
      </c>
      <c r="D36" s="37">
        <f t="shared" ref="D36:L36" si="20">D33+D34-D35</f>
        <v>118971083.97816668</v>
      </c>
      <c r="E36" s="37">
        <f t="shared" si="20"/>
        <v>126755126.97310223</v>
      </c>
      <c r="F36" s="37">
        <f t="shared" si="20"/>
        <v>134534146.33032906</v>
      </c>
      <c r="G36" s="37">
        <f t="shared" si="20"/>
        <v>145251339.48875642</v>
      </c>
      <c r="H36" s="37">
        <f t="shared" si="20"/>
        <v>159612074.76029864</v>
      </c>
      <c r="I36" s="37">
        <f t="shared" si="20"/>
        <v>166106500.72151345</v>
      </c>
      <c r="J36" s="37">
        <f t="shared" si="20"/>
        <v>171299901.34464535</v>
      </c>
      <c r="K36" s="37">
        <f t="shared" si="20"/>
        <v>178856925.85215023</v>
      </c>
      <c r="L36" s="37">
        <f t="shared" si="20"/>
        <v>158112195.84744462</v>
      </c>
      <c r="M36" s="37">
        <f t="shared" ref="M36:O36" si="21">M33+M34-M35</f>
        <v>175904665.79081893</v>
      </c>
      <c r="N36" s="37">
        <f t="shared" si="21"/>
        <v>193584213.2800504</v>
      </c>
      <c r="O36" s="37">
        <f t="shared" si="21"/>
        <v>207975608.94798347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3"/>
      <c r="FT36" s="33"/>
      <c r="FU36" s="33"/>
      <c r="FV36" s="33"/>
      <c r="FW36" s="33"/>
    </row>
    <row r="37" spans="1:179" s="27" customFormat="1" ht="15.75" x14ac:dyDescent="0.25">
      <c r="A37" s="42" t="s">
        <v>46</v>
      </c>
      <c r="B37" s="43" t="s">
        <v>42</v>
      </c>
      <c r="C37" s="37">
        <f>GSVA_cur!C37</f>
        <v>1131150</v>
      </c>
      <c r="D37" s="37">
        <f>GSVA_cur!D37</f>
        <v>1143860</v>
      </c>
      <c r="E37" s="37">
        <f>GSVA_cur!E37</f>
        <v>1156560</v>
      </c>
      <c r="F37" s="37">
        <f>GSVA_cur!F37</f>
        <v>1169270</v>
      </c>
      <c r="G37" s="37">
        <f>GSVA_cur!G37</f>
        <v>1181970</v>
      </c>
      <c r="H37" s="37">
        <f>GSVA_cur!H37</f>
        <v>1193930</v>
      </c>
      <c r="I37" s="37">
        <f>GSVA_cur!I37</f>
        <v>1205350</v>
      </c>
      <c r="J37" s="37">
        <f>GSVA_cur!J37</f>
        <v>1216770</v>
      </c>
      <c r="K37" s="37">
        <f>GSVA_cur!K37</f>
        <v>1228190</v>
      </c>
      <c r="L37" s="37">
        <f>GSVA_cur!L37</f>
        <v>1239610</v>
      </c>
      <c r="M37" s="37">
        <f>GSVA_cur!M37</f>
        <v>1250050</v>
      </c>
      <c r="N37" s="37">
        <f>GSVA_cur!N37</f>
        <v>1259790</v>
      </c>
      <c r="O37" s="37">
        <f>GSVA_cur!O37</f>
        <v>1269540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</row>
    <row r="38" spans="1:179" s="27" customFormat="1" ht="15.75" x14ac:dyDescent="0.25">
      <c r="A38" s="42" t="s">
        <v>47</v>
      </c>
      <c r="B38" s="43" t="s">
        <v>64</v>
      </c>
      <c r="C38" s="37">
        <f>C36/C37*1000</f>
        <v>99597.285760104394</v>
      </c>
      <c r="D38" s="37">
        <f t="shared" ref="D38:L38" si="22">D36/D37*1000</f>
        <v>104008.43108262084</v>
      </c>
      <c r="E38" s="37">
        <f t="shared" si="22"/>
        <v>109596.67200413487</v>
      </c>
      <c r="F38" s="37">
        <f t="shared" si="22"/>
        <v>115058.2383284691</v>
      </c>
      <c r="G38" s="37">
        <f t="shared" si="22"/>
        <v>122889.19303261202</v>
      </c>
      <c r="H38" s="37">
        <f t="shared" si="22"/>
        <v>133686.29212792931</v>
      </c>
      <c r="I38" s="37">
        <f t="shared" si="22"/>
        <v>137807.69131083373</v>
      </c>
      <c r="J38" s="37">
        <f t="shared" si="22"/>
        <v>140782.48259296775</v>
      </c>
      <c r="K38" s="37">
        <f t="shared" si="22"/>
        <v>145626.43064358956</v>
      </c>
      <c r="L38" s="37">
        <f t="shared" si="22"/>
        <v>127549.95187796534</v>
      </c>
      <c r="M38" s="37">
        <f t="shared" ref="M38:O38" si="23">M36/M37*1000</f>
        <v>140718.1039084988</v>
      </c>
      <c r="N38" s="37">
        <f t="shared" si="23"/>
        <v>153663.87515383548</v>
      </c>
      <c r="O38" s="37">
        <f t="shared" si="23"/>
        <v>163819.65826045928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8"/>
      <c r="BP38" s="38"/>
      <c r="BQ38" s="38"/>
      <c r="BR38" s="38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</row>
    <row r="39" spans="1:179" x14ac:dyDescent="0.25">
      <c r="A39" s="27" t="s">
        <v>75</v>
      </c>
      <c r="C39" s="22"/>
      <c r="D39" s="22"/>
      <c r="E39" s="22"/>
      <c r="F39" s="9"/>
      <c r="G39" s="9"/>
      <c r="H39" s="8"/>
      <c r="I39" s="8"/>
      <c r="J39" s="8"/>
      <c r="K39" s="8"/>
      <c r="L39" s="8"/>
      <c r="M39" s="8"/>
      <c r="N39" s="8"/>
      <c r="O39" s="8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2024-08-16T06:29:46Z</dcterms:modified>
</cp:coreProperties>
</file>