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9FD734E3-998F-4171-9A1E-054782DC0E74}" xr6:coauthVersionLast="36" xr6:coauthVersionMax="36" xr10:uidLastSave="{00000000-0000-0000-0000-000000000000}"/>
  <bookViews>
    <workbookView xWindow="0" yWindow="0" windowWidth="20490" windowHeight="7755" activeTab="3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M16" i="12" l="1"/>
  <c r="N16" i="12"/>
  <c r="O16" i="12"/>
  <c r="M6" i="12"/>
  <c r="M12" i="12" s="1"/>
  <c r="N6" i="12"/>
  <c r="N12" i="12" s="1"/>
  <c r="O6" i="12"/>
  <c r="O12" i="12" s="1"/>
  <c r="O6" i="1" l="1"/>
  <c r="O16" i="1"/>
  <c r="O17" i="1"/>
  <c r="O20" i="1"/>
  <c r="O32" i="1"/>
  <c r="O37" i="1"/>
  <c r="O6" i="11"/>
  <c r="O12" i="11" s="1"/>
  <c r="O16" i="11"/>
  <c r="O17" i="11"/>
  <c r="O20" i="11"/>
  <c r="O32" i="11"/>
  <c r="O34" i="11"/>
  <c r="O35" i="11"/>
  <c r="O37" i="11"/>
  <c r="O17" i="12"/>
  <c r="O20" i="12"/>
  <c r="O34" i="12"/>
  <c r="O35" i="12"/>
  <c r="O37" i="12"/>
  <c r="O6" i="10"/>
  <c r="O12" i="10" s="1"/>
  <c r="O16" i="10"/>
  <c r="O17" i="10"/>
  <c r="O20" i="10"/>
  <c r="O33" i="1" l="1"/>
  <c r="O12" i="1"/>
  <c r="O32" i="10"/>
  <c r="O33" i="10"/>
  <c r="O33" i="12"/>
  <c r="O36" i="12" s="1"/>
  <c r="O33" i="11"/>
  <c r="O36" i="11" s="1"/>
  <c r="O36" i="1"/>
  <c r="O32" i="12"/>
  <c r="O36" i="10" l="1"/>
  <c r="O38" i="11"/>
  <c r="O38" i="1"/>
  <c r="O38" i="12"/>
  <c r="I2" i="1"/>
  <c r="I2" i="11"/>
  <c r="I2" i="12"/>
  <c r="I2" i="10"/>
  <c r="O38" i="10" l="1"/>
  <c r="N6" i="10"/>
  <c r="N16" i="10"/>
  <c r="N17" i="10"/>
  <c r="N20" i="10"/>
  <c r="N17" i="12"/>
  <c r="N20" i="12"/>
  <c r="N6" i="11"/>
  <c r="N16" i="11"/>
  <c r="N17" i="11"/>
  <c r="N20" i="11"/>
  <c r="N6" i="1"/>
  <c r="N12" i="1" s="1"/>
  <c r="N16" i="1"/>
  <c r="N17" i="1"/>
  <c r="N20" i="1"/>
  <c r="N12" i="11" l="1"/>
  <c r="N12" i="10"/>
  <c r="N37" i="1"/>
  <c r="N34" i="11"/>
  <c r="N35" i="11"/>
  <c r="N37" i="11"/>
  <c r="N34" i="12"/>
  <c r="N35" i="12"/>
  <c r="N37" i="12"/>
  <c r="N33" i="11" l="1"/>
  <c r="N32" i="1"/>
  <c r="N32" i="12"/>
  <c r="N32" i="11"/>
  <c r="N32" i="10"/>
  <c r="N33" i="10"/>
  <c r="N33" i="1"/>
  <c r="N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N36" i="11" l="1"/>
  <c r="N36" i="10"/>
  <c r="N36" i="12"/>
  <c r="N36" i="1"/>
  <c r="M20" i="1"/>
  <c r="M20" i="11"/>
  <c r="M20" i="12"/>
  <c r="M20" i="10"/>
  <c r="M17" i="1"/>
  <c r="M17" i="11"/>
  <c r="M17" i="12"/>
  <c r="M17" i="10"/>
  <c r="M16" i="1"/>
  <c r="M16" i="11"/>
  <c r="M16" i="10"/>
  <c r="M6" i="1"/>
  <c r="M6" i="11"/>
  <c r="M6" i="10"/>
  <c r="N38" i="11" l="1"/>
  <c r="M12" i="1"/>
  <c r="N38" i="10"/>
  <c r="M12" i="10"/>
  <c r="N38" i="12"/>
  <c r="N38" i="1"/>
  <c r="M32" i="12"/>
  <c r="M32" i="11"/>
  <c r="M33" i="12"/>
  <c r="M33" i="11"/>
  <c r="M12" i="11"/>
  <c r="M32" i="1"/>
  <c r="M33" i="1"/>
  <c r="M32" i="10"/>
  <c r="M33" i="10"/>
  <c r="M36" i="1" l="1"/>
  <c r="M36" i="10"/>
  <c r="M36" i="12"/>
  <c r="M36" i="11"/>
  <c r="M38" i="12" l="1"/>
  <c r="M38" i="1"/>
  <c r="M38" i="10"/>
  <c r="M38" i="11"/>
  <c r="L20" i="1"/>
  <c r="L20" i="11"/>
  <c r="L20" i="12"/>
  <c r="L20" i="10"/>
  <c r="L16" i="1"/>
  <c r="L16" i="11"/>
  <c r="L16" i="12"/>
  <c r="L16" i="10"/>
  <c r="L17" i="1"/>
  <c r="L17" i="11"/>
  <c r="L17" i="12"/>
  <c r="L17" i="10"/>
  <c r="L6" i="1"/>
  <c r="L12" i="1" s="1"/>
  <c r="L6" i="11"/>
  <c r="L12" i="11" s="1"/>
  <c r="L6" i="12"/>
  <c r="L12" i="12" s="1"/>
  <c r="L6" i="10"/>
  <c r="L12" i="10" l="1"/>
  <c r="L32" i="12"/>
  <c r="L32" i="1"/>
  <c r="L32" i="11"/>
  <c r="L33" i="11"/>
  <c r="L36" i="11" s="1"/>
  <c r="L38" i="11" s="1"/>
  <c r="L33" i="1"/>
  <c r="L33" i="12"/>
  <c r="L36" i="12" s="1"/>
  <c r="L38" i="12" s="1"/>
  <c r="L32" i="10"/>
  <c r="L33" i="10"/>
  <c r="D20" i="12"/>
  <c r="E20" i="12"/>
  <c r="F20" i="12"/>
  <c r="G20" i="12"/>
  <c r="H20" i="12"/>
  <c r="I20" i="12"/>
  <c r="J20" i="12"/>
  <c r="K20" i="12"/>
  <c r="D16" i="12"/>
  <c r="E16" i="12"/>
  <c r="F16" i="12"/>
  <c r="G16" i="12"/>
  <c r="H16" i="12"/>
  <c r="I16" i="12"/>
  <c r="J16" i="12"/>
  <c r="K16" i="12"/>
  <c r="D17" i="12"/>
  <c r="E17" i="12"/>
  <c r="F17" i="12"/>
  <c r="G17" i="12"/>
  <c r="H17" i="12"/>
  <c r="I17" i="12"/>
  <c r="J17" i="12"/>
  <c r="K17" i="12"/>
  <c r="D6" i="12"/>
  <c r="E6" i="12"/>
  <c r="F6" i="12"/>
  <c r="G6" i="12"/>
  <c r="H6" i="12"/>
  <c r="I6" i="12"/>
  <c r="J6" i="12"/>
  <c r="J12" i="12" s="1"/>
  <c r="K6" i="12"/>
  <c r="K12" i="12" s="1"/>
  <c r="D20" i="11"/>
  <c r="E20" i="11"/>
  <c r="F20" i="11"/>
  <c r="G20" i="11"/>
  <c r="H20" i="11"/>
  <c r="I20" i="11"/>
  <c r="J20" i="11"/>
  <c r="K20" i="11"/>
  <c r="D17" i="11"/>
  <c r="E17" i="11"/>
  <c r="F17" i="11"/>
  <c r="G17" i="11"/>
  <c r="H17" i="11"/>
  <c r="I17" i="11"/>
  <c r="J17" i="11"/>
  <c r="K17" i="11"/>
  <c r="D16" i="11"/>
  <c r="E16" i="11"/>
  <c r="F16" i="11"/>
  <c r="G16" i="11"/>
  <c r="H16" i="11"/>
  <c r="I16" i="11"/>
  <c r="J16" i="11"/>
  <c r="K16" i="11"/>
  <c r="D6" i="11"/>
  <c r="D12" i="11" s="1"/>
  <c r="E6" i="11"/>
  <c r="F6" i="11"/>
  <c r="G6" i="11"/>
  <c r="H6" i="11"/>
  <c r="H12" i="11" s="1"/>
  <c r="I6" i="11"/>
  <c r="J6" i="11"/>
  <c r="J12" i="11" s="1"/>
  <c r="K6" i="11"/>
  <c r="K12" i="11" s="1"/>
  <c r="D20" i="1"/>
  <c r="E20" i="1"/>
  <c r="F20" i="1"/>
  <c r="G20" i="1"/>
  <c r="H20" i="1"/>
  <c r="I20" i="1"/>
  <c r="J20" i="1"/>
  <c r="K20" i="1"/>
  <c r="D17" i="1"/>
  <c r="E17" i="1"/>
  <c r="F17" i="1"/>
  <c r="G17" i="1"/>
  <c r="H17" i="1"/>
  <c r="I17" i="1"/>
  <c r="J17" i="1"/>
  <c r="K17" i="1"/>
  <c r="D16" i="1"/>
  <c r="E16" i="1"/>
  <c r="F16" i="1"/>
  <c r="G16" i="1"/>
  <c r="H16" i="1"/>
  <c r="I16" i="1"/>
  <c r="J16" i="1"/>
  <c r="K16" i="1"/>
  <c r="D6" i="1"/>
  <c r="E6" i="1"/>
  <c r="F6" i="1"/>
  <c r="G6" i="1"/>
  <c r="H6" i="1"/>
  <c r="I6" i="1"/>
  <c r="I12" i="1" s="1"/>
  <c r="J6" i="1"/>
  <c r="J12" i="1" s="1"/>
  <c r="K6" i="1"/>
  <c r="K12" i="1" s="1"/>
  <c r="D20" i="10"/>
  <c r="E20" i="10"/>
  <c r="F20" i="10"/>
  <c r="G20" i="10"/>
  <c r="H20" i="10"/>
  <c r="I20" i="10"/>
  <c r="J20" i="10"/>
  <c r="K20" i="10"/>
  <c r="D16" i="10"/>
  <c r="E16" i="10"/>
  <c r="F16" i="10"/>
  <c r="G16" i="10"/>
  <c r="H16" i="10"/>
  <c r="I16" i="10"/>
  <c r="J16" i="10"/>
  <c r="K16" i="10"/>
  <c r="D17" i="10"/>
  <c r="E17" i="10"/>
  <c r="F17" i="10"/>
  <c r="G17" i="10"/>
  <c r="H17" i="10"/>
  <c r="I17" i="10"/>
  <c r="J17" i="10"/>
  <c r="K17" i="10"/>
  <c r="D6" i="10"/>
  <c r="E6" i="10"/>
  <c r="F6" i="10"/>
  <c r="G6" i="10"/>
  <c r="H6" i="10"/>
  <c r="I6" i="10"/>
  <c r="J6" i="10"/>
  <c r="J12" i="10" s="1"/>
  <c r="K6" i="10"/>
  <c r="K12" i="10" s="1"/>
  <c r="H32" i="10" l="1"/>
  <c r="F32" i="10"/>
  <c r="F33" i="12"/>
  <c r="F36" i="12" s="1"/>
  <c r="F38" i="12" s="1"/>
  <c r="I32" i="11"/>
  <c r="J32" i="10"/>
  <c r="G32" i="10"/>
  <c r="K33" i="11"/>
  <c r="K36" i="11" s="1"/>
  <c r="K38" i="11" s="1"/>
  <c r="E32" i="10"/>
  <c r="K32" i="11"/>
  <c r="H32" i="12"/>
  <c r="G32" i="12"/>
  <c r="L36" i="10"/>
  <c r="E32" i="11"/>
  <c r="E32" i="12"/>
  <c r="L36" i="1"/>
  <c r="F32" i="12"/>
  <c r="E33" i="11"/>
  <c r="E36" i="11" s="1"/>
  <c r="E38" i="11" s="1"/>
  <c r="I32" i="10"/>
  <c r="D12" i="1"/>
  <c r="H33" i="12"/>
  <c r="H36" i="12" s="1"/>
  <c r="H38" i="12" s="1"/>
  <c r="I33" i="11"/>
  <c r="G33" i="12"/>
  <c r="G36" i="12" s="1"/>
  <c r="G38" i="12" s="1"/>
  <c r="E33" i="12"/>
  <c r="K32" i="10"/>
  <c r="D33" i="1"/>
  <c r="J33" i="1"/>
  <c r="J32" i="1"/>
  <c r="D12" i="12"/>
  <c r="D32" i="10"/>
  <c r="I33" i="1"/>
  <c r="I32" i="1"/>
  <c r="I12" i="11"/>
  <c r="J33" i="11"/>
  <c r="J36" i="11" s="1"/>
  <c r="J38" i="11" s="1"/>
  <c r="J32" i="11"/>
  <c r="H32" i="1"/>
  <c r="G12" i="1"/>
  <c r="G33" i="1"/>
  <c r="G32" i="1"/>
  <c r="G12" i="11"/>
  <c r="H33" i="11"/>
  <c r="H36" i="11" s="1"/>
  <c r="H38" i="11" s="1"/>
  <c r="H32" i="11"/>
  <c r="I12" i="12"/>
  <c r="H33" i="1"/>
  <c r="F12" i="1"/>
  <c r="F33" i="1"/>
  <c r="F32" i="1"/>
  <c r="F12" i="11"/>
  <c r="G33" i="11"/>
  <c r="G36" i="11" s="1"/>
  <c r="G38" i="11" s="1"/>
  <c r="G32" i="11"/>
  <c r="H12" i="12"/>
  <c r="D33" i="12"/>
  <c r="D36" i="12" s="1"/>
  <c r="D38" i="12" s="1"/>
  <c r="D32" i="12"/>
  <c r="H12" i="1"/>
  <c r="E12" i="1"/>
  <c r="E33" i="1"/>
  <c r="E32" i="1"/>
  <c r="E12" i="11"/>
  <c r="F33" i="11"/>
  <c r="F36" i="11" s="1"/>
  <c r="F38" i="11" s="1"/>
  <c r="F32" i="11"/>
  <c r="G12" i="12"/>
  <c r="K33" i="12"/>
  <c r="K36" i="12" s="1"/>
  <c r="K38" i="12" s="1"/>
  <c r="K32" i="12"/>
  <c r="D32" i="1"/>
  <c r="F12" i="12"/>
  <c r="J33" i="12"/>
  <c r="J36" i="12" s="1"/>
  <c r="J38" i="12" s="1"/>
  <c r="J32" i="12"/>
  <c r="K33" i="1"/>
  <c r="K32" i="1"/>
  <c r="D33" i="11"/>
  <c r="D32" i="11"/>
  <c r="E12" i="12"/>
  <c r="I33" i="12"/>
  <c r="I36" i="12" s="1"/>
  <c r="I38" i="12" s="1"/>
  <c r="I32" i="12"/>
  <c r="J33" i="10"/>
  <c r="F33" i="10"/>
  <c r="K33" i="10"/>
  <c r="D33" i="10"/>
  <c r="F12" i="10"/>
  <c r="G33" i="10"/>
  <c r="H33" i="10"/>
  <c r="I12" i="10"/>
  <c r="E33" i="10"/>
  <c r="I33" i="10"/>
  <c r="H12" i="10"/>
  <c r="G12" i="10"/>
  <c r="E12" i="10"/>
  <c r="D12" i="10"/>
  <c r="E36" i="12" l="1"/>
  <c r="E38" i="12" s="1"/>
  <c r="I36" i="11"/>
  <c r="I38" i="11" s="1"/>
  <c r="D36" i="11"/>
  <c r="D38" i="11" s="1"/>
  <c r="L38" i="10"/>
  <c r="L38" i="1"/>
  <c r="G36" i="1"/>
  <c r="E36" i="1"/>
  <c r="D36" i="1"/>
  <c r="K36" i="1"/>
  <c r="J36" i="1"/>
  <c r="H36" i="1"/>
  <c r="F36" i="1"/>
  <c r="I36" i="1"/>
  <c r="D36" i="10"/>
  <c r="F36" i="10"/>
  <c r="K36" i="10"/>
  <c r="J36" i="10"/>
  <c r="E36" i="10"/>
  <c r="H36" i="10"/>
  <c r="I36" i="10"/>
  <c r="G36" i="10"/>
  <c r="I38" i="1" l="1"/>
  <c r="E38" i="1"/>
  <c r="J38" i="1"/>
  <c r="H38" i="1"/>
  <c r="K38" i="1"/>
  <c r="F38" i="1"/>
  <c r="G38" i="1"/>
  <c r="D38" i="1"/>
  <c r="I38" i="10"/>
  <c r="E38" i="10"/>
  <c r="K38" i="10"/>
  <c r="D38" i="10"/>
  <c r="G38" i="10"/>
  <c r="H38" i="10"/>
  <c r="J38" i="10"/>
  <c r="F38" i="10"/>
  <c r="C37" i="12" l="1"/>
  <c r="C37" i="11"/>
  <c r="C37" i="1"/>
  <c r="C35" i="12" l="1"/>
  <c r="C34" i="12"/>
  <c r="C35" i="11"/>
  <c r="C34" i="11"/>
  <c r="C20" i="12" l="1"/>
  <c r="C17" i="12"/>
  <c r="C16" i="12"/>
  <c r="C6" i="12"/>
  <c r="C20" i="11"/>
  <c r="C17" i="11"/>
  <c r="C16" i="11"/>
  <c r="C6" i="11"/>
  <c r="C20" i="1"/>
  <c r="C17" i="1"/>
  <c r="C16" i="1"/>
  <c r="C6" i="1"/>
  <c r="C20" i="10"/>
  <c r="C17" i="10"/>
  <c r="C16" i="10"/>
  <c r="C6" i="10"/>
  <c r="C33" i="12" l="1"/>
  <c r="C32" i="12"/>
  <c r="C32" i="11"/>
  <c r="C33" i="11"/>
  <c r="C32" i="1"/>
  <c r="C33" i="1"/>
  <c r="C12" i="10"/>
  <c r="C12" i="12"/>
  <c r="C12" i="11"/>
  <c r="C12" i="1"/>
  <c r="C33" i="10"/>
  <c r="C32" i="10"/>
  <c r="C36" i="12" l="1"/>
  <c r="C36" i="1"/>
  <c r="C38" i="1" s="1"/>
  <c r="C36" i="11"/>
  <c r="C36" i="10"/>
  <c r="C38" i="12" l="1"/>
  <c r="C38" i="11"/>
  <c r="C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<sst xmlns="http://schemas.openxmlformats.org/spreadsheetml/2006/main" count="280" uniqueCount="76">
  <si>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</si>
  <si>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</si>
  <si>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</si>
  <si>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</si>
  <si>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</si>
  <si>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</si>
  <si>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</si>
  <si>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</si>
  <si>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</si>
  <si>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</si>
  <si>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</si>
  <si>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</si>
  <si>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</si>
  <si>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</si>
  <si>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</si>
  <si>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</si>
  <si>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</si>
  <si>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</si>
  <si>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</si>
  <si>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</si>
  <si>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</si>
  <si>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</si>
  <si>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</si>
  <si>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</si>
  <si>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</si>
  <si>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</si>
  <si>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</si>
  <si>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</si>
  <si>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</si>
  <si>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</si>
  <si>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</si>
  <si>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</si>
  <si>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</si>
  <si>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</si>
  <si>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</si>
  <si>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</si>
  <si>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</si>
  <si>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</si>
  <si>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</si>
  <si>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</si>
  <si>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</si>
  <si>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</si>
  <si>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</si>
  <si>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</si>
  <si>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</si>
  <si>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</si>
  <si>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</si>
  <si>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</si>
  <si>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</si>
  <si>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</si>
  <si>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</si>
  <si>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</si>
  <si>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</si>
  <si>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</si>
  <si>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</si>
  <si>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</si>
  <si>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</si>
  <si>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</si>
  <si>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</si>
  <si>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</si>
  <si>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</si>
  <si>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</si>
  <si>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</si>
  <si>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</si>
  <si>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</si>
  <si>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</si>
  <si>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Meghalaya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</si>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</sst>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17" fillId="0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39"/>
  <sheetViews>
    <sheetView zoomScale="80" zoomScaleNormal="80" zoomScaleSheetLayoutView="100" workbookViewId="0">
      <pane xSplit="2" ySplit="5" topLeftCell="C6" activePane="bottomRight" state="frozen"/>
      <selection activeCell="A40" sqref="A40:XFD124"/>
      <selection pane="topRight" activeCell="A40" sqref="A40:XFD124"/>
      <selection pane="bottomLeft" activeCell="A40" sqref="A40:XFD124"/>
      <selection pane="bottomRight" activeCell="H18" sqref="H18"/>
    </sheetView>
  </sheetViews>
  <sheetFormatPr defaultColWidth="8.85546875" defaultRowHeight="15" x14ac:dyDescent="0.25"/>
  <cols>
    <col min="1" max="1" width="11" style="2" customWidth="1"/>
    <col min="2" max="2" width="36" style="2" customWidth="1"/>
    <col min="3" max="6" width="10.7109375" style="2" customWidth="1"/>
    <col min="7" max="15" width="11.85546875" style="1" customWidth="1"/>
    <col min="16" max="16" width="10.85546875" style="2" customWidth="1"/>
    <col min="17" max="17" width="10.85546875" style="1" customWidth="1"/>
    <col min="18" max="18" width="11" style="2" customWidth="1"/>
    <col min="19" max="21" width="11.42578125" style="2" customWidth="1"/>
    <col min="22" max="49" width="9.140625" style="2" customWidth="1"/>
    <col min="50" max="50" width="12.42578125" style="2" customWidth="1"/>
    <col min="51" max="72" width="9.140625" style="2" customWidth="1"/>
    <col min="73" max="73" width="12.140625" style="2" customWidth="1"/>
    <col min="74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2" customWidth="1"/>
    <col min="96" max="100" width="9.140625" style="2" hidden="1" customWidth="1"/>
    <col min="101" max="101" width="9.140625" style="2" customWidth="1"/>
    <col min="102" max="106" width="9.140625" style="2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18" width="9.140625" style="1" hidden="1" customWidth="1"/>
    <col min="119" max="119" width="9.140625" style="1" customWidth="1"/>
    <col min="120" max="124" width="9.140625" style="1" hidden="1" customWidth="1"/>
    <col min="125" max="125" width="9.140625" style="1" customWidth="1"/>
    <col min="126" max="155" width="9.140625" style="2" customWidth="1"/>
    <col min="156" max="156" width="9.140625" style="2" hidden="1" customWidth="1"/>
    <col min="157" max="164" width="9.140625" style="2" customWidth="1"/>
    <col min="165" max="165" width="9.140625" style="2" hidden="1" customWidth="1"/>
    <col min="166" max="170" width="9.140625" style="2" customWidth="1"/>
    <col min="171" max="171" width="9.140625" style="2" hidden="1" customWidth="1"/>
    <col min="172" max="181" width="9.140625" style="2" customWidth="1"/>
    <col min="182" max="185" width="8.85546875" style="2"/>
    <col min="186" max="186" width="12.7109375" style="2" bestFit="1" customWidth="1"/>
    <col min="187" max="16384" width="8.85546875" style="2"/>
  </cols>
  <sheetData>
    <row r="1" spans="1:186" ht="18.75" x14ac:dyDescent="0.3">
      <c r="A1" s="2" t="s">
        <v>53</v>
      </c>
      <c r="B1" s="6" t="s">
        <v>66</v>
      </c>
      <c r="P1" s="3"/>
    </row>
    <row r="2" spans="1:186" ht="15.75" x14ac:dyDescent="0.25">
      <c r="A2" s="7" t="s">
        <v>48</v>
      </c>
      <c r="I2" s="1" t="str">
        <f>[1]GSVA_cur!$I$3</f>
        <v>As on 01.08.2024</v>
      </c>
    </row>
    <row r="3" spans="1:186" ht="15.75" x14ac:dyDescent="0.25">
      <c r="A3" s="7"/>
    </row>
    <row r="4" spans="1:186" ht="15.75" x14ac:dyDescent="0.25">
      <c r="A4" s="7"/>
      <c r="E4" s="8"/>
      <c r="F4" s="8" t="s">
        <v>57</v>
      </c>
    </row>
    <row r="5" spans="1:186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6" s="23" customFormat="1" ht="15.75" x14ac:dyDescent="0.25">
      <c r="A6" s="20" t="s">
        <v>26</v>
      </c>
      <c r="B6" s="21" t="s">
        <v>2</v>
      </c>
      <c r="C6" s="22">
        <f>SUM(C7:C10)</f>
        <v>282868.4394423748</v>
      </c>
      <c r="D6" s="22">
        <f t="shared" ref="D6:M6" si="0">SUM(D7:D10)</f>
        <v>322670.39228157571</v>
      </c>
      <c r="E6" s="22">
        <f t="shared" si="0"/>
        <v>344514.3558648125</v>
      </c>
      <c r="F6" s="22">
        <f t="shared" si="0"/>
        <v>409746</v>
      </c>
      <c r="G6" s="22">
        <f t="shared" si="0"/>
        <v>472392.30528724531</v>
      </c>
      <c r="H6" s="22">
        <f t="shared" si="0"/>
        <v>525823</v>
      </c>
      <c r="I6" s="22">
        <f t="shared" si="0"/>
        <v>556097</v>
      </c>
      <c r="J6" s="22">
        <f t="shared" si="0"/>
        <v>597791</v>
      </c>
      <c r="K6" s="22">
        <f t="shared" si="0"/>
        <v>633937</v>
      </c>
      <c r="L6" s="22">
        <f t="shared" si="0"/>
        <v>719948.17783804366</v>
      </c>
      <c r="M6" s="22">
        <f t="shared" si="0"/>
        <v>836508.77241063106</v>
      </c>
      <c r="N6" s="22">
        <f t="shared" ref="N6" si="1">SUM(N7:N10)</f>
        <v>944793.48679875513</v>
      </c>
      <c r="O6" s="22">
        <f t="shared" ref="O6" si="2">SUM(O7:O10)</f>
        <v>1123405.8175380318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D6" s="24"/>
    </row>
    <row r="7" spans="1:186" ht="15.75" x14ac:dyDescent="0.25">
      <c r="A7" s="13">
        <v>1.1000000000000001</v>
      </c>
      <c r="B7" s="14" t="s">
        <v>59</v>
      </c>
      <c r="C7" s="4">
        <v>163103.15717972827</v>
      </c>
      <c r="D7" s="4">
        <v>198590.68566690301</v>
      </c>
      <c r="E7" s="4">
        <v>208494</v>
      </c>
      <c r="F7" s="4">
        <v>226434</v>
      </c>
      <c r="G7" s="4">
        <v>252188.08643215321</v>
      </c>
      <c r="H7" s="4">
        <v>268160</v>
      </c>
      <c r="I7" s="4">
        <v>287304</v>
      </c>
      <c r="J7" s="4">
        <v>316280</v>
      </c>
      <c r="K7" s="4">
        <v>327968</v>
      </c>
      <c r="L7" s="4">
        <v>403400.59868547658</v>
      </c>
      <c r="M7" s="4">
        <v>483395.13489110034</v>
      </c>
      <c r="N7" s="4">
        <v>530557.94832240953</v>
      </c>
      <c r="O7" s="4">
        <v>663806.93788055377</v>
      </c>
      <c r="P7" s="4"/>
      <c r="Q7" s="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1"/>
      <c r="GB7" s="1"/>
      <c r="GC7" s="1"/>
    </row>
    <row r="8" spans="1:186" ht="15.75" x14ac:dyDescent="0.25">
      <c r="A8" s="13">
        <v>1.2</v>
      </c>
      <c r="B8" s="19" t="s">
        <v>60</v>
      </c>
      <c r="C8" s="4">
        <v>59593.165535754502</v>
      </c>
      <c r="D8" s="4">
        <v>60863.312803462104</v>
      </c>
      <c r="E8" s="4">
        <v>69345</v>
      </c>
      <c r="F8" s="4">
        <v>72442</v>
      </c>
      <c r="G8" s="4">
        <v>74863.279355092091</v>
      </c>
      <c r="H8" s="4">
        <v>79741</v>
      </c>
      <c r="I8" s="4">
        <v>83317</v>
      </c>
      <c r="J8" s="4">
        <v>91588</v>
      </c>
      <c r="K8" s="4">
        <v>100196</v>
      </c>
      <c r="L8" s="4">
        <v>110777.06519728941</v>
      </c>
      <c r="M8" s="4">
        <v>124892.67403150731</v>
      </c>
      <c r="N8" s="4">
        <v>169073.08371767675</v>
      </c>
      <c r="O8" s="4">
        <v>197075.86816037126</v>
      </c>
      <c r="P8" s="4"/>
      <c r="Q8" s="3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1"/>
      <c r="GB8" s="1"/>
      <c r="GC8" s="1"/>
    </row>
    <row r="9" spans="1:186" ht="15.75" x14ac:dyDescent="0.25">
      <c r="A9" s="13">
        <v>1.3</v>
      </c>
      <c r="B9" s="14" t="s">
        <v>61</v>
      </c>
      <c r="C9" s="4">
        <v>56090.351648320611</v>
      </c>
      <c r="D9" s="4">
        <v>55730.171108023089</v>
      </c>
      <c r="E9" s="4">
        <v>58137</v>
      </c>
      <c r="F9" s="4">
        <v>101286</v>
      </c>
      <c r="G9" s="4">
        <v>127348.1395</v>
      </c>
      <c r="H9" s="4">
        <v>155664</v>
      </c>
      <c r="I9" s="4">
        <v>158081</v>
      </c>
      <c r="J9" s="4">
        <v>160052</v>
      </c>
      <c r="K9" s="4">
        <v>168979</v>
      </c>
      <c r="L9" s="4">
        <v>166153.83904048495</v>
      </c>
      <c r="M9" s="4">
        <v>181020.97217021175</v>
      </c>
      <c r="N9" s="4">
        <v>190711.03710006209</v>
      </c>
      <c r="O9" s="4">
        <v>199252.83462012312</v>
      </c>
      <c r="P9" s="4"/>
      <c r="Q9" s="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1"/>
      <c r="GB9" s="1"/>
      <c r="GC9" s="1"/>
    </row>
    <row r="10" spans="1:186" ht="15.75" x14ac:dyDescent="0.25">
      <c r="A10" s="13">
        <v>1.4</v>
      </c>
      <c r="B10" s="14" t="s">
        <v>62</v>
      </c>
      <c r="C10" s="4">
        <v>4081.7650785714286</v>
      </c>
      <c r="D10" s="4">
        <v>7486.2227031875</v>
      </c>
      <c r="E10" s="4">
        <v>8538.3558648125017</v>
      </c>
      <c r="F10" s="4">
        <v>9584</v>
      </c>
      <c r="G10" s="4">
        <v>17992.8</v>
      </c>
      <c r="H10" s="4">
        <v>22258</v>
      </c>
      <c r="I10" s="4">
        <v>27395</v>
      </c>
      <c r="J10" s="4">
        <v>29871</v>
      </c>
      <c r="K10" s="4">
        <v>36794</v>
      </c>
      <c r="L10" s="4">
        <v>39616.674914792784</v>
      </c>
      <c r="M10" s="4">
        <v>47199.991317811604</v>
      </c>
      <c r="N10" s="4">
        <v>54451.417658606719</v>
      </c>
      <c r="O10" s="4">
        <v>63270.176876983925</v>
      </c>
      <c r="P10" s="4"/>
      <c r="Q10" s="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1"/>
      <c r="GB10" s="1"/>
      <c r="GC10" s="1"/>
    </row>
    <row r="11" spans="1:186" ht="15.75" x14ac:dyDescent="0.25">
      <c r="A11" s="15" t="s">
        <v>31</v>
      </c>
      <c r="B11" s="14" t="s">
        <v>3</v>
      </c>
      <c r="C11" s="4">
        <v>139436</v>
      </c>
      <c r="D11" s="4">
        <v>122745</v>
      </c>
      <c r="E11" s="4">
        <v>188716</v>
      </c>
      <c r="F11" s="4">
        <v>76817</v>
      </c>
      <c r="G11" s="4">
        <v>124097.5148</v>
      </c>
      <c r="H11" s="4">
        <v>96028</v>
      </c>
      <c r="I11" s="4">
        <v>89620</v>
      </c>
      <c r="J11" s="4">
        <v>39934</v>
      </c>
      <c r="K11" s="4">
        <v>34086</v>
      </c>
      <c r="L11" s="4">
        <v>38681.000168648825</v>
      </c>
      <c r="M11" s="4">
        <v>51566.366542417833</v>
      </c>
      <c r="N11" s="4">
        <v>65833.926020764658</v>
      </c>
      <c r="O11" s="4">
        <v>76990.76412688964</v>
      </c>
      <c r="P11" s="4"/>
      <c r="Q11" s="3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1"/>
      <c r="GB11" s="1"/>
      <c r="GC11" s="1"/>
    </row>
    <row r="12" spans="1:186" s="24" customFormat="1" ht="15.75" x14ac:dyDescent="0.25">
      <c r="A12" s="25"/>
      <c r="B12" s="26" t="s">
        <v>28</v>
      </c>
      <c r="C12" s="27">
        <f>C6+C11</f>
        <v>422304.4394423748</v>
      </c>
      <c r="D12" s="27">
        <f t="shared" ref="D12:J12" si="3">D6+D11</f>
        <v>445415.39228157571</v>
      </c>
      <c r="E12" s="27">
        <f t="shared" si="3"/>
        <v>533230.3558648125</v>
      </c>
      <c r="F12" s="27">
        <f t="shared" si="3"/>
        <v>486563</v>
      </c>
      <c r="G12" s="27">
        <f t="shared" si="3"/>
        <v>596489.82008724532</v>
      </c>
      <c r="H12" s="27">
        <f t="shared" si="3"/>
        <v>621851</v>
      </c>
      <c r="I12" s="27">
        <f t="shared" si="3"/>
        <v>645717</v>
      </c>
      <c r="J12" s="27">
        <f t="shared" si="3"/>
        <v>637725</v>
      </c>
      <c r="K12" s="27">
        <f t="shared" ref="K12:M12" si="4">K6+K11</f>
        <v>668023</v>
      </c>
      <c r="L12" s="27">
        <f t="shared" si="4"/>
        <v>758629.17800669244</v>
      </c>
      <c r="M12" s="27">
        <f t="shared" si="4"/>
        <v>888075.13895304885</v>
      </c>
      <c r="N12" s="27">
        <f t="shared" ref="N12" si="5">N6+N11</f>
        <v>1010627.4128195198</v>
      </c>
      <c r="O12" s="27">
        <f t="shared" ref="O12" si="6">O6+O11</f>
        <v>1200396.5816649215</v>
      </c>
      <c r="P12" s="4"/>
      <c r="Q12" s="3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3"/>
      <c r="GB12" s="23"/>
      <c r="GC12" s="23"/>
    </row>
    <row r="13" spans="1:186" s="1" customFormat="1" ht="15.75" x14ac:dyDescent="0.25">
      <c r="A13" s="11" t="s">
        <v>32</v>
      </c>
      <c r="B13" s="12" t="s">
        <v>4</v>
      </c>
      <c r="C13" s="3">
        <v>464602.96308200946</v>
      </c>
      <c r="D13" s="3">
        <v>493213.96717335033</v>
      </c>
      <c r="E13" s="3">
        <v>399384.30581016</v>
      </c>
      <c r="F13" s="3">
        <v>358995.14055929478</v>
      </c>
      <c r="G13" s="3">
        <v>174253.57810108646</v>
      </c>
      <c r="H13" s="3">
        <v>202964.21</v>
      </c>
      <c r="I13" s="3">
        <v>257315.83443245461</v>
      </c>
      <c r="J13" s="3">
        <v>275531.01903224812</v>
      </c>
      <c r="K13" s="3">
        <v>314305.75866770418</v>
      </c>
      <c r="L13" s="3">
        <v>263792.6506883605</v>
      </c>
      <c r="M13" s="3">
        <v>348480.2189337266</v>
      </c>
      <c r="N13" s="3">
        <v>368738.15067011677</v>
      </c>
      <c r="O13" s="3">
        <v>396602.06117943005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D13" s="2"/>
    </row>
    <row r="14" spans="1:186" ht="30" x14ac:dyDescent="0.25">
      <c r="A14" s="15" t="s">
        <v>33</v>
      </c>
      <c r="B14" s="14" t="s">
        <v>5</v>
      </c>
      <c r="C14" s="4">
        <v>45558</v>
      </c>
      <c r="D14" s="4">
        <v>70063</v>
      </c>
      <c r="E14" s="4">
        <v>42869.700661834686</v>
      </c>
      <c r="F14" s="4">
        <v>45273</v>
      </c>
      <c r="G14" s="4">
        <v>52011.285000000003</v>
      </c>
      <c r="H14" s="4">
        <v>48475</v>
      </c>
      <c r="I14" s="4">
        <v>49833.4064</v>
      </c>
      <c r="J14" s="4">
        <v>77092</v>
      </c>
      <c r="K14" s="4">
        <v>54504</v>
      </c>
      <c r="L14" s="4">
        <v>62033.626799999998</v>
      </c>
      <c r="M14" s="4">
        <v>86090.784500000009</v>
      </c>
      <c r="N14" s="4">
        <v>106969.3241132</v>
      </c>
      <c r="O14" s="4">
        <v>125208.82567098764</v>
      </c>
      <c r="P14" s="4"/>
      <c r="Q14" s="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3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3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3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1"/>
      <c r="GB14" s="1"/>
      <c r="GC14" s="1"/>
    </row>
    <row r="15" spans="1:186" ht="15.75" x14ac:dyDescent="0.25">
      <c r="A15" s="15" t="s">
        <v>34</v>
      </c>
      <c r="B15" s="14" t="s">
        <v>6</v>
      </c>
      <c r="C15" s="4">
        <v>113619.36356436624</v>
      </c>
      <c r="D15" s="4">
        <v>103722.99774511208</v>
      </c>
      <c r="E15" s="4">
        <v>117094</v>
      </c>
      <c r="F15" s="4">
        <v>135269</v>
      </c>
      <c r="G15" s="4">
        <v>181822.24849999999</v>
      </c>
      <c r="H15" s="4">
        <v>172996</v>
      </c>
      <c r="I15" s="4">
        <v>201222</v>
      </c>
      <c r="J15" s="4">
        <v>175643</v>
      </c>
      <c r="K15" s="4">
        <v>202368</v>
      </c>
      <c r="L15" s="4">
        <v>192196.10716952811</v>
      </c>
      <c r="M15" s="4">
        <v>241554.85665774153</v>
      </c>
      <c r="N15" s="4">
        <v>279451.21428490808</v>
      </c>
      <c r="O15" s="4">
        <v>313851.91997333115</v>
      </c>
      <c r="P15" s="4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3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3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3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1"/>
      <c r="GB15" s="1"/>
      <c r="GC15" s="1"/>
    </row>
    <row r="16" spans="1:186" s="24" customFormat="1" ht="15.75" x14ac:dyDescent="0.25">
      <c r="A16" s="25"/>
      <c r="B16" s="26" t="s">
        <v>29</v>
      </c>
      <c r="C16" s="27">
        <f>+C13+C14+C15</f>
        <v>623780.3266463757</v>
      </c>
      <c r="D16" s="27">
        <f t="shared" ref="D16:M16" si="7">+D13+D14+D15</f>
        <v>666999.96491846233</v>
      </c>
      <c r="E16" s="27">
        <f t="shared" si="7"/>
        <v>559348.00647199468</v>
      </c>
      <c r="F16" s="27">
        <f t="shared" si="7"/>
        <v>539537.14055929473</v>
      </c>
      <c r="G16" s="27">
        <f t="shared" si="7"/>
        <v>408087.11160108645</v>
      </c>
      <c r="H16" s="27">
        <f t="shared" si="7"/>
        <v>424435.20999999996</v>
      </c>
      <c r="I16" s="27">
        <f t="shared" si="7"/>
        <v>508371.24083245458</v>
      </c>
      <c r="J16" s="27">
        <f t="shared" si="7"/>
        <v>528266.01903224806</v>
      </c>
      <c r="K16" s="27">
        <f t="shared" si="7"/>
        <v>571177.75866770418</v>
      </c>
      <c r="L16" s="27">
        <f t="shared" si="7"/>
        <v>518022.38465788867</v>
      </c>
      <c r="M16" s="27">
        <f t="shared" si="7"/>
        <v>676125.86009146809</v>
      </c>
      <c r="N16" s="27">
        <f t="shared" ref="N16" si="8">+N13+N14+N15</f>
        <v>755158.68906822486</v>
      </c>
      <c r="O16" s="27">
        <f t="shared" ref="O16" si="9">+O13+O14+O15</f>
        <v>835662.80682374886</v>
      </c>
      <c r="P16" s="4"/>
      <c r="Q16" s="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2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2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2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3"/>
      <c r="GB16" s="23"/>
      <c r="GC16" s="23"/>
    </row>
    <row r="17" spans="1:186" s="23" customFormat="1" ht="15.75" x14ac:dyDescent="0.25">
      <c r="A17" s="20" t="s">
        <v>35</v>
      </c>
      <c r="B17" s="21" t="s">
        <v>7</v>
      </c>
      <c r="C17" s="22">
        <f>C18+C19</f>
        <v>258057.6466255764</v>
      </c>
      <c r="D17" s="22">
        <f t="shared" ref="D17:M17" si="10">D18+D19</f>
        <v>321598.05255341413</v>
      </c>
      <c r="E17" s="22">
        <f t="shared" si="10"/>
        <v>374564</v>
      </c>
      <c r="F17" s="22">
        <f t="shared" si="10"/>
        <v>384432.79615752993</v>
      </c>
      <c r="G17" s="22">
        <f t="shared" si="10"/>
        <v>433196.5625787254</v>
      </c>
      <c r="H17" s="22">
        <f t="shared" si="10"/>
        <v>498801.94808019383</v>
      </c>
      <c r="I17" s="22">
        <f t="shared" si="10"/>
        <v>573626.7737233073</v>
      </c>
      <c r="J17" s="22">
        <f t="shared" si="10"/>
        <v>685332.82419380778</v>
      </c>
      <c r="K17" s="22">
        <f t="shared" si="10"/>
        <v>764762.49057299679</v>
      </c>
      <c r="L17" s="22">
        <f t="shared" si="10"/>
        <v>647296.23170819576</v>
      </c>
      <c r="M17" s="22">
        <f t="shared" si="10"/>
        <v>752789.9575929112</v>
      </c>
      <c r="N17" s="22">
        <f t="shared" ref="N17" si="11">N18+N19</f>
        <v>929685.29771089298</v>
      </c>
      <c r="O17" s="22">
        <f t="shared" ref="O17" si="12">O18+O19</f>
        <v>1082531.7084478571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D17" s="24"/>
    </row>
    <row r="18" spans="1:186" ht="15.75" x14ac:dyDescent="0.25">
      <c r="A18" s="13">
        <v>6.1</v>
      </c>
      <c r="B18" s="14" t="s">
        <v>8</v>
      </c>
      <c r="C18" s="4">
        <v>239039.63090231718</v>
      </c>
      <c r="D18" s="4">
        <v>300757.67080649082</v>
      </c>
      <c r="E18" s="4">
        <v>351794</v>
      </c>
      <c r="F18" s="4">
        <v>361001.19003211579</v>
      </c>
      <c r="G18" s="4">
        <v>407710.84907262947</v>
      </c>
      <c r="H18" s="4">
        <v>470633.25558019383</v>
      </c>
      <c r="I18" s="4">
        <v>542039.48422822636</v>
      </c>
      <c r="J18" s="4">
        <v>648918.85039454862</v>
      </c>
      <c r="K18" s="4">
        <v>725237.75351377414</v>
      </c>
      <c r="L18" s="4">
        <v>630172.74690098781</v>
      </c>
      <c r="M18" s="4">
        <v>725818.74069443904</v>
      </c>
      <c r="N18" s="4">
        <v>880910.72808872245</v>
      </c>
      <c r="O18" s="4">
        <v>1022756.5631335843</v>
      </c>
      <c r="P18" s="4"/>
      <c r="Q18" s="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1"/>
      <c r="GB18" s="1"/>
      <c r="GC18" s="1"/>
    </row>
    <row r="19" spans="1:186" ht="15.75" x14ac:dyDescent="0.25">
      <c r="A19" s="13">
        <v>6.2</v>
      </c>
      <c r="B19" s="14" t="s">
        <v>9</v>
      </c>
      <c r="C19" s="4">
        <v>19018.01572325921</v>
      </c>
      <c r="D19" s="4">
        <v>20840.381746923304</v>
      </c>
      <c r="E19" s="4">
        <v>22770</v>
      </c>
      <c r="F19" s="4">
        <v>23431.606125414153</v>
      </c>
      <c r="G19" s="4">
        <v>25485.713506095944</v>
      </c>
      <c r="H19" s="4">
        <v>28168.692500000001</v>
      </c>
      <c r="I19" s="4">
        <v>31587.289495080939</v>
      </c>
      <c r="J19" s="4">
        <v>36413.973799259125</v>
      </c>
      <c r="K19" s="4">
        <v>39524.737059222694</v>
      </c>
      <c r="L19" s="4">
        <v>17123.484807207933</v>
      </c>
      <c r="M19" s="4">
        <v>26971.216898472125</v>
      </c>
      <c r="N19" s="4">
        <v>48774.569622170471</v>
      </c>
      <c r="O19" s="4">
        <v>59775.145314272791</v>
      </c>
      <c r="P19" s="4"/>
      <c r="Q19" s="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1"/>
      <c r="GB19" s="1"/>
      <c r="GC19" s="1"/>
    </row>
    <row r="20" spans="1:186" s="23" customFormat="1" ht="30" x14ac:dyDescent="0.25">
      <c r="A20" s="28" t="s">
        <v>36</v>
      </c>
      <c r="B20" s="29" t="s">
        <v>10</v>
      </c>
      <c r="C20" s="22">
        <f>SUM(C21:C27)</f>
        <v>95614.657820414403</v>
      </c>
      <c r="D20" s="22">
        <f t="shared" ref="D20:M20" si="13">SUM(D21:D27)</f>
        <v>114540.80182799636</v>
      </c>
      <c r="E20" s="22">
        <f t="shared" si="13"/>
        <v>129656.76987111973</v>
      </c>
      <c r="F20" s="22">
        <f t="shared" si="13"/>
        <v>138940.01646790077</v>
      </c>
      <c r="G20" s="22">
        <f t="shared" si="13"/>
        <v>152845.28888734558</v>
      </c>
      <c r="H20" s="22">
        <f t="shared" si="13"/>
        <v>161444.22730000003</v>
      </c>
      <c r="I20" s="22">
        <f t="shared" si="13"/>
        <v>169416.47317623949</v>
      </c>
      <c r="J20" s="22">
        <f t="shared" si="13"/>
        <v>183641.36686678638</v>
      </c>
      <c r="K20" s="22">
        <f t="shared" si="13"/>
        <v>198590.86551901631</v>
      </c>
      <c r="L20" s="22">
        <f t="shared" si="13"/>
        <v>178029.21449877939</v>
      </c>
      <c r="M20" s="22">
        <f t="shared" si="13"/>
        <v>246986.15563802214</v>
      </c>
      <c r="N20" s="22">
        <f t="shared" ref="N20" si="14">SUM(N21:N27)</f>
        <v>281496.9986621046</v>
      </c>
      <c r="O20" s="22">
        <f t="shared" ref="O20" si="15">SUM(O21:O27)</f>
        <v>314859.36702411651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D20" s="24"/>
    </row>
    <row r="21" spans="1:186" ht="15.75" x14ac:dyDescent="0.25">
      <c r="A21" s="13">
        <v>7.1</v>
      </c>
      <c r="B21" s="14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/>
      <c r="Q21" s="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1"/>
      <c r="GB21" s="1"/>
      <c r="GC21" s="1"/>
    </row>
    <row r="22" spans="1:186" ht="15.75" x14ac:dyDescent="0.25">
      <c r="A22" s="13">
        <v>7.2</v>
      </c>
      <c r="B22" s="14" t="s">
        <v>12</v>
      </c>
      <c r="C22" s="4">
        <v>70234.566679508818</v>
      </c>
      <c r="D22" s="4">
        <v>82989.972275785462</v>
      </c>
      <c r="E22" s="4">
        <v>90558.76987111973</v>
      </c>
      <c r="F22" s="4">
        <v>93623.350374839996</v>
      </c>
      <c r="G22" s="4">
        <v>100892.6191873456</v>
      </c>
      <c r="H22" s="4">
        <v>107960.85400000001</v>
      </c>
      <c r="I22" s="4">
        <v>113474.33774749516</v>
      </c>
      <c r="J22" s="4">
        <v>125997.89705922488</v>
      </c>
      <c r="K22" s="4">
        <v>132490.6218512773</v>
      </c>
      <c r="L22" s="4">
        <v>104517.93618796355</v>
      </c>
      <c r="M22" s="4">
        <v>162694.10041023299</v>
      </c>
      <c r="N22" s="4">
        <v>182919.65530576059</v>
      </c>
      <c r="O22" s="4">
        <v>200786.56210392574</v>
      </c>
      <c r="P22" s="4"/>
      <c r="Q22" s="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1"/>
      <c r="GB22" s="1"/>
      <c r="GC22" s="1"/>
    </row>
    <row r="23" spans="1:186" ht="15.75" x14ac:dyDescent="0.25">
      <c r="A23" s="13">
        <v>7.3</v>
      </c>
      <c r="B23" s="14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1"/>
      <c r="GB23" s="1"/>
      <c r="GC23" s="1"/>
    </row>
    <row r="24" spans="1:186" ht="15.75" x14ac:dyDescent="0.25">
      <c r="A24" s="13">
        <v>7.4</v>
      </c>
      <c r="B24" s="14" t="s">
        <v>14</v>
      </c>
      <c r="C24" s="4">
        <v>325.07151749767206</v>
      </c>
      <c r="D24" s="4">
        <v>605.44484461526611</v>
      </c>
      <c r="E24" s="4">
        <v>525</v>
      </c>
      <c r="F24" s="4">
        <v>839.68169999999998</v>
      </c>
      <c r="G24" s="4">
        <v>105.502</v>
      </c>
      <c r="H24" s="4">
        <v>112.4952</v>
      </c>
      <c r="I24" s="4">
        <v>94.608000000000004</v>
      </c>
      <c r="J24" s="4">
        <v>46.076503397868422</v>
      </c>
      <c r="K24" s="4">
        <v>201.34467367440783</v>
      </c>
      <c r="L24" s="4">
        <v>53.498267018026887</v>
      </c>
      <c r="M24" s="4">
        <v>369.69446604761413</v>
      </c>
      <c r="N24" s="4">
        <v>558.45592685991346</v>
      </c>
      <c r="O24" s="4">
        <v>1041.9964802035718</v>
      </c>
      <c r="P24" s="4"/>
      <c r="Q24" s="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1"/>
      <c r="GB24" s="1"/>
      <c r="GC24" s="1"/>
    </row>
    <row r="25" spans="1:186" ht="15.75" x14ac:dyDescent="0.25">
      <c r="A25" s="13">
        <v>7.5</v>
      </c>
      <c r="B25" s="14" t="s">
        <v>15</v>
      </c>
      <c r="C25" s="4"/>
      <c r="D25" s="4"/>
      <c r="E25" s="4"/>
      <c r="F25" s="4"/>
      <c r="G25" s="4"/>
      <c r="H25" s="4">
        <v>1425.9259999999999</v>
      </c>
      <c r="I25" s="4">
        <v>1529.4960000000001</v>
      </c>
      <c r="J25" s="4">
        <v>1949.297</v>
      </c>
      <c r="K25" s="4">
        <v>1935.9202</v>
      </c>
      <c r="L25" s="4">
        <v>646.93200000000002</v>
      </c>
      <c r="M25" s="4">
        <v>1103.1102000000001</v>
      </c>
      <c r="N25" s="4">
        <v>1747.5840000000001</v>
      </c>
      <c r="O25" s="4">
        <v>2462.5546550306171</v>
      </c>
      <c r="P25" s="4"/>
      <c r="Q25" s="3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1"/>
      <c r="GB25" s="1"/>
      <c r="GC25" s="1"/>
    </row>
    <row r="26" spans="1:186" ht="15.75" x14ac:dyDescent="0.25">
      <c r="A26" s="13">
        <v>7.6</v>
      </c>
      <c r="B26" s="14" t="s">
        <v>16</v>
      </c>
      <c r="C26" s="4">
        <v>287.69563004000031</v>
      </c>
      <c r="D26" s="4">
        <v>320.45350851557362</v>
      </c>
      <c r="E26" s="4">
        <v>364</v>
      </c>
      <c r="F26" s="4">
        <v>420.98439306077648</v>
      </c>
      <c r="G26" s="4">
        <v>464.54450000000003</v>
      </c>
      <c r="H26" s="4">
        <v>497.95209999999997</v>
      </c>
      <c r="I26" s="4">
        <v>536.43979999999999</v>
      </c>
      <c r="J26" s="4">
        <v>1935.6441</v>
      </c>
      <c r="K26" s="4">
        <v>2005.2546088267356</v>
      </c>
      <c r="L26" s="4">
        <v>2055.3474910766399</v>
      </c>
      <c r="M26" s="4">
        <v>2279.680282707287</v>
      </c>
      <c r="N26" s="4">
        <v>2599.1926041261777</v>
      </c>
      <c r="O26" s="4">
        <v>2923.1852842866824</v>
      </c>
      <c r="P26" s="4"/>
      <c r="Q26" s="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1"/>
      <c r="GB26" s="1"/>
      <c r="GC26" s="1"/>
    </row>
    <row r="27" spans="1:186" ht="30" x14ac:dyDescent="0.25">
      <c r="A27" s="13">
        <v>7.7</v>
      </c>
      <c r="B27" s="14" t="s">
        <v>17</v>
      </c>
      <c r="C27" s="4">
        <v>24767.323993367922</v>
      </c>
      <c r="D27" s="4">
        <v>30624.931199080042</v>
      </c>
      <c r="E27" s="4">
        <v>38209</v>
      </c>
      <c r="F27" s="4">
        <v>44056</v>
      </c>
      <c r="G27" s="4">
        <v>51382.623200000002</v>
      </c>
      <c r="H27" s="4">
        <v>51447</v>
      </c>
      <c r="I27" s="4">
        <v>53781.591628744362</v>
      </c>
      <c r="J27" s="4">
        <v>53712.45220416363</v>
      </c>
      <c r="K27" s="4">
        <v>61957.724185237865</v>
      </c>
      <c r="L27" s="4">
        <v>70755.500552721176</v>
      </c>
      <c r="M27" s="4">
        <v>80539.570279034262</v>
      </c>
      <c r="N27" s="4">
        <v>93672.110825357886</v>
      </c>
      <c r="O27" s="4">
        <v>107645.06850066989</v>
      </c>
      <c r="P27" s="4"/>
      <c r="Q27" s="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1"/>
      <c r="GB27" s="1"/>
      <c r="GC27" s="1"/>
    </row>
    <row r="28" spans="1:186" ht="15.75" x14ac:dyDescent="0.25">
      <c r="A28" s="15" t="s">
        <v>37</v>
      </c>
      <c r="B28" s="14" t="s">
        <v>18</v>
      </c>
      <c r="C28" s="4">
        <v>55825</v>
      </c>
      <c r="D28" s="4">
        <v>56562</v>
      </c>
      <c r="E28" s="4">
        <v>60603.514569334606</v>
      </c>
      <c r="F28" s="4">
        <v>64090.516617256115</v>
      </c>
      <c r="G28" s="4">
        <v>70078</v>
      </c>
      <c r="H28" s="4">
        <v>71547</v>
      </c>
      <c r="I28" s="4">
        <v>81406.968443506586</v>
      </c>
      <c r="J28" s="4">
        <v>75655.366173452436</v>
      </c>
      <c r="K28" s="4">
        <v>89412</v>
      </c>
      <c r="L28" s="4">
        <v>92569.597928870935</v>
      </c>
      <c r="M28" s="4">
        <v>96895</v>
      </c>
      <c r="N28" s="4">
        <v>112408</v>
      </c>
      <c r="O28" s="4">
        <v>126882.22298485662</v>
      </c>
      <c r="P28" s="4"/>
      <c r="Q28" s="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1"/>
      <c r="GB28" s="1"/>
      <c r="GC28" s="1"/>
    </row>
    <row r="29" spans="1:186" ht="30" x14ac:dyDescent="0.25">
      <c r="A29" s="15" t="s">
        <v>38</v>
      </c>
      <c r="B29" s="14" t="s">
        <v>19</v>
      </c>
      <c r="C29" s="4">
        <v>115442.7543756775</v>
      </c>
      <c r="D29" s="4">
        <v>127013.72511899708</v>
      </c>
      <c r="E29" s="4">
        <v>137834.64015986011</v>
      </c>
      <c r="F29" s="4">
        <v>151159</v>
      </c>
      <c r="G29" s="4">
        <v>152153.17169148952</v>
      </c>
      <c r="H29" s="4">
        <v>156993</v>
      </c>
      <c r="I29" s="4">
        <v>161450.89325580336</v>
      </c>
      <c r="J29" s="4">
        <v>171776</v>
      </c>
      <c r="K29" s="4">
        <v>182312</v>
      </c>
      <c r="L29" s="4">
        <v>177481.16072461475</v>
      </c>
      <c r="M29" s="4">
        <v>193377.84021666195</v>
      </c>
      <c r="N29" s="4">
        <v>212754.6765118753</v>
      </c>
      <c r="O29" s="4">
        <v>230562.6617230117</v>
      </c>
      <c r="P29" s="4"/>
      <c r="Q29" s="3"/>
      <c r="R29" s="5"/>
      <c r="S29" s="5"/>
      <c r="T29" s="5"/>
      <c r="U29" s="5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1"/>
      <c r="GB29" s="1"/>
      <c r="GC29" s="1"/>
    </row>
    <row r="30" spans="1:186" ht="15.75" x14ac:dyDescent="0.25">
      <c r="A30" s="15" t="s">
        <v>39</v>
      </c>
      <c r="B30" s="14" t="s">
        <v>54</v>
      </c>
      <c r="C30" s="4">
        <v>177913</v>
      </c>
      <c r="D30" s="4">
        <v>183125</v>
      </c>
      <c r="E30" s="4">
        <v>208108</v>
      </c>
      <c r="F30" s="4">
        <v>242577</v>
      </c>
      <c r="G30" s="4">
        <v>248856.97743788053</v>
      </c>
      <c r="H30" s="4">
        <v>268757</v>
      </c>
      <c r="I30" s="4">
        <v>302408</v>
      </c>
      <c r="J30" s="4">
        <v>366072</v>
      </c>
      <c r="K30" s="4">
        <v>399443</v>
      </c>
      <c r="L30" s="4">
        <v>407290</v>
      </c>
      <c r="M30" s="4">
        <v>433802</v>
      </c>
      <c r="N30" s="4">
        <v>486067</v>
      </c>
      <c r="O30" s="4">
        <v>530904.17974997475</v>
      </c>
      <c r="P30" s="4"/>
      <c r="Q30" s="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1"/>
      <c r="GB30" s="1"/>
      <c r="GC30" s="1"/>
    </row>
    <row r="31" spans="1:186" ht="15.75" x14ac:dyDescent="0.25">
      <c r="A31" s="15" t="s">
        <v>40</v>
      </c>
      <c r="B31" s="14" t="s">
        <v>20</v>
      </c>
      <c r="C31" s="4">
        <v>143244</v>
      </c>
      <c r="D31" s="4">
        <v>158611.69348443096</v>
      </c>
      <c r="E31" s="4">
        <v>181083</v>
      </c>
      <c r="F31" s="4">
        <v>195469</v>
      </c>
      <c r="G31" s="4">
        <v>225520.4418</v>
      </c>
      <c r="H31" s="4">
        <v>263284</v>
      </c>
      <c r="I31" s="4">
        <v>298765</v>
      </c>
      <c r="J31" s="4">
        <v>354300</v>
      </c>
      <c r="K31" s="4">
        <v>370683</v>
      </c>
      <c r="L31" s="4">
        <v>357985</v>
      </c>
      <c r="M31" s="4">
        <v>420796.87130257994</v>
      </c>
      <c r="N31" s="4">
        <v>489617.73973517894</v>
      </c>
      <c r="O31" s="4">
        <v>552492.63623869244</v>
      </c>
      <c r="P31" s="4"/>
      <c r="Q31" s="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1"/>
      <c r="GB31" s="1"/>
      <c r="GC31" s="1"/>
    </row>
    <row r="32" spans="1:186" s="24" customFormat="1" ht="15.75" x14ac:dyDescent="0.25">
      <c r="A32" s="25"/>
      <c r="B32" s="26" t="s">
        <v>30</v>
      </c>
      <c r="C32" s="27">
        <f>C17+C20+C28+C29+C30+C31</f>
        <v>846097.05882166838</v>
      </c>
      <c r="D32" s="27">
        <f t="shared" ref="D32:K32" si="16">D17+D20+D28+D29+D30+D31</f>
        <v>961451.27298483858</v>
      </c>
      <c r="E32" s="27">
        <f t="shared" si="16"/>
        <v>1091849.9246003143</v>
      </c>
      <c r="F32" s="27">
        <f t="shared" si="16"/>
        <v>1176668.3292426867</v>
      </c>
      <c r="G32" s="27">
        <f t="shared" si="16"/>
        <v>1282650.442395441</v>
      </c>
      <c r="H32" s="27">
        <f t="shared" si="16"/>
        <v>1420827.1753801939</v>
      </c>
      <c r="I32" s="27">
        <f t="shared" si="16"/>
        <v>1587074.1085988567</v>
      </c>
      <c r="J32" s="27">
        <f t="shared" si="16"/>
        <v>1836777.5572340465</v>
      </c>
      <c r="K32" s="27">
        <f t="shared" si="16"/>
        <v>2005203.356092013</v>
      </c>
      <c r="L32" s="27">
        <f t="shared" ref="L32:M32" si="17">L17+L20+L28+L29+L30+L31</f>
        <v>1860651.2048604609</v>
      </c>
      <c r="M32" s="27">
        <f t="shared" si="17"/>
        <v>2144647.8247501752</v>
      </c>
      <c r="N32" s="27">
        <f t="shared" ref="N32" si="18">N17+N20+N28+N29+N30+N31</f>
        <v>2512029.712620052</v>
      </c>
      <c r="O32" s="27">
        <f t="shared" ref="O32" si="19">O17+O20+O28+O29+O30+O31</f>
        <v>2838232.7761685089</v>
      </c>
      <c r="P32" s="4"/>
      <c r="Q32" s="3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3"/>
      <c r="GB32" s="23"/>
      <c r="GC32" s="23"/>
    </row>
    <row r="33" spans="1:186" s="23" customFormat="1" ht="15.75" x14ac:dyDescent="0.25">
      <c r="A33" s="20" t="s">
        <v>27</v>
      </c>
      <c r="B33" s="30" t="s">
        <v>41</v>
      </c>
      <c r="C33" s="22">
        <f t="shared" ref="C33" si="20">C6+C11+C13+C14+C15+C17+C20+C28+C29+C30+C31</f>
        <v>1892181.8249104186</v>
      </c>
      <c r="D33" s="22">
        <f t="shared" ref="D33:K33" si="21">D6+D11+D13+D14+D15+D17+D20+D28+D29+D30+D31</f>
        <v>2073866.6301848765</v>
      </c>
      <c r="E33" s="3">
        <f t="shared" si="21"/>
        <v>2184428.2869371213</v>
      </c>
      <c r="F33" s="22">
        <f t="shared" si="21"/>
        <v>2202768.4698019819</v>
      </c>
      <c r="G33" s="22">
        <f t="shared" si="21"/>
        <v>2287227.3740837728</v>
      </c>
      <c r="H33" s="22">
        <f t="shared" si="21"/>
        <v>2467113.3853801936</v>
      </c>
      <c r="I33" s="22">
        <f t="shared" si="21"/>
        <v>2741162.3494313112</v>
      </c>
      <c r="J33" s="22">
        <f t="shared" si="21"/>
        <v>3002768.5762662943</v>
      </c>
      <c r="K33" s="22">
        <f t="shared" si="21"/>
        <v>3244404.1147597176</v>
      </c>
      <c r="L33" s="22">
        <f t="shared" ref="L33:M33" si="22">L6+L11+L13+L14+L15+L17+L20+L28+L29+L30+L31</f>
        <v>3137302.7675250419</v>
      </c>
      <c r="M33" s="22">
        <f t="shared" si="22"/>
        <v>3708848.8237946923</v>
      </c>
      <c r="N33" s="22">
        <f t="shared" ref="N33" si="23">N6+N11+N13+N14+N15+N17+N20+N28+N29+N30+N31</f>
        <v>4277815.8145077964</v>
      </c>
      <c r="O33" s="22">
        <f t="shared" ref="O33" si="24">O6+O11+O13+O14+O15+O17+O20+O28+O29+O30+O31</f>
        <v>4874292.1646571793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D33" s="24"/>
    </row>
    <row r="34" spans="1:186" ht="15.75" x14ac:dyDescent="0.25">
      <c r="A34" s="16" t="s">
        <v>43</v>
      </c>
      <c r="B34" s="17" t="s">
        <v>25</v>
      </c>
      <c r="C34" s="4">
        <v>152456.01298907335</v>
      </c>
      <c r="D34" s="4">
        <v>183012.74252035917</v>
      </c>
      <c r="E34" s="4">
        <v>175549.3215234626</v>
      </c>
      <c r="F34" s="4">
        <v>181289</v>
      </c>
      <c r="G34" s="4">
        <v>271497</v>
      </c>
      <c r="H34" s="4">
        <v>313769</v>
      </c>
      <c r="I34" s="4">
        <v>235389</v>
      </c>
      <c r="J34" s="4">
        <v>243239</v>
      </c>
      <c r="K34" s="4">
        <v>260633</v>
      </c>
      <c r="L34" s="4">
        <v>294914.50337942631</v>
      </c>
      <c r="M34" s="4">
        <v>396339.22881179827</v>
      </c>
      <c r="N34" s="4">
        <v>460314.2859922655</v>
      </c>
      <c r="O34" s="4">
        <v>539895.5708206729</v>
      </c>
      <c r="P34" s="4"/>
      <c r="Q34" s="3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</row>
    <row r="35" spans="1:186" ht="15.75" x14ac:dyDescent="0.25">
      <c r="A35" s="16" t="s">
        <v>44</v>
      </c>
      <c r="B35" s="17" t="s">
        <v>24</v>
      </c>
      <c r="C35" s="4">
        <v>52863</v>
      </c>
      <c r="D35" s="4">
        <v>69677</v>
      </c>
      <c r="E35" s="4">
        <v>66154</v>
      </c>
      <c r="F35" s="4">
        <v>60604</v>
      </c>
      <c r="G35" s="4">
        <v>46988</v>
      </c>
      <c r="H35" s="4">
        <v>37020</v>
      </c>
      <c r="I35" s="4">
        <v>25721</v>
      </c>
      <c r="J35" s="4">
        <v>28426</v>
      </c>
      <c r="K35" s="4">
        <v>27997.000000000004</v>
      </c>
      <c r="L35" s="4">
        <v>54601</v>
      </c>
      <c r="M35" s="4">
        <v>82984</v>
      </c>
      <c r="N35" s="4">
        <v>82999</v>
      </c>
      <c r="O35" s="4">
        <v>108495.60275817799</v>
      </c>
      <c r="P35" s="4"/>
      <c r="Q35" s="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</row>
    <row r="36" spans="1:186" s="24" customFormat="1" ht="15.75" x14ac:dyDescent="0.25">
      <c r="A36" s="31" t="s">
        <v>45</v>
      </c>
      <c r="B36" s="32" t="s">
        <v>55</v>
      </c>
      <c r="C36" s="27">
        <f>C33+C34-C35</f>
        <v>1991774.8378994919</v>
      </c>
      <c r="D36" s="27">
        <f t="shared" ref="D36:M36" si="25">D33+D34-D35</f>
        <v>2187202.3727052356</v>
      </c>
      <c r="E36" s="27">
        <f t="shared" si="25"/>
        <v>2293823.6084605837</v>
      </c>
      <c r="F36" s="27">
        <f t="shared" si="25"/>
        <v>2323453.4698019819</v>
      </c>
      <c r="G36" s="27">
        <f t="shared" si="25"/>
        <v>2511736.3740837728</v>
      </c>
      <c r="H36" s="27">
        <f t="shared" si="25"/>
        <v>2743862.3853801936</v>
      </c>
      <c r="I36" s="27">
        <f t="shared" si="25"/>
        <v>2950830.3494313112</v>
      </c>
      <c r="J36" s="27">
        <f t="shared" si="25"/>
        <v>3217581.5762662943</v>
      </c>
      <c r="K36" s="27">
        <f t="shared" si="25"/>
        <v>3477040.1147597176</v>
      </c>
      <c r="L36" s="27">
        <f t="shared" si="25"/>
        <v>3377616.2709044684</v>
      </c>
      <c r="M36" s="27">
        <f t="shared" si="25"/>
        <v>4022204.0526064904</v>
      </c>
      <c r="N36" s="27">
        <f t="shared" ref="N36" si="26">N33+N34-N35</f>
        <v>4655131.1005000621</v>
      </c>
      <c r="O36" s="27">
        <f t="shared" ref="O36" si="27">O33+O34-O35</f>
        <v>5305692.1327196741</v>
      </c>
      <c r="P36" s="4"/>
      <c r="Q36" s="3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</row>
    <row r="37" spans="1:186" ht="15.75" x14ac:dyDescent="0.25">
      <c r="A37" s="16" t="s">
        <v>46</v>
      </c>
      <c r="B37" s="17" t="s">
        <v>42</v>
      </c>
      <c r="C37" s="4">
        <v>30150</v>
      </c>
      <c r="D37" s="4">
        <v>30480</v>
      </c>
      <c r="E37" s="4">
        <v>30800</v>
      </c>
      <c r="F37" s="4">
        <v>31130</v>
      </c>
      <c r="G37" s="4">
        <v>31450</v>
      </c>
      <c r="H37" s="4">
        <v>31760</v>
      </c>
      <c r="I37" s="4">
        <v>32080</v>
      </c>
      <c r="J37" s="4">
        <v>32400</v>
      </c>
      <c r="K37" s="4">
        <v>32720</v>
      </c>
      <c r="L37" s="4">
        <v>33030</v>
      </c>
      <c r="M37" s="4">
        <v>33330</v>
      </c>
      <c r="N37" s="4">
        <v>33640</v>
      </c>
      <c r="O37" s="4">
        <v>33940</v>
      </c>
      <c r="R37" s="1"/>
      <c r="S37" s="1"/>
      <c r="T37" s="1"/>
      <c r="U37" s="1"/>
    </row>
    <row r="38" spans="1:186" s="24" customFormat="1" ht="15.75" x14ac:dyDescent="0.25">
      <c r="A38" s="31" t="s">
        <v>47</v>
      </c>
      <c r="B38" s="32" t="s">
        <v>58</v>
      </c>
      <c r="C38" s="27">
        <f>C36/C37*1000</f>
        <v>66062.183678258429</v>
      </c>
      <c r="D38" s="27">
        <f t="shared" ref="D38:M38" si="28">D36/D37*1000</f>
        <v>71758.608028386996</v>
      </c>
      <c r="E38" s="27">
        <f t="shared" si="28"/>
        <v>74474.792482486475</v>
      </c>
      <c r="F38" s="27">
        <f t="shared" si="28"/>
        <v>74637.117565113454</v>
      </c>
      <c r="G38" s="27">
        <f t="shared" si="28"/>
        <v>79864.431608387051</v>
      </c>
      <c r="H38" s="27">
        <f t="shared" si="28"/>
        <v>86393.65193262574</v>
      </c>
      <c r="I38" s="27">
        <f t="shared" si="28"/>
        <v>91983.489695489756</v>
      </c>
      <c r="J38" s="27">
        <f t="shared" si="28"/>
        <v>99308.073341552299</v>
      </c>
      <c r="K38" s="27">
        <f t="shared" si="28"/>
        <v>106266.50717480799</v>
      </c>
      <c r="L38" s="27">
        <f t="shared" si="28"/>
        <v>102259.04544064391</v>
      </c>
      <c r="M38" s="27">
        <f t="shared" si="28"/>
        <v>120678.18939713443</v>
      </c>
      <c r="N38" s="27">
        <f t="shared" ref="N38" si="29">N36/N37*1000</f>
        <v>138380.82938466297</v>
      </c>
      <c r="O38" s="27">
        <f t="shared" ref="O38" si="30">O36/O37*1000</f>
        <v>156325.63738125146</v>
      </c>
      <c r="P38" s="2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V38" s="27"/>
      <c r="BW38" s="27"/>
      <c r="BX38" s="27"/>
      <c r="BY38" s="27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</row>
    <row r="39" spans="1:186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Y39"/>
  <sheetViews>
    <sheetView zoomScale="80" zoomScaleNormal="80" zoomScaleSheetLayoutView="100" workbookViewId="0">
      <pane xSplit="2" ySplit="5" topLeftCell="C18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5" width="11.85546875" style="1" customWidth="1"/>
    <col min="16" max="16" width="11.42578125" style="2" customWidth="1"/>
    <col min="17" max="44" width="9.140625" style="2" customWidth="1"/>
    <col min="45" max="45" width="12.42578125" style="2" customWidth="1"/>
    <col min="46" max="67" width="9.140625" style="2" customWidth="1"/>
    <col min="68" max="68" width="12.140625" style="2" customWidth="1"/>
    <col min="69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50" width="9.140625" style="2" customWidth="1"/>
    <col min="151" max="151" width="9.140625" style="2" hidden="1" customWidth="1"/>
    <col min="152" max="159" width="9.140625" style="2" customWidth="1"/>
    <col min="160" max="160" width="9.140625" style="2" hidden="1" customWidth="1"/>
    <col min="161" max="165" width="9.140625" style="2" customWidth="1"/>
    <col min="166" max="166" width="9.140625" style="2" hidden="1" customWidth="1"/>
    <col min="167" max="176" width="9.140625" style="2" customWidth="1"/>
    <col min="177" max="177" width="9.140625" style="2"/>
    <col min="178" max="180" width="8.85546875" style="2"/>
    <col min="181" max="181" width="12.7109375" style="2" bestFit="1" customWidth="1"/>
    <col min="182" max="16384" width="8.85546875" style="2"/>
  </cols>
  <sheetData>
    <row r="1" spans="1:181" ht="18.75" x14ac:dyDescent="0.3">
      <c r="A1" s="2" t="s">
        <v>53</v>
      </c>
      <c r="B1" s="6" t="s">
        <v>66</v>
      </c>
    </row>
    <row r="2" spans="1:181" ht="15.75" x14ac:dyDescent="0.25">
      <c r="A2" s="7" t="s">
        <v>49</v>
      </c>
      <c r="I2" s="1" t="str">
        <f>[1]GSVA_cur!$I$3</f>
        <v>As on 01.08.2024</v>
      </c>
    </row>
    <row r="3" spans="1:181" ht="15.75" x14ac:dyDescent="0.25">
      <c r="A3" s="7"/>
    </row>
    <row r="4" spans="1:181" ht="15.75" x14ac:dyDescent="0.25">
      <c r="A4" s="7"/>
      <c r="E4" s="8"/>
      <c r="F4" s="8" t="s">
        <v>57</v>
      </c>
    </row>
    <row r="5" spans="1:181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1" s="23" customFormat="1" ht="15.75" x14ac:dyDescent="0.25">
      <c r="A6" s="20" t="s">
        <v>26</v>
      </c>
      <c r="B6" s="21" t="s">
        <v>2</v>
      </c>
      <c r="C6" s="22">
        <f>SUM(C7:C10)</f>
        <v>282868.4394423748</v>
      </c>
      <c r="D6" s="22">
        <f t="shared" ref="D6:M6" si="0">SUM(D7:D10)</f>
        <v>313890.35661660315</v>
      </c>
      <c r="E6" s="22">
        <f t="shared" si="0"/>
        <v>326926.553016875</v>
      </c>
      <c r="F6" s="22">
        <f t="shared" si="0"/>
        <v>376920</v>
      </c>
      <c r="G6" s="22">
        <f t="shared" si="0"/>
        <v>359195.8492912291</v>
      </c>
      <c r="H6" s="22">
        <f t="shared" si="0"/>
        <v>373430</v>
      </c>
      <c r="I6" s="22">
        <f t="shared" si="0"/>
        <v>378643</v>
      </c>
      <c r="J6" s="22">
        <f t="shared" si="0"/>
        <v>375848</v>
      </c>
      <c r="K6" s="22">
        <f t="shared" si="0"/>
        <v>381777</v>
      </c>
      <c r="L6" s="22">
        <f t="shared" si="0"/>
        <v>426515.04181515967</v>
      </c>
      <c r="M6" s="22">
        <f t="shared" si="0"/>
        <v>392521.58938480885</v>
      </c>
      <c r="N6" s="22">
        <f t="shared" ref="N6" si="1">SUM(N7:N10)</f>
        <v>399653.43119363172</v>
      </c>
      <c r="O6" s="22">
        <f t="shared" ref="O6" si="2">SUM(O7:O10)</f>
        <v>420876.05960913724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Y6" s="24"/>
    </row>
    <row r="7" spans="1:181" ht="15.75" x14ac:dyDescent="0.25">
      <c r="A7" s="13">
        <v>1.1000000000000001</v>
      </c>
      <c r="B7" s="14" t="s">
        <v>59</v>
      </c>
      <c r="C7" s="4">
        <v>163103.15717972827</v>
      </c>
      <c r="D7" s="4">
        <v>194210.89075310194</v>
      </c>
      <c r="E7" s="4">
        <v>198256</v>
      </c>
      <c r="F7" s="4">
        <v>207953</v>
      </c>
      <c r="G7" s="4">
        <v>213302.08006180276</v>
      </c>
      <c r="H7" s="4">
        <v>213317</v>
      </c>
      <c r="I7" s="4">
        <v>216247</v>
      </c>
      <c r="J7" s="4">
        <v>210187</v>
      </c>
      <c r="K7" s="4">
        <v>203712</v>
      </c>
      <c r="L7" s="4">
        <v>206157.75541481623</v>
      </c>
      <c r="M7" s="4">
        <v>220013.91883592625</v>
      </c>
      <c r="N7" s="4">
        <v>220100.16137810113</v>
      </c>
      <c r="O7" s="4">
        <v>222650.66076708937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1"/>
      <c r="FW7" s="1"/>
      <c r="FX7" s="1"/>
    </row>
    <row r="8" spans="1:181" ht="15.75" x14ac:dyDescent="0.25">
      <c r="A8" s="13">
        <v>1.2</v>
      </c>
      <c r="B8" s="19" t="s">
        <v>60</v>
      </c>
      <c r="C8" s="4">
        <v>59593.165535754502</v>
      </c>
      <c r="D8" s="4">
        <v>59885.41619203845</v>
      </c>
      <c r="E8" s="4">
        <v>67018</v>
      </c>
      <c r="F8" s="4">
        <v>67447</v>
      </c>
      <c r="G8" s="4">
        <v>68832.048244111342</v>
      </c>
      <c r="H8" s="4">
        <v>70878</v>
      </c>
      <c r="I8" s="4">
        <v>73045</v>
      </c>
      <c r="J8" s="4">
        <v>75620</v>
      </c>
      <c r="K8" s="4">
        <v>73576</v>
      </c>
      <c r="L8" s="4">
        <v>69269.242835620185</v>
      </c>
      <c r="M8" s="4">
        <v>25316.628650926799</v>
      </c>
      <c r="N8" s="4">
        <v>35103.78745233782</v>
      </c>
      <c r="O8" s="4">
        <v>35644.074623465225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1"/>
      <c r="FW8" s="1"/>
      <c r="FX8" s="1"/>
    </row>
    <row r="9" spans="1:181" ht="15.75" x14ac:dyDescent="0.25">
      <c r="A9" s="13">
        <v>1.3</v>
      </c>
      <c r="B9" s="14" t="s">
        <v>61</v>
      </c>
      <c r="C9" s="4">
        <v>56090.351648320611</v>
      </c>
      <c r="D9" s="4">
        <v>54645.108129587752</v>
      </c>
      <c r="E9" s="4">
        <v>56185</v>
      </c>
      <c r="F9" s="4">
        <v>95779</v>
      </c>
      <c r="G9" s="4">
        <v>65904.54239696826</v>
      </c>
      <c r="H9" s="4">
        <v>75796</v>
      </c>
      <c r="I9" s="4">
        <v>77581</v>
      </c>
      <c r="J9" s="4">
        <v>77235</v>
      </c>
      <c r="K9" s="4">
        <v>90586</v>
      </c>
      <c r="L9" s="4">
        <v>135762.62989176466</v>
      </c>
      <c r="M9" s="4">
        <v>129857.22537317916</v>
      </c>
      <c r="N9" s="4">
        <v>125056.41777053251</v>
      </c>
      <c r="O9" s="4">
        <v>141068.14076959828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1"/>
      <c r="FW9" s="1"/>
      <c r="FX9" s="1"/>
    </row>
    <row r="10" spans="1:181" ht="15.75" x14ac:dyDescent="0.25">
      <c r="A10" s="13">
        <v>1.4</v>
      </c>
      <c r="B10" s="14" t="s">
        <v>62</v>
      </c>
      <c r="C10" s="4">
        <v>4081.7650785714286</v>
      </c>
      <c r="D10" s="4">
        <v>5148.9415418749995</v>
      </c>
      <c r="E10" s="4">
        <v>5467.5530168750001</v>
      </c>
      <c r="F10" s="4">
        <v>5741</v>
      </c>
      <c r="G10" s="4">
        <v>11157.178588346755</v>
      </c>
      <c r="H10" s="4">
        <v>13439</v>
      </c>
      <c r="I10" s="4">
        <v>11770</v>
      </c>
      <c r="J10" s="4">
        <v>12806</v>
      </c>
      <c r="K10" s="4">
        <v>13903</v>
      </c>
      <c r="L10" s="4">
        <v>15325.413672958621</v>
      </c>
      <c r="M10" s="4">
        <v>17333.816524776623</v>
      </c>
      <c r="N10" s="4">
        <v>19393.064592660292</v>
      </c>
      <c r="O10" s="4">
        <v>21513.183448984375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1"/>
      <c r="FW10" s="1"/>
      <c r="FX10" s="1"/>
    </row>
    <row r="11" spans="1:181" ht="15.75" x14ac:dyDescent="0.25">
      <c r="A11" s="15" t="s">
        <v>31</v>
      </c>
      <c r="B11" s="14" t="s">
        <v>3</v>
      </c>
      <c r="C11" s="4">
        <v>139436</v>
      </c>
      <c r="D11" s="4">
        <v>114240</v>
      </c>
      <c r="E11" s="4">
        <v>165813.06019528094</v>
      </c>
      <c r="F11" s="4">
        <v>67388</v>
      </c>
      <c r="G11" s="4">
        <v>113094.89316982236</v>
      </c>
      <c r="H11" s="4">
        <v>81806</v>
      </c>
      <c r="I11" s="4">
        <v>72816</v>
      </c>
      <c r="J11" s="4">
        <v>33341</v>
      </c>
      <c r="K11" s="4">
        <v>29382</v>
      </c>
      <c r="L11" s="4">
        <v>31368.791946329609</v>
      </c>
      <c r="M11" s="4">
        <v>36991.654621533591</v>
      </c>
      <c r="N11" s="4">
        <v>43169.787554599789</v>
      </c>
      <c r="O11" s="4">
        <v>46050.063553900109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1"/>
      <c r="FW11" s="1"/>
      <c r="FX11" s="1"/>
    </row>
    <row r="12" spans="1:181" s="24" customFormat="1" ht="15.75" x14ac:dyDescent="0.25">
      <c r="A12" s="25"/>
      <c r="B12" s="26" t="s">
        <v>28</v>
      </c>
      <c r="C12" s="27">
        <f>C6+C11</f>
        <v>422304.4394423748</v>
      </c>
      <c r="D12" s="27">
        <f t="shared" ref="D12:M12" si="3">D6+D11</f>
        <v>428130.35661660315</v>
      </c>
      <c r="E12" s="27">
        <f t="shared" si="3"/>
        <v>492739.61321215593</v>
      </c>
      <c r="F12" s="27">
        <f t="shared" si="3"/>
        <v>444308</v>
      </c>
      <c r="G12" s="27">
        <f t="shared" si="3"/>
        <v>472290.74246105144</v>
      </c>
      <c r="H12" s="27">
        <f t="shared" si="3"/>
        <v>455236</v>
      </c>
      <c r="I12" s="27">
        <f t="shared" si="3"/>
        <v>451459</v>
      </c>
      <c r="J12" s="27">
        <f t="shared" si="3"/>
        <v>409189</v>
      </c>
      <c r="K12" s="27">
        <f t="shared" si="3"/>
        <v>411159</v>
      </c>
      <c r="L12" s="27">
        <f t="shared" si="3"/>
        <v>457883.83376148925</v>
      </c>
      <c r="M12" s="27">
        <f t="shared" si="3"/>
        <v>429513.24400634243</v>
      </c>
      <c r="N12" s="27">
        <f t="shared" ref="N12" si="4">N6+N11</f>
        <v>442823.21874823153</v>
      </c>
      <c r="O12" s="27">
        <f t="shared" ref="O12" si="5">O6+O11</f>
        <v>466926.12316303735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3"/>
      <c r="FW12" s="23"/>
      <c r="FX12" s="23"/>
    </row>
    <row r="13" spans="1:181" s="1" customFormat="1" ht="15.75" x14ac:dyDescent="0.25">
      <c r="A13" s="11" t="s">
        <v>32</v>
      </c>
      <c r="B13" s="12" t="s">
        <v>4</v>
      </c>
      <c r="C13" s="3">
        <v>464602.96308200946</v>
      </c>
      <c r="D13" s="3">
        <v>466489.98538283492</v>
      </c>
      <c r="E13" s="3">
        <v>382775.81312985078</v>
      </c>
      <c r="F13" s="3">
        <v>316380.45580077462</v>
      </c>
      <c r="G13" s="3">
        <v>156142.26591804146</v>
      </c>
      <c r="H13" s="3">
        <v>182347.36141549182</v>
      </c>
      <c r="I13" s="3">
        <v>223499.05498379047</v>
      </c>
      <c r="J13" s="3">
        <v>233341.2612784981</v>
      </c>
      <c r="K13" s="3">
        <v>268229.54758585111</v>
      </c>
      <c r="L13" s="3">
        <v>224013.53791054667</v>
      </c>
      <c r="M13" s="3">
        <v>271701.51714154665</v>
      </c>
      <c r="N13" s="3">
        <v>269042.62072844291</v>
      </c>
      <c r="O13" s="3">
        <v>278790.82092970412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Y13" s="2"/>
    </row>
    <row r="14" spans="1:181" ht="30" x14ac:dyDescent="0.25">
      <c r="A14" s="15" t="s">
        <v>33</v>
      </c>
      <c r="B14" s="14" t="s">
        <v>5</v>
      </c>
      <c r="C14" s="4">
        <v>45558</v>
      </c>
      <c r="D14" s="4">
        <v>45903</v>
      </c>
      <c r="E14" s="4">
        <v>51283</v>
      </c>
      <c r="F14" s="4">
        <v>50725</v>
      </c>
      <c r="G14" s="4">
        <v>39704.473740679678</v>
      </c>
      <c r="H14" s="4">
        <v>33769</v>
      </c>
      <c r="I14" s="4">
        <v>33180.183973543266</v>
      </c>
      <c r="J14" s="4">
        <v>49229</v>
      </c>
      <c r="K14" s="4">
        <v>34759</v>
      </c>
      <c r="L14" s="4">
        <v>35426.436197801682</v>
      </c>
      <c r="M14" s="4">
        <v>47796.437488622978</v>
      </c>
      <c r="N14" s="4">
        <v>55808.800798746524</v>
      </c>
      <c r="O14" s="4">
        <v>62397.299802218869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3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3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1"/>
      <c r="FW14" s="1"/>
      <c r="FX14" s="1"/>
    </row>
    <row r="15" spans="1:181" ht="15.75" x14ac:dyDescent="0.25">
      <c r="A15" s="15" t="s">
        <v>34</v>
      </c>
      <c r="B15" s="14" t="s">
        <v>6</v>
      </c>
      <c r="C15" s="4">
        <v>113619.36356436624</v>
      </c>
      <c r="D15" s="4">
        <v>97027.271998373995</v>
      </c>
      <c r="E15" s="4">
        <v>100372</v>
      </c>
      <c r="F15" s="4">
        <v>105083</v>
      </c>
      <c r="G15" s="4">
        <v>126077.10800568451</v>
      </c>
      <c r="H15" s="4">
        <v>113894</v>
      </c>
      <c r="I15" s="4">
        <v>124560</v>
      </c>
      <c r="J15" s="4">
        <v>120674</v>
      </c>
      <c r="K15" s="4">
        <v>115221</v>
      </c>
      <c r="L15" s="4">
        <v>105942.48056364435</v>
      </c>
      <c r="M15" s="4">
        <v>123859.52357464339</v>
      </c>
      <c r="N15" s="4">
        <v>135175.4951659996</v>
      </c>
      <c r="O15" s="4">
        <v>143283.94276886937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3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3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1"/>
      <c r="FW15" s="1"/>
      <c r="FX15" s="1"/>
    </row>
    <row r="16" spans="1:181" s="24" customFormat="1" ht="15.75" x14ac:dyDescent="0.25">
      <c r="A16" s="25"/>
      <c r="B16" s="26" t="s">
        <v>29</v>
      </c>
      <c r="C16" s="27">
        <f>+C13+C14+C15</f>
        <v>623780.3266463757</v>
      </c>
      <c r="D16" s="27">
        <f t="shared" ref="D16:M16" si="6">+D13+D14+D15</f>
        <v>609420.25738120894</v>
      </c>
      <c r="E16" s="27">
        <f t="shared" si="6"/>
        <v>534430.81312985078</v>
      </c>
      <c r="F16" s="27">
        <f t="shared" si="6"/>
        <v>472188.45580077462</v>
      </c>
      <c r="G16" s="27">
        <f t="shared" si="6"/>
        <v>321923.84766440565</v>
      </c>
      <c r="H16" s="27">
        <f t="shared" si="6"/>
        <v>330010.36141549179</v>
      </c>
      <c r="I16" s="27">
        <f t="shared" si="6"/>
        <v>381239.23895733373</v>
      </c>
      <c r="J16" s="27">
        <f t="shared" si="6"/>
        <v>403244.2612784981</v>
      </c>
      <c r="K16" s="27">
        <f t="shared" si="6"/>
        <v>418209.54758585111</v>
      </c>
      <c r="L16" s="27">
        <f t="shared" si="6"/>
        <v>365382.45467199269</v>
      </c>
      <c r="M16" s="27">
        <f t="shared" si="6"/>
        <v>443357.47820481297</v>
      </c>
      <c r="N16" s="27">
        <f t="shared" ref="N16" si="7">+N13+N14+N15</f>
        <v>460026.91669318906</v>
      </c>
      <c r="O16" s="27">
        <f t="shared" ref="O16" si="8">+O13+O14+O15</f>
        <v>484472.06350079237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2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2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2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3"/>
      <c r="FW16" s="23"/>
      <c r="FX16" s="23"/>
    </row>
    <row r="17" spans="1:181" s="23" customFormat="1" ht="15.75" x14ac:dyDescent="0.25">
      <c r="A17" s="20" t="s">
        <v>35</v>
      </c>
      <c r="B17" s="21" t="s">
        <v>7</v>
      </c>
      <c r="C17" s="22">
        <f>C18+C19</f>
        <v>258057.6466255764</v>
      </c>
      <c r="D17" s="22">
        <f t="shared" ref="D17:M17" si="9">D18+D19</f>
        <v>298977.5992739416</v>
      </c>
      <c r="E17" s="22">
        <f t="shared" si="9"/>
        <v>328737.50910511828</v>
      </c>
      <c r="F17" s="22">
        <f t="shared" si="9"/>
        <v>336505.20133436134</v>
      </c>
      <c r="G17" s="22">
        <f t="shared" si="9"/>
        <v>394421.95503598254</v>
      </c>
      <c r="H17" s="22">
        <f t="shared" si="9"/>
        <v>446270.09966690303</v>
      </c>
      <c r="I17" s="22">
        <f t="shared" si="9"/>
        <v>498906.23787697143</v>
      </c>
      <c r="J17" s="22">
        <f t="shared" si="9"/>
        <v>572363.228758201</v>
      </c>
      <c r="K17" s="22">
        <f t="shared" si="9"/>
        <v>628937.75943055796</v>
      </c>
      <c r="L17" s="22">
        <f t="shared" si="9"/>
        <v>525772.63196214824</v>
      </c>
      <c r="M17" s="22">
        <f t="shared" si="9"/>
        <v>540262.62920485577</v>
      </c>
      <c r="N17" s="22">
        <f t="shared" ref="N17" si="10">N18+N19</f>
        <v>610313.60178854852</v>
      </c>
      <c r="O17" s="22">
        <f t="shared" ref="O17" si="11">O18+O19</f>
        <v>647603.10732870095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Y17" s="24"/>
    </row>
    <row r="18" spans="1:181" ht="15.75" x14ac:dyDescent="0.25">
      <c r="A18" s="13">
        <v>6.1</v>
      </c>
      <c r="B18" s="14" t="s">
        <v>8</v>
      </c>
      <c r="C18" s="4">
        <v>239039.63090231718</v>
      </c>
      <c r="D18" s="4">
        <v>279603.08113499009</v>
      </c>
      <c r="E18" s="4">
        <v>308764.79054346518</v>
      </c>
      <c r="F18" s="4">
        <v>316020.96311338618</v>
      </c>
      <c r="G18" s="4">
        <v>371229.6114691752</v>
      </c>
      <c r="H18" s="4">
        <v>421087.96781086031</v>
      </c>
      <c r="I18" s="4">
        <v>471442.27103518753</v>
      </c>
      <c r="J18" s="4">
        <v>541934.49500631576</v>
      </c>
      <c r="K18" s="4">
        <v>596406.94460991037</v>
      </c>
      <c r="L18" s="4">
        <v>511837.80768542632</v>
      </c>
      <c r="M18" s="4">
        <v>520900.11123505241</v>
      </c>
      <c r="N18" s="4">
        <v>578288.27687404677</v>
      </c>
      <c r="O18" s="4">
        <v>612571.1083227786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1"/>
      <c r="FW18" s="1"/>
      <c r="FX18" s="1"/>
    </row>
    <row r="19" spans="1:181" ht="15.75" x14ac:dyDescent="0.25">
      <c r="A19" s="13">
        <v>6.2</v>
      </c>
      <c r="B19" s="14" t="s">
        <v>9</v>
      </c>
      <c r="C19" s="4">
        <v>19018.01572325921</v>
      </c>
      <c r="D19" s="4">
        <v>19374.518138951498</v>
      </c>
      <c r="E19" s="4">
        <v>19972.71856165311</v>
      </c>
      <c r="F19" s="4">
        <v>20484.238220975123</v>
      </c>
      <c r="G19" s="4">
        <v>23192.343566807318</v>
      </c>
      <c r="H19" s="4">
        <v>25182.131856042746</v>
      </c>
      <c r="I19" s="4">
        <v>27463.966841783909</v>
      </c>
      <c r="J19" s="4">
        <v>30428.733751885222</v>
      </c>
      <c r="K19" s="4">
        <v>32530.814820647636</v>
      </c>
      <c r="L19" s="4">
        <v>13934.824276721916</v>
      </c>
      <c r="M19" s="4">
        <v>19362.517969803332</v>
      </c>
      <c r="N19" s="4">
        <v>32025.324914501707</v>
      </c>
      <c r="O19" s="4">
        <v>35031.999005922393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1"/>
      <c r="FW19" s="1"/>
      <c r="FX19" s="1"/>
    </row>
    <row r="20" spans="1:181" s="23" customFormat="1" ht="30" x14ac:dyDescent="0.25">
      <c r="A20" s="28" t="s">
        <v>36</v>
      </c>
      <c r="B20" s="29" t="s">
        <v>10</v>
      </c>
      <c r="C20" s="22">
        <f>SUM(C21:C27)</f>
        <v>95614.657820414403</v>
      </c>
      <c r="D20" s="22">
        <f t="shared" ref="D20:M20" si="12">SUM(D21:D27)</f>
        <v>106249.77350912002</v>
      </c>
      <c r="E20" s="22">
        <f t="shared" si="12"/>
        <v>112657.10560018726</v>
      </c>
      <c r="F20" s="22">
        <f t="shared" si="12"/>
        <v>118599.85934941423</v>
      </c>
      <c r="G20" s="22">
        <f t="shared" si="12"/>
        <v>127467.31583997296</v>
      </c>
      <c r="H20" s="22">
        <f t="shared" si="12"/>
        <v>132695.08569475112</v>
      </c>
      <c r="I20" s="22">
        <f t="shared" si="12"/>
        <v>135324.26114799088</v>
      </c>
      <c r="J20" s="22">
        <f t="shared" si="12"/>
        <v>138628.88884118159</v>
      </c>
      <c r="K20" s="22">
        <f t="shared" si="12"/>
        <v>144411.60084759502</v>
      </c>
      <c r="L20" s="22">
        <f t="shared" si="12"/>
        <v>115922.50299000161</v>
      </c>
      <c r="M20" s="22">
        <f t="shared" si="12"/>
        <v>176801.64570159197</v>
      </c>
      <c r="N20" s="22">
        <f t="shared" ref="N20" si="13">SUM(N21:N27)</f>
        <v>192139.16354335105</v>
      </c>
      <c r="O20" s="22">
        <f t="shared" ref="O20" si="14">SUM(O21:O27)</f>
        <v>209046.6216742637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Y20" s="24"/>
    </row>
    <row r="21" spans="1:181" ht="15.75" x14ac:dyDescent="0.25">
      <c r="A21" s="13">
        <v>7.1</v>
      </c>
      <c r="B21" s="14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1"/>
      <c r="FW21" s="1"/>
      <c r="FX21" s="1"/>
    </row>
    <row r="22" spans="1:181" ht="15.75" x14ac:dyDescent="0.25">
      <c r="A22" s="13">
        <v>7.2</v>
      </c>
      <c r="B22" s="14" t="s">
        <v>12</v>
      </c>
      <c r="C22" s="4">
        <v>70234.566679508818</v>
      </c>
      <c r="D22" s="4">
        <v>76905.568614577438</v>
      </c>
      <c r="E22" s="4">
        <v>78595.212284805166</v>
      </c>
      <c r="F22" s="4">
        <v>79844</v>
      </c>
      <c r="G22" s="4">
        <v>84056</v>
      </c>
      <c r="H22" s="4">
        <v>88292.423850141888</v>
      </c>
      <c r="I22" s="4">
        <v>90508.196116618332</v>
      </c>
      <c r="J22" s="4">
        <v>94888.168865481086</v>
      </c>
      <c r="K22" s="4">
        <v>96047.627080180406</v>
      </c>
      <c r="L22" s="4">
        <v>67568.531434073433</v>
      </c>
      <c r="M22" s="4">
        <v>125875.08498736104</v>
      </c>
      <c r="N22" s="4">
        <v>135138.84267617555</v>
      </c>
      <c r="O22" s="4">
        <v>147629.1868731007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1"/>
      <c r="FW22" s="1"/>
      <c r="FX22" s="1"/>
    </row>
    <row r="23" spans="1:181" ht="15.75" x14ac:dyDescent="0.25">
      <c r="A23" s="13">
        <v>7.3</v>
      </c>
      <c r="B23" s="14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1"/>
      <c r="FW23" s="1"/>
      <c r="FX23" s="1"/>
    </row>
    <row r="24" spans="1:181" ht="15.75" x14ac:dyDescent="0.25">
      <c r="A24" s="13">
        <v>7.4</v>
      </c>
      <c r="B24" s="14" t="s">
        <v>14</v>
      </c>
      <c r="C24" s="4">
        <v>325.07151749767206</v>
      </c>
      <c r="D24" s="4">
        <v>561.05670074416003</v>
      </c>
      <c r="E24" s="4">
        <v>455.62458087653511</v>
      </c>
      <c r="F24" s="4">
        <v>716.09986723418285</v>
      </c>
      <c r="G24" s="4">
        <v>87.896293285271753</v>
      </c>
      <c r="H24" s="4">
        <v>92.00069758161122</v>
      </c>
      <c r="I24" s="4">
        <v>75.460228172955709</v>
      </c>
      <c r="J24" s="4">
        <v>34.699904817401467</v>
      </c>
      <c r="K24" s="4">
        <v>145.96261879854481</v>
      </c>
      <c r="L24" s="4">
        <v>34.585445029982232</v>
      </c>
      <c r="M24" s="4">
        <v>220.69531810847607</v>
      </c>
      <c r="N24" s="4">
        <v>320.54707165854899</v>
      </c>
      <c r="O24" s="4">
        <v>558.83383939098189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1"/>
      <c r="FW24" s="1"/>
      <c r="FX24" s="1"/>
    </row>
    <row r="25" spans="1:181" ht="15.75" x14ac:dyDescent="0.25">
      <c r="A25" s="13">
        <v>7.5</v>
      </c>
      <c r="B25" s="14" t="s">
        <v>15</v>
      </c>
      <c r="C25" s="4"/>
      <c r="D25" s="4"/>
      <c r="E25" s="4"/>
      <c r="F25" s="4"/>
      <c r="G25" s="4"/>
      <c r="H25" s="4">
        <v>1167.0436509090398</v>
      </c>
      <c r="I25" s="4">
        <v>1220.3973790110872</v>
      </c>
      <c r="J25" s="4">
        <v>1467.3102530938183</v>
      </c>
      <c r="K25" s="4">
        <v>1403.4241731864561</v>
      </c>
      <c r="L25" s="4">
        <v>418.22721316556152</v>
      </c>
      <c r="M25" s="4">
        <v>658.52015341325068</v>
      </c>
      <c r="N25" s="4">
        <v>1003.0924675240368</v>
      </c>
      <c r="O25" s="4">
        <v>1185.5930062753321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1"/>
      <c r="FW25" s="1"/>
      <c r="FX25" s="1"/>
    </row>
    <row r="26" spans="1:181" ht="15.75" x14ac:dyDescent="0.25">
      <c r="A26" s="13">
        <v>7.6</v>
      </c>
      <c r="B26" s="14" t="s">
        <v>16</v>
      </c>
      <c r="C26" s="4">
        <v>287.69563004000031</v>
      </c>
      <c r="D26" s="4">
        <v>297.11600839815452</v>
      </c>
      <c r="E26" s="4">
        <v>319.75448850139128</v>
      </c>
      <c r="F26" s="4">
        <v>369.1919099948355</v>
      </c>
      <c r="G26" s="4">
        <v>423.30840408383057</v>
      </c>
      <c r="H26" s="4">
        <v>446.14449767557403</v>
      </c>
      <c r="I26" s="4">
        <v>466.84368449137014</v>
      </c>
      <c r="J26" s="4">
        <v>1616.758332353264</v>
      </c>
      <c r="K26" s="4">
        <v>1646.3974376797628</v>
      </c>
      <c r="L26" s="4">
        <v>1665.7794435568414</v>
      </c>
      <c r="M26" s="4">
        <v>1635.4160639013362</v>
      </c>
      <c r="N26" s="4">
        <v>1704.5299669082071</v>
      </c>
      <c r="O26" s="4">
        <v>1727.2075355779575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1"/>
      <c r="FW26" s="1"/>
      <c r="FX26" s="1"/>
    </row>
    <row r="27" spans="1:181" ht="30" x14ac:dyDescent="0.25">
      <c r="A27" s="13">
        <v>7.7</v>
      </c>
      <c r="B27" s="14" t="s">
        <v>17</v>
      </c>
      <c r="C27" s="4">
        <v>24767.323993367922</v>
      </c>
      <c r="D27" s="4">
        <v>28486.032185400276</v>
      </c>
      <c r="E27" s="4">
        <v>33286.514246004168</v>
      </c>
      <c r="F27" s="4">
        <v>37670.567572185202</v>
      </c>
      <c r="G27" s="4">
        <v>42900.111142603848</v>
      </c>
      <c r="H27" s="4">
        <v>42697.472998443001</v>
      </c>
      <c r="I27" s="4">
        <v>43053.363739697132</v>
      </c>
      <c r="J27" s="4">
        <v>40621.951485436024</v>
      </c>
      <c r="K27" s="4">
        <v>45168.189537749873</v>
      </c>
      <c r="L27" s="4">
        <v>46235.379454175803</v>
      </c>
      <c r="M27" s="4">
        <v>48411.929178807841</v>
      </c>
      <c r="N27" s="4">
        <v>53972.151361084703</v>
      </c>
      <c r="O27" s="4">
        <v>57945.800419918734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1"/>
      <c r="FW27" s="1"/>
      <c r="FX27" s="1"/>
    </row>
    <row r="28" spans="1:181" ht="15.75" x14ac:dyDescent="0.25">
      <c r="A28" s="15" t="s">
        <v>37</v>
      </c>
      <c r="B28" s="14" t="s">
        <v>18</v>
      </c>
      <c r="C28" s="4">
        <v>55825</v>
      </c>
      <c r="D28" s="4">
        <v>55439</v>
      </c>
      <c r="E28" s="4">
        <v>55476</v>
      </c>
      <c r="F28" s="4">
        <v>61276.747727011796</v>
      </c>
      <c r="G28" s="4">
        <v>64949</v>
      </c>
      <c r="H28" s="4">
        <v>66410</v>
      </c>
      <c r="I28" s="4">
        <v>70346.764861194475</v>
      </c>
      <c r="J28" s="4">
        <v>60435.397606417733</v>
      </c>
      <c r="K28" s="4">
        <v>68290.37407945747</v>
      </c>
      <c r="L28" s="4">
        <v>70289.355547058047</v>
      </c>
      <c r="M28" s="4">
        <v>68655</v>
      </c>
      <c r="N28" s="4">
        <v>69714</v>
      </c>
      <c r="O28" s="4">
        <v>72248.220826074888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1"/>
      <c r="FW28" s="1"/>
      <c r="FX28" s="1"/>
    </row>
    <row r="29" spans="1:181" ht="30" x14ac:dyDescent="0.25">
      <c r="A29" s="15" t="s">
        <v>38</v>
      </c>
      <c r="B29" s="14" t="s">
        <v>19</v>
      </c>
      <c r="C29" s="4">
        <v>115442.7543756775</v>
      </c>
      <c r="D29" s="4">
        <v>117668.85752789892</v>
      </c>
      <c r="E29" s="4">
        <v>121014</v>
      </c>
      <c r="F29" s="4">
        <v>125149</v>
      </c>
      <c r="G29" s="4">
        <v>132768.91988123039</v>
      </c>
      <c r="H29" s="4">
        <v>122905</v>
      </c>
      <c r="I29" s="4">
        <v>124180.23961847229</v>
      </c>
      <c r="J29" s="4">
        <v>125181</v>
      </c>
      <c r="K29" s="4">
        <v>126452</v>
      </c>
      <c r="L29" s="4">
        <v>118280.71626207409</v>
      </c>
      <c r="M29" s="4">
        <v>119016.66475767417</v>
      </c>
      <c r="N29" s="4">
        <v>123968.64648959365</v>
      </c>
      <c r="O29" s="4">
        <v>126720.41109388064</v>
      </c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1"/>
      <c r="FW29" s="1"/>
      <c r="FX29" s="1"/>
    </row>
    <row r="30" spans="1:181" ht="15.75" x14ac:dyDescent="0.25">
      <c r="A30" s="15" t="s">
        <v>39</v>
      </c>
      <c r="B30" s="14" t="s">
        <v>54</v>
      </c>
      <c r="C30" s="4">
        <v>177913</v>
      </c>
      <c r="D30" s="4">
        <v>168912</v>
      </c>
      <c r="E30" s="4">
        <v>178420</v>
      </c>
      <c r="F30" s="4">
        <v>197251</v>
      </c>
      <c r="G30" s="4">
        <v>197118.04387838917</v>
      </c>
      <c r="H30" s="4">
        <v>208591</v>
      </c>
      <c r="I30" s="4">
        <v>221077</v>
      </c>
      <c r="J30" s="4">
        <v>259967.92684586596</v>
      </c>
      <c r="K30" s="4">
        <v>276200</v>
      </c>
      <c r="L30" s="4">
        <v>263608.01529519737</v>
      </c>
      <c r="M30" s="4">
        <v>268082.54571159289</v>
      </c>
      <c r="N30" s="4">
        <v>286475.69449779682</v>
      </c>
      <c r="O30" s="4">
        <v>298734.59132471494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1"/>
      <c r="FW30" s="1"/>
      <c r="FX30" s="1"/>
    </row>
    <row r="31" spans="1:181" ht="15.75" x14ac:dyDescent="0.25">
      <c r="A31" s="15" t="s">
        <v>40</v>
      </c>
      <c r="B31" s="14" t="s">
        <v>20</v>
      </c>
      <c r="C31" s="4">
        <v>143244</v>
      </c>
      <c r="D31" s="4">
        <v>146118.15572867048</v>
      </c>
      <c r="E31" s="4">
        <v>155272</v>
      </c>
      <c r="F31" s="4">
        <v>158169</v>
      </c>
      <c r="G31" s="4">
        <v>164863.26271909048</v>
      </c>
      <c r="H31" s="4">
        <v>189171</v>
      </c>
      <c r="I31" s="4">
        <v>209733</v>
      </c>
      <c r="J31" s="4">
        <v>240130</v>
      </c>
      <c r="K31" s="4">
        <v>246168</v>
      </c>
      <c r="L31" s="4">
        <v>208667.9647919292</v>
      </c>
      <c r="M31" s="4">
        <v>237191.69584442792</v>
      </c>
      <c r="N31" s="4">
        <v>263163.17986827716</v>
      </c>
      <c r="O31" s="4">
        <v>279042.95732784871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1"/>
      <c r="FW31" s="1"/>
      <c r="FX31" s="1"/>
    </row>
    <row r="32" spans="1:181" s="24" customFormat="1" ht="15.75" x14ac:dyDescent="0.25">
      <c r="A32" s="25"/>
      <c r="B32" s="26" t="s">
        <v>30</v>
      </c>
      <c r="C32" s="27">
        <f>C17+C20+C28+C29+C30+C31</f>
        <v>846097.05882166838</v>
      </c>
      <c r="D32" s="27">
        <f t="shared" ref="D32:K32" si="15">D17+D20+D28+D29+D30+D31</f>
        <v>893365.38603963098</v>
      </c>
      <c r="E32" s="27">
        <f t="shared" si="15"/>
        <v>951576.61470530555</v>
      </c>
      <c r="F32" s="27">
        <f t="shared" si="15"/>
        <v>996950.80841078737</v>
      </c>
      <c r="G32" s="27">
        <f t="shared" si="15"/>
        <v>1081588.4973546655</v>
      </c>
      <c r="H32" s="27">
        <f t="shared" si="15"/>
        <v>1166042.185361654</v>
      </c>
      <c r="I32" s="27">
        <f t="shared" si="15"/>
        <v>1259567.503504629</v>
      </c>
      <c r="J32" s="27">
        <f t="shared" si="15"/>
        <v>1396706.4420516663</v>
      </c>
      <c r="K32" s="27">
        <f t="shared" si="15"/>
        <v>1490459.7343576103</v>
      </c>
      <c r="L32" s="27">
        <f t="shared" ref="L32:M32" si="16">L17+L20+L28+L29+L30+L31</f>
        <v>1302541.1868484083</v>
      </c>
      <c r="M32" s="27">
        <f t="shared" si="16"/>
        <v>1410010.1812201429</v>
      </c>
      <c r="N32" s="27">
        <f t="shared" ref="N32" si="17">N17+N20+N28+N29+N30+N31</f>
        <v>1545774.2861875673</v>
      </c>
      <c r="O32" s="27">
        <f t="shared" ref="O32" si="18">O17+O20+O28+O29+O30+O31</f>
        <v>1633395.909575484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3"/>
      <c r="FW32" s="23"/>
      <c r="FX32" s="23"/>
    </row>
    <row r="33" spans="1:181" s="23" customFormat="1" ht="15.75" x14ac:dyDescent="0.25">
      <c r="A33" s="20" t="s">
        <v>27</v>
      </c>
      <c r="B33" s="30" t="s">
        <v>41</v>
      </c>
      <c r="C33" s="22">
        <f t="shared" ref="C33" si="19">C6+C11+C13+C14+C15+C17+C20+C28+C29+C30+C31</f>
        <v>1892181.8249104186</v>
      </c>
      <c r="D33" s="22">
        <f t="shared" ref="D33:K33" si="20">D6+D11+D13+D14+D15+D17+D20+D28+D29+D30+D31</f>
        <v>1930916.0000374434</v>
      </c>
      <c r="E33" s="3">
        <f t="shared" si="20"/>
        <v>1978747.0410473123</v>
      </c>
      <c r="F33" s="22">
        <f t="shared" si="20"/>
        <v>1913447.264211562</v>
      </c>
      <c r="G33" s="22">
        <f t="shared" si="20"/>
        <v>1875803.0874801227</v>
      </c>
      <c r="H33" s="22">
        <f t="shared" si="20"/>
        <v>1951288.5467771459</v>
      </c>
      <c r="I33" s="22">
        <f t="shared" si="20"/>
        <v>2092265.7424619626</v>
      </c>
      <c r="J33" s="22">
        <f t="shared" si="20"/>
        <v>2209139.7033301643</v>
      </c>
      <c r="K33" s="22">
        <f t="shared" si="20"/>
        <v>2319828.2819434614</v>
      </c>
      <c r="L33" s="22">
        <f t="shared" ref="L33:M33" si="21">L6+L11+L13+L14+L15+L17+L20+L28+L29+L30+L31</f>
        <v>2125807.4752818905</v>
      </c>
      <c r="M33" s="22">
        <f t="shared" si="21"/>
        <v>2282880.9034312982</v>
      </c>
      <c r="N33" s="22">
        <f t="shared" ref="N33" si="22">N6+N11+N13+N14+N15+N17+N20+N28+N29+N30+N31</f>
        <v>2448624.4216289879</v>
      </c>
      <c r="O33" s="22">
        <f t="shared" ref="O33" si="23">O6+O11+O13+O14+O15+O17+O20+O28+O29+O30+O31</f>
        <v>2584794.0962393135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Y33" s="24"/>
    </row>
    <row r="34" spans="1:181" ht="15.75" x14ac:dyDescent="0.25">
      <c r="A34" s="16" t="s">
        <v>43</v>
      </c>
      <c r="B34" s="17" t="s">
        <v>25</v>
      </c>
      <c r="C34" s="4">
        <v>152456.01298907335</v>
      </c>
      <c r="D34" s="4">
        <v>168648.90710677547</v>
      </c>
      <c r="E34" s="4">
        <v>150560.97638131116</v>
      </c>
      <c r="F34" s="4">
        <v>151096.92695589236</v>
      </c>
      <c r="G34" s="4">
        <v>227393.75968902957</v>
      </c>
      <c r="H34" s="4">
        <v>251395.12568728111</v>
      </c>
      <c r="I34" s="4">
        <v>184306.54966511519</v>
      </c>
      <c r="J34" s="4">
        <v>184281.28555531765</v>
      </c>
      <c r="K34" s="4">
        <v>193271.93185200851</v>
      </c>
      <c r="L34" s="4">
        <v>209710.07148274634</v>
      </c>
      <c r="M34" s="4">
        <v>258894.16097018105</v>
      </c>
      <c r="N34" s="4">
        <v>280937.89397355961</v>
      </c>
      <c r="O34" s="4">
        <v>312171.02814032236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</row>
    <row r="35" spans="1:181" ht="15.75" x14ac:dyDescent="0.25">
      <c r="A35" s="16" t="s">
        <v>44</v>
      </c>
      <c r="B35" s="17" t="s">
        <v>24</v>
      </c>
      <c r="C35" s="4">
        <v>52863</v>
      </c>
      <c r="D35" s="4">
        <v>64208.370076589425</v>
      </c>
      <c r="E35" s="4">
        <v>56737.392916657052</v>
      </c>
      <c r="F35" s="4">
        <v>50510.94198343475</v>
      </c>
      <c r="G35" s="4">
        <v>39355.049891041599</v>
      </c>
      <c r="H35" s="4">
        <v>29660.825489271236</v>
      </c>
      <c r="I35" s="4">
        <v>20139.211109849777</v>
      </c>
      <c r="J35" s="4">
        <v>21535.937177818771</v>
      </c>
      <c r="K35" s="4">
        <v>20761.124938364228</v>
      </c>
      <c r="L35" s="4">
        <v>38826.09868900814</v>
      </c>
      <c r="M35" s="4">
        <v>54206.274555151889</v>
      </c>
      <c r="N35" s="4">
        <v>50655.747543545214</v>
      </c>
      <c r="O35" s="4">
        <v>62732.842594432237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</row>
    <row r="36" spans="1:181" s="24" customFormat="1" ht="15.75" x14ac:dyDescent="0.25">
      <c r="A36" s="31" t="s">
        <v>45</v>
      </c>
      <c r="B36" s="32" t="s">
        <v>55</v>
      </c>
      <c r="C36" s="27">
        <f>C33+C34-C35</f>
        <v>1991774.8378994919</v>
      </c>
      <c r="D36" s="27">
        <f t="shared" ref="D36:M36" si="24">D33+D34-D35</f>
        <v>2035356.5370676292</v>
      </c>
      <c r="E36" s="27">
        <f t="shared" si="24"/>
        <v>2072570.6245119665</v>
      </c>
      <c r="F36" s="27">
        <f t="shared" si="24"/>
        <v>2014033.2491840194</v>
      </c>
      <c r="G36" s="27">
        <f t="shared" si="24"/>
        <v>2063841.7972781109</v>
      </c>
      <c r="H36" s="27">
        <f t="shared" si="24"/>
        <v>2173022.8469751556</v>
      </c>
      <c r="I36" s="27">
        <f t="shared" si="24"/>
        <v>2256433.0810172283</v>
      </c>
      <c r="J36" s="27">
        <f t="shared" si="24"/>
        <v>2371885.0517076631</v>
      </c>
      <c r="K36" s="27">
        <f t="shared" si="24"/>
        <v>2492339.0888571059</v>
      </c>
      <c r="L36" s="27">
        <f t="shared" si="24"/>
        <v>2296691.4480756288</v>
      </c>
      <c r="M36" s="27">
        <f t="shared" si="24"/>
        <v>2487568.7898463276</v>
      </c>
      <c r="N36" s="27">
        <f t="shared" ref="N36" si="25">N33+N34-N35</f>
        <v>2678906.568059002</v>
      </c>
      <c r="O36" s="27">
        <f t="shared" ref="O36" si="26">O33+O34-O35</f>
        <v>2834232.2817852036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</row>
    <row r="37" spans="1:181" s="24" customFormat="1" ht="15.75" x14ac:dyDescent="0.25">
      <c r="A37" s="31" t="s">
        <v>46</v>
      </c>
      <c r="B37" s="32" t="s">
        <v>42</v>
      </c>
      <c r="C37" s="27">
        <f>GSVA_cur!C37</f>
        <v>30150</v>
      </c>
      <c r="D37" s="27">
        <f>GSVA_cur!D37</f>
        <v>30480</v>
      </c>
      <c r="E37" s="27">
        <f>GSVA_cur!E37</f>
        <v>30800</v>
      </c>
      <c r="F37" s="27">
        <f>GSVA_cur!F37</f>
        <v>31130</v>
      </c>
      <c r="G37" s="27">
        <f>GSVA_cur!G37</f>
        <v>31450</v>
      </c>
      <c r="H37" s="27">
        <f>GSVA_cur!H37</f>
        <v>31760</v>
      </c>
      <c r="I37" s="27">
        <f>GSVA_cur!I37</f>
        <v>32080</v>
      </c>
      <c r="J37" s="27">
        <f>GSVA_cur!J37</f>
        <v>32400</v>
      </c>
      <c r="K37" s="27">
        <f>GSVA_cur!K37</f>
        <v>32720</v>
      </c>
      <c r="L37" s="27">
        <f>GSVA_cur!L37</f>
        <v>33030</v>
      </c>
      <c r="M37" s="27">
        <f>GSVA_cur!M37</f>
        <v>33330</v>
      </c>
      <c r="N37" s="27">
        <f>GSVA_cur!N37</f>
        <v>33640</v>
      </c>
      <c r="O37" s="27">
        <f>GSVA_cur!O37</f>
        <v>33940</v>
      </c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</row>
    <row r="38" spans="1:181" s="24" customFormat="1" ht="15.75" x14ac:dyDescent="0.25">
      <c r="A38" s="31" t="s">
        <v>47</v>
      </c>
      <c r="B38" s="32" t="s">
        <v>58</v>
      </c>
      <c r="C38" s="27">
        <f>C36/C37*1000</f>
        <v>66062.183678258429</v>
      </c>
      <c r="D38" s="27">
        <f t="shared" ref="D38:M38" si="27">D36/D37*1000</f>
        <v>66776.78927387236</v>
      </c>
      <c r="E38" s="27">
        <f t="shared" si="27"/>
        <v>67291.254042596309</v>
      </c>
      <c r="F38" s="27">
        <f t="shared" si="27"/>
        <v>64697.502383039493</v>
      </c>
      <c r="G38" s="27">
        <f t="shared" si="27"/>
        <v>65622.950628874751</v>
      </c>
      <c r="H38" s="27">
        <f t="shared" si="27"/>
        <v>68420.114829192549</v>
      </c>
      <c r="I38" s="27">
        <f t="shared" si="27"/>
        <v>70337.689557893653</v>
      </c>
      <c r="J38" s="27">
        <f t="shared" si="27"/>
        <v>73206.328756409348</v>
      </c>
      <c r="K38" s="27">
        <f t="shared" si="27"/>
        <v>76171.73254453257</v>
      </c>
      <c r="L38" s="27">
        <f t="shared" si="27"/>
        <v>69533.4982765858</v>
      </c>
      <c r="M38" s="27">
        <f t="shared" si="27"/>
        <v>74634.527148104637</v>
      </c>
      <c r="N38" s="27">
        <f t="shared" ref="N38" si="28">N36/N37*1000</f>
        <v>79634.559098067839</v>
      </c>
      <c r="O38" s="27">
        <f t="shared" ref="O38" si="29">O36/O37*1000</f>
        <v>83507.138532268815</v>
      </c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Q38" s="27"/>
      <c r="BR38" s="27"/>
      <c r="BS38" s="27"/>
      <c r="BT38" s="27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</row>
    <row r="39" spans="1:181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C39"/>
  <sheetViews>
    <sheetView zoomScale="80" zoomScaleNormal="80" zoomScaleSheetLayoutView="100" workbookViewId="0">
      <pane xSplit="2" ySplit="5" topLeftCell="C6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5" width="11.85546875" style="1" customWidth="1"/>
    <col min="16" max="16" width="10.85546875" style="1" customWidth="1"/>
    <col min="17" max="17" width="11" style="2" customWidth="1"/>
    <col min="18" max="20" width="11.42578125" style="2" customWidth="1"/>
    <col min="21" max="48" width="9.140625" style="2" customWidth="1"/>
    <col min="49" max="49" width="12.42578125" style="2" customWidth="1"/>
    <col min="50" max="71" width="9.140625" style="2" customWidth="1"/>
    <col min="72" max="72" width="12.140625" style="2" customWidth="1"/>
    <col min="73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2" customWidth="1"/>
    <col min="101" max="105" width="9.140625" style="2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23" width="9.140625" style="1" hidden="1" customWidth="1"/>
    <col min="124" max="124" width="9.140625" style="1" customWidth="1"/>
    <col min="125" max="154" width="9.140625" style="2" customWidth="1"/>
    <col min="155" max="155" width="9.140625" style="2" hidden="1" customWidth="1"/>
    <col min="156" max="163" width="9.140625" style="2" customWidth="1"/>
    <col min="164" max="164" width="9.140625" style="2" hidden="1" customWidth="1"/>
    <col min="165" max="169" width="9.140625" style="2" customWidth="1"/>
    <col min="170" max="170" width="9.140625" style="2" hidden="1" customWidth="1"/>
    <col min="171" max="180" width="9.140625" style="2" customWidth="1"/>
    <col min="181" max="184" width="8.85546875" style="2"/>
    <col min="185" max="185" width="12.7109375" style="2" bestFit="1" customWidth="1"/>
    <col min="186" max="16384" width="8.85546875" style="2"/>
  </cols>
  <sheetData>
    <row r="1" spans="1:185" ht="18.75" x14ac:dyDescent="0.3">
      <c r="A1" s="2" t="s">
        <v>53</v>
      </c>
      <c r="B1" s="6" t="s">
        <v>66</v>
      </c>
    </row>
    <row r="2" spans="1:185" ht="15.75" x14ac:dyDescent="0.25">
      <c r="A2" s="7" t="s">
        <v>50</v>
      </c>
      <c r="I2" s="1" t="str">
        <f>[1]GSVA_cur!$I$3</f>
        <v>As on 01.08.2024</v>
      </c>
    </row>
    <row r="3" spans="1:185" ht="15.75" x14ac:dyDescent="0.25">
      <c r="A3" s="7"/>
    </row>
    <row r="4" spans="1:185" ht="15.75" x14ac:dyDescent="0.25">
      <c r="A4" s="7"/>
      <c r="E4" s="8"/>
      <c r="F4" s="8" t="s">
        <v>57</v>
      </c>
    </row>
    <row r="5" spans="1:185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5" s="23" customFormat="1" ht="15.75" x14ac:dyDescent="0.25">
      <c r="A6" s="20" t="s">
        <v>26</v>
      </c>
      <c r="B6" s="21" t="s">
        <v>2</v>
      </c>
      <c r="C6" s="22">
        <f>SUM(C7:C10)</f>
        <v>263797.4394423748</v>
      </c>
      <c r="D6" s="22">
        <f t="shared" ref="D6:M6" si="0">SUM(D7:D10)</f>
        <v>300176.39228157571</v>
      </c>
      <c r="E6" s="22">
        <f t="shared" si="0"/>
        <v>317754</v>
      </c>
      <c r="F6" s="22">
        <f t="shared" si="0"/>
        <v>379805</v>
      </c>
      <c r="G6" s="22">
        <f t="shared" si="0"/>
        <v>439648.3023554972</v>
      </c>
      <c r="H6" s="22">
        <f t="shared" si="0"/>
        <v>490579</v>
      </c>
      <c r="I6" s="22">
        <f t="shared" si="0"/>
        <v>518769</v>
      </c>
      <c r="J6" s="22">
        <f t="shared" si="0"/>
        <v>557210</v>
      </c>
      <c r="K6" s="22">
        <f t="shared" si="0"/>
        <v>590310.47728663997</v>
      </c>
      <c r="L6" s="22">
        <f t="shared" si="0"/>
        <v>670190.17783804366</v>
      </c>
      <c r="M6" s="22">
        <f t="shared" si="0"/>
        <v>781050.34092165669</v>
      </c>
      <c r="N6" s="22">
        <f t="shared" ref="N6" si="1">SUM(N7:N10)</f>
        <v>882429.48679875513</v>
      </c>
      <c r="O6" s="22">
        <f t="shared" ref="O6" si="2">SUM(O7:O10)</f>
        <v>994017.63139324822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GC6" s="24"/>
    </row>
    <row r="7" spans="1:185" ht="15.75" x14ac:dyDescent="0.25">
      <c r="A7" s="13">
        <v>1.1000000000000001</v>
      </c>
      <c r="B7" s="14" t="s">
        <v>59</v>
      </c>
      <c r="C7" s="4">
        <v>145770.15717972827</v>
      </c>
      <c r="D7" s="4">
        <v>178229.68566690301</v>
      </c>
      <c r="E7" s="4">
        <v>184496</v>
      </c>
      <c r="F7" s="4">
        <v>199257</v>
      </c>
      <c r="G7" s="4">
        <v>222152.05566845558</v>
      </c>
      <c r="H7" s="4">
        <v>236640</v>
      </c>
      <c r="I7" s="4">
        <v>253690</v>
      </c>
      <c r="J7" s="4">
        <v>279834</v>
      </c>
      <c r="K7" s="4">
        <v>288528</v>
      </c>
      <c r="L7" s="4">
        <v>359823.59868547658</v>
      </c>
      <c r="M7" s="4">
        <v>434292.70340212598</v>
      </c>
      <c r="N7" s="4">
        <v>476817.94832240953</v>
      </c>
      <c r="O7" s="4">
        <v>544773.06059524801</v>
      </c>
      <c r="P7" s="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1"/>
      <c r="GA7" s="1"/>
      <c r="GB7" s="1"/>
    </row>
    <row r="8" spans="1:185" ht="15.75" x14ac:dyDescent="0.25">
      <c r="A8" s="13">
        <v>1.2</v>
      </c>
      <c r="B8" s="19" t="s">
        <v>60</v>
      </c>
      <c r="C8" s="4">
        <v>58947.165535754502</v>
      </c>
      <c r="D8" s="4">
        <v>60183.312803462104</v>
      </c>
      <c r="E8" s="4">
        <v>68586</v>
      </c>
      <c r="F8" s="4">
        <v>71658</v>
      </c>
      <c r="G8" s="4">
        <v>74151.740777883257</v>
      </c>
      <c r="H8" s="4">
        <v>79051</v>
      </c>
      <c r="I8" s="4">
        <v>82591</v>
      </c>
      <c r="J8" s="4">
        <v>90783</v>
      </c>
      <c r="K8" s="4">
        <v>99401</v>
      </c>
      <c r="L8" s="4">
        <v>109260.06519728941</v>
      </c>
      <c r="M8" s="4">
        <v>123967.67403150731</v>
      </c>
      <c r="N8" s="4">
        <v>166583.08371767675</v>
      </c>
      <c r="O8" s="4">
        <v>193881.99910809932</v>
      </c>
      <c r="P8" s="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1"/>
      <c r="GA8" s="1"/>
      <c r="GB8" s="1"/>
    </row>
    <row r="9" spans="1:185" ht="15.75" x14ac:dyDescent="0.25">
      <c r="A9" s="13">
        <v>1.3</v>
      </c>
      <c r="B9" s="14" t="s">
        <v>61</v>
      </c>
      <c r="C9" s="4">
        <v>55478.351648320611</v>
      </c>
      <c r="D9" s="4">
        <v>55120.171108023089</v>
      </c>
      <c r="E9" s="4">
        <v>57034</v>
      </c>
      <c r="F9" s="4">
        <v>100260</v>
      </c>
      <c r="G9" s="4">
        <v>126269.8903424061</v>
      </c>
      <c r="H9" s="4">
        <v>154444</v>
      </c>
      <c r="I9" s="4">
        <v>156821</v>
      </c>
      <c r="J9" s="4">
        <v>158586</v>
      </c>
      <c r="K9" s="4">
        <v>167279.47728664</v>
      </c>
      <c r="L9" s="4">
        <v>164499.83904048495</v>
      </c>
      <c r="M9" s="4">
        <v>179081.97217021175</v>
      </c>
      <c r="N9" s="4">
        <v>188636.03710006209</v>
      </c>
      <c r="O9" s="4">
        <v>196999.27091776783</v>
      </c>
      <c r="P9" s="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1"/>
      <c r="GA9" s="1"/>
      <c r="GB9" s="1"/>
    </row>
    <row r="10" spans="1:185" ht="15.75" x14ac:dyDescent="0.25">
      <c r="A10" s="13">
        <v>1.4</v>
      </c>
      <c r="B10" s="14" t="s">
        <v>62</v>
      </c>
      <c r="C10" s="4">
        <v>3601.7650785714286</v>
      </c>
      <c r="D10" s="4">
        <v>6643.2227031875</v>
      </c>
      <c r="E10" s="4">
        <v>7638</v>
      </c>
      <c r="F10" s="4">
        <v>8630</v>
      </c>
      <c r="G10" s="4">
        <v>17074.615566752276</v>
      </c>
      <c r="H10" s="4">
        <v>20444</v>
      </c>
      <c r="I10" s="4">
        <v>25667</v>
      </c>
      <c r="J10" s="4">
        <v>28007</v>
      </c>
      <c r="K10" s="4">
        <v>35102</v>
      </c>
      <c r="L10" s="4">
        <v>36606.674914792784</v>
      </c>
      <c r="M10" s="4">
        <v>43707.991317811604</v>
      </c>
      <c r="N10" s="4">
        <v>50392.417658606719</v>
      </c>
      <c r="O10" s="4">
        <v>58363.300772133058</v>
      </c>
      <c r="P10" s="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1"/>
      <c r="GA10" s="1"/>
      <c r="GB10" s="1"/>
    </row>
    <row r="11" spans="1:185" ht="15.75" x14ac:dyDescent="0.25">
      <c r="A11" s="15" t="s">
        <v>31</v>
      </c>
      <c r="B11" s="14" t="s">
        <v>3</v>
      </c>
      <c r="C11" s="4">
        <v>122605</v>
      </c>
      <c r="D11" s="4">
        <v>107852</v>
      </c>
      <c r="E11" s="4">
        <v>161603.76469944287</v>
      </c>
      <c r="F11" s="4">
        <v>65574</v>
      </c>
      <c r="G11" s="4">
        <v>114027.3765493509</v>
      </c>
      <c r="H11" s="4">
        <v>80634</v>
      </c>
      <c r="I11" s="4">
        <v>75752</v>
      </c>
      <c r="J11" s="4">
        <v>33676</v>
      </c>
      <c r="K11" s="4">
        <v>28048</v>
      </c>
      <c r="L11" s="4">
        <v>30415.000168648825</v>
      </c>
      <c r="M11" s="4">
        <v>43072.366542417833</v>
      </c>
      <c r="N11" s="4">
        <v>55524.926020764658</v>
      </c>
      <c r="O11" s="4">
        <v>62918.717339593917</v>
      </c>
      <c r="P11" s="3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1"/>
      <c r="GA11" s="1"/>
      <c r="GB11" s="1"/>
    </row>
    <row r="12" spans="1:185" s="24" customFormat="1" ht="15.75" x14ac:dyDescent="0.25">
      <c r="A12" s="25"/>
      <c r="B12" s="26" t="s">
        <v>28</v>
      </c>
      <c r="C12" s="27">
        <f>C6+C11</f>
        <v>386402.4394423748</v>
      </c>
      <c r="D12" s="27">
        <f t="shared" ref="D12:M12" si="3">D6+D11</f>
        <v>408028.39228157571</v>
      </c>
      <c r="E12" s="27">
        <f t="shared" si="3"/>
        <v>479357.76469944289</v>
      </c>
      <c r="F12" s="27">
        <f t="shared" si="3"/>
        <v>445379</v>
      </c>
      <c r="G12" s="27">
        <f t="shared" si="3"/>
        <v>553675.67890484806</v>
      </c>
      <c r="H12" s="27">
        <f t="shared" si="3"/>
        <v>571213</v>
      </c>
      <c r="I12" s="27">
        <f t="shared" si="3"/>
        <v>594521</v>
      </c>
      <c r="J12" s="27">
        <f t="shared" si="3"/>
        <v>590886</v>
      </c>
      <c r="K12" s="27">
        <f t="shared" si="3"/>
        <v>618358.47728663997</v>
      </c>
      <c r="L12" s="27">
        <f t="shared" si="3"/>
        <v>700605.17800669244</v>
      </c>
      <c r="M12" s="27">
        <f t="shared" si="3"/>
        <v>824122.70746407448</v>
      </c>
      <c r="N12" s="27">
        <f t="shared" ref="N12" si="4">N6+N11</f>
        <v>937954.41281951976</v>
      </c>
      <c r="O12" s="27">
        <f t="shared" ref="O12" si="5">O6+O11</f>
        <v>1056936.3487328421</v>
      </c>
      <c r="P12" s="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3"/>
      <c r="GA12" s="23"/>
      <c r="GB12" s="23"/>
    </row>
    <row r="13" spans="1:185" s="1" customFormat="1" ht="15.75" x14ac:dyDescent="0.25">
      <c r="A13" s="11" t="s">
        <v>32</v>
      </c>
      <c r="B13" s="12" t="s">
        <v>4</v>
      </c>
      <c r="C13" s="3">
        <v>426022.96308200946</v>
      </c>
      <c r="D13" s="3">
        <v>447316.96717335033</v>
      </c>
      <c r="E13" s="3">
        <v>351879.30581016</v>
      </c>
      <c r="F13" s="3">
        <v>310855.14055929478</v>
      </c>
      <c r="G13" s="3">
        <v>123245.57810108646</v>
      </c>
      <c r="H13" s="3">
        <v>156267.21</v>
      </c>
      <c r="I13" s="3">
        <v>210711.83443245461</v>
      </c>
      <c r="J13" s="3">
        <v>227407.72763108995</v>
      </c>
      <c r="K13" s="3">
        <v>266364.93074626906</v>
      </c>
      <c r="L13" s="3">
        <v>215942.6506883605</v>
      </c>
      <c r="M13" s="3">
        <v>297019.2189337266</v>
      </c>
      <c r="N13" s="3">
        <v>305513.15067011677</v>
      </c>
      <c r="O13" s="3">
        <v>328916.81908320793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GC13" s="2"/>
    </row>
    <row r="14" spans="1:185" ht="30" x14ac:dyDescent="0.25">
      <c r="A14" s="15" t="s">
        <v>33</v>
      </c>
      <c r="B14" s="14" t="s">
        <v>5</v>
      </c>
      <c r="C14" s="4">
        <v>37234</v>
      </c>
      <c r="D14" s="4">
        <v>46362</v>
      </c>
      <c r="E14" s="4">
        <v>28368</v>
      </c>
      <c r="F14" s="4">
        <v>29322</v>
      </c>
      <c r="G14" s="4">
        <v>37279.136702116222</v>
      </c>
      <c r="H14" s="4">
        <v>32291</v>
      </c>
      <c r="I14" s="4">
        <v>34214.4064</v>
      </c>
      <c r="J14" s="4">
        <v>52422</v>
      </c>
      <c r="K14" s="4">
        <v>37842</v>
      </c>
      <c r="L14" s="4">
        <v>41323.626799999998</v>
      </c>
      <c r="M14" s="4">
        <v>59583.784500000009</v>
      </c>
      <c r="N14" s="4">
        <v>81904.324113199997</v>
      </c>
      <c r="O14" s="4">
        <v>91570.406472776827</v>
      </c>
      <c r="P14" s="3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3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3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1"/>
      <c r="GA14" s="1"/>
      <c r="GB14" s="1"/>
    </row>
    <row r="15" spans="1:185" ht="15.75" x14ac:dyDescent="0.25">
      <c r="A15" s="15" t="s">
        <v>34</v>
      </c>
      <c r="B15" s="14" t="s">
        <v>6</v>
      </c>
      <c r="C15" s="4">
        <v>108427.36356436624</v>
      </c>
      <c r="D15" s="4">
        <v>98422.997745112079</v>
      </c>
      <c r="E15" s="4">
        <v>109991</v>
      </c>
      <c r="F15" s="4">
        <v>127325</v>
      </c>
      <c r="G15" s="4">
        <v>171051.86975711235</v>
      </c>
      <c r="H15" s="4">
        <v>162090</v>
      </c>
      <c r="I15" s="4">
        <v>189349</v>
      </c>
      <c r="J15" s="4">
        <v>164413</v>
      </c>
      <c r="K15" s="4">
        <v>185862</v>
      </c>
      <c r="L15" s="4">
        <v>175463.10716952811</v>
      </c>
      <c r="M15" s="4">
        <v>223479.85665774153</v>
      </c>
      <c r="N15" s="4">
        <v>254386.21428490808</v>
      </c>
      <c r="O15" s="4">
        <v>283715.4111550111</v>
      </c>
      <c r="P15" s="3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3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3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1"/>
      <c r="GA15" s="1"/>
      <c r="GB15" s="1"/>
    </row>
    <row r="16" spans="1:185" s="24" customFormat="1" ht="15.75" x14ac:dyDescent="0.25">
      <c r="A16" s="25"/>
      <c r="B16" s="26" t="s">
        <v>29</v>
      </c>
      <c r="C16" s="27">
        <f>+C13+C14+C15</f>
        <v>571684.3266463757</v>
      </c>
      <c r="D16" s="27">
        <f t="shared" ref="D16:M16" si="6">+D13+D14+D15</f>
        <v>592101.96491846244</v>
      </c>
      <c r="E16" s="27">
        <f t="shared" si="6"/>
        <v>490238.30581016</v>
      </c>
      <c r="F16" s="27">
        <f t="shared" si="6"/>
        <v>467502.14055929478</v>
      </c>
      <c r="G16" s="27">
        <f t="shared" si="6"/>
        <v>331576.58456031501</v>
      </c>
      <c r="H16" s="27">
        <f t="shared" si="6"/>
        <v>350648.20999999996</v>
      </c>
      <c r="I16" s="27">
        <f t="shared" si="6"/>
        <v>434275.24083245464</v>
      </c>
      <c r="J16" s="27">
        <f t="shared" si="6"/>
        <v>444242.72763108998</v>
      </c>
      <c r="K16" s="27">
        <f t="shared" si="6"/>
        <v>490068.93074626906</v>
      </c>
      <c r="L16" s="27">
        <f t="shared" si="6"/>
        <v>432729.38465788862</v>
      </c>
      <c r="M16" s="27">
        <f t="shared" si="6"/>
        <v>580082.86009146809</v>
      </c>
      <c r="N16" s="27">
        <f t="shared" ref="N16" si="7">+N13+N14+N15</f>
        <v>641803.68906822486</v>
      </c>
      <c r="O16" s="27">
        <f t="shared" ref="O16" si="8">+O13+O14+O15</f>
        <v>704202.63671099581</v>
      </c>
      <c r="P16" s="3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2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2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2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3"/>
      <c r="GA16" s="23"/>
      <c r="GB16" s="23"/>
    </row>
    <row r="17" spans="1:185" s="23" customFormat="1" ht="15.75" x14ac:dyDescent="0.25">
      <c r="A17" s="20" t="s">
        <v>35</v>
      </c>
      <c r="B17" s="21" t="s">
        <v>7</v>
      </c>
      <c r="C17" s="22">
        <f>C18+C19</f>
        <v>252216.64662557637</v>
      </c>
      <c r="D17" s="22">
        <f t="shared" ref="D17:M17" si="9">D18+D19</f>
        <v>314414.05255341413</v>
      </c>
      <c r="E17" s="22">
        <f t="shared" si="9"/>
        <v>366042</v>
      </c>
      <c r="F17" s="22">
        <f t="shared" si="9"/>
        <v>374818.79615752993</v>
      </c>
      <c r="G17" s="22">
        <f t="shared" si="9"/>
        <v>423115.67675144132</v>
      </c>
      <c r="H17" s="22">
        <f t="shared" si="9"/>
        <v>487522.94808019383</v>
      </c>
      <c r="I17" s="22">
        <f t="shared" si="9"/>
        <v>560828.7737233073</v>
      </c>
      <c r="J17" s="22">
        <f t="shared" si="9"/>
        <v>670017.86328412476</v>
      </c>
      <c r="K17" s="22">
        <f t="shared" si="9"/>
        <v>747577.49057299679</v>
      </c>
      <c r="L17" s="22">
        <f t="shared" si="9"/>
        <v>628156.23170819576</v>
      </c>
      <c r="M17" s="22">
        <f t="shared" si="9"/>
        <v>730849.9575929112</v>
      </c>
      <c r="N17" s="22">
        <f t="shared" ref="N17" si="10">N18+N19</f>
        <v>903279.29771089298</v>
      </c>
      <c r="O17" s="22">
        <f t="shared" ref="O17" si="11">O18+O19</f>
        <v>1012431.721632946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GC17" s="24"/>
    </row>
    <row r="18" spans="1:185" ht="15.75" x14ac:dyDescent="0.25">
      <c r="A18" s="13">
        <v>6.1</v>
      </c>
      <c r="B18" s="14" t="s">
        <v>8</v>
      </c>
      <c r="C18" s="4">
        <v>233629.09375157632</v>
      </c>
      <c r="D18" s="4">
        <v>294039.21250141459</v>
      </c>
      <c r="E18" s="4">
        <v>344108</v>
      </c>
      <c r="F18" s="4">
        <v>352255.19003211579</v>
      </c>
      <c r="G18" s="4">
        <v>398560.42977162421</v>
      </c>
      <c r="H18" s="4">
        <v>461233.25558019383</v>
      </c>
      <c r="I18" s="4">
        <v>531355.48422822636</v>
      </c>
      <c r="J18" s="4">
        <v>635954.81445110892</v>
      </c>
      <c r="K18" s="4">
        <v>710661.75351377414</v>
      </c>
      <c r="L18" s="4">
        <v>613789.74690098781</v>
      </c>
      <c r="M18" s="4">
        <v>707341.74069443904</v>
      </c>
      <c r="N18" s="4">
        <v>858930.72808872245</v>
      </c>
      <c r="O18" s="4">
        <v>958676.99148109707</v>
      </c>
      <c r="P18" s="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1"/>
      <c r="GA18" s="1"/>
      <c r="GB18" s="1"/>
    </row>
    <row r="19" spans="1:185" ht="15.75" x14ac:dyDescent="0.25">
      <c r="A19" s="13">
        <v>6.2</v>
      </c>
      <c r="B19" s="14" t="s">
        <v>9</v>
      </c>
      <c r="C19" s="4">
        <v>18587.552874000059</v>
      </c>
      <c r="D19" s="4">
        <v>20374.840051999545</v>
      </c>
      <c r="E19" s="4">
        <v>21934</v>
      </c>
      <c r="F19" s="4">
        <v>22563.606125414153</v>
      </c>
      <c r="G19" s="4">
        <v>24555.24697981713</v>
      </c>
      <c r="H19" s="4">
        <v>26289.692500000001</v>
      </c>
      <c r="I19" s="4">
        <v>29473.289495080939</v>
      </c>
      <c r="J19" s="4">
        <v>34063.048833015877</v>
      </c>
      <c r="K19" s="4">
        <v>36915.737059222694</v>
      </c>
      <c r="L19" s="4">
        <v>14366.484807207933</v>
      </c>
      <c r="M19" s="4">
        <v>23508.216898472125</v>
      </c>
      <c r="N19" s="4">
        <v>44348.569622170471</v>
      </c>
      <c r="O19" s="4">
        <v>53754.730151848999</v>
      </c>
      <c r="P19" s="3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1"/>
      <c r="GA19" s="1"/>
      <c r="GB19" s="1"/>
    </row>
    <row r="20" spans="1:185" s="23" customFormat="1" ht="30" x14ac:dyDescent="0.25">
      <c r="A20" s="28" t="s">
        <v>36</v>
      </c>
      <c r="B20" s="29" t="s">
        <v>10</v>
      </c>
      <c r="C20" s="22">
        <f>SUM(C21:C27)</f>
        <v>70843.657820414403</v>
      </c>
      <c r="D20" s="22">
        <f t="shared" ref="D20:M20" si="12">SUM(D21:D27)</f>
        <v>86213.801827996343</v>
      </c>
      <c r="E20" s="22">
        <f t="shared" si="12"/>
        <v>92505.76987111973</v>
      </c>
      <c r="F20" s="22">
        <f t="shared" si="12"/>
        <v>100149.01646790077</v>
      </c>
      <c r="G20" s="22">
        <f t="shared" si="12"/>
        <v>112482.42299503229</v>
      </c>
      <c r="H20" s="22">
        <f t="shared" si="12"/>
        <v>112416.22730000001</v>
      </c>
      <c r="I20" s="22">
        <f t="shared" si="12"/>
        <v>109093.47317623949</v>
      </c>
      <c r="J20" s="22">
        <f t="shared" si="12"/>
        <v>111724.57138059841</v>
      </c>
      <c r="K20" s="22">
        <f t="shared" si="12"/>
        <v>115330.86551901631</v>
      </c>
      <c r="L20" s="22">
        <f t="shared" si="12"/>
        <v>90623.214498779387</v>
      </c>
      <c r="M20" s="22">
        <f t="shared" si="12"/>
        <v>151067.15563802214</v>
      </c>
      <c r="N20" s="22">
        <f t="shared" ref="N20" si="13">SUM(N21:N27)</f>
        <v>170234.99866210457</v>
      </c>
      <c r="O20" s="22">
        <f t="shared" ref="O20" si="14">SUM(O21:O27)</f>
        <v>190019.42602136388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GC20" s="24"/>
    </row>
    <row r="21" spans="1:185" ht="15.75" x14ac:dyDescent="0.25">
      <c r="A21" s="13">
        <v>7.1</v>
      </c>
      <c r="B21" s="14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3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1"/>
      <c r="GA21" s="1"/>
      <c r="GB21" s="1"/>
    </row>
    <row r="22" spans="1:185" ht="15.75" x14ac:dyDescent="0.25">
      <c r="A22" s="13">
        <v>7.2</v>
      </c>
      <c r="B22" s="14" t="s">
        <v>12</v>
      </c>
      <c r="C22" s="4">
        <v>50168.440125131354</v>
      </c>
      <c r="D22" s="4">
        <v>60265.754479770199</v>
      </c>
      <c r="E22" s="4">
        <v>62930.76987111973</v>
      </c>
      <c r="F22" s="4">
        <v>65330.350374839996</v>
      </c>
      <c r="G22" s="4">
        <v>70367.619187345597</v>
      </c>
      <c r="H22" s="4">
        <v>72038.854000000007</v>
      </c>
      <c r="I22" s="4">
        <v>69689.337747495156</v>
      </c>
      <c r="J22" s="4">
        <v>73157.59532298494</v>
      </c>
      <c r="K22" s="4">
        <v>71146.621851277305</v>
      </c>
      <c r="L22" s="4">
        <v>41848.936187963554</v>
      </c>
      <c r="M22" s="4">
        <v>94015.10041023299</v>
      </c>
      <c r="N22" s="4">
        <v>102360.65530576059</v>
      </c>
      <c r="O22" s="4">
        <v>111327.2462031764</v>
      </c>
      <c r="P22" s="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1"/>
      <c r="GA22" s="1"/>
      <c r="GB22" s="1"/>
    </row>
    <row r="23" spans="1:185" ht="15.75" x14ac:dyDescent="0.25">
      <c r="A23" s="13">
        <v>7.3</v>
      </c>
      <c r="B23" s="14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1"/>
      <c r="GA23" s="1"/>
      <c r="GB23" s="1"/>
    </row>
    <row r="24" spans="1:185" ht="15.75" x14ac:dyDescent="0.25">
      <c r="A24" s="13">
        <v>7.4</v>
      </c>
      <c r="B24" s="14" t="s">
        <v>14</v>
      </c>
      <c r="C24" s="4">
        <v>232.19807187514004</v>
      </c>
      <c r="D24" s="4">
        <v>439.66264063052824</v>
      </c>
      <c r="E24" s="4">
        <v>256</v>
      </c>
      <c r="F24" s="4">
        <v>560.68169999999998</v>
      </c>
      <c r="G24" s="4">
        <v>-143.9552358279048</v>
      </c>
      <c r="H24" s="4">
        <v>94.495199999999997</v>
      </c>
      <c r="I24" s="4">
        <v>79.608000000000004</v>
      </c>
      <c r="J24" s="4">
        <v>32.542549523933324</v>
      </c>
      <c r="K24" s="4">
        <v>122.34467367440783</v>
      </c>
      <c r="L24" s="4">
        <v>6.4982670180268869</v>
      </c>
      <c r="M24" s="4">
        <v>26.694466047614128</v>
      </c>
      <c r="N24" s="4">
        <v>176.45592685991346</v>
      </c>
      <c r="O24" s="4">
        <v>269.26655815571155</v>
      </c>
      <c r="P24" s="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1"/>
      <c r="GA24" s="1"/>
      <c r="GB24" s="1"/>
    </row>
    <row r="25" spans="1:185" ht="15.75" x14ac:dyDescent="0.25">
      <c r="A25" s="13">
        <v>7.5</v>
      </c>
      <c r="B25" s="14" t="s">
        <v>15</v>
      </c>
      <c r="C25" s="4"/>
      <c r="D25" s="4"/>
      <c r="E25" s="4"/>
      <c r="F25" s="4"/>
      <c r="G25" s="4"/>
      <c r="H25" s="4">
        <v>1239.9259999999999</v>
      </c>
      <c r="I25" s="4">
        <v>1318.4960000000001</v>
      </c>
      <c r="J25" s="4">
        <v>1645.2824114089628</v>
      </c>
      <c r="K25" s="4">
        <v>1607.9202</v>
      </c>
      <c r="L25" s="4">
        <v>516.93200000000002</v>
      </c>
      <c r="M25" s="4">
        <v>914.11020000000008</v>
      </c>
      <c r="N25" s="4">
        <v>1470.5840000000001</v>
      </c>
      <c r="O25" s="4">
        <v>1712.5182136663166</v>
      </c>
      <c r="P25" s="3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1"/>
      <c r="GA25" s="1"/>
      <c r="GB25" s="1"/>
    </row>
    <row r="26" spans="1:185" ht="15.75" x14ac:dyDescent="0.25">
      <c r="A26" s="13">
        <v>7.6</v>
      </c>
      <c r="B26" s="14" t="s">
        <v>16</v>
      </c>
      <c r="C26" s="4">
        <v>246.69563004000031</v>
      </c>
      <c r="D26" s="4">
        <v>277.45350851557362</v>
      </c>
      <c r="E26" s="4">
        <v>308</v>
      </c>
      <c r="F26" s="4">
        <v>350.98439306077648</v>
      </c>
      <c r="G26" s="4">
        <v>389.33181210546951</v>
      </c>
      <c r="H26" s="4">
        <v>417.95209999999997</v>
      </c>
      <c r="I26" s="4">
        <v>451.43979999999999</v>
      </c>
      <c r="J26" s="4">
        <v>1765.1138285542354</v>
      </c>
      <c r="K26" s="4">
        <v>1817.2546088267356</v>
      </c>
      <c r="L26" s="4">
        <v>1844.3474910766399</v>
      </c>
      <c r="M26" s="4">
        <v>2016.680282707287</v>
      </c>
      <c r="N26" s="4">
        <v>2289.1926041261777</v>
      </c>
      <c r="O26" s="4">
        <v>2442.9227745653452</v>
      </c>
      <c r="P26" s="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1"/>
      <c r="GA26" s="1"/>
      <c r="GB26" s="1"/>
    </row>
    <row r="27" spans="1:185" ht="30" x14ac:dyDescent="0.25">
      <c r="A27" s="13">
        <v>7.7</v>
      </c>
      <c r="B27" s="14" t="s">
        <v>17</v>
      </c>
      <c r="C27" s="4">
        <v>20196.323993367922</v>
      </c>
      <c r="D27" s="4">
        <v>25230.931199080042</v>
      </c>
      <c r="E27" s="4">
        <v>29011</v>
      </c>
      <c r="F27" s="4">
        <v>33907</v>
      </c>
      <c r="G27" s="4">
        <v>41869.427231409121</v>
      </c>
      <c r="H27" s="4">
        <v>38625</v>
      </c>
      <c r="I27" s="4">
        <v>37554.591628744362</v>
      </c>
      <c r="J27" s="4">
        <v>35124.03726812634</v>
      </c>
      <c r="K27" s="4">
        <v>40636.724185237865</v>
      </c>
      <c r="L27" s="4">
        <v>46406.500552721176</v>
      </c>
      <c r="M27" s="4">
        <v>54094.570279034262</v>
      </c>
      <c r="N27" s="4">
        <v>63938.110825357886</v>
      </c>
      <c r="O27" s="4">
        <v>74267.472271800114</v>
      </c>
      <c r="P27" s="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1"/>
      <c r="GA27" s="1"/>
      <c r="GB27" s="1"/>
    </row>
    <row r="28" spans="1:185" ht="15.75" x14ac:dyDescent="0.25">
      <c r="A28" s="15" t="s">
        <v>37</v>
      </c>
      <c r="B28" s="14" t="s">
        <v>18</v>
      </c>
      <c r="C28" s="4">
        <v>54943</v>
      </c>
      <c r="D28" s="4">
        <v>55560</v>
      </c>
      <c r="E28" s="4">
        <v>59591.16709588575</v>
      </c>
      <c r="F28" s="4">
        <v>62908</v>
      </c>
      <c r="G28" s="4">
        <v>68794.388781723988</v>
      </c>
      <c r="H28" s="4">
        <v>69968</v>
      </c>
      <c r="I28" s="4">
        <v>79648.968443506586</v>
      </c>
      <c r="J28" s="4">
        <v>73933.348181926165</v>
      </c>
      <c r="K28" s="4">
        <v>87375</v>
      </c>
      <c r="L28" s="4">
        <v>90164.331982618518</v>
      </c>
      <c r="M28" s="4">
        <v>94972.999076324937</v>
      </c>
      <c r="N28" s="4">
        <v>110471</v>
      </c>
      <c r="O28" s="4">
        <v>122137.84782383143</v>
      </c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1"/>
      <c r="GA28" s="1"/>
      <c r="GB28" s="1"/>
    </row>
    <row r="29" spans="1:185" ht="30" x14ac:dyDescent="0.25">
      <c r="A29" s="15" t="s">
        <v>38</v>
      </c>
      <c r="B29" s="14" t="s">
        <v>19</v>
      </c>
      <c r="C29" s="4">
        <v>94497.754375677498</v>
      </c>
      <c r="D29" s="4">
        <v>102573.72511899708</v>
      </c>
      <c r="E29" s="4">
        <v>109781.13219569169</v>
      </c>
      <c r="F29" s="4">
        <v>120818</v>
      </c>
      <c r="G29" s="4">
        <v>120713.79831980829</v>
      </c>
      <c r="H29" s="4">
        <v>125047</v>
      </c>
      <c r="I29" s="4">
        <v>126661.89325580336</v>
      </c>
      <c r="J29" s="4">
        <v>133265</v>
      </c>
      <c r="K29" s="4">
        <v>142010</v>
      </c>
      <c r="L29" s="4">
        <v>134348.62695558401</v>
      </c>
      <c r="M29" s="4">
        <v>143423.84021666195</v>
      </c>
      <c r="N29" s="4">
        <v>155636.6765118753</v>
      </c>
      <c r="O29" s="4">
        <v>166159.8433895192</v>
      </c>
      <c r="P29" s="3"/>
      <c r="Q29" s="5"/>
      <c r="R29" s="5"/>
      <c r="S29" s="5"/>
      <c r="T29" s="5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1"/>
      <c r="GA29" s="1"/>
      <c r="GB29" s="1"/>
    </row>
    <row r="30" spans="1:185" ht="15.75" x14ac:dyDescent="0.25">
      <c r="A30" s="15" t="s">
        <v>39</v>
      </c>
      <c r="B30" s="14" t="s">
        <v>54</v>
      </c>
      <c r="C30" s="4">
        <v>137555</v>
      </c>
      <c r="D30" s="4">
        <v>143027</v>
      </c>
      <c r="E30" s="4">
        <v>162842</v>
      </c>
      <c r="F30" s="4">
        <v>191758</v>
      </c>
      <c r="G30" s="4">
        <v>200236</v>
      </c>
      <c r="H30" s="4">
        <v>217457</v>
      </c>
      <c r="I30" s="4">
        <v>245062</v>
      </c>
      <c r="J30" s="4">
        <v>302254</v>
      </c>
      <c r="K30" s="4">
        <v>331963</v>
      </c>
      <c r="L30" s="4">
        <v>337606</v>
      </c>
      <c r="M30" s="4">
        <v>358001</v>
      </c>
      <c r="N30" s="4">
        <v>402373</v>
      </c>
      <c r="O30" s="4">
        <v>445267.77292168059</v>
      </c>
      <c r="P30" s="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1"/>
      <c r="GA30" s="1"/>
      <c r="GB30" s="1"/>
    </row>
    <row r="31" spans="1:185" ht="15.75" x14ac:dyDescent="0.25">
      <c r="A31" s="15" t="s">
        <v>40</v>
      </c>
      <c r="B31" s="14" t="s">
        <v>20</v>
      </c>
      <c r="C31" s="4">
        <v>135067</v>
      </c>
      <c r="D31" s="4">
        <v>149998.69348443096</v>
      </c>
      <c r="E31" s="4">
        <v>171700</v>
      </c>
      <c r="F31" s="4">
        <v>185675</v>
      </c>
      <c r="G31" s="4">
        <v>216512.19356893172</v>
      </c>
      <c r="H31" s="4">
        <v>253074</v>
      </c>
      <c r="I31" s="4">
        <v>285458</v>
      </c>
      <c r="J31" s="4">
        <v>340968</v>
      </c>
      <c r="K31" s="4">
        <v>356897</v>
      </c>
      <c r="L31" s="4">
        <v>342969</v>
      </c>
      <c r="M31" s="4">
        <v>402799.87130257994</v>
      </c>
      <c r="N31" s="4">
        <v>468793.73973517894</v>
      </c>
      <c r="O31" s="4">
        <v>519464.60605192924</v>
      </c>
      <c r="P31" s="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1"/>
      <c r="GA31" s="1"/>
      <c r="GB31" s="1"/>
    </row>
    <row r="32" spans="1:185" s="24" customFormat="1" ht="15.75" x14ac:dyDescent="0.25">
      <c r="A32" s="25"/>
      <c r="B32" s="26" t="s">
        <v>30</v>
      </c>
      <c r="C32" s="27">
        <f>C17+C20+C28+C29+C30+C31</f>
        <v>745123.05882166827</v>
      </c>
      <c r="D32" s="27">
        <f t="shared" ref="D32:J32" si="15">D17+D20+D28+D29+D30+D31</f>
        <v>851787.27298483858</v>
      </c>
      <c r="E32" s="27">
        <f t="shared" si="15"/>
        <v>962462.06916269718</v>
      </c>
      <c r="F32" s="27">
        <f t="shared" si="15"/>
        <v>1036126.8126254308</v>
      </c>
      <c r="G32" s="27">
        <f t="shared" si="15"/>
        <v>1141854.4804169377</v>
      </c>
      <c r="H32" s="27">
        <f t="shared" si="15"/>
        <v>1265485.1753801939</v>
      </c>
      <c r="I32" s="27">
        <f t="shared" si="15"/>
        <v>1406753.1085988567</v>
      </c>
      <c r="J32" s="27">
        <f t="shared" si="15"/>
        <v>1632162.7828466494</v>
      </c>
      <c r="K32" s="27">
        <f t="shared" ref="K32:L32" si="16">K17+K20+K28+K29+K30+K31</f>
        <v>1781153.356092013</v>
      </c>
      <c r="L32" s="27">
        <f t="shared" si="16"/>
        <v>1623867.4051451776</v>
      </c>
      <c r="M32" s="27">
        <f t="shared" ref="M32:N32" si="17">M17+M20+M28+M29+M30+M31</f>
        <v>1881114.8238265002</v>
      </c>
      <c r="N32" s="27">
        <f t="shared" si="17"/>
        <v>2210788.712620052</v>
      </c>
      <c r="O32" s="27">
        <f t="shared" ref="O32" si="18">O17+O20+O28+O29+O30+O31</f>
        <v>2455481.2178412704</v>
      </c>
      <c r="P32" s="3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3"/>
      <c r="GA32" s="23"/>
      <c r="GB32" s="23"/>
    </row>
    <row r="33" spans="1:185" s="23" customFormat="1" ht="15.75" x14ac:dyDescent="0.25">
      <c r="A33" s="20" t="s">
        <v>27</v>
      </c>
      <c r="B33" s="30" t="s">
        <v>51</v>
      </c>
      <c r="C33" s="22">
        <f t="shared" ref="C33" si="19">C6+C11+C13+C14+C15+C17+C20+C28+C29+C30+C31</f>
        <v>1703209.8249104186</v>
      </c>
      <c r="D33" s="22">
        <f t="shared" ref="D33:J33" si="20">D6+D11+D13+D14+D15+D17+D20+D28+D29+D30+D31</f>
        <v>1851917.6301848765</v>
      </c>
      <c r="E33" s="22">
        <f t="shared" si="20"/>
        <v>1932058.1396722998</v>
      </c>
      <c r="F33" s="22">
        <f t="shared" si="20"/>
        <v>1949007.9531847255</v>
      </c>
      <c r="G33" s="22">
        <f t="shared" si="20"/>
        <v>2027106.7438821006</v>
      </c>
      <c r="H33" s="22">
        <f t="shared" si="20"/>
        <v>2187346.3853801936</v>
      </c>
      <c r="I33" s="22">
        <f t="shared" si="20"/>
        <v>2435549.3494313112</v>
      </c>
      <c r="J33" s="22">
        <f t="shared" si="20"/>
        <v>2667291.5104777394</v>
      </c>
      <c r="K33" s="22">
        <f t="shared" ref="K33:L33" si="21">K6+K11+K13+K14+K15+K17+K20+K28+K29+K30+K31</f>
        <v>2889580.7641249225</v>
      </c>
      <c r="L33" s="22">
        <f t="shared" si="21"/>
        <v>2757201.9678097586</v>
      </c>
      <c r="M33" s="22">
        <f t="shared" ref="M33:N33" si="22">M6+M11+M13+M14+M15+M17+M20+M28+M29+M30+M31</f>
        <v>3285320.3913820432</v>
      </c>
      <c r="N33" s="22">
        <f t="shared" si="22"/>
        <v>3790546.8145077964</v>
      </c>
      <c r="O33" s="22">
        <f t="shared" ref="O33" si="23">O6+O11+O13+O14+O15+O17+O20+O28+O29+O30+O31</f>
        <v>4216620.2032851083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GC33" s="24"/>
    </row>
    <row r="34" spans="1:185" s="24" customFormat="1" ht="15.75" x14ac:dyDescent="0.25">
      <c r="A34" s="31" t="s">
        <v>43</v>
      </c>
      <c r="B34" s="32" t="s">
        <v>25</v>
      </c>
      <c r="C34" s="27">
        <f>GSVA_cur!C34</f>
        <v>152456.01298907335</v>
      </c>
      <c r="D34" s="27">
        <f>GSVA_cur!D34</f>
        <v>183012.74252035917</v>
      </c>
      <c r="E34" s="27">
        <f>GSVA_cur!E34</f>
        <v>175549.3215234626</v>
      </c>
      <c r="F34" s="27">
        <f>GSVA_cur!F34</f>
        <v>181289</v>
      </c>
      <c r="G34" s="27">
        <f>GSVA_cur!G34</f>
        <v>271497</v>
      </c>
      <c r="H34" s="27">
        <f>GSVA_cur!H34</f>
        <v>313769</v>
      </c>
      <c r="I34" s="27">
        <f>GSVA_cur!I34</f>
        <v>235389</v>
      </c>
      <c r="J34" s="27">
        <f>GSVA_cur!J34</f>
        <v>243239</v>
      </c>
      <c r="K34" s="27">
        <f>GSVA_cur!K34</f>
        <v>260633</v>
      </c>
      <c r="L34" s="27">
        <f>GSVA_cur!L34</f>
        <v>294914.50337942631</v>
      </c>
      <c r="M34" s="27">
        <f>GSVA_cur!M34</f>
        <v>396339.22881179827</v>
      </c>
      <c r="N34" s="27">
        <f>GSVA_cur!N34</f>
        <v>460314.2859922655</v>
      </c>
      <c r="O34" s="27">
        <f>GSVA_cur!O34</f>
        <v>539895.5708206729</v>
      </c>
      <c r="P34" s="3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</row>
    <row r="35" spans="1:185" s="24" customFormat="1" ht="15.75" x14ac:dyDescent="0.25">
      <c r="A35" s="31" t="s">
        <v>44</v>
      </c>
      <c r="B35" s="32" t="s">
        <v>24</v>
      </c>
      <c r="C35" s="27">
        <f>GSVA_cur!C35</f>
        <v>52863</v>
      </c>
      <c r="D35" s="27">
        <f>GSVA_cur!D35</f>
        <v>69677</v>
      </c>
      <c r="E35" s="27">
        <f>GSVA_cur!E35</f>
        <v>66154</v>
      </c>
      <c r="F35" s="27">
        <f>GSVA_cur!F35</f>
        <v>60604</v>
      </c>
      <c r="G35" s="27">
        <f>GSVA_cur!G35</f>
        <v>46988</v>
      </c>
      <c r="H35" s="27">
        <f>GSVA_cur!H35</f>
        <v>37020</v>
      </c>
      <c r="I35" s="27">
        <f>GSVA_cur!I35</f>
        <v>25721</v>
      </c>
      <c r="J35" s="27">
        <f>GSVA_cur!J35</f>
        <v>28426</v>
      </c>
      <c r="K35" s="27">
        <f>GSVA_cur!K35</f>
        <v>27997.000000000004</v>
      </c>
      <c r="L35" s="27">
        <f>GSVA_cur!L35</f>
        <v>54601</v>
      </c>
      <c r="M35" s="27">
        <f>GSVA_cur!M35</f>
        <v>82984</v>
      </c>
      <c r="N35" s="27">
        <f>GSVA_cur!N35</f>
        <v>82999</v>
      </c>
      <c r="O35" s="27">
        <f>GSVA_cur!O35</f>
        <v>108495.60275817799</v>
      </c>
      <c r="P35" s="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</row>
    <row r="36" spans="1:185" s="24" customFormat="1" ht="15.75" x14ac:dyDescent="0.25">
      <c r="A36" s="31" t="s">
        <v>45</v>
      </c>
      <c r="B36" s="32" t="s">
        <v>63</v>
      </c>
      <c r="C36" s="27">
        <f>C33+C34-C35</f>
        <v>1802802.8378994919</v>
      </c>
      <c r="D36" s="27">
        <f t="shared" ref="D36:M36" si="24">D33+D34-D35</f>
        <v>1965253.3727052356</v>
      </c>
      <c r="E36" s="27">
        <f t="shared" si="24"/>
        <v>2041453.4611957623</v>
      </c>
      <c r="F36" s="27">
        <f t="shared" si="24"/>
        <v>2069692.9531847257</v>
      </c>
      <c r="G36" s="27">
        <f t="shared" si="24"/>
        <v>2251615.7438821006</v>
      </c>
      <c r="H36" s="27">
        <f t="shared" si="24"/>
        <v>2464095.3853801936</v>
      </c>
      <c r="I36" s="27">
        <f t="shared" si="24"/>
        <v>2645217.3494313112</v>
      </c>
      <c r="J36" s="27">
        <f t="shared" si="24"/>
        <v>2882104.5104777394</v>
      </c>
      <c r="K36" s="27">
        <f t="shared" si="24"/>
        <v>3122216.7641249225</v>
      </c>
      <c r="L36" s="27">
        <f t="shared" si="24"/>
        <v>2997515.471189185</v>
      </c>
      <c r="M36" s="27">
        <f t="shared" si="24"/>
        <v>3598675.6201938414</v>
      </c>
      <c r="N36" s="27">
        <f t="shared" ref="N36" si="25">N33+N34-N35</f>
        <v>4167862.1005000621</v>
      </c>
      <c r="O36" s="27">
        <f t="shared" ref="O36" si="26">O33+O34-O35</f>
        <v>4648020.1713476041</v>
      </c>
      <c r="P36" s="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</row>
    <row r="37" spans="1:185" s="24" customFormat="1" ht="15.75" x14ac:dyDescent="0.25">
      <c r="A37" s="31" t="s">
        <v>46</v>
      </c>
      <c r="B37" s="32" t="s">
        <v>42</v>
      </c>
      <c r="C37" s="27">
        <f>GSVA_cur!C37</f>
        <v>30150</v>
      </c>
      <c r="D37" s="27">
        <f>GSVA_cur!D37</f>
        <v>30480</v>
      </c>
      <c r="E37" s="27">
        <f>GSVA_cur!E37</f>
        <v>30800</v>
      </c>
      <c r="F37" s="27">
        <f>GSVA_cur!F37</f>
        <v>31130</v>
      </c>
      <c r="G37" s="27">
        <f>GSVA_cur!G37</f>
        <v>31450</v>
      </c>
      <c r="H37" s="27">
        <f>GSVA_cur!H37</f>
        <v>31760</v>
      </c>
      <c r="I37" s="27">
        <f>GSVA_cur!I37</f>
        <v>32080</v>
      </c>
      <c r="J37" s="27">
        <f>GSVA_cur!J37</f>
        <v>32400</v>
      </c>
      <c r="K37" s="27">
        <f>GSVA_cur!K37</f>
        <v>32720</v>
      </c>
      <c r="L37" s="27">
        <f>GSVA_cur!L37</f>
        <v>33030</v>
      </c>
      <c r="M37" s="27">
        <f>GSVA_cur!M37</f>
        <v>33330</v>
      </c>
      <c r="N37" s="27">
        <f>GSVA_cur!N37</f>
        <v>33640</v>
      </c>
      <c r="O37" s="27">
        <f>GSVA_cur!O37</f>
        <v>33940</v>
      </c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</row>
    <row r="38" spans="1:185" s="24" customFormat="1" ht="15.75" x14ac:dyDescent="0.25">
      <c r="A38" s="31" t="s">
        <v>47</v>
      </c>
      <c r="B38" s="32" t="s">
        <v>64</v>
      </c>
      <c r="C38" s="27">
        <f>C36/C37*1000</f>
        <v>59794.455651724442</v>
      </c>
      <c r="D38" s="27">
        <f t="shared" ref="D38:M38" si="27">D36/D37*1000</f>
        <v>64476.81668980432</v>
      </c>
      <c r="E38" s="27">
        <f t="shared" si="27"/>
        <v>66280.956532329932</v>
      </c>
      <c r="F38" s="27">
        <f t="shared" si="27"/>
        <v>66485.478740273873</v>
      </c>
      <c r="G38" s="27">
        <f t="shared" si="27"/>
        <v>71593.505369860111</v>
      </c>
      <c r="H38" s="27">
        <f t="shared" si="27"/>
        <v>77584.867297865028</v>
      </c>
      <c r="I38" s="27">
        <f t="shared" si="27"/>
        <v>82456.899919928663</v>
      </c>
      <c r="J38" s="27">
        <f t="shared" si="27"/>
        <v>88953.842915979607</v>
      </c>
      <c r="K38" s="27">
        <f t="shared" si="27"/>
        <v>95422.272742204223</v>
      </c>
      <c r="L38" s="27">
        <f t="shared" si="27"/>
        <v>90751.30097454389</v>
      </c>
      <c r="M38" s="27">
        <f t="shared" si="27"/>
        <v>107971.06571238648</v>
      </c>
      <c r="N38" s="27">
        <f t="shared" ref="N38" si="28">N36/N37*1000</f>
        <v>123896.0196343657</v>
      </c>
      <c r="O38" s="27">
        <f t="shared" ref="O38" si="29">O36/O37*1000</f>
        <v>136948.14883169136</v>
      </c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U38" s="27"/>
      <c r="BV38" s="27"/>
      <c r="BW38" s="27"/>
      <c r="BX38" s="27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</row>
    <row r="39" spans="1:18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0" max="1048575" man="1"/>
    <brk id="32" max="1048575" man="1"/>
    <brk id="48" max="1048575" man="1"/>
    <brk id="112" max="95" man="1"/>
    <brk id="148" max="1048575" man="1"/>
    <brk id="172" max="1048575" man="1"/>
    <brk id="180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Y39"/>
  <sheetViews>
    <sheetView tabSelected="1" zoomScale="80" zoomScaleNormal="80" zoomScaleSheetLayoutView="100" workbookViewId="0">
      <pane xSplit="2" ySplit="5" topLeftCell="C22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G31" sqref="G31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0.85546875" style="2" customWidth="1"/>
    <col min="7" max="15" width="11.85546875" style="1" customWidth="1"/>
    <col min="16" max="16" width="11.42578125" style="2" customWidth="1"/>
    <col min="17" max="44" width="9.140625" style="2" customWidth="1"/>
    <col min="45" max="45" width="12.42578125" style="2" customWidth="1"/>
    <col min="46" max="67" width="9.140625" style="2" customWidth="1"/>
    <col min="68" max="68" width="12.140625" style="2" customWidth="1"/>
    <col min="69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50" width="9.140625" style="2" customWidth="1"/>
    <col min="151" max="151" width="9.140625" style="2" hidden="1" customWidth="1"/>
    <col min="152" max="159" width="9.140625" style="2" customWidth="1"/>
    <col min="160" max="160" width="9.140625" style="2" hidden="1" customWidth="1"/>
    <col min="161" max="165" width="9.140625" style="2" customWidth="1"/>
    <col min="166" max="166" width="9.140625" style="2" hidden="1" customWidth="1"/>
    <col min="167" max="176" width="9.140625" style="2" customWidth="1"/>
    <col min="177" max="180" width="8.85546875" style="2"/>
    <col min="181" max="181" width="12.7109375" style="2" bestFit="1" customWidth="1"/>
    <col min="182" max="16384" width="8.85546875" style="2"/>
  </cols>
  <sheetData>
    <row r="1" spans="1:181" ht="18.75" x14ac:dyDescent="0.3">
      <c r="A1" s="2" t="s">
        <v>53</v>
      </c>
      <c r="B1" s="6" t="s">
        <v>66</v>
      </c>
    </row>
    <row r="2" spans="1:181" ht="15.75" x14ac:dyDescent="0.25">
      <c r="A2" s="7" t="s">
        <v>52</v>
      </c>
      <c r="I2" s="1" t="str">
        <f>[1]GSVA_cur!$I$3</f>
        <v>As on 01.08.2024</v>
      </c>
    </row>
    <row r="3" spans="1:181" ht="15.75" x14ac:dyDescent="0.25">
      <c r="A3" s="7"/>
    </row>
    <row r="4" spans="1:181" ht="15.75" x14ac:dyDescent="0.25">
      <c r="A4" s="7"/>
      <c r="E4" s="8"/>
      <c r="F4" s="8" t="s">
        <v>57</v>
      </c>
    </row>
    <row r="5" spans="1:181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1" s="23" customFormat="1" ht="15.75" x14ac:dyDescent="0.25">
      <c r="A6" s="20" t="s">
        <v>26</v>
      </c>
      <c r="B6" s="21" t="s">
        <v>2</v>
      </c>
      <c r="C6" s="22">
        <f>SUM(C7:C10)</f>
        <v>263797.4394423748</v>
      </c>
      <c r="D6" s="22">
        <f t="shared" ref="D6:O6" si="0">SUM(D7:D10)</f>
        <v>293046.35661660315</v>
      </c>
      <c r="E6" s="22">
        <f t="shared" si="0"/>
        <v>303988</v>
      </c>
      <c r="F6" s="22">
        <f t="shared" si="0"/>
        <v>352627</v>
      </c>
      <c r="G6" s="22">
        <f t="shared" si="0"/>
        <v>333560.83371054748</v>
      </c>
      <c r="H6" s="22">
        <f t="shared" si="0"/>
        <v>346486</v>
      </c>
      <c r="I6" s="22">
        <f t="shared" si="0"/>
        <v>350799</v>
      </c>
      <c r="J6" s="22">
        <f t="shared" si="0"/>
        <v>346396</v>
      </c>
      <c r="K6" s="22">
        <f t="shared" si="0"/>
        <v>343141</v>
      </c>
      <c r="L6" s="22">
        <f t="shared" si="0"/>
        <v>392950.04181515973</v>
      </c>
      <c r="M6" s="22">
        <f t="shared" si="0"/>
        <v>357064.58938480885</v>
      </c>
      <c r="N6" s="22">
        <f t="shared" si="0"/>
        <v>360544.12544349139</v>
      </c>
      <c r="O6" s="22">
        <f t="shared" si="0"/>
        <v>382493.29385536839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Y6" s="24"/>
    </row>
    <row r="7" spans="1:181" ht="15.75" x14ac:dyDescent="0.25">
      <c r="A7" s="13">
        <v>1.1000000000000001</v>
      </c>
      <c r="B7" s="14" t="s">
        <v>59</v>
      </c>
      <c r="C7" s="4">
        <v>145770.15717972827</v>
      </c>
      <c r="D7" s="4">
        <v>175359.89075310194</v>
      </c>
      <c r="E7" s="4">
        <v>177756</v>
      </c>
      <c r="F7" s="4">
        <v>185992</v>
      </c>
      <c r="G7" s="4">
        <v>189972.39064150781</v>
      </c>
      <c r="H7" s="4">
        <v>189646</v>
      </c>
      <c r="I7" s="4">
        <v>191585</v>
      </c>
      <c r="J7" s="4">
        <v>184203</v>
      </c>
      <c r="K7" s="4">
        <v>176566</v>
      </c>
      <c r="L7" s="4">
        <v>177376.75541481623</v>
      </c>
      <c r="M7" s="4">
        <v>189244.91883592625</v>
      </c>
      <c r="N7" s="4">
        <v>186852.85562796076</v>
      </c>
      <c r="O7" s="4">
        <v>190212.62753240037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1"/>
      <c r="FW7" s="1"/>
      <c r="FX7" s="1"/>
    </row>
    <row r="8" spans="1:181" ht="15.75" x14ac:dyDescent="0.25">
      <c r="A8" s="13">
        <v>1.2</v>
      </c>
      <c r="B8" s="19" t="s">
        <v>60</v>
      </c>
      <c r="C8" s="4">
        <v>58947.165535754502</v>
      </c>
      <c r="D8" s="4">
        <v>59255.41619203845</v>
      </c>
      <c r="E8" s="4">
        <v>66345</v>
      </c>
      <c r="F8" s="4">
        <v>66794</v>
      </c>
      <c r="G8" s="4">
        <v>68214.297567128844</v>
      </c>
      <c r="H8" s="4">
        <v>70273</v>
      </c>
      <c r="I8" s="4">
        <v>72446</v>
      </c>
      <c r="J8" s="4">
        <v>74996</v>
      </c>
      <c r="K8" s="4">
        <v>72925</v>
      </c>
      <c r="L8" s="4">
        <v>68129.242835620185</v>
      </c>
      <c r="M8" s="4">
        <v>24690.628650926799</v>
      </c>
      <c r="N8" s="4">
        <v>33591.78745233782</v>
      </c>
      <c r="O8" s="4">
        <v>34522.243308653655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1"/>
      <c r="FW8" s="1"/>
      <c r="FX8" s="1"/>
    </row>
    <row r="9" spans="1:181" ht="15.75" x14ac:dyDescent="0.25">
      <c r="A9" s="13">
        <v>1.3</v>
      </c>
      <c r="B9" s="14" t="s">
        <v>61</v>
      </c>
      <c r="C9" s="4">
        <v>55478.351648320611</v>
      </c>
      <c r="D9" s="4">
        <v>54078.108129587752</v>
      </c>
      <c r="E9" s="4">
        <v>55209</v>
      </c>
      <c r="F9" s="4">
        <v>94899</v>
      </c>
      <c r="G9" s="4">
        <v>64976.543791958728</v>
      </c>
      <c r="H9" s="4">
        <v>74743</v>
      </c>
      <c r="I9" s="4">
        <v>76553</v>
      </c>
      <c r="J9" s="4">
        <v>76105</v>
      </c>
      <c r="K9" s="4">
        <v>81958</v>
      </c>
      <c r="L9" s="4">
        <v>134601.62989176466</v>
      </c>
      <c r="M9" s="4">
        <v>128572.22537317916</v>
      </c>
      <c r="N9" s="4">
        <v>123787.41777053251</v>
      </c>
      <c r="O9" s="4">
        <v>139795.22321728972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1"/>
      <c r="FW9" s="1"/>
      <c r="FX9" s="1"/>
    </row>
    <row r="10" spans="1:181" ht="15.75" x14ac:dyDescent="0.25">
      <c r="A10" s="13">
        <v>1.4</v>
      </c>
      <c r="B10" s="14" t="s">
        <v>62</v>
      </c>
      <c r="C10" s="4">
        <v>3601.7650785714286</v>
      </c>
      <c r="D10" s="4">
        <v>4352.9415418749995</v>
      </c>
      <c r="E10" s="4">
        <v>4678</v>
      </c>
      <c r="F10" s="4">
        <v>4942</v>
      </c>
      <c r="G10" s="4">
        <v>10397.601709952136</v>
      </c>
      <c r="H10" s="4">
        <v>11824</v>
      </c>
      <c r="I10" s="4">
        <v>10215</v>
      </c>
      <c r="J10" s="4">
        <v>11092</v>
      </c>
      <c r="K10" s="4">
        <v>11692</v>
      </c>
      <c r="L10" s="4">
        <v>12842.413672958621</v>
      </c>
      <c r="M10" s="4">
        <v>14556.816524776623</v>
      </c>
      <c r="N10" s="4">
        <v>16312.064592660292</v>
      </c>
      <c r="O10" s="4">
        <v>17963.199797024645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1"/>
      <c r="FW10" s="1"/>
      <c r="FX10" s="1"/>
    </row>
    <row r="11" spans="1:181" ht="15.75" x14ac:dyDescent="0.25">
      <c r="A11" s="15" t="s">
        <v>31</v>
      </c>
      <c r="B11" s="14" t="s">
        <v>3</v>
      </c>
      <c r="C11" s="4">
        <v>122605</v>
      </c>
      <c r="D11" s="4">
        <v>100061</v>
      </c>
      <c r="E11" s="4">
        <v>140983.06019528094</v>
      </c>
      <c r="F11" s="4">
        <v>57466</v>
      </c>
      <c r="G11" s="4">
        <v>104361.54843509186</v>
      </c>
      <c r="H11" s="4">
        <v>69132</v>
      </c>
      <c r="I11" s="4">
        <v>61687</v>
      </c>
      <c r="J11" s="4">
        <v>28480</v>
      </c>
      <c r="K11" s="4">
        <v>24835</v>
      </c>
      <c r="L11" s="4">
        <v>25340.791946329609</v>
      </c>
      <c r="M11" s="4">
        <v>31094.654621533591</v>
      </c>
      <c r="N11" s="4">
        <v>36345.787554599789</v>
      </c>
      <c r="O11" s="4">
        <v>38630.70272990338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1"/>
      <c r="FW11" s="1"/>
      <c r="FX11" s="1"/>
    </row>
    <row r="12" spans="1:181" s="24" customFormat="1" ht="15.75" x14ac:dyDescent="0.25">
      <c r="A12" s="25"/>
      <c r="B12" s="26" t="s">
        <v>28</v>
      </c>
      <c r="C12" s="27">
        <f>C6+C11</f>
        <v>386402.4394423748</v>
      </c>
      <c r="D12" s="27">
        <f t="shared" ref="D12:O12" si="1">D6+D11</f>
        <v>393107.35661660315</v>
      </c>
      <c r="E12" s="27">
        <f t="shared" si="1"/>
        <v>444971.06019528094</v>
      </c>
      <c r="F12" s="27">
        <f t="shared" si="1"/>
        <v>410093</v>
      </c>
      <c r="G12" s="27">
        <f t="shared" si="1"/>
        <v>437922.38214563933</v>
      </c>
      <c r="H12" s="27">
        <f t="shared" si="1"/>
        <v>415618</v>
      </c>
      <c r="I12" s="27">
        <f t="shared" si="1"/>
        <v>412486</v>
      </c>
      <c r="J12" s="27">
        <f t="shared" si="1"/>
        <v>374876</v>
      </c>
      <c r="K12" s="27">
        <f t="shared" si="1"/>
        <v>367976</v>
      </c>
      <c r="L12" s="27">
        <f t="shared" si="1"/>
        <v>418290.83376148931</v>
      </c>
      <c r="M12" s="27">
        <f t="shared" si="1"/>
        <v>388159.24400634243</v>
      </c>
      <c r="N12" s="27">
        <f t="shared" si="1"/>
        <v>396889.9129980912</v>
      </c>
      <c r="O12" s="27">
        <f t="shared" si="1"/>
        <v>421123.99658527179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3"/>
      <c r="FW12" s="23"/>
      <c r="FX12" s="23"/>
    </row>
    <row r="13" spans="1:181" s="1" customFormat="1" ht="15.75" x14ac:dyDescent="0.25">
      <c r="A13" s="11" t="s">
        <v>32</v>
      </c>
      <c r="B13" s="12" t="s">
        <v>4</v>
      </c>
      <c r="C13" s="3">
        <v>426022.96308200946</v>
      </c>
      <c r="D13" s="3">
        <v>422227.98538283492</v>
      </c>
      <c r="E13" s="3">
        <v>338180.81312985078</v>
      </c>
      <c r="F13" s="3">
        <v>273050.45580077462</v>
      </c>
      <c r="G13" s="3">
        <v>109372.26591804146</v>
      </c>
      <c r="H13" s="3">
        <v>140501.36141549182</v>
      </c>
      <c r="I13" s="3">
        <v>182568.05498379047</v>
      </c>
      <c r="J13" s="3">
        <v>192467.2612784981</v>
      </c>
      <c r="K13" s="3">
        <v>228229.46317468403</v>
      </c>
      <c r="L13" s="3">
        <v>184635.53791054667</v>
      </c>
      <c r="M13" s="3">
        <v>231765.51714154665</v>
      </c>
      <c r="N13" s="3">
        <v>227160.62072844291</v>
      </c>
      <c r="O13" s="3">
        <v>236770.22769393426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Y13" s="2"/>
    </row>
    <row r="14" spans="1:181" ht="30" x14ac:dyDescent="0.25">
      <c r="A14" s="15" t="s">
        <v>33</v>
      </c>
      <c r="B14" s="14" t="s">
        <v>5</v>
      </c>
      <c r="C14" s="4">
        <v>37234</v>
      </c>
      <c r="D14" s="4">
        <v>31555</v>
      </c>
      <c r="E14" s="4">
        <v>36781</v>
      </c>
      <c r="F14" s="4">
        <v>36426</v>
      </c>
      <c r="G14" s="4">
        <v>26145.085365830768</v>
      </c>
      <c r="H14" s="4">
        <v>19268</v>
      </c>
      <c r="I14" s="4">
        <v>19523.183973543266</v>
      </c>
      <c r="J14" s="4">
        <v>28339</v>
      </c>
      <c r="K14" s="4">
        <v>20734</v>
      </c>
      <c r="L14" s="4">
        <v>18397.436197801682</v>
      </c>
      <c r="M14" s="4">
        <v>27587.437488622978</v>
      </c>
      <c r="N14" s="4">
        <v>39539.800798746524</v>
      </c>
      <c r="O14" s="4">
        <v>46238.698138054002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3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3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1"/>
      <c r="FW14" s="1"/>
      <c r="FX14" s="1"/>
    </row>
    <row r="15" spans="1:181" ht="15.75" x14ac:dyDescent="0.25">
      <c r="A15" s="15" t="s">
        <v>34</v>
      </c>
      <c r="B15" s="14" t="s">
        <v>6</v>
      </c>
      <c r="C15" s="4">
        <v>108427.36356436624</v>
      </c>
      <c r="D15" s="4">
        <v>91971.271998373995</v>
      </c>
      <c r="E15" s="4">
        <v>93689</v>
      </c>
      <c r="F15" s="4">
        <v>97715</v>
      </c>
      <c r="G15" s="4">
        <v>116244.10800568451</v>
      </c>
      <c r="H15" s="4">
        <v>103489</v>
      </c>
      <c r="I15" s="18">
        <v>113287</v>
      </c>
      <c r="J15" s="18">
        <v>110729</v>
      </c>
      <c r="K15" s="18">
        <v>100009</v>
      </c>
      <c r="L15" s="18">
        <v>90522.480563644349</v>
      </c>
      <c r="M15" s="18">
        <v>108010.52357464339</v>
      </c>
      <c r="N15" s="18">
        <v>118906.4951659996</v>
      </c>
      <c r="O15" s="18">
        <v>127642.8206154017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3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3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1"/>
      <c r="FW15" s="1"/>
      <c r="FX15" s="1"/>
    </row>
    <row r="16" spans="1:181" s="24" customFormat="1" ht="15.75" x14ac:dyDescent="0.25">
      <c r="A16" s="25"/>
      <c r="B16" s="26" t="s">
        <v>29</v>
      </c>
      <c r="C16" s="27">
        <f>+C13+C14+C15</f>
        <v>571684.3266463757</v>
      </c>
      <c r="D16" s="27">
        <f t="shared" ref="D16:O16" si="2">+D13+D14+D15</f>
        <v>545754.25738120894</v>
      </c>
      <c r="E16" s="27">
        <f t="shared" si="2"/>
        <v>468650.81312985078</v>
      </c>
      <c r="F16" s="27">
        <f t="shared" si="2"/>
        <v>407191.45580077462</v>
      </c>
      <c r="G16" s="27">
        <f t="shared" si="2"/>
        <v>251761.45928955675</v>
      </c>
      <c r="H16" s="27">
        <f t="shared" si="2"/>
        <v>263258.36141549179</v>
      </c>
      <c r="I16" s="27">
        <f t="shared" si="2"/>
        <v>315378.23895733373</v>
      </c>
      <c r="J16" s="27">
        <f t="shared" si="2"/>
        <v>331535.2612784981</v>
      </c>
      <c r="K16" s="27">
        <f t="shared" si="2"/>
        <v>348972.46317468403</v>
      </c>
      <c r="L16" s="27">
        <f t="shared" si="2"/>
        <v>293555.45467199269</v>
      </c>
      <c r="M16" s="27">
        <f t="shared" si="2"/>
        <v>367363.47820481297</v>
      </c>
      <c r="N16" s="27">
        <f t="shared" si="2"/>
        <v>385606.91669318906</v>
      </c>
      <c r="O16" s="27">
        <f t="shared" si="2"/>
        <v>410651.74644738995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2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2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2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3"/>
      <c r="FW16" s="23"/>
      <c r="FX16" s="23"/>
    </row>
    <row r="17" spans="1:181" s="23" customFormat="1" ht="15.75" x14ac:dyDescent="0.25">
      <c r="A17" s="20" t="s">
        <v>35</v>
      </c>
      <c r="B17" s="21" t="s">
        <v>7</v>
      </c>
      <c r="C17" s="22">
        <f>C18+C19</f>
        <v>252216.64662557637</v>
      </c>
      <c r="D17" s="22">
        <f t="shared" ref="D17:M17" si="3">D18+D19</f>
        <v>292208.5992739416</v>
      </c>
      <c r="E17" s="22">
        <f t="shared" si="3"/>
        <v>320979.50910511828</v>
      </c>
      <c r="F17" s="22">
        <f t="shared" si="3"/>
        <v>328065.20133436134</v>
      </c>
      <c r="G17" s="22">
        <f t="shared" si="3"/>
        <v>385448.79486599</v>
      </c>
      <c r="H17" s="22">
        <f t="shared" si="3"/>
        <v>436280.09966690303</v>
      </c>
      <c r="I17" s="22">
        <f t="shared" si="3"/>
        <v>488051.23787697143</v>
      </c>
      <c r="J17" s="22">
        <f t="shared" si="3"/>
        <v>559964.36234419956</v>
      </c>
      <c r="K17" s="22">
        <f t="shared" si="3"/>
        <v>615182.75943055796</v>
      </c>
      <c r="L17" s="22">
        <f t="shared" si="3"/>
        <v>510817.63196214824</v>
      </c>
      <c r="M17" s="22">
        <f t="shared" si="3"/>
        <v>524620.62920485577</v>
      </c>
      <c r="N17" s="22">
        <f t="shared" ref="N17" si="4">N18+N19</f>
        <v>593235.60178854852</v>
      </c>
      <c r="O17" s="22">
        <f t="shared" ref="O17" si="5">O18+O19</f>
        <v>645505.79539042676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Y17" s="24"/>
    </row>
    <row r="18" spans="1:181" ht="15.75" x14ac:dyDescent="0.25">
      <c r="A18" s="13">
        <v>6.1</v>
      </c>
      <c r="B18" s="14" t="s">
        <v>8</v>
      </c>
      <c r="C18" s="4">
        <v>233629.09375157632</v>
      </c>
      <c r="D18" s="4">
        <v>273272.72976151278</v>
      </c>
      <c r="E18" s="4">
        <v>301773.79054346518</v>
      </c>
      <c r="F18" s="4">
        <v>308343.96311338618</v>
      </c>
      <c r="G18" s="4">
        <v>363088.1877437692</v>
      </c>
      <c r="H18" s="4">
        <v>412757.96781086031</v>
      </c>
      <c r="I18" s="18">
        <v>462375.27103518753</v>
      </c>
      <c r="J18" s="18">
        <v>531426.39556436322</v>
      </c>
      <c r="K18" s="18">
        <v>584729.94460991037</v>
      </c>
      <c r="L18" s="18">
        <v>499030.80768542632</v>
      </c>
      <c r="M18" s="18">
        <v>507710.11123505241</v>
      </c>
      <c r="N18" s="18">
        <v>564076.27687404677</v>
      </c>
      <c r="O18" s="18">
        <v>611038.70129789994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1"/>
      <c r="FW18" s="1"/>
      <c r="FX18" s="1"/>
    </row>
    <row r="19" spans="1:181" ht="15.75" x14ac:dyDescent="0.25">
      <c r="A19" s="13">
        <v>6.2</v>
      </c>
      <c r="B19" s="14" t="s">
        <v>9</v>
      </c>
      <c r="C19" s="4">
        <v>18587.552874000059</v>
      </c>
      <c r="D19" s="4">
        <v>18935.869512428817</v>
      </c>
      <c r="E19" s="4">
        <v>19205.71856165311</v>
      </c>
      <c r="F19" s="4">
        <v>19721.238220975123</v>
      </c>
      <c r="G19" s="4">
        <v>22360.607122220797</v>
      </c>
      <c r="H19" s="4">
        <v>23522.131856042746</v>
      </c>
      <c r="I19" s="18">
        <v>25675.966841783909</v>
      </c>
      <c r="J19" s="18">
        <v>28537.966779836315</v>
      </c>
      <c r="K19" s="18">
        <v>30452.814820647636</v>
      </c>
      <c r="L19" s="18">
        <v>11786.824276721916</v>
      </c>
      <c r="M19" s="18">
        <v>16910.517969803332</v>
      </c>
      <c r="N19" s="18">
        <v>29159.324914501707</v>
      </c>
      <c r="O19" s="18">
        <v>34467.094092526844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1"/>
      <c r="FW19" s="1"/>
      <c r="FX19" s="1"/>
    </row>
    <row r="20" spans="1:181" s="23" customFormat="1" ht="30" x14ac:dyDescent="0.25">
      <c r="A20" s="28" t="s">
        <v>36</v>
      </c>
      <c r="B20" s="29" t="s">
        <v>10</v>
      </c>
      <c r="C20" s="22">
        <f>SUM(C21:C27)</f>
        <v>70843.657820414403</v>
      </c>
      <c r="D20" s="22">
        <f t="shared" ref="D20:M20" si="6">SUM(D21:D27)</f>
        <v>79029.773509120016</v>
      </c>
      <c r="E20" s="22">
        <f t="shared" si="6"/>
        <v>77804.105600187264</v>
      </c>
      <c r="F20" s="22">
        <f t="shared" si="6"/>
        <v>83097.005974786996</v>
      </c>
      <c r="G20" s="22">
        <f t="shared" si="6"/>
        <v>90666.851185929307</v>
      </c>
      <c r="H20" s="22">
        <f t="shared" si="6"/>
        <v>88560.08569475112</v>
      </c>
      <c r="I20" s="22">
        <f t="shared" si="6"/>
        <v>82148.261147990881</v>
      </c>
      <c r="J20" s="22">
        <f t="shared" si="6"/>
        <v>76482.2078059341</v>
      </c>
      <c r="K20" s="22">
        <f t="shared" si="6"/>
        <v>75375.600847595037</v>
      </c>
      <c r="L20" s="22">
        <f t="shared" si="6"/>
        <v>46802.502990001623</v>
      </c>
      <c r="M20" s="22">
        <f t="shared" si="6"/>
        <v>104194.64570159196</v>
      </c>
      <c r="N20" s="22">
        <f t="shared" ref="N20" si="7">SUM(N21:N27)</f>
        <v>115487.16354335105</v>
      </c>
      <c r="O20" s="22">
        <f t="shared" ref="O20" si="8">SUM(O21:O27)</f>
        <v>128743.11750646337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Y20" s="24"/>
    </row>
    <row r="21" spans="1:181" ht="15.75" x14ac:dyDescent="0.25">
      <c r="A21" s="13">
        <v>7.1</v>
      </c>
      <c r="B21" s="14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1"/>
      <c r="FW21" s="1"/>
      <c r="FX21" s="1"/>
    </row>
    <row r="22" spans="1:181" ht="15.75" x14ac:dyDescent="0.25">
      <c r="A22" s="13">
        <v>7.2</v>
      </c>
      <c r="B22" s="14" t="s">
        <v>12</v>
      </c>
      <c r="C22" s="4">
        <v>50168.440125131354</v>
      </c>
      <c r="D22" s="4">
        <v>55153.260352083322</v>
      </c>
      <c r="E22" s="4">
        <v>53028.212284805166</v>
      </c>
      <c r="F22" s="4">
        <v>53494.146625372785</v>
      </c>
      <c r="G22" s="4">
        <v>56527.105537432129</v>
      </c>
      <c r="H22" s="4">
        <v>55353.423850141888</v>
      </c>
      <c r="I22" s="18">
        <v>51311.196116618332</v>
      </c>
      <c r="J22" s="18">
        <v>48391.810240099323</v>
      </c>
      <c r="K22" s="18">
        <v>44665.627080180406</v>
      </c>
      <c r="L22" s="18">
        <v>18228.531434073433</v>
      </c>
      <c r="M22" s="18">
        <v>74264.084987361042</v>
      </c>
      <c r="N22" s="18">
        <v>81372.842676175555</v>
      </c>
      <c r="O22" s="18">
        <v>92663.007722539696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1"/>
      <c r="FW22" s="1"/>
      <c r="FX22" s="1"/>
    </row>
    <row r="23" spans="1:181" ht="15.75" x14ac:dyDescent="0.25">
      <c r="A23" s="13">
        <v>7.3</v>
      </c>
      <c r="B23" s="14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1"/>
      <c r="FW23" s="1"/>
      <c r="FX23" s="1"/>
    </row>
    <row r="24" spans="1:181" ht="15.75" x14ac:dyDescent="0.25">
      <c r="A24" s="13">
        <v>7.4</v>
      </c>
      <c r="B24" s="14" t="s">
        <v>14</v>
      </c>
      <c r="C24" s="4">
        <v>232.19807187514004</v>
      </c>
      <c r="D24" s="4">
        <v>402.36496323827623</v>
      </c>
      <c r="E24" s="4">
        <v>205.62458087653511</v>
      </c>
      <c r="F24" s="4">
        <v>456.09986723418285</v>
      </c>
      <c r="G24" s="4">
        <v>-138.10370671472825</v>
      </c>
      <c r="H24" s="4">
        <v>76.00069758161122</v>
      </c>
      <c r="I24" s="18">
        <v>62.460228172955709</v>
      </c>
      <c r="J24" s="18">
        <v>22.973742895872977</v>
      </c>
      <c r="K24" s="18">
        <v>79.96261879854481</v>
      </c>
      <c r="L24" s="18">
        <v>-2.4145549700177682</v>
      </c>
      <c r="M24" s="18">
        <v>-37.304681891523927</v>
      </c>
      <c r="N24" s="18">
        <v>45.547071658548987</v>
      </c>
      <c r="O24" s="18">
        <v>54.046507655273956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1"/>
      <c r="FW24" s="1"/>
      <c r="FX24" s="1"/>
    </row>
    <row r="25" spans="1:181" ht="15.75" x14ac:dyDescent="0.25">
      <c r="A25" s="13">
        <v>7.5</v>
      </c>
      <c r="B25" s="14" t="s">
        <v>15</v>
      </c>
      <c r="C25" s="4"/>
      <c r="D25" s="4"/>
      <c r="E25" s="4"/>
      <c r="F25" s="4"/>
      <c r="G25" s="4"/>
      <c r="H25" s="4">
        <v>1004.0436509090398</v>
      </c>
      <c r="I25" s="18">
        <v>1041.3973790110872</v>
      </c>
      <c r="J25" s="18">
        <v>1218.5462328716999</v>
      </c>
      <c r="K25" s="18">
        <v>1140.4241731864561</v>
      </c>
      <c r="L25" s="18">
        <v>315.22721316556152</v>
      </c>
      <c r="M25" s="18">
        <v>518.52015341325068</v>
      </c>
      <c r="N25" s="18">
        <v>807.09246752403681</v>
      </c>
      <c r="O25" s="18">
        <v>890.63344463226531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1"/>
      <c r="FW25" s="1"/>
      <c r="FX25" s="1"/>
    </row>
    <row r="26" spans="1:181" ht="15.75" x14ac:dyDescent="0.25">
      <c r="A26" s="13">
        <v>7.6</v>
      </c>
      <c r="B26" s="14" t="s">
        <v>16</v>
      </c>
      <c r="C26" s="4">
        <v>246.69563004000031</v>
      </c>
      <c r="D26" s="4">
        <v>256.11600839815452</v>
      </c>
      <c r="E26" s="4">
        <v>268.75448850139128</v>
      </c>
      <c r="F26" s="4">
        <v>308.1919099948355</v>
      </c>
      <c r="G26" s="4">
        <v>356.73821260805579</v>
      </c>
      <c r="H26" s="4">
        <v>376.14449767557403</v>
      </c>
      <c r="I26" s="18">
        <v>394.84368449137014</v>
      </c>
      <c r="J26" s="18">
        <v>1481.2089436369247</v>
      </c>
      <c r="K26" s="18">
        <v>1498.3974376797628</v>
      </c>
      <c r="L26" s="18">
        <v>1503.7794435568414</v>
      </c>
      <c r="M26" s="18">
        <v>1453.4160639013362</v>
      </c>
      <c r="N26" s="18">
        <v>1504.5299669082071</v>
      </c>
      <c r="O26" s="18">
        <v>1543.7451778276468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1"/>
      <c r="FW26" s="1"/>
      <c r="FX26" s="1"/>
    </row>
    <row r="27" spans="1:181" ht="30" x14ac:dyDescent="0.25">
      <c r="A27" s="13">
        <v>7.7</v>
      </c>
      <c r="B27" s="14" t="s">
        <v>17</v>
      </c>
      <c r="C27" s="4">
        <v>20196.323993367922</v>
      </c>
      <c r="D27" s="4">
        <v>23218.032185400276</v>
      </c>
      <c r="E27" s="4">
        <v>24301.514246004168</v>
      </c>
      <c r="F27" s="4">
        <v>28838.567572185202</v>
      </c>
      <c r="G27" s="4">
        <v>33921.111142603848</v>
      </c>
      <c r="H27" s="4">
        <v>31750.472998443001</v>
      </c>
      <c r="I27" s="18">
        <v>29338.363739697132</v>
      </c>
      <c r="J27" s="18">
        <v>25367.668646430284</v>
      </c>
      <c r="K27" s="18">
        <v>27991.189537749873</v>
      </c>
      <c r="L27" s="18">
        <v>26757.379454175803</v>
      </c>
      <c r="M27" s="18">
        <v>27995.929178807841</v>
      </c>
      <c r="N27" s="18">
        <v>31757.151361084703</v>
      </c>
      <c r="O27" s="18">
        <v>33591.684653808486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1"/>
      <c r="FW27" s="1"/>
      <c r="FX27" s="1"/>
    </row>
    <row r="28" spans="1:181" ht="15.75" x14ac:dyDescent="0.25">
      <c r="A28" s="15" t="s">
        <v>37</v>
      </c>
      <c r="B28" s="14" t="s">
        <v>18</v>
      </c>
      <c r="C28" s="4">
        <v>54943</v>
      </c>
      <c r="D28" s="4">
        <v>54468</v>
      </c>
      <c r="E28" s="4">
        <v>54513</v>
      </c>
      <c r="F28" s="4">
        <v>60228.747727011796</v>
      </c>
      <c r="G28" s="4">
        <v>63756.776264779568</v>
      </c>
      <c r="H28" s="4">
        <v>65029</v>
      </c>
      <c r="I28" s="18">
        <v>68848.764861194475</v>
      </c>
      <c r="J28" s="18">
        <v>59022.868665562259</v>
      </c>
      <c r="K28" s="18">
        <v>66648.37407945747</v>
      </c>
      <c r="L28" s="18">
        <v>68367.354623382984</v>
      </c>
      <c r="M28" s="18">
        <v>66718</v>
      </c>
      <c r="N28" s="18">
        <v>67778</v>
      </c>
      <c r="O28" s="18">
        <v>70162.629769007181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1"/>
      <c r="FW28" s="1"/>
      <c r="FX28" s="1"/>
    </row>
    <row r="29" spans="1:181" ht="30" x14ac:dyDescent="0.25">
      <c r="A29" s="15" t="s">
        <v>38</v>
      </c>
      <c r="B29" s="14" t="s">
        <v>19</v>
      </c>
      <c r="C29" s="4">
        <v>94497.754375677498</v>
      </c>
      <c r="D29" s="4">
        <v>94994.857527898916</v>
      </c>
      <c r="E29" s="4">
        <v>96137</v>
      </c>
      <c r="F29" s="4">
        <v>99190</v>
      </c>
      <c r="G29" s="4">
        <v>105808.49125986247</v>
      </c>
      <c r="H29" s="4">
        <v>95995</v>
      </c>
      <c r="I29" s="18">
        <v>96383.656056084117</v>
      </c>
      <c r="J29" s="18">
        <v>97160</v>
      </c>
      <c r="K29" s="18">
        <v>98147</v>
      </c>
      <c r="L29" s="18">
        <v>86905.716262074086</v>
      </c>
      <c r="M29" s="18">
        <v>86024.664757674167</v>
      </c>
      <c r="N29" s="18">
        <v>89033.646489593651</v>
      </c>
      <c r="O29" s="18">
        <v>90612.253268469271</v>
      </c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1"/>
      <c r="FW29" s="1"/>
      <c r="FX29" s="1"/>
    </row>
    <row r="30" spans="1:181" ht="15.75" x14ac:dyDescent="0.25">
      <c r="A30" s="15" t="s">
        <v>39</v>
      </c>
      <c r="B30" s="14" t="s">
        <v>54</v>
      </c>
      <c r="C30" s="4">
        <v>137555</v>
      </c>
      <c r="D30" s="4">
        <v>130380</v>
      </c>
      <c r="E30" s="4">
        <v>136201</v>
      </c>
      <c r="F30" s="4">
        <v>151288</v>
      </c>
      <c r="G30" s="4">
        <v>152887</v>
      </c>
      <c r="H30" s="4">
        <v>161943</v>
      </c>
      <c r="I30" s="18">
        <v>170478</v>
      </c>
      <c r="J30" s="18">
        <v>205684.92684586596</v>
      </c>
      <c r="K30" s="18">
        <v>219785</v>
      </c>
      <c r="L30" s="18">
        <v>206550.01529519734</v>
      </c>
      <c r="M30" s="18">
        <v>210886.54571159286</v>
      </c>
      <c r="N30" s="18">
        <v>227303.69449779685</v>
      </c>
      <c r="O30" s="18">
        <v>239986.87083979746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1"/>
      <c r="FW30" s="1"/>
      <c r="FX30" s="1"/>
    </row>
    <row r="31" spans="1:181" ht="15.75" x14ac:dyDescent="0.25">
      <c r="A31" s="15" t="s">
        <v>40</v>
      </c>
      <c r="B31" s="14" t="s">
        <v>20</v>
      </c>
      <c r="C31" s="4">
        <v>135067</v>
      </c>
      <c r="D31" s="4">
        <v>137905.15572867048</v>
      </c>
      <c r="E31" s="4">
        <v>146575</v>
      </c>
      <c r="F31" s="4">
        <v>149546</v>
      </c>
      <c r="G31" s="4">
        <v>156733.23248948416</v>
      </c>
      <c r="H31" s="4">
        <v>181068</v>
      </c>
      <c r="I31" s="18">
        <v>198427</v>
      </c>
      <c r="J31" s="18">
        <v>229324</v>
      </c>
      <c r="K31" s="18">
        <v>235132</v>
      </c>
      <c r="L31" s="18">
        <v>196874.9647919292</v>
      </c>
      <c r="M31" s="18">
        <v>224224.69584442792</v>
      </c>
      <c r="N31" s="18">
        <v>249091.17986827716</v>
      </c>
      <c r="O31" s="18">
        <v>271936.63977357728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1"/>
      <c r="FW31" s="1"/>
      <c r="FX31" s="1"/>
    </row>
    <row r="32" spans="1:181" s="24" customFormat="1" ht="15.75" x14ac:dyDescent="0.25">
      <c r="A32" s="25"/>
      <c r="B32" s="26" t="s">
        <v>30</v>
      </c>
      <c r="C32" s="27">
        <f>C17+C20+C28+C29+C30+C31</f>
        <v>745123.05882166827</v>
      </c>
      <c r="D32" s="27">
        <f t="shared" ref="D32:K32" si="9">D17+D20+D28+D29+D30+D31</f>
        <v>788986.38603963098</v>
      </c>
      <c r="E32" s="27">
        <f t="shared" si="9"/>
        <v>832209.61470530555</v>
      </c>
      <c r="F32" s="27">
        <f t="shared" si="9"/>
        <v>871414.95503616007</v>
      </c>
      <c r="G32" s="27">
        <f t="shared" si="9"/>
        <v>955301.1460660455</v>
      </c>
      <c r="H32" s="27">
        <f t="shared" si="9"/>
        <v>1028875.1853616541</v>
      </c>
      <c r="I32" s="27">
        <f t="shared" si="9"/>
        <v>1104336.9199422407</v>
      </c>
      <c r="J32" s="27">
        <f t="shared" si="9"/>
        <v>1227638.365661562</v>
      </c>
      <c r="K32" s="27">
        <f t="shared" si="9"/>
        <v>1310270.7343576103</v>
      </c>
      <c r="L32" s="27">
        <f t="shared" ref="L32:M32" si="10">L17+L20+L28+L29+L30+L31</f>
        <v>1116318.1859247335</v>
      </c>
      <c r="M32" s="27">
        <f t="shared" si="10"/>
        <v>1216669.1812201426</v>
      </c>
      <c r="N32" s="27">
        <f t="shared" ref="N32" si="11">N17+N20+N28+N29+N30+N31</f>
        <v>1341929.2861875673</v>
      </c>
      <c r="O32" s="27">
        <f t="shared" ref="O32" si="12">O17+O20+O28+O29+O30+O31</f>
        <v>1446947.3065477414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3"/>
      <c r="FW32" s="23"/>
      <c r="FX32" s="23"/>
    </row>
    <row r="33" spans="1:181" s="23" customFormat="1" ht="15.75" x14ac:dyDescent="0.25">
      <c r="A33" s="20" t="s">
        <v>27</v>
      </c>
      <c r="B33" s="30" t="s">
        <v>51</v>
      </c>
      <c r="C33" s="22">
        <f t="shared" ref="C33" si="13">C6+C11+C13+C14+C15+C17+C20+C28+C29+C30+C31</f>
        <v>1703209.8249104186</v>
      </c>
      <c r="D33" s="22">
        <f t="shared" ref="D33:K33" si="14">D6+D11+D13+D14+D15+D17+D20+D28+D29+D30+D31</f>
        <v>1727848.0000374434</v>
      </c>
      <c r="E33" s="22">
        <f t="shared" si="14"/>
        <v>1745831.4880304374</v>
      </c>
      <c r="F33" s="22">
        <f t="shared" si="14"/>
        <v>1688699.4108369348</v>
      </c>
      <c r="G33" s="22">
        <f t="shared" si="14"/>
        <v>1644984.9875012415</v>
      </c>
      <c r="H33" s="22">
        <f t="shared" si="14"/>
        <v>1707751.5467771459</v>
      </c>
      <c r="I33" s="22">
        <f t="shared" si="14"/>
        <v>1832201.1588995745</v>
      </c>
      <c r="J33" s="22">
        <f t="shared" si="14"/>
        <v>1934049.6269400602</v>
      </c>
      <c r="K33" s="22">
        <f t="shared" si="14"/>
        <v>2027219.1975322946</v>
      </c>
      <c r="L33" s="22">
        <f t="shared" ref="L33:M33" si="15">L6+L11+L13+L14+L15+L17+L20+L28+L29+L30+L31</f>
        <v>1828164.4743582155</v>
      </c>
      <c r="M33" s="22">
        <f t="shared" si="15"/>
        <v>1972191.903431298</v>
      </c>
      <c r="N33" s="22">
        <f t="shared" ref="N33" si="16">N6+N11+N13+N14+N15+N17+N20+N28+N29+N30+N31</f>
        <v>2124426.1158788474</v>
      </c>
      <c r="O33" s="22">
        <f t="shared" ref="O33" si="17">O6+O11+O13+O14+O15+O17+O20+O28+O29+O30+O31</f>
        <v>2278723.0495804031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Y33" s="24"/>
    </row>
    <row r="34" spans="1:181" s="24" customFormat="1" ht="15.75" x14ac:dyDescent="0.25">
      <c r="A34" s="31" t="s">
        <v>43</v>
      </c>
      <c r="B34" s="32" t="s">
        <v>25</v>
      </c>
      <c r="C34" s="27">
        <f>GSVA_const!C34</f>
        <v>152456.01298907335</v>
      </c>
      <c r="D34" s="27">
        <f>GSVA_const!D34</f>
        <v>168648.90710677547</v>
      </c>
      <c r="E34" s="27">
        <f>GSVA_const!E34</f>
        <v>150560.97638131116</v>
      </c>
      <c r="F34" s="27">
        <f>GSVA_const!F34</f>
        <v>151096.92695589236</v>
      </c>
      <c r="G34" s="27">
        <f>GSVA_const!G34</f>
        <v>227393.75968902957</v>
      </c>
      <c r="H34" s="27">
        <f>GSVA_const!H34</f>
        <v>251395.12568728111</v>
      </c>
      <c r="I34" s="27">
        <f>GSVA_const!I34</f>
        <v>184306.54966511519</v>
      </c>
      <c r="J34" s="27">
        <f>GSVA_const!J34</f>
        <v>184281.28555531765</v>
      </c>
      <c r="K34" s="27">
        <f>GSVA_const!K34</f>
        <v>193271.93185200851</v>
      </c>
      <c r="L34" s="27">
        <f>GSVA_const!L34</f>
        <v>209710.07148274634</v>
      </c>
      <c r="M34" s="27">
        <f>GSVA_const!M34</f>
        <v>258894.16097018105</v>
      </c>
      <c r="N34" s="27">
        <f>GSVA_const!N34</f>
        <v>280937.89397355961</v>
      </c>
      <c r="O34" s="27">
        <f>GSVA_const!O34</f>
        <v>312171.02814032236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</row>
    <row r="35" spans="1:181" s="24" customFormat="1" ht="15.75" x14ac:dyDescent="0.25">
      <c r="A35" s="31" t="s">
        <v>44</v>
      </c>
      <c r="B35" s="32" t="s">
        <v>24</v>
      </c>
      <c r="C35" s="27">
        <f>GSVA_const!C35</f>
        <v>52863</v>
      </c>
      <c r="D35" s="27">
        <f>GSVA_const!D35</f>
        <v>64208.370076589425</v>
      </c>
      <c r="E35" s="27">
        <f>GSVA_const!E35</f>
        <v>56737.392916657052</v>
      </c>
      <c r="F35" s="27">
        <f>GSVA_const!F35</f>
        <v>50510.94198343475</v>
      </c>
      <c r="G35" s="27">
        <f>GSVA_const!G35</f>
        <v>39355.049891041599</v>
      </c>
      <c r="H35" s="27">
        <f>GSVA_const!H35</f>
        <v>29660.825489271236</v>
      </c>
      <c r="I35" s="27">
        <f>GSVA_const!I35</f>
        <v>20139.211109849777</v>
      </c>
      <c r="J35" s="27">
        <f>GSVA_const!J35</f>
        <v>21535.937177818771</v>
      </c>
      <c r="K35" s="27">
        <f>GSVA_const!K35</f>
        <v>20761.124938364228</v>
      </c>
      <c r="L35" s="27">
        <f>GSVA_const!L35</f>
        <v>38826.09868900814</v>
      </c>
      <c r="M35" s="27">
        <f>GSVA_const!M35</f>
        <v>54206.274555151889</v>
      </c>
      <c r="N35" s="27">
        <f>GSVA_const!N35</f>
        <v>50655.747543545214</v>
      </c>
      <c r="O35" s="27">
        <f>GSVA_const!O35</f>
        <v>62732.842594432237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</row>
    <row r="36" spans="1:181" s="24" customFormat="1" ht="15.75" x14ac:dyDescent="0.25">
      <c r="A36" s="31" t="s">
        <v>45</v>
      </c>
      <c r="B36" s="32" t="s">
        <v>63</v>
      </c>
      <c r="C36" s="27">
        <f>C33+C34-C35</f>
        <v>1802802.8378994919</v>
      </c>
      <c r="D36" s="27">
        <f t="shared" ref="D36:M36" si="18">D33+D34-D35</f>
        <v>1832288.5370676294</v>
      </c>
      <c r="E36" s="27">
        <f t="shared" si="18"/>
        <v>1839655.0714950915</v>
      </c>
      <c r="F36" s="27">
        <f t="shared" si="18"/>
        <v>1789285.3958093924</v>
      </c>
      <c r="G36" s="27">
        <f t="shared" si="18"/>
        <v>1833023.6972992294</v>
      </c>
      <c r="H36" s="27">
        <f t="shared" si="18"/>
        <v>1929485.8469751559</v>
      </c>
      <c r="I36" s="27">
        <f t="shared" si="18"/>
        <v>1996368.49745484</v>
      </c>
      <c r="J36" s="27">
        <f t="shared" si="18"/>
        <v>2096794.9753175592</v>
      </c>
      <c r="K36" s="27">
        <f t="shared" si="18"/>
        <v>2199730.0044459389</v>
      </c>
      <c r="L36" s="27">
        <f t="shared" si="18"/>
        <v>1999048.4471519538</v>
      </c>
      <c r="M36" s="27">
        <f t="shared" si="18"/>
        <v>2176879.7898463272</v>
      </c>
      <c r="N36" s="27">
        <f t="shared" ref="N36" si="19">N33+N34-N35</f>
        <v>2354708.2623088616</v>
      </c>
      <c r="O36" s="27">
        <f t="shared" ref="O36" si="20">O33+O34-O35</f>
        <v>2528161.2351262933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</row>
    <row r="37" spans="1:181" s="24" customFormat="1" ht="15.75" x14ac:dyDescent="0.25">
      <c r="A37" s="31" t="s">
        <v>46</v>
      </c>
      <c r="B37" s="32" t="s">
        <v>42</v>
      </c>
      <c r="C37" s="27">
        <f>GSVA_cur!C37</f>
        <v>30150</v>
      </c>
      <c r="D37" s="27">
        <f>GSVA_cur!D37</f>
        <v>30480</v>
      </c>
      <c r="E37" s="27">
        <f>GSVA_cur!E37</f>
        <v>30800</v>
      </c>
      <c r="F37" s="27">
        <f>GSVA_cur!F37</f>
        <v>31130</v>
      </c>
      <c r="G37" s="27">
        <f>GSVA_cur!G37</f>
        <v>31450</v>
      </c>
      <c r="H37" s="27">
        <f>GSVA_cur!H37</f>
        <v>31760</v>
      </c>
      <c r="I37" s="27">
        <f>GSVA_cur!I37</f>
        <v>32080</v>
      </c>
      <c r="J37" s="27">
        <f>GSVA_cur!J37</f>
        <v>32400</v>
      </c>
      <c r="K37" s="27">
        <f>GSVA_cur!K37</f>
        <v>32720</v>
      </c>
      <c r="L37" s="27">
        <f>GSVA_cur!L37</f>
        <v>33030</v>
      </c>
      <c r="M37" s="27">
        <f>GSVA_cur!M37</f>
        <v>33330</v>
      </c>
      <c r="N37" s="27">
        <f>GSVA_cur!N37</f>
        <v>33640</v>
      </c>
      <c r="O37" s="27">
        <f>GSVA_cur!O37</f>
        <v>33940</v>
      </c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</row>
    <row r="38" spans="1:181" s="24" customFormat="1" ht="15.75" x14ac:dyDescent="0.25">
      <c r="A38" s="31" t="s">
        <v>47</v>
      </c>
      <c r="B38" s="32" t="s">
        <v>64</v>
      </c>
      <c r="C38" s="27">
        <f>C36/C37*1000</f>
        <v>59794.455651724442</v>
      </c>
      <c r="D38" s="27">
        <f t="shared" ref="D38:M38" si="21">D36/D37*1000</f>
        <v>60114.453315867111</v>
      </c>
      <c r="E38" s="27">
        <f t="shared" si="21"/>
        <v>59729.060762827648</v>
      </c>
      <c r="F38" s="27">
        <f t="shared" si="21"/>
        <v>57477.847600687201</v>
      </c>
      <c r="G38" s="27">
        <f t="shared" si="21"/>
        <v>58283.742362455625</v>
      </c>
      <c r="H38" s="27">
        <f t="shared" si="21"/>
        <v>60752.073267479718</v>
      </c>
      <c r="I38" s="27">
        <f t="shared" si="21"/>
        <v>62230.938199963835</v>
      </c>
      <c r="J38" s="27">
        <f t="shared" si="21"/>
        <v>64715.894299924672</v>
      </c>
      <c r="K38" s="27">
        <f t="shared" si="21"/>
        <v>67228.912116318432</v>
      </c>
      <c r="L38" s="27">
        <f t="shared" si="21"/>
        <v>60522.205484467268</v>
      </c>
      <c r="M38" s="27">
        <f t="shared" si="21"/>
        <v>65312.924987888604</v>
      </c>
      <c r="N38" s="27">
        <f t="shared" ref="N38" si="22">N36/N37*1000</f>
        <v>69997.272958051763</v>
      </c>
      <c r="O38" s="27">
        <f t="shared" ref="O38" si="23">O36/O37*1000</f>
        <v>74489.134800421132</v>
      </c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Q38" s="27"/>
      <c r="BR38" s="27"/>
      <c r="BS38" s="27"/>
      <c r="BT38" s="27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</row>
    <row r="39" spans="1:181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2024-08-16T06:31:29Z</dcterms:modified>
</cp:coreProperties>
</file>