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26A592E4-F088-459D-A440-EB71B01DE7E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34" i="12" l="1"/>
  <c r="N35" i="12"/>
  <c r="N37" i="12"/>
  <c r="N34" i="11"/>
  <c r="N35" i="11"/>
  <c r="N37" i="11"/>
  <c r="N37" i="1"/>
  <c r="I2" i="1" l="1"/>
  <c r="I2" i="11"/>
  <c r="I2" i="12"/>
  <c r="I2" i="10"/>
  <c r="N20" i="1" l="1"/>
  <c r="N20" i="11"/>
  <c r="N20" i="12"/>
  <c r="N20" i="10"/>
  <c r="N16" i="1"/>
  <c r="N17" i="1"/>
  <c r="N16" i="11"/>
  <c r="N17" i="11"/>
  <c r="N16" i="12"/>
  <c r="N17" i="12"/>
  <c r="N16" i="10"/>
  <c r="N17" i="10"/>
  <c r="N6" i="1"/>
  <c r="N6" i="11"/>
  <c r="N6" i="12"/>
  <c r="N6" i="10"/>
  <c r="N32" i="11" l="1"/>
  <c r="N12" i="10"/>
  <c r="N32" i="10"/>
  <c r="N32" i="12"/>
  <c r="N12" i="12"/>
  <c r="N12" i="11"/>
  <c r="N33" i="11" s="1"/>
  <c r="N36" i="11" s="1"/>
  <c r="N32" i="1"/>
  <c r="N12" i="1"/>
  <c r="L34" i="12"/>
  <c r="M34" i="12"/>
  <c r="L35" i="12"/>
  <c r="M35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37" i="1"/>
  <c r="N38" i="11" l="1"/>
  <c r="N33" i="10"/>
  <c r="N33" i="12"/>
  <c r="N36" i="12" s="1"/>
  <c r="N38" i="12" s="1"/>
  <c r="N33" i="1"/>
  <c r="D37" i="1"/>
  <c r="E37" i="1"/>
  <c r="F37" i="1"/>
  <c r="G37" i="1"/>
  <c r="H37" i="1"/>
  <c r="I37" i="1"/>
  <c r="J37" i="1"/>
  <c r="K37" i="1"/>
  <c r="L37" i="1"/>
  <c r="C37" i="1"/>
  <c r="C37" i="11"/>
  <c r="N36" i="10" l="1"/>
  <c r="N36" i="1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7" i="12"/>
  <c r="E37" i="12"/>
  <c r="F37" i="12"/>
  <c r="G37" i="12"/>
  <c r="H37" i="12"/>
  <c r="I37" i="12"/>
  <c r="J37" i="12"/>
  <c r="K37" i="12"/>
  <c r="N38" i="10" l="1"/>
  <c r="N38" i="1"/>
  <c r="L20" i="1"/>
  <c r="M20" i="1"/>
  <c r="L20" i="11"/>
  <c r="M20" i="11"/>
  <c r="L20" i="12"/>
  <c r="M20" i="12"/>
  <c r="L20" i="10"/>
  <c r="M20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M17" i="10"/>
  <c r="L6" i="1"/>
  <c r="M6" i="1"/>
  <c r="L6" i="11"/>
  <c r="M6" i="11"/>
  <c r="L6" i="12"/>
  <c r="M6" i="12"/>
  <c r="L6" i="10"/>
  <c r="M6" i="10"/>
  <c r="M12" i="12" l="1"/>
  <c r="L12" i="11"/>
  <c r="L12" i="10"/>
  <c r="M12" i="10"/>
  <c r="M32" i="12"/>
  <c r="L32" i="12"/>
  <c r="M12" i="11"/>
  <c r="M12" i="1"/>
  <c r="M32" i="11"/>
  <c r="M32" i="1"/>
  <c r="M32" i="10"/>
  <c r="L32" i="1"/>
  <c r="L12" i="1"/>
  <c r="L12" i="12"/>
  <c r="L32" i="11"/>
  <c r="L32" i="10"/>
  <c r="D17" i="10"/>
  <c r="E17" i="10"/>
  <c r="F17" i="10"/>
  <c r="G17" i="10"/>
  <c r="H17" i="10"/>
  <c r="I17" i="10"/>
  <c r="J17" i="10"/>
  <c r="K17" i="10"/>
  <c r="C17" i="10"/>
  <c r="D16" i="10"/>
  <c r="E16" i="10"/>
  <c r="F16" i="10"/>
  <c r="G16" i="10"/>
  <c r="H16" i="10"/>
  <c r="I16" i="10"/>
  <c r="J16" i="10"/>
  <c r="K16" i="10"/>
  <c r="M33" i="12" l="1"/>
  <c r="L33" i="11"/>
  <c r="L36" i="11" s="1"/>
  <c r="M33" i="1"/>
  <c r="M36" i="1" s="1"/>
  <c r="M33" i="10"/>
  <c r="L33" i="10"/>
  <c r="M33" i="11"/>
  <c r="M36" i="12"/>
  <c r="M36" i="10"/>
  <c r="L33" i="12"/>
  <c r="L33" i="1"/>
  <c r="L38" i="11" l="1"/>
  <c r="L36" i="12"/>
  <c r="L36" i="1"/>
  <c r="L36" i="10"/>
  <c r="M36" i="11"/>
  <c r="M38" i="1"/>
  <c r="M38" i="12"/>
  <c r="M38" i="10"/>
  <c r="L38" i="10"/>
  <c r="K20" i="1"/>
  <c r="K20" i="11"/>
  <c r="K20" i="12"/>
  <c r="K20" i="10"/>
  <c r="K32" i="10" s="1"/>
  <c r="K17" i="1"/>
  <c r="K17" i="11"/>
  <c r="K17" i="12"/>
  <c r="K16" i="1"/>
  <c r="K16" i="11"/>
  <c r="K16" i="12"/>
  <c r="K6" i="1"/>
  <c r="K6" i="11"/>
  <c r="K6" i="12"/>
  <c r="K6" i="10"/>
  <c r="L38" i="12" l="1"/>
  <c r="L38" i="1"/>
  <c r="K32" i="12"/>
  <c r="M38" i="11"/>
  <c r="K32" i="11"/>
  <c r="K12" i="10"/>
  <c r="K33" i="10" s="1"/>
  <c r="K36" i="10" s="1"/>
  <c r="K38" i="10" s="1"/>
  <c r="K12" i="12"/>
  <c r="K12" i="1"/>
  <c r="K32" i="1"/>
  <c r="K12" i="11"/>
  <c r="D20" i="10"/>
  <c r="D32" i="10" s="1"/>
  <c r="E20" i="10"/>
  <c r="E32" i="10" s="1"/>
  <c r="F20" i="10"/>
  <c r="F32" i="10" s="1"/>
  <c r="G20" i="10"/>
  <c r="G32" i="10" s="1"/>
  <c r="H20" i="10"/>
  <c r="H32" i="10" s="1"/>
  <c r="I20" i="10"/>
  <c r="I32" i="10" s="1"/>
  <c r="J20" i="10"/>
  <c r="D6" i="10"/>
  <c r="D12" i="10" s="1"/>
  <c r="E6" i="10"/>
  <c r="E12" i="10" s="1"/>
  <c r="F6" i="10"/>
  <c r="F12" i="10" s="1"/>
  <c r="G6" i="10"/>
  <c r="G12" i="10" s="1"/>
  <c r="H6" i="10"/>
  <c r="H12" i="10" s="1"/>
  <c r="I6" i="10"/>
  <c r="I12" i="10" s="1"/>
  <c r="J6" i="10"/>
  <c r="K33" i="12" l="1"/>
  <c r="K36" i="12" s="1"/>
  <c r="K38" i="12" s="1"/>
  <c r="F33" i="10"/>
  <c r="F36" i="10" s="1"/>
  <c r="F38" i="10" s="1"/>
  <c r="H33" i="10"/>
  <c r="H36" i="10" s="1"/>
  <c r="H38" i="10" s="1"/>
  <c r="G33" i="10"/>
  <c r="G36" i="10" s="1"/>
  <c r="G38" i="10" s="1"/>
  <c r="K33" i="11"/>
  <c r="D33" i="10"/>
  <c r="D36" i="10" s="1"/>
  <c r="D38" i="10" s="1"/>
  <c r="E33" i="10"/>
  <c r="E36" i="10" s="1"/>
  <c r="E38" i="10" s="1"/>
  <c r="J32" i="10"/>
  <c r="I33" i="10"/>
  <c r="I36" i="10" s="1"/>
  <c r="I38" i="10" s="1"/>
  <c r="J12" i="10"/>
  <c r="K33" i="1"/>
  <c r="C35" i="11"/>
  <c r="C34" i="11"/>
  <c r="K36" i="11" l="1"/>
  <c r="J33" i="10"/>
  <c r="J36" i="10" s="1"/>
  <c r="J38" i="10" s="1"/>
  <c r="K36" i="1"/>
  <c r="J20" i="1"/>
  <c r="J20" i="11"/>
  <c r="J20" i="12"/>
  <c r="J17" i="1"/>
  <c r="J17" i="11"/>
  <c r="J17" i="12"/>
  <c r="J16" i="1"/>
  <c r="J16" i="11"/>
  <c r="J16" i="12"/>
  <c r="J6" i="1"/>
  <c r="J6" i="11"/>
  <c r="J6" i="12"/>
  <c r="C37" i="12"/>
  <c r="K38" i="11" l="1"/>
  <c r="J32" i="12"/>
  <c r="J32" i="11"/>
  <c r="K38" i="1"/>
  <c r="J32" i="1"/>
  <c r="J12" i="1"/>
  <c r="J12" i="11"/>
  <c r="J12" i="12"/>
  <c r="J33" i="12" l="1"/>
  <c r="J36" i="12" s="1"/>
  <c r="J38" i="12" s="1"/>
  <c r="J33" i="11"/>
  <c r="J36" i="11" s="1"/>
  <c r="J33" i="1"/>
  <c r="I20" i="12"/>
  <c r="I17" i="12"/>
  <c r="I20" i="11"/>
  <c r="I17" i="11"/>
  <c r="D20" i="1"/>
  <c r="E20" i="1"/>
  <c r="F20" i="1"/>
  <c r="G20" i="1"/>
  <c r="H20" i="1"/>
  <c r="I20" i="1"/>
  <c r="I17" i="1"/>
  <c r="I16" i="1"/>
  <c r="I16" i="11"/>
  <c r="I16" i="12"/>
  <c r="I6" i="1"/>
  <c r="I6" i="11"/>
  <c r="I6" i="12"/>
  <c r="J38" i="11" l="1"/>
  <c r="I32" i="12"/>
  <c r="I32" i="11"/>
  <c r="I32" i="1"/>
  <c r="J36" i="1"/>
  <c r="I12" i="12"/>
  <c r="I12" i="11"/>
  <c r="I12" i="1"/>
  <c r="H20" i="12"/>
  <c r="H17" i="12"/>
  <c r="H32" i="12" s="1"/>
  <c r="H20" i="11"/>
  <c r="H17" i="11"/>
  <c r="H17" i="1"/>
  <c r="I33" i="12" l="1"/>
  <c r="I36" i="12" s="1"/>
  <c r="I38" i="12" s="1"/>
  <c r="H32" i="11"/>
  <c r="I33" i="11"/>
  <c r="I36" i="11" s="1"/>
  <c r="J38" i="1"/>
  <c r="H32" i="1"/>
  <c r="I33" i="1"/>
  <c r="I38" i="11" l="1"/>
  <c r="I36" i="1"/>
  <c r="G20" i="12"/>
  <c r="G17" i="12"/>
  <c r="G20" i="11"/>
  <c r="G17" i="11"/>
  <c r="G17" i="1"/>
  <c r="G32" i="1" s="1"/>
  <c r="G32" i="12" l="1"/>
  <c r="G32" i="11"/>
  <c r="I38" i="1"/>
  <c r="G16" i="1"/>
  <c r="H16" i="1"/>
  <c r="G16" i="11"/>
  <c r="H16" i="11"/>
  <c r="G16" i="12"/>
  <c r="H16" i="12"/>
  <c r="G6" i="1"/>
  <c r="H6" i="1"/>
  <c r="G6" i="11"/>
  <c r="H6" i="11"/>
  <c r="G6" i="12"/>
  <c r="H6" i="12"/>
  <c r="H12" i="12" l="1"/>
  <c r="H33" i="12" s="1"/>
  <c r="H36" i="12" s="1"/>
  <c r="H38" i="12" s="1"/>
  <c r="H12" i="11"/>
  <c r="H33" i="11" s="1"/>
  <c r="H36" i="11" s="1"/>
  <c r="H12" i="1"/>
  <c r="G12" i="12"/>
  <c r="G33" i="12" s="1"/>
  <c r="G36" i="12" s="1"/>
  <c r="G38" i="12" s="1"/>
  <c r="G12" i="11"/>
  <c r="G33" i="11" s="1"/>
  <c r="G36" i="11" s="1"/>
  <c r="G12" i="1"/>
  <c r="G38" i="11" l="1"/>
  <c r="H38" i="11"/>
  <c r="H33" i="1"/>
  <c r="G33" i="1"/>
  <c r="C35" i="12"/>
  <c r="C34" i="12"/>
  <c r="G36" i="1" l="1"/>
  <c r="H36" i="1"/>
  <c r="C20" i="12"/>
  <c r="F20" i="12"/>
  <c r="E20" i="12"/>
  <c r="D17" i="12"/>
  <c r="F17" i="12"/>
  <c r="E17" i="12"/>
  <c r="E32" i="12" s="1"/>
  <c r="C17" i="12"/>
  <c r="F16" i="12"/>
  <c r="E16" i="12"/>
  <c r="D16" i="12"/>
  <c r="F6" i="12"/>
  <c r="E6" i="12"/>
  <c r="D20" i="11"/>
  <c r="C20" i="11"/>
  <c r="F20" i="11"/>
  <c r="E20" i="11"/>
  <c r="F17" i="11"/>
  <c r="F32" i="11" s="1"/>
  <c r="E17" i="11"/>
  <c r="F16" i="11"/>
  <c r="E16" i="11"/>
  <c r="D6" i="11"/>
  <c r="F6" i="11"/>
  <c r="E6" i="11"/>
  <c r="C20" i="1"/>
  <c r="F17" i="1"/>
  <c r="F32" i="1" s="1"/>
  <c r="E17" i="1"/>
  <c r="E32" i="1" s="1"/>
  <c r="D17" i="1"/>
  <c r="D32" i="1" s="1"/>
  <c r="C17" i="1"/>
  <c r="F16" i="1"/>
  <c r="E16" i="1"/>
  <c r="D16" i="1"/>
  <c r="C16" i="1"/>
  <c r="F6" i="1"/>
  <c r="E6" i="1"/>
  <c r="D6" i="1"/>
  <c r="C6" i="1"/>
  <c r="C20" i="10"/>
  <c r="C16" i="10"/>
  <c r="C6" i="10"/>
  <c r="F32" i="12" l="1"/>
  <c r="C32" i="12"/>
  <c r="E32" i="11"/>
  <c r="C32" i="10"/>
  <c r="C32" i="1"/>
  <c r="E12" i="12"/>
  <c r="E33" i="12" s="1"/>
  <c r="E36" i="12" s="1"/>
  <c r="E38" i="12" s="1"/>
  <c r="F12" i="12"/>
  <c r="F33" i="12" s="1"/>
  <c r="F36" i="12" s="1"/>
  <c r="F38" i="12" s="1"/>
  <c r="F12" i="11"/>
  <c r="F33" i="11" s="1"/>
  <c r="F36" i="11" s="1"/>
  <c r="E12" i="11"/>
  <c r="D12" i="11"/>
  <c r="C12" i="1"/>
  <c r="F12" i="1"/>
  <c r="E12" i="1"/>
  <c r="D12" i="1"/>
  <c r="H38" i="1"/>
  <c r="G38" i="1"/>
  <c r="C12" i="10"/>
  <c r="C17" i="11"/>
  <c r="D17" i="11"/>
  <c r="D32" i="11" s="1"/>
  <c r="C6" i="11"/>
  <c r="D16" i="11"/>
  <c r="C16" i="11"/>
  <c r="C16" i="12"/>
  <c r="C6" i="12"/>
  <c r="D20" i="12"/>
  <c r="D6" i="12"/>
  <c r="F38" i="11" l="1"/>
  <c r="D32" i="12"/>
  <c r="E33" i="11"/>
  <c r="E36" i="11" s="1"/>
  <c r="D33" i="11"/>
  <c r="D36" i="11" s="1"/>
  <c r="C33" i="10"/>
  <c r="D12" i="12"/>
  <c r="C12" i="12"/>
  <c r="C32" i="11"/>
  <c r="C12" i="11"/>
  <c r="C33" i="1"/>
  <c r="F33" i="1"/>
  <c r="E33" i="1"/>
  <c r="D33" i="1"/>
  <c r="D38" i="11" l="1"/>
  <c r="E38" i="11"/>
  <c r="D33" i="12"/>
  <c r="D36" i="12" s="1"/>
  <c r="D38" i="12" s="1"/>
  <c r="C36" i="10"/>
  <c r="C33" i="12"/>
  <c r="C33" i="11"/>
  <c r="C36" i="1"/>
  <c r="F36" i="1"/>
  <c r="D36" i="1"/>
  <c r="E36" i="1"/>
  <c r="C36" i="11" l="1"/>
  <c r="C38" i="10"/>
  <c r="C38" i="1"/>
  <c r="C36" i="12"/>
  <c r="E38" i="1"/>
  <c r="D38" i="1"/>
  <c r="F38" i="1"/>
  <c r="C38" i="11" l="1"/>
  <c r="C38" i="12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<sst xmlns="http://schemas.openxmlformats.org/spreadsheetml/2006/main" count="276" uniqueCount="75">
  <si>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</si>
  <si>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</si>
  <si>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</si>
  <si>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</si>
  <si>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</si>
  <si>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</si>
  <si>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</si>
  <si>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</si>
  <si>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</si>
  <si>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</si>
  <si>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</si>
  <si>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</si>
  <si>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</si>
  <si>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</si>
  <si>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</si>
  <si>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</si>
  <si>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</si>
  <si>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</si>
  <si>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</si>
  <si>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</si>
  <si>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</si>
  <si>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</si>
  <si>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</si>
  <si>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</si>
  <si>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</si>
  <si>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</si>
  <si>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</si>
  <si>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</si>
  <si>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</si>
  <si>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</si>
  <si>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</si>
  <si>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</si>
  <si>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</si>
  <si>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</si>
  <si>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</si>
  <si>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</si>
  <si>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</si>
  <si>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</si>
  <si>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</si>
  <si>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</si>
  <si>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</si>
  <si>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</si>
  <si>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</si>
  <si>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</si>
  <si>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</si>
  <si>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</si>
  <si>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</si>
  <si>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</si>
  <si>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</si>
  <si>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</si>
  <si>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</si>
  <si>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</si>
  <si>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</si>
  <si>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</si>
  <si>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</si>
  <si>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</si>
  <si>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Mizoram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</si>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</sst>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4" fillId="2" borderId="2" applyNumberFormat="0" applyFont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2" borderId="2" applyNumberFormat="0" applyFont="0" applyAlignment="0" applyProtection="0"/>
    <xf numFmtId="0" fontId="7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8" fillId="0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9" fontId="1" fillId="4" borderId="1" xfId="0" applyNumberFormat="1" applyFont="1" applyFill="1" applyBorder="1" applyAlignment="1" applyProtection="1">
      <alignment vertical="center" wrapText="1"/>
    </xf>
    <xf numFmtId="1" fontId="1" fillId="4" borderId="1" xfId="0" applyNumberFormat="1" applyFont="1" applyFill="1" applyBorder="1" applyProtection="1"/>
    <xf numFmtId="49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4" borderId="1" xfId="0" applyNumberFormat="1" applyFont="1" applyFill="1" applyBorder="1" applyAlignment="1" applyProtection="1">
      <alignment vertical="center" wrapText="1"/>
      <protection locked="0"/>
    </xf>
    <xf numFmtId="1" fontId="1" fillId="4" borderId="1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vertical="center" wrapText="1"/>
    </xf>
    <xf numFmtId="1" fontId="1" fillId="0" borderId="1" xfId="0" applyNumberFormat="1" applyFont="1" applyFill="1" applyBorder="1" applyProtection="1"/>
    <xf numFmtId="1" fontId="1" fillId="0" borderId="1" xfId="0" applyNumberFormat="1" applyFont="1" applyFill="1" applyBorder="1" applyProtection="1">
      <protection locked="0"/>
    </xf>
    <xf numFmtId="49" fontId="1" fillId="0" borderId="1" xfId="0" quotePrefix="1" applyNumberFormat="1" applyFont="1" applyFill="1" applyBorder="1" applyAlignment="1" applyProtection="1">
      <alignment vertical="center" wrapText="1"/>
    </xf>
    <xf numFmtId="49" fontId="1" fillId="4" borderId="1" xfId="0" quotePrefix="1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Protection="1"/>
    <xf numFmtId="1" fontId="1" fillId="0" borderId="0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" fontId="10" fillId="0" borderId="1" xfId="0" applyNumberFormat="1" applyFont="1" applyBorder="1"/>
    <xf numFmtId="1" fontId="10" fillId="0" borderId="1" xfId="0" applyNumberFormat="1" applyFont="1" applyFill="1" applyBorder="1"/>
    <xf numFmtId="0" fontId="1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1" fillId="0" borderId="0" xfId="0" quotePrefix="1" applyFont="1" applyFill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0" fontId="1" fillId="4" borderId="1" xfId="0" applyFont="1" applyFill="1" applyBorder="1" applyAlignment="1" applyProtection="1">
      <alignment horizontal="left" vertical="center" wrapText="1"/>
    </xf>
    <xf numFmtId="1" fontId="1" fillId="4" borderId="0" xfId="0" applyNumberFormat="1" applyFont="1" applyFill="1" applyBorder="1" applyProtection="1"/>
    <xf numFmtId="0" fontId="1" fillId="4" borderId="0" xfId="0" applyFont="1" applyFill="1" applyBorder="1" applyProtection="1"/>
    <xf numFmtId="0" fontId="1" fillId="4" borderId="0" xfId="0" applyFont="1" applyFill="1" applyBorder="1" applyProtection="1">
      <protection locked="0"/>
    </xf>
    <xf numFmtId="0" fontId="1" fillId="4" borderId="0" xfId="0" applyFont="1" applyFill="1" applyProtection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Protection="1"/>
    <xf numFmtId="0" fontId="1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0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Border="1"/>
    <xf numFmtId="0" fontId="1" fillId="0" borderId="0" xfId="0" applyFont="1" applyFill="1" applyProtection="1"/>
    <xf numFmtId="0" fontId="1" fillId="4" borderId="1" xfId="0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/>
    <xf numFmtId="1" fontId="9" fillId="0" borderId="0" xfId="0" applyNumberFormat="1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1" fontId="10" fillId="4" borderId="1" xfId="0" applyNumberFormat="1" applyFont="1" applyFill="1" applyBorder="1"/>
    <xf numFmtId="1" fontId="1" fillId="0" borderId="0" xfId="0" applyNumberFormat="1" applyFont="1" applyFill="1" applyProtection="1">
      <protection locked="0"/>
    </xf>
  </cellXfs>
  <cellStyles count="530">
    <cellStyle name="Comma 2" xfId="15" xr:uid="{00000000-0005-0000-0000-000001000000}"/>
    <cellStyle name="Comma 2 2" xfId="528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2 2 2" xfId="10" xr:uid="{00000000-0005-0000-0000-000006000000}"/>
    <cellStyle name="Normal 2 2 3" xfId="18" xr:uid="{00000000-0005-0000-0000-000007000000}"/>
    <cellStyle name="Normal 2 3" xfId="5" xr:uid="{00000000-0005-0000-0000-000008000000}"/>
    <cellStyle name="Normal 2 3 2" xfId="529" xr:uid="{00000000-0005-0000-0000-000009000000}"/>
    <cellStyle name="Normal 2 4" xfId="9" xr:uid="{00000000-0005-0000-0000-00000A000000}"/>
    <cellStyle name="Normal 2 4 2" xfId="17" xr:uid="{00000000-0005-0000-0000-00000B000000}"/>
    <cellStyle name="Normal 3" xfId="1" xr:uid="{00000000-0005-0000-0000-00000C000000}"/>
    <cellStyle name="Normal 3 2" xfId="6" xr:uid="{00000000-0005-0000-0000-00000D000000}"/>
    <cellStyle name="Normal 3 2 2" xfId="11" xr:uid="{00000000-0005-0000-0000-00000E000000}"/>
    <cellStyle name="Normal 3 3" xfId="16" xr:uid="{00000000-0005-0000-0000-00000F000000}"/>
    <cellStyle name="Normal 4" xfId="3" xr:uid="{00000000-0005-0000-0000-000010000000}"/>
    <cellStyle name="Normal 5" xfId="4" xr:uid="{00000000-0005-0000-0000-000011000000}"/>
    <cellStyle name="Normal 5 2" xfId="12" xr:uid="{00000000-0005-0000-0000-000012000000}"/>
    <cellStyle name="Normal 6" xfId="14" xr:uid="{00000000-0005-0000-0000-000013000000}"/>
    <cellStyle name="Note 2" xfId="7" xr:uid="{00000000-0005-0000-0000-000014000000}"/>
    <cellStyle name="Note 2 2" xfId="13" xr:uid="{00000000-0005-0000-0000-000015000000}"/>
    <cellStyle name="style1405592468105" xfId="19" xr:uid="{00000000-0005-0000-0000-000016000000}"/>
    <cellStyle name="style1405593752700" xfId="20" xr:uid="{00000000-0005-0000-0000-000017000000}"/>
    <cellStyle name="style1406113848636" xfId="21" xr:uid="{00000000-0005-0000-0000-000018000000}"/>
    <cellStyle name="style1406113848741" xfId="22" xr:uid="{00000000-0005-0000-0000-000019000000}"/>
    <cellStyle name="style1406113848796" xfId="23" xr:uid="{00000000-0005-0000-0000-00001A000000}"/>
    <cellStyle name="style1406113848827" xfId="24" xr:uid="{00000000-0005-0000-0000-00001B000000}"/>
    <cellStyle name="style1406113848859" xfId="25" xr:uid="{00000000-0005-0000-0000-00001C000000}"/>
    <cellStyle name="style1406113848891" xfId="26" xr:uid="{00000000-0005-0000-0000-00001D000000}"/>
    <cellStyle name="style1406113848925" xfId="27" xr:uid="{00000000-0005-0000-0000-00001E000000}"/>
    <cellStyle name="style1406113848965" xfId="28" xr:uid="{00000000-0005-0000-0000-00001F000000}"/>
    <cellStyle name="style1406113848998" xfId="29" xr:uid="{00000000-0005-0000-0000-000020000000}"/>
    <cellStyle name="style1406113849028" xfId="30" xr:uid="{00000000-0005-0000-0000-000021000000}"/>
    <cellStyle name="style1406113849058" xfId="31" xr:uid="{00000000-0005-0000-0000-000022000000}"/>
    <cellStyle name="style1406113849090" xfId="32" xr:uid="{00000000-0005-0000-0000-000023000000}"/>
    <cellStyle name="style1406113849117" xfId="33" xr:uid="{00000000-0005-0000-0000-000024000000}"/>
    <cellStyle name="style1406113849144" xfId="34" xr:uid="{00000000-0005-0000-0000-000025000000}"/>
    <cellStyle name="style1406113849183" xfId="35" xr:uid="{00000000-0005-0000-0000-000026000000}"/>
    <cellStyle name="style1406113849217" xfId="36" xr:uid="{00000000-0005-0000-0000-000027000000}"/>
    <cellStyle name="style1406113849255" xfId="37" xr:uid="{00000000-0005-0000-0000-000028000000}"/>
    <cellStyle name="style1406113849284" xfId="38" xr:uid="{00000000-0005-0000-0000-000029000000}"/>
    <cellStyle name="style1406113849311" xfId="39" xr:uid="{00000000-0005-0000-0000-00002A000000}"/>
    <cellStyle name="style1406113849339" xfId="40" xr:uid="{00000000-0005-0000-0000-00002B000000}"/>
    <cellStyle name="style1406113849367" xfId="41" xr:uid="{00000000-0005-0000-0000-00002C000000}"/>
    <cellStyle name="style1406113849389" xfId="42" xr:uid="{00000000-0005-0000-0000-00002D000000}"/>
    <cellStyle name="style1406113849413" xfId="43" xr:uid="{00000000-0005-0000-0000-00002E000000}"/>
    <cellStyle name="style1406113849558" xfId="44" xr:uid="{00000000-0005-0000-0000-00002F000000}"/>
    <cellStyle name="style1406113849582" xfId="45" xr:uid="{00000000-0005-0000-0000-000030000000}"/>
    <cellStyle name="style1406113849605" xfId="46" xr:uid="{00000000-0005-0000-0000-000031000000}"/>
    <cellStyle name="style1406113849630" xfId="47" xr:uid="{00000000-0005-0000-0000-000032000000}"/>
    <cellStyle name="style1406113849653" xfId="48" xr:uid="{00000000-0005-0000-0000-000033000000}"/>
    <cellStyle name="style1406113849674" xfId="49" xr:uid="{00000000-0005-0000-0000-000034000000}"/>
    <cellStyle name="style1406113849701" xfId="50" xr:uid="{00000000-0005-0000-0000-000035000000}"/>
    <cellStyle name="style1406113849728" xfId="51" xr:uid="{00000000-0005-0000-0000-000036000000}"/>
    <cellStyle name="style1406113849754" xfId="52" xr:uid="{00000000-0005-0000-0000-000037000000}"/>
    <cellStyle name="style1406113849781" xfId="53" xr:uid="{00000000-0005-0000-0000-000038000000}"/>
    <cellStyle name="style1406113849808" xfId="54" xr:uid="{00000000-0005-0000-0000-000039000000}"/>
    <cellStyle name="style1406113849835" xfId="55" xr:uid="{00000000-0005-0000-0000-00003A000000}"/>
    <cellStyle name="style1406113849856" xfId="56" xr:uid="{00000000-0005-0000-0000-00003B000000}"/>
    <cellStyle name="style1406113849876" xfId="57" xr:uid="{00000000-0005-0000-0000-00003C000000}"/>
    <cellStyle name="style1406113849898" xfId="58" xr:uid="{00000000-0005-0000-0000-00003D000000}"/>
    <cellStyle name="style1406113849921" xfId="59" xr:uid="{00000000-0005-0000-0000-00003E000000}"/>
    <cellStyle name="style1406113849947" xfId="60" xr:uid="{00000000-0005-0000-0000-00003F000000}"/>
    <cellStyle name="style1406113849975" xfId="61" xr:uid="{00000000-0005-0000-0000-000040000000}"/>
    <cellStyle name="style1406113850004" xfId="62" xr:uid="{00000000-0005-0000-0000-000041000000}"/>
    <cellStyle name="style1406113850027" xfId="63" xr:uid="{00000000-0005-0000-0000-000042000000}"/>
    <cellStyle name="style1406113850054" xfId="64" xr:uid="{00000000-0005-0000-0000-000043000000}"/>
    <cellStyle name="style1406113850081" xfId="65" xr:uid="{00000000-0005-0000-0000-000044000000}"/>
    <cellStyle name="style1406113850103" xfId="66" xr:uid="{00000000-0005-0000-0000-000045000000}"/>
    <cellStyle name="style1406113850129" xfId="67" xr:uid="{00000000-0005-0000-0000-000046000000}"/>
    <cellStyle name="style1406113850156" xfId="68" xr:uid="{00000000-0005-0000-0000-000047000000}"/>
    <cellStyle name="style1406113850182" xfId="69" xr:uid="{00000000-0005-0000-0000-000048000000}"/>
    <cellStyle name="style1406113850203" xfId="70" xr:uid="{00000000-0005-0000-0000-000049000000}"/>
    <cellStyle name="style1406113850224" xfId="71" xr:uid="{00000000-0005-0000-0000-00004A000000}"/>
    <cellStyle name="style1406113850258" xfId="72" xr:uid="{00000000-0005-0000-0000-00004B000000}"/>
    <cellStyle name="style1406113850331" xfId="73" xr:uid="{00000000-0005-0000-0000-00004C000000}"/>
    <cellStyle name="style1406113850358" xfId="74" xr:uid="{00000000-0005-0000-0000-00004D000000}"/>
    <cellStyle name="style1406113850380" xfId="75" xr:uid="{00000000-0005-0000-0000-00004E000000}"/>
    <cellStyle name="style1406113850409" xfId="76" xr:uid="{00000000-0005-0000-0000-00004F000000}"/>
    <cellStyle name="style1406113850431" xfId="77" xr:uid="{00000000-0005-0000-0000-000050000000}"/>
    <cellStyle name="style1406113850452" xfId="78" xr:uid="{00000000-0005-0000-0000-000051000000}"/>
    <cellStyle name="style1406113850474" xfId="79" xr:uid="{00000000-0005-0000-0000-000052000000}"/>
    <cellStyle name="style1406113850501" xfId="80" xr:uid="{00000000-0005-0000-0000-000053000000}"/>
    <cellStyle name="style1406113850522" xfId="81" xr:uid="{00000000-0005-0000-0000-000054000000}"/>
    <cellStyle name="style1406113850542" xfId="82" xr:uid="{00000000-0005-0000-0000-000055000000}"/>
    <cellStyle name="style1406113850570" xfId="83" xr:uid="{00000000-0005-0000-0000-000056000000}"/>
    <cellStyle name="style1406113850591" xfId="84" xr:uid="{00000000-0005-0000-0000-000057000000}"/>
    <cellStyle name="style1406113850614" xfId="85" xr:uid="{00000000-0005-0000-0000-000058000000}"/>
    <cellStyle name="style1406113850636" xfId="86" xr:uid="{00000000-0005-0000-0000-000059000000}"/>
    <cellStyle name="style1406113850655" xfId="87" xr:uid="{00000000-0005-0000-0000-00005A000000}"/>
    <cellStyle name="style1406113850674" xfId="88" xr:uid="{00000000-0005-0000-0000-00005B000000}"/>
    <cellStyle name="style1406113850723" xfId="89" xr:uid="{00000000-0005-0000-0000-00005C000000}"/>
    <cellStyle name="style1406113850767" xfId="90" xr:uid="{00000000-0005-0000-0000-00005D000000}"/>
    <cellStyle name="style1406113850816" xfId="91" xr:uid="{00000000-0005-0000-0000-00005E000000}"/>
    <cellStyle name="style1406114189185" xfId="92" xr:uid="{00000000-0005-0000-0000-00005F000000}"/>
    <cellStyle name="style1406114189213" xfId="93" xr:uid="{00000000-0005-0000-0000-000060000000}"/>
    <cellStyle name="style1406114189239" xfId="94" xr:uid="{00000000-0005-0000-0000-000061000000}"/>
    <cellStyle name="style1406114189259" xfId="95" xr:uid="{00000000-0005-0000-0000-000062000000}"/>
    <cellStyle name="style1406114189283" xfId="96" xr:uid="{00000000-0005-0000-0000-000063000000}"/>
    <cellStyle name="style1406114189307" xfId="97" xr:uid="{00000000-0005-0000-0000-000064000000}"/>
    <cellStyle name="style1406114189331" xfId="98" xr:uid="{00000000-0005-0000-0000-000065000000}"/>
    <cellStyle name="style1406114189356" xfId="99" xr:uid="{00000000-0005-0000-0000-000066000000}"/>
    <cellStyle name="style1406114189382" xfId="100" xr:uid="{00000000-0005-0000-0000-000067000000}"/>
    <cellStyle name="style1406114189407" xfId="101" xr:uid="{00000000-0005-0000-0000-000068000000}"/>
    <cellStyle name="style1406114189432" xfId="102" xr:uid="{00000000-0005-0000-0000-000069000000}"/>
    <cellStyle name="style1406114189459" xfId="103" xr:uid="{00000000-0005-0000-0000-00006A000000}"/>
    <cellStyle name="style1406114189481" xfId="104" xr:uid="{00000000-0005-0000-0000-00006B000000}"/>
    <cellStyle name="style1406114189505" xfId="105" xr:uid="{00000000-0005-0000-0000-00006C000000}"/>
    <cellStyle name="style1406114189535" xfId="106" xr:uid="{00000000-0005-0000-0000-00006D000000}"/>
    <cellStyle name="style1406114189560" xfId="107" xr:uid="{00000000-0005-0000-0000-00006E000000}"/>
    <cellStyle name="style1406114189585" xfId="108" xr:uid="{00000000-0005-0000-0000-00006F000000}"/>
    <cellStyle name="style1406114189616" xfId="109" xr:uid="{00000000-0005-0000-0000-000070000000}"/>
    <cellStyle name="style1406114189644" xfId="110" xr:uid="{00000000-0005-0000-0000-000071000000}"/>
    <cellStyle name="style1406114189671" xfId="111" xr:uid="{00000000-0005-0000-0000-000072000000}"/>
    <cellStyle name="style1406114189696" xfId="112" xr:uid="{00000000-0005-0000-0000-000073000000}"/>
    <cellStyle name="style1406114189716" xfId="113" xr:uid="{00000000-0005-0000-0000-000074000000}"/>
    <cellStyle name="style1406114189736" xfId="114" xr:uid="{00000000-0005-0000-0000-000075000000}"/>
    <cellStyle name="style1406114189757" xfId="115" xr:uid="{00000000-0005-0000-0000-000076000000}"/>
    <cellStyle name="style1406114189778" xfId="116" xr:uid="{00000000-0005-0000-0000-000077000000}"/>
    <cellStyle name="style1406114189799" xfId="117" xr:uid="{00000000-0005-0000-0000-000078000000}"/>
    <cellStyle name="style1406114189820" xfId="118" xr:uid="{00000000-0005-0000-0000-000079000000}"/>
    <cellStyle name="style1406114189840" xfId="119" xr:uid="{00000000-0005-0000-0000-00007A000000}"/>
    <cellStyle name="style1406114189860" xfId="120" xr:uid="{00000000-0005-0000-0000-00007B000000}"/>
    <cellStyle name="style1406114189886" xfId="121" xr:uid="{00000000-0005-0000-0000-00007C000000}"/>
    <cellStyle name="style1406114189911" xfId="122" xr:uid="{00000000-0005-0000-0000-00007D000000}"/>
    <cellStyle name="style1406114189990" xfId="123" xr:uid="{00000000-0005-0000-0000-00007E000000}"/>
    <cellStyle name="style1406114190017" xfId="124" xr:uid="{00000000-0005-0000-0000-00007F000000}"/>
    <cellStyle name="style1406114190044" xfId="125" xr:uid="{00000000-0005-0000-0000-000080000000}"/>
    <cellStyle name="style1406114190069" xfId="126" xr:uid="{00000000-0005-0000-0000-000081000000}"/>
    <cellStyle name="style1406114190088" xfId="127" xr:uid="{00000000-0005-0000-0000-000082000000}"/>
    <cellStyle name="style1406114190108" xfId="128" xr:uid="{00000000-0005-0000-0000-000083000000}"/>
    <cellStyle name="style1406114190127" xfId="129" xr:uid="{00000000-0005-0000-0000-000084000000}"/>
    <cellStyle name="style1406114190148" xfId="130" xr:uid="{00000000-0005-0000-0000-000085000000}"/>
    <cellStyle name="style1406114190171" xfId="131" xr:uid="{00000000-0005-0000-0000-000086000000}"/>
    <cellStyle name="style1406114190195" xfId="132" xr:uid="{00000000-0005-0000-0000-000087000000}"/>
    <cellStyle name="style1406114190219" xfId="133" xr:uid="{00000000-0005-0000-0000-000088000000}"/>
    <cellStyle name="style1406114190238" xfId="134" xr:uid="{00000000-0005-0000-0000-000089000000}"/>
    <cellStyle name="style1406114190262" xfId="135" xr:uid="{00000000-0005-0000-0000-00008A000000}"/>
    <cellStyle name="style1406114190285" xfId="136" xr:uid="{00000000-0005-0000-0000-00008B000000}"/>
    <cellStyle name="style1406114190303" xfId="137" xr:uid="{00000000-0005-0000-0000-00008C000000}"/>
    <cellStyle name="style1406114190327" xfId="138" xr:uid="{00000000-0005-0000-0000-00008D000000}"/>
    <cellStyle name="style1406114190351" xfId="139" xr:uid="{00000000-0005-0000-0000-00008E000000}"/>
    <cellStyle name="style1406114190375" xfId="140" xr:uid="{00000000-0005-0000-0000-00008F000000}"/>
    <cellStyle name="style1406114190395" xfId="141" xr:uid="{00000000-0005-0000-0000-000090000000}"/>
    <cellStyle name="style1406114190415" xfId="142" xr:uid="{00000000-0005-0000-0000-000091000000}"/>
    <cellStyle name="style1406114190439" xfId="143" xr:uid="{00000000-0005-0000-0000-000092000000}"/>
    <cellStyle name="style1406114190464" xfId="144" xr:uid="{00000000-0005-0000-0000-000093000000}"/>
    <cellStyle name="style1406114190487" xfId="145" xr:uid="{00000000-0005-0000-0000-000094000000}"/>
    <cellStyle name="style1406114190507" xfId="146" xr:uid="{00000000-0005-0000-0000-000095000000}"/>
    <cellStyle name="style1406114190534" xfId="147" xr:uid="{00000000-0005-0000-0000-000096000000}"/>
    <cellStyle name="style1406114190553" xfId="148" xr:uid="{00000000-0005-0000-0000-000097000000}"/>
    <cellStyle name="style1406114190571" xfId="149" xr:uid="{00000000-0005-0000-0000-000098000000}"/>
    <cellStyle name="style1406114190588" xfId="150" xr:uid="{00000000-0005-0000-0000-000099000000}"/>
    <cellStyle name="style1406114190609" xfId="151" xr:uid="{00000000-0005-0000-0000-00009A000000}"/>
    <cellStyle name="style1406114190628" xfId="152" xr:uid="{00000000-0005-0000-0000-00009B000000}"/>
    <cellStyle name="style1406114190647" xfId="153" xr:uid="{00000000-0005-0000-0000-00009C000000}"/>
    <cellStyle name="style1406114190666" xfId="154" xr:uid="{00000000-0005-0000-0000-00009D000000}"/>
    <cellStyle name="style1406114190687" xfId="155" xr:uid="{00000000-0005-0000-0000-00009E000000}"/>
    <cellStyle name="style1406114190844" xfId="156" xr:uid="{00000000-0005-0000-0000-00009F000000}"/>
    <cellStyle name="style1406114190863" xfId="157" xr:uid="{00000000-0005-0000-0000-0000A0000000}"/>
    <cellStyle name="style1406114190881" xfId="158" xr:uid="{00000000-0005-0000-0000-0000A1000000}"/>
    <cellStyle name="style1406114190900" xfId="159" xr:uid="{00000000-0005-0000-0000-0000A2000000}"/>
    <cellStyle name="style1406114190959" xfId="160" xr:uid="{00000000-0005-0000-0000-0000A3000000}"/>
    <cellStyle name="style1406114191014" xfId="161" xr:uid="{00000000-0005-0000-0000-0000A4000000}"/>
    <cellStyle name="style1406114191303" xfId="162" xr:uid="{00000000-0005-0000-0000-0000A5000000}"/>
    <cellStyle name="style1406114191912" xfId="163" xr:uid="{00000000-0005-0000-0000-0000A6000000}"/>
    <cellStyle name="style1406114345186" xfId="164" xr:uid="{00000000-0005-0000-0000-0000A7000000}"/>
    <cellStyle name="style1406114345361" xfId="165" xr:uid="{00000000-0005-0000-0000-0000A8000000}"/>
    <cellStyle name="style1406114398523" xfId="166" xr:uid="{00000000-0005-0000-0000-0000A9000000}"/>
    <cellStyle name="style1406114398549" xfId="167" xr:uid="{00000000-0005-0000-0000-0000AA000000}"/>
    <cellStyle name="style1406114398571" xfId="168" xr:uid="{00000000-0005-0000-0000-0000AB000000}"/>
    <cellStyle name="style1406114398589" xfId="169" xr:uid="{00000000-0005-0000-0000-0000AC000000}"/>
    <cellStyle name="style1406114398610" xfId="170" xr:uid="{00000000-0005-0000-0000-0000AD000000}"/>
    <cellStyle name="style1406114398632" xfId="171" xr:uid="{00000000-0005-0000-0000-0000AE000000}"/>
    <cellStyle name="style1406114398654" xfId="172" xr:uid="{00000000-0005-0000-0000-0000AF000000}"/>
    <cellStyle name="style1406114398679" xfId="173" xr:uid="{00000000-0005-0000-0000-0000B0000000}"/>
    <cellStyle name="style1406114398703" xfId="174" xr:uid="{00000000-0005-0000-0000-0000B1000000}"/>
    <cellStyle name="style1406114398726" xfId="175" xr:uid="{00000000-0005-0000-0000-0000B2000000}"/>
    <cellStyle name="style1406114398750" xfId="176" xr:uid="{00000000-0005-0000-0000-0000B3000000}"/>
    <cellStyle name="style1406114398774" xfId="177" xr:uid="{00000000-0005-0000-0000-0000B4000000}"/>
    <cellStyle name="style1406114398792" xfId="178" xr:uid="{00000000-0005-0000-0000-0000B5000000}"/>
    <cellStyle name="style1406114398812" xfId="179" xr:uid="{00000000-0005-0000-0000-0000B6000000}"/>
    <cellStyle name="style1406114398835" xfId="180" xr:uid="{00000000-0005-0000-0000-0000B7000000}"/>
    <cellStyle name="style1406114398855" xfId="181" xr:uid="{00000000-0005-0000-0000-0000B8000000}"/>
    <cellStyle name="style1406114398880" xfId="182" xr:uid="{00000000-0005-0000-0000-0000B9000000}"/>
    <cellStyle name="style1406114398898" xfId="183" xr:uid="{00000000-0005-0000-0000-0000BA000000}"/>
    <cellStyle name="style1406114398922" xfId="184" xr:uid="{00000000-0005-0000-0000-0000BB000000}"/>
    <cellStyle name="style1406114398946" xfId="185" xr:uid="{00000000-0005-0000-0000-0000BC000000}"/>
    <cellStyle name="style1406114398972" xfId="186" xr:uid="{00000000-0005-0000-0000-0000BD000000}"/>
    <cellStyle name="style1406114398991" xfId="187" xr:uid="{00000000-0005-0000-0000-0000BE000000}"/>
    <cellStyle name="style1406114399009" xfId="188" xr:uid="{00000000-0005-0000-0000-0000BF000000}"/>
    <cellStyle name="style1406114399027" xfId="189" xr:uid="{00000000-0005-0000-0000-0000C0000000}"/>
    <cellStyle name="style1406114399044" xfId="190" xr:uid="{00000000-0005-0000-0000-0000C1000000}"/>
    <cellStyle name="style1406114399064" xfId="191" xr:uid="{00000000-0005-0000-0000-0000C2000000}"/>
    <cellStyle name="style1406114399083" xfId="192" xr:uid="{00000000-0005-0000-0000-0000C3000000}"/>
    <cellStyle name="style1406114399102" xfId="193" xr:uid="{00000000-0005-0000-0000-0000C4000000}"/>
    <cellStyle name="style1406114399120" xfId="194" xr:uid="{00000000-0005-0000-0000-0000C5000000}"/>
    <cellStyle name="style1406114399144" xfId="195" xr:uid="{00000000-0005-0000-0000-0000C6000000}"/>
    <cellStyle name="style1406114399167" xfId="196" xr:uid="{00000000-0005-0000-0000-0000C7000000}"/>
    <cellStyle name="style1406114399199" xfId="197" xr:uid="{00000000-0005-0000-0000-0000C8000000}"/>
    <cellStyle name="style1406114399226" xfId="198" xr:uid="{00000000-0005-0000-0000-0000C9000000}"/>
    <cellStyle name="style1406114399254" xfId="199" xr:uid="{00000000-0005-0000-0000-0000CA000000}"/>
    <cellStyle name="style1406114399277" xfId="200" xr:uid="{00000000-0005-0000-0000-0000CB000000}"/>
    <cellStyle name="style1406114399294" xfId="201" xr:uid="{00000000-0005-0000-0000-0000CC000000}"/>
    <cellStyle name="style1406114399311" xfId="202" xr:uid="{00000000-0005-0000-0000-0000CD000000}"/>
    <cellStyle name="style1406114399329" xfId="203" xr:uid="{00000000-0005-0000-0000-0000CE000000}"/>
    <cellStyle name="style1406114399348" xfId="204" xr:uid="{00000000-0005-0000-0000-0000CF000000}"/>
    <cellStyle name="style1406114399367" xfId="205" xr:uid="{00000000-0005-0000-0000-0000D0000000}"/>
    <cellStyle name="style1406114399389" xfId="206" xr:uid="{00000000-0005-0000-0000-0000D1000000}"/>
    <cellStyle name="style1406114399411" xfId="207" xr:uid="{00000000-0005-0000-0000-0000D2000000}"/>
    <cellStyle name="style1406114399490" xfId="208" xr:uid="{00000000-0005-0000-0000-0000D3000000}"/>
    <cellStyle name="style1406114399512" xfId="209" xr:uid="{00000000-0005-0000-0000-0000D4000000}"/>
    <cellStyle name="style1406114399534" xfId="210" xr:uid="{00000000-0005-0000-0000-0000D5000000}"/>
    <cellStyle name="style1406114399551" xfId="211" xr:uid="{00000000-0005-0000-0000-0000D6000000}"/>
    <cellStyle name="style1406114399576" xfId="212" xr:uid="{00000000-0005-0000-0000-0000D7000000}"/>
    <cellStyle name="style1406114399599" xfId="213" xr:uid="{00000000-0005-0000-0000-0000D8000000}"/>
    <cellStyle name="style1406114399622" xfId="214" xr:uid="{00000000-0005-0000-0000-0000D9000000}"/>
    <cellStyle name="style1406114399641" xfId="215" xr:uid="{00000000-0005-0000-0000-0000DA000000}"/>
    <cellStyle name="style1406114399662" xfId="216" xr:uid="{00000000-0005-0000-0000-0000DB000000}"/>
    <cellStyle name="style1406114399689" xfId="217" xr:uid="{00000000-0005-0000-0000-0000DC000000}"/>
    <cellStyle name="style1406114399716" xfId="218" xr:uid="{00000000-0005-0000-0000-0000DD000000}"/>
    <cellStyle name="style1406114399740" xfId="219" xr:uid="{00000000-0005-0000-0000-0000DE000000}"/>
    <cellStyle name="style1406114399758" xfId="220" xr:uid="{00000000-0005-0000-0000-0000DF000000}"/>
    <cellStyle name="style1406114399783" xfId="221" xr:uid="{00000000-0005-0000-0000-0000E0000000}"/>
    <cellStyle name="style1406114399802" xfId="222" xr:uid="{00000000-0005-0000-0000-0000E1000000}"/>
    <cellStyle name="style1406114399820" xfId="223" xr:uid="{00000000-0005-0000-0000-0000E2000000}"/>
    <cellStyle name="style1406114399839" xfId="224" xr:uid="{00000000-0005-0000-0000-0000E3000000}"/>
    <cellStyle name="style1406114399860" xfId="225" xr:uid="{00000000-0005-0000-0000-0000E4000000}"/>
    <cellStyle name="style1406114399878" xfId="226" xr:uid="{00000000-0005-0000-0000-0000E5000000}"/>
    <cellStyle name="style1406114399896" xfId="227" xr:uid="{00000000-0005-0000-0000-0000E6000000}"/>
    <cellStyle name="style1406114399914" xfId="228" xr:uid="{00000000-0005-0000-0000-0000E7000000}"/>
    <cellStyle name="style1406114399932" xfId="229" xr:uid="{00000000-0005-0000-0000-0000E8000000}"/>
    <cellStyle name="style1406114399951" xfId="230" xr:uid="{00000000-0005-0000-0000-0000E9000000}"/>
    <cellStyle name="style1406114399969" xfId="231" xr:uid="{00000000-0005-0000-0000-0000EA000000}"/>
    <cellStyle name="style1406114399987" xfId="232" xr:uid="{00000000-0005-0000-0000-0000EB000000}"/>
    <cellStyle name="style1406114400018" xfId="233" xr:uid="{00000000-0005-0000-0000-0000EC000000}"/>
    <cellStyle name="style1406114400104" xfId="234" xr:uid="{00000000-0005-0000-0000-0000ED000000}"/>
    <cellStyle name="style1406114400339" xfId="235" xr:uid="{00000000-0005-0000-0000-0000EE000000}"/>
    <cellStyle name="style1406114400806" xfId="236" xr:uid="{00000000-0005-0000-0000-0000EF000000}"/>
    <cellStyle name="style1406114440149" xfId="237" xr:uid="{00000000-0005-0000-0000-0000F0000000}"/>
    <cellStyle name="style1406114440175" xfId="238" xr:uid="{00000000-0005-0000-0000-0000F1000000}"/>
    <cellStyle name="style1406114440200" xfId="239" xr:uid="{00000000-0005-0000-0000-0000F2000000}"/>
    <cellStyle name="style1406114440219" xfId="240" xr:uid="{00000000-0005-0000-0000-0000F3000000}"/>
    <cellStyle name="style1406114440242" xfId="241" xr:uid="{00000000-0005-0000-0000-0000F4000000}"/>
    <cellStyle name="style1406114440265" xfId="242" xr:uid="{00000000-0005-0000-0000-0000F5000000}"/>
    <cellStyle name="style1406114440288" xfId="243" xr:uid="{00000000-0005-0000-0000-0000F6000000}"/>
    <cellStyle name="style1406114440311" xfId="244" xr:uid="{00000000-0005-0000-0000-0000F7000000}"/>
    <cellStyle name="style1406114440332" xfId="245" xr:uid="{00000000-0005-0000-0000-0000F8000000}"/>
    <cellStyle name="style1406114440354" xfId="246" xr:uid="{00000000-0005-0000-0000-0000F9000000}"/>
    <cellStyle name="style1406114440375" xfId="247" xr:uid="{00000000-0005-0000-0000-0000FA000000}"/>
    <cellStyle name="style1406114440396" xfId="248" xr:uid="{00000000-0005-0000-0000-0000FB000000}"/>
    <cellStyle name="style1406114440413" xfId="249" xr:uid="{00000000-0005-0000-0000-0000FC000000}"/>
    <cellStyle name="style1406114440430" xfId="250" xr:uid="{00000000-0005-0000-0000-0000FD000000}"/>
    <cellStyle name="style1406114440452" xfId="251" xr:uid="{00000000-0005-0000-0000-0000FE000000}"/>
    <cellStyle name="style1406114440470" xfId="252" xr:uid="{00000000-0005-0000-0000-0000FF000000}"/>
    <cellStyle name="style1406114440492" xfId="253" xr:uid="{00000000-0005-0000-0000-000000010000}"/>
    <cellStyle name="style1406114440509" xfId="254" xr:uid="{00000000-0005-0000-0000-000001010000}"/>
    <cellStyle name="style1406114440531" xfId="255" xr:uid="{00000000-0005-0000-0000-000002010000}"/>
    <cellStyle name="style1406114440552" xfId="256" xr:uid="{00000000-0005-0000-0000-000003010000}"/>
    <cellStyle name="style1406114440573" xfId="257" xr:uid="{00000000-0005-0000-0000-000004010000}"/>
    <cellStyle name="style1406114440590" xfId="258" xr:uid="{00000000-0005-0000-0000-000005010000}"/>
    <cellStyle name="style1406114440607" xfId="259" xr:uid="{00000000-0005-0000-0000-000006010000}"/>
    <cellStyle name="style1406114440624" xfId="260" xr:uid="{00000000-0005-0000-0000-000007010000}"/>
    <cellStyle name="style1406114440641" xfId="261" xr:uid="{00000000-0005-0000-0000-000008010000}"/>
    <cellStyle name="style1406114440657" xfId="262" xr:uid="{00000000-0005-0000-0000-000009010000}"/>
    <cellStyle name="style1406114440676" xfId="263" xr:uid="{00000000-0005-0000-0000-00000A010000}"/>
    <cellStyle name="style1406114440693" xfId="264" xr:uid="{00000000-0005-0000-0000-00000B010000}"/>
    <cellStyle name="style1406114440711" xfId="265" xr:uid="{00000000-0005-0000-0000-00000C010000}"/>
    <cellStyle name="style1406114440733" xfId="266" xr:uid="{00000000-0005-0000-0000-00000D010000}"/>
    <cellStyle name="style1406114440756" xfId="267" xr:uid="{00000000-0005-0000-0000-00000E010000}"/>
    <cellStyle name="style1406114440778" xfId="268" xr:uid="{00000000-0005-0000-0000-00000F010000}"/>
    <cellStyle name="style1406114440801" xfId="269" xr:uid="{00000000-0005-0000-0000-000010010000}"/>
    <cellStyle name="style1406114440831" xfId="270" xr:uid="{00000000-0005-0000-0000-000011010000}"/>
    <cellStyle name="style1406114440854" xfId="271" xr:uid="{00000000-0005-0000-0000-000012010000}"/>
    <cellStyle name="style1406114440871" xfId="272" xr:uid="{00000000-0005-0000-0000-000013010000}"/>
    <cellStyle name="style1406114440888" xfId="273" xr:uid="{00000000-0005-0000-0000-000014010000}"/>
    <cellStyle name="style1406114440905" xfId="274" xr:uid="{00000000-0005-0000-0000-000015010000}"/>
    <cellStyle name="style1406114440922" xfId="275" xr:uid="{00000000-0005-0000-0000-000016010000}"/>
    <cellStyle name="style1406114440941" xfId="276" xr:uid="{00000000-0005-0000-0000-000017010000}"/>
    <cellStyle name="style1406114440964" xfId="277" xr:uid="{00000000-0005-0000-0000-000018010000}"/>
    <cellStyle name="style1406114440986" xfId="278" xr:uid="{00000000-0005-0000-0000-000019010000}"/>
    <cellStyle name="style1406114441003" xfId="279" xr:uid="{00000000-0005-0000-0000-00001A010000}"/>
    <cellStyle name="style1406114441024" xfId="280" xr:uid="{00000000-0005-0000-0000-00001B010000}"/>
    <cellStyle name="style1406114441046" xfId="281" xr:uid="{00000000-0005-0000-0000-00001C010000}"/>
    <cellStyle name="style1406114441063" xfId="282" xr:uid="{00000000-0005-0000-0000-00001D010000}"/>
    <cellStyle name="style1406114441085" xfId="283" xr:uid="{00000000-0005-0000-0000-00001E010000}"/>
    <cellStyle name="style1406114441106" xfId="284" xr:uid="{00000000-0005-0000-0000-00001F010000}"/>
    <cellStyle name="style1406114441127" xfId="285" xr:uid="{00000000-0005-0000-0000-000020010000}"/>
    <cellStyle name="style1406114441144" xfId="286" xr:uid="{00000000-0005-0000-0000-000021010000}"/>
    <cellStyle name="style1406114441245" xfId="287" xr:uid="{00000000-0005-0000-0000-000022010000}"/>
    <cellStyle name="style1406114441267" xfId="288" xr:uid="{00000000-0005-0000-0000-000023010000}"/>
    <cellStyle name="style1406114441288" xfId="289" xr:uid="{00000000-0005-0000-0000-000024010000}"/>
    <cellStyle name="style1406114441309" xfId="290" xr:uid="{00000000-0005-0000-0000-000025010000}"/>
    <cellStyle name="style1406114441326" xfId="291" xr:uid="{00000000-0005-0000-0000-000026010000}"/>
    <cellStyle name="style1406114441350" xfId="292" xr:uid="{00000000-0005-0000-0000-000027010000}"/>
    <cellStyle name="style1406114441369" xfId="293" xr:uid="{00000000-0005-0000-0000-000028010000}"/>
    <cellStyle name="style1406114441387" xfId="294" xr:uid="{00000000-0005-0000-0000-000029010000}"/>
    <cellStyle name="style1406114441405" xfId="295" xr:uid="{00000000-0005-0000-0000-00002A010000}"/>
    <cellStyle name="style1406114441425" xfId="296" xr:uid="{00000000-0005-0000-0000-00002B010000}"/>
    <cellStyle name="style1406114441444" xfId="297" xr:uid="{00000000-0005-0000-0000-00002C010000}"/>
    <cellStyle name="style1406114441462" xfId="298" xr:uid="{00000000-0005-0000-0000-00002D010000}"/>
    <cellStyle name="style1406114441479" xfId="299" xr:uid="{00000000-0005-0000-0000-00002E010000}"/>
    <cellStyle name="style1406114441496" xfId="300" xr:uid="{00000000-0005-0000-0000-00002F010000}"/>
    <cellStyle name="style1406114441514" xfId="301" xr:uid="{00000000-0005-0000-0000-000030010000}"/>
    <cellStyle name="style1406114441532" xfId="302" xr:uid="{00000000-0005-0000-0000-000031010000}"/>
    <cellStyle name="style1406114441549" xfId="303" xr:uid="{00000000-0005-0000-0000-000032010000}"/>
    <cellStyle name="style1406114441566" xfId="304" xr:uid="{00000000-0005-0000-0000-000033010000}"/>
    <cellStyle name="style1406114441594" xfId="305" xr:uid="{00000000-0005-0000-0000-000034010000}"/>
    <cellStyle name="style1406114441626" xfId="306" xr:uid="{00000000-0005-0000-0000-000035010000}"/>
    <cellStyle name="style1406114442197" xfId="307" xr:uid="{00000000-0005-0000-0000-000036010000}"/>
    <cellStyle name="style1406114490232" xfId="308" xr:uid="{00000000-0005-0000-0000-000037010000}"/>
    <cellStyle name="style1406114490278" xfId="309" xr:uid="{00000000-0005-0000-0000-000038010000}"/>
    <cellStyle name="style1406114490860" xfId="310" xr:uid="{00000000-0005-0000-0000-000039010000}"/>
    <cellStyle name="style1406114491098" xfId="311" xr:uid="{00000000-0005-0000-0000-00003A010000}"/>
    <cellStyle name="style1406114491204" xfId="312" xr:uid="{00000000-0005-0000-0000-00003B010000}"/>
    <cellStyle name="style1406114491528" xfId="313" xr:uid="{00000000-0005-0000-0000-00003C010000}"/>
    <cellStyle name="style1406114491549" xfId="314" xr:uid="{00000000-0005-0000-0000-00003D010000}"/>
    <cellStyle name="style1406114491606" xfId="315" xr:uid="{00000000-0005-0000-0000-00003E010000}"/>
    <cellStyle name="style1406114491677" xfId="316" xr:uid="{00000000-0005-0000-0000-00003F010000}"/>
    <cellStyle name="style1406182998088" xfId="317" xr:uid="{00000000-0005-0000-0000-000040010000}"/>
    <cellStyle name="style1406182998186" xfId="318" xr:uid="{00000000-0005-0000-0000-000041010000}"/>
    <cellStyle name="style1406183036983" xfId="319" xr:uid="{00000000-0005-0000-0000-000042010000}"/>
    <cellStyle name="style1411446450504" xfId="320" xr:uid="{00000000-0005-0000-0000-000043010000}"/>
    <cellStyle name="style1411446450551" xfId="321" xr:uid="{00000000-0005-0000-0000-000044010000}"/>
    <cellStyle name="style1411446450598" xfId="322" xr:uid="{00000000-0005-0000-0000-000045010000}"/>
    <cellStyle name="style1411446450629" xfId="323" xr:uid="{00000000-0005-0000-0000-000046010000}"/>
    <cellStyle name="style1411446450660" xfId="324" xr:uid="{00000000-0005-0000-0000-000047010000}"/>
    <cellStyle name="style1411446450738" xfId="325" xr:uid="{00000000-0005-0000-0000-000048010000}"/>
    <cellStyle name="style1411446450769" xfId="326" xr:uid="{00000000-0005-0000-0000-000049010000}"/>
    <cellStyle name="style1411446450801" xfId="327" xr:uid="{00000000-0005-0000-0000-00004A010000}"/>
    <cellStyle name="style1411446450847" xfId="328" xr:uid="{00000000-0005-0000-0000-00004B010000}"/>
    <cellStyle name="style1411446450879" xfId="329" xr:uid="{00000000-0005-0000-0000-00004C010000}"/>
    <cellStyle name="style1411446450910" xfId="330" xr:uid="{00000000-0005-0000-0000-00004D010000}"/>
    <cellStyle name="style1411446450957" xfId="331" xr:uid="{00000000-0005-0000-0000-00004E010000}"/>
    <cellStyle name="style1411446450988" xfId="332" xr:uid="{00000000-0005-0000-0000-00004F010000}"/>
    <cellStyle name="style1411446451019" xfId="333" xr:uid="{00000000-0005-0000-0000-000050010000}"/>
    <cellStyle name="style1411446451050" xfId="334" xr:uid="{00000000-0005-0000-0000-000051010000}"/>
    <cellStyle name="style1411446451128" xfId="335" xr:uid="{00000000-0005-0000-0000-000052010000}"/>
    <cellStyle name="style1411446451159" xfId="336" xr:uid="{00000000-0005-0000-0000-000053010000}"/>
    <cellStyle name="style1411446451191" xfId="337" xr:uid="{00000000-0005-0000-0000-000054010000}"/>
    <cellStyle name="style1411446451206" xfId="338" xr:uid="{00000000-0005-0000-0000-000055010000}"/>
    <cellStyle name="style1411446451237" xfId="339" xr:uid="{00000000-0005-0000-0000-000056010000}"/>
    <cellStyle name="style1411446451269" xfId="340" xr:uid="{00000000-0005-0000-0000-000057010000}"/>
    <cellStyle name="style1411446451284" xfId="341" xr:uid="{00000000-0005-0000-0000-000058010000}"/>
    <cellStyle name="style1411446451315" xfId="342" xr:uid="{00000000-0005-0000-0000-000059010000}"/>
    <cellStyle name="style1411446451331" xfId="343" xr:uid="{00000000-0005-0000-0000-00005A010000}"/>
    <cellStyle name="style1411446451362" xfId="344" xr:uid="{00000000-0005-0000-0000-00005B010000}"/>
    <cellStyle name="style1411446451378" xfId="345" xr:uid="{00000000-0005-0000-0000-00005C010000}"/>
    <cellStyle name="style1411446451409" xfId="346" xr:uid="{00000000-0005-0000-0000-00005D010000}"/>
    <cellStyle name="style1411446451471" xfId="347" xr:uid="{00000000-0005-0000-0000-00005E010000}"/>
    <cellStyle name="style1411446451518" xfId="348" xr:uid="{00000000-0005-0000-0000-00005F010000}"/>
    <cellStyle name="style1411446451549" xfId="349" xr:uid="{00000000-0005-0000-0000-000060010000}"/>
    <cellStyle name="style1411446451581" xfId="350" xr:uid="{00000000-0005-0000-0000-000061010000}"/>
    <cellStyle name="style1411446451596" xfId="351" xr:uid="{00000000-0005-0000-0000-000062010000}"/>
    <cellStyle name="style1411446451627" xfId="352" xr:uid="{00000000-0005-0000-0000-000063010000}"/>
    <cellStyle name="style1411446451659" xfId="353" xr:uid="{00000000-0005-0000-0000-000064010000}"/>
    <cellStyle name="style1411446451690" xfId="354" xr:uid="{00000000-0005-0000-0000-000065010000}"/>
    <cellStyle name="style1411446451705" xfId="355" xr:uid="{00000000-0005-0000-0000-000066010000}"/>
    <cellStyle name="style1411446451721" xfId="356" xr:uid="{00000000-0005-0000-0000-000067010000}"/>
    <cellStyle name="style1411446451752" xfId="357" xr:uid="{00000000-0005-0000-0000-000068010000}"/>
    <cellStyle name="style1411446451815" xfId="358" xr:uid="{00000000-0005-0000-0000-000069010000}"/>
    <cellStyle name="style1411446451846" xfId="359" xr:uid="{00000000-0005-0000-0000-00006A010000}"/>
    <cellStyle name="style1411446451877" xfId="360" xr:uid="{00000000-0005-0000-0000-00006B010000}"/>
    <cellStyle name="style1411446451893" xfId="361" xr:uid="{00000000-0005-0000-0000-00006C010000}"/>
    <cellStyle name="style1411446451924" xfId="362" xr:uid="{00000000-0005-0000-0000-00006D010000}"/>
    <cellStyle name="style1411446451955" xfId="363" xr:uid="{00000000-0005-0000-0000-00006E010000}"/>
    <cellStyle name="style1411446451971" xfId="364" xr:uid="{00000000-0005-0000-0000-00006F010000}"/>
    <cellStyle name="style1411446452002" xfId="365" xr:uid="{00000000-0005-0000-0000-000070010000}"/>
    <cellStyle name="style1411446452033" xfId="366" xr:uid="{00000000-0005-0000-0000-000071010000}"/>
    <cellStyle name="style1411446452049" xfId="367" xr:uid="{00000000-0005-0000-0000-000072010000}"/>
    <cellStyle name="style1411446452111" xfId="368" xr:uid="{00000000-0005-0000-0000-000073010000}"/>
    <cellStyle name="style1411446452142" xfId="369" xr:uid="{00000000-0005-0000-0000-000074010000}"/>
    <cellStyle name="style1411446452158" xfId="370" xr:uid="{00000000-0005-0000-0000-000075010000}"/>
    <cellStyle name="style1411446452189" xfId="371" xr:uid="{00000000-0005-0000-0000-000076010000}"/>
    <cellStyle name="style1411446452220" xfId="372" xr:uid="{00000000-0005-0000-0000-000077010000}"/>
    <cellStyle name="style1411446452236" xfId="373" xr:uid="{00000000-0005-0000-0000-000078010000}"/>
    <cellStyle name="style1411446452267" xfId="374" xr:uid="{00000000-0005-0000-0000-000079010000}"/>
    <cellStyle name="style1411446452298" xfId="375" xr:uid="{00000000-0005-0000-0000-00007A010000}"/>
    <cellStyle name="style1411446452314" xfId="376" xr:uid="{00000000-0005-0000-0000-00007B010000}"/>
    <cellStyle name="style1411446452329" xfId="377" xr:uid="{00000000-0005-0000-0000-00007C010000}"/>
    <cellStyle name="style1411446452361" xfId="378" xr:uid="{00000000-0005-0000-0000-00007D010000}"/>
    <cellStyle name="style1411446452407" xfId="379" xr:uid="{00000000-0005-0000-0000-00007E010000}"/>
    <cellStyle name="style1411446452439" xfId="380" xr:uid="{00000000-0005-0000-0000-00007F010000}"/>
    <cellStyle name="style1411446452454" xfId="381" xr:uid="{00000000-0005-0000-0000-000080010000}"/>
    <cellStyle name="style1411446452485" xfId="382" xr:uid="{00000000-0005-0000-0000-000081010000}"/>
    <cellStyle name="style1411446452501" xfId="383" xr:uid="{00000000-0005-0000-0000-000082010000}"/>
    <cellStyle name="style1411446452532" xfId="384" xr:uid="{00000000-0005-0000-0000-000083010000}"/>
    <cellStyle name="style1411446452548" xfId="385" xr:uid="{00000000-0005-0000-0000-000084010000}"/>
    <cellStyle name="style1411446452563" xfId="386" xr:uid="{00000000-0005-0000-0000-000085010000}"/>
    <cellStyle name="style1411449801970" xfId="387" xr:uid="{00000000-0005-0000-0000-000086010000}"/>
    <cellStyle name="style1411449802014" xfId="388" xr:uid="{00000000-0005-0000-0000-000087010000}"/>
    <cellStyle name="style1411449802039" xfId="389" xr:uid="{00000000-0005-0000-0000-000088010000}"/>
    <cellStyle name="style1411449802064" xfId="390" xr:uid="{00000000-0005-0000-0000-000089010000}"/>
    <cellStyle name="style1411449802092" xfId="391" xr:uid="{00000000-0005-0000-0000-00008A010000}"/>
    <cellStyle name="style1411449802118" xfId="392" xr:uid="{00000000-0005-0000-0000-00008B010000}"/>
    <cellStyle name="style1411449802516" xfId="393" xr:uid="{00000000-0005-0000-0000-00008C010000}"/>
    <cellStyle name="style1411449802578" xfId="394" xr:uid="{00000000-0005-0000-0000-00008D010000}"/>
    <cellStyle name="style1411449802602" xfId="395" xr:uid="{00000000-0005-0000-0000-00008E010000}"/>
    <cellStyle name="style1411449802628" xfId="396" xr:uid="{00000000-0005-0000-0000-00008F010000}"/>
    <cellStyle name="style1411449802695" xfId="397" xr:uid="{00000000-0005-0000-0000-000090010000}"/>
    <cellStyle name="style1411449802719" xfId="398" xr:uid="{00000000-0005-0000-0000-000091010000}"/>
    <cellStyle name="style1411449802744" xfId="399" xr:uid="{00000000-0005-0000-0000-000092010000}"/>
    <cellStyle name="style1411449802916" xfId="400" xr:uid="{00000000-0005-0000-0000-000093010000}"/>
    <cellStyle name="style1411449802935" xfId="401" xr:uid="{00000000-0005-0000-0000-000094010000}"/>
    <cellStyle name="style1411449802987" xfId="402" xr:uid="{00000000-0005-0000-0000-000095010000}"/>
    <cellStyle name="style1411449803130" xfId="403" xr:uid="{00000000-0005-0000-0000-000096010000}"/>
    <cellStyle name="style1411449803296" xfId="404" xr:uid="{00000000-0005-0000-0000-000097010000}"/>
    <cellStyle name="style1411449803317" xfId="405" xr:uid="{00000000-0005-0000-0000-000098010000}"/>
    <cellStyle name="style1411449803337" xfId="406" xr:uid="{00000000-0005-0000-0000-000099010000}"/>
    <cellStyle name="style1411449803356" xfId="407" xr:uid="{00000000-0005-0000-0000-00009A010000}"/>
    <cellStyle name="style1411449803379" xfId="408" xr:uid="{00000000-0005-0000-0000-00009B010000}"/>
    <cellStyle name="style1411449803400" xfId="409" xr:uid="{00000000-0005-0000-0000-00009C010000}"/>
    <cellStyle name="style1411449803420" xfId="410" xr:uid="{00000000-0005-0000-0000-00009D010000}"/>
    <cellStyle name="style1411449803440" xfId="411" xr:uid="{00000000-0005-0000-0000-00009E010000}"/>
    <cellStyle name="style1411449803461" xfId="412" xr:uid="{00000000-0005-0000-0000-00009F010000}"/>
    <cellStyle name="style1411449803483" xfId="413" xr:uid="{00000000-0005-0000-0000-0000A0010000}"/>
    <cellStyle name="style1411449803510" xfId="414" xr:uid="{00000000-0005-0000-0000-0000A1010000}"/>
    <cellStyle name="style1411449803534" xfId="415" xr:uid="{00000000-0005-0000-0000-0000A2010000}"/>
    <cellStyle name="style1411449803554" xfId="416" xr:uid="{00000000-0005-0000-0000-0000A3010000}"/>
    <cellStyle name="style1411449803577" xfId="417" xr:uid="{00000000-0005-0000-0000-0000A4010000}"/>
    <cellStyle name="style1411451081406" xfId="418" xr:uid="{00000000-0005-0000-0000-0000A5010000}"/>
    <cellStyle name="style1411451081449" xfId="419" xr:uid="{00000000-0005-0000-0000-0000A6010000}"/>
    <cellStyle name="style1411451081472" xfId="420" xr:uid="{00000000-0005-0000-0000-0000A7010000}"/>
    <cellStyle name="style1411451081497" xfId="421" xr:uid="{00000000-0005-0000-0000-0000A8010000}"/>
    <cellStyle name="style1411451081522" xfId="422" xr:uid="{00000000-0005-0000-0000-0000A9010000}"/>
    <cellStyle name="style1411451081547" xfId="423" xr:uid="{00000000-0005-0000-0000-0000AA010000}"/>
    <cellStyle name="style1411451081953" xfId="424" xr:uid="{00000000-0005-0000-0000-0000AB010000}"/>
    <cellStyle name="style1411451082017" xfId="425" xr:uid="{00000000-0005-0000-0000-0000AC010000}"/>
    <cellStyle name="style1411451082043" xfId="426" xr:uid="{00000000-0005-0000-0000-0000AD010000}"/>
    <cellStyle name="style1411451082068" xfId="427" xr:uid="{00000000-0005-0000-0000-0000AE010000}"/>
    <cellStyle name="style1411451082091" xfId="428" xr:uid="{00000000-0005-0000-0000-0000AF010000}"/>
    <cellStyle name="style1411451082115" xfId="429" xr:uid="{00000000-0005-0000-0000-0000B0010000}"/>
    <cellStyle name="style1411451082188" xfId="430" xr:uid="{00000000-0005-0000-0000-0000B1010000}"/>
    <cellStyle name="style1411451082364" xfId="431" xr:uid="{00000000-0005-0000-0000-0000B2010000}"/>
    <cellStyle name="style1411451082383" xfId="432" xr:uid="{00000000-0005-0000-0000-0000B3010000}"/>
    <cellStyle name="style1411451082433" xfId="433" xr:uid="{00000000-0005-0000-0000-0000B4010000}"/>
    <cellStyle name="style1411451082533" xfId="434" xr:uid="{00000000-0005-0000-0000-0000B5010000}"/>
    <cellStyle name="style1411451082735" xfId="435" xr:uid="{00000000-0005-0000-0000-0000B6010000}"/>
    <cellStyle name="style1411451082754" xfId="436" xr:uid="{00000000-0005-0000-0000-0000B7010000}"/>
    <cellStyle name="style1411451082774" xfId="437" xr:uid="{00000000-0005-0000-0000-0000B8010000}"/>
    <cellStyle name="style1411451082793" xfId="438" xr:uid="{00000000-0005-0000-0000-0000B9010000}"/>
    <cellStyle name="style1411451082814" xfId="439" xr:uid="{00000000-0005-0000-0000-0000BA010000}"/>
    <cellStyle name="style1411451082834" xfId="440" xr:uid="{00000000-0005-0000-0000-0000BB010000}"/>
    <cellStyle name="style1411451082853" xfId="441" xr:uid="{00000000-0005-0000-0000-0000BC010000}"/>
    <cellStyle name="style1411451082873" xfId="442" xr:uid="{00000000-0005-0000-0000-0000BD010000}"/>
    <cellStyle name="style1411451082893" xfId="443" xr:uid="{00000000-0005-0000-0000-0000BE010000}"/>
    <cellStyle name="style1411451082912" xfId="444" xr:uid="{00000000-0005-0000-0000-0000BF010000}"/>
    <cellStyle name="style1411451082933" xfId="445" xr:uid="{00000000-0005-0000-0000-0000C0010000}"/>
    <cellStyle name="style1411451082954" xfId="446" xr:uid="{00000000-0005-0000-0000-0000C1010000}"/>
    <cellStyle name="style1411451082974" xfId="447" xr:uid="{00000000-0005-0000-0000-0000C2010000}"/>
    <cellStyle name="style1411451082993" xfId="448" xr:uid="{00000000-0005-0000-0000-0000C3010000}"/>
    <cellStyle name="style1411451083012" xfId="449" xr:uid="{00000000-0005-0000-0000-0000C4010000}"/>
    <cellStyle name="style1411542382001" xfId="450" xr:uid="{00000000-0005-0000-0000-0000C5010000}"/>
    <cellStyle name="style1411542382059" xfId="451" xr:uid="{00000000-0005-0000-0000-0000C6010000}"/>
    <cellStyle name="style1411542382094" xfId="452" xr:uid="{00000000-0005-0000-0000-0000C7010000}"/>
    <cellStyle name="style1411542382123" xfId="453" xr:uid="{00000000-0005-0000-0000-0000C8010000}"/>
    <cellStyle name="style1411542382156" xfId="454" xr:uid="{00000000-0005-0000-0000-0000C9010000}"/>
    <cellStyle name="style1411542382190" xfId="455" xr:uid="{00000000-0005-0000-0000-0000CA010000}"/>
    <cellStyle name="style1411542382225" xfId="456" xr:uid="{00000000-0005-0000-0000-0000CB010000}"/>
    <cellStyle name="style1411542382311" xfId="457" xr:uid="{00000000-0005-0000-0000-0000CC010000}"/>
    <cellStyle name="style1411542382346" xfId="458" xr:uid="{00000000-0005-0000-0000-0000CD010000}"/>
    <cellStyle name="style1411542382378" xfId="459" xr:uid="{00000000-0005-0000-0000-0000CE010000}"/>
    <cellStyle name="style1411542382409" xfId="460" xr:uid="{00000000-0005-0000-0000-0000CF010000}"/>
    <cellStyle name="style1411542382440" xfId="461" xr:uid="{00000000-0005-0000-0000-0000D0010000}"/>
    <cellStyle name="style1411542382466" xfId="462" xr:uid="{00000000-0005-0000-0000-0000D1010000}"/>
    <cellStyle name="style1411542382491" xfId="463" xr:uid="{00000000-0005-0000-0000-0000D2010000}"/>
    <cellStyle name="style1411542382523" xfId="464" xr:uid="{00000000-0005-0000-0000-0000D3010000}"/>
    <cellStyle name="style1411542382556" xfId="465" xr:uid="{00000000-0005-0000-0000-0000D4010000}"/>
    <cellStyle name="style1411542382585" xfId="466" xr:uid="{00000000-0005-0000-0000-0000D5010000}"/>
    <cellStyle name="style1411542382613" xfId="467" xr:uid="{00000000-0005-0000-0000-0000D6010000}"/>
    <cellStyle name="style1411542382701" xfId="468" xr:uid="{00000000-0005-0000-0000-0000D7010000}"/>
    <cellStyle name="style1411542382751" xfId="469" xr:uid="{00000000-0005-0000-0000-0000D8010000}"/>
    <cellStyle name="style1411542382774" xfId="470" xr:uid="{00000000-0005-0000-0000-0000D9010000}"/>
    <cellStyle name="style1411542382797" xfId="471" xr:uid="{00000000-0005-0000-0000-0000DA010000}"/>
    <cellStyle name="style1411542382821" xfId="472" xr:uid="{00000000-0005-0000-0000-0000DB010000}"/>
    <cellStyle name="style1411542382844" xfId="473" xr:uid="{00000000-0005-0000-0000-0000DC010000}"/>
    <cellStyle name="style1411542382872" xfId="474" xr:uid="{00000000-0005-0000-0000-0000DD010000}"/>
    <cellStyle name="style1411542382898" xfId="475" xr:uid="{00000000-0005-0000-0000-0000DE010000}"/>
    <cellStyle name="style1411542382921" xfId="476" xr:uid="{00000000-0005-0000-0000-0000DF010000}"/>
    <cellStyle name="style1411542382949" xfId="477" xr:uid="{00000000-0005-0000-0000-0000E0010000}"/>
    <cellStyle name="style1411542382977" xfId="478" xr:uid="{00000000-0005-0000-0000-0000E1010000}"/>
    <cellStyle name="style1411542383005" xfId="479" xr:uid="{00000000-0005-0000-0000-0000E2010000}"/>
    <cellStyle name="style1411542383036" xfId="480" xr:uid="{00000000-0005-0000-0000-0000E3010000}"/>
    <cellStyle name="style1411542383066" xfId="481" xr:uid="{00000000-0005-0000-0000-0000E4010000}"/>
    <cellStyle name="style1411542383094" xfId="482" xr:uid="{00000000-0005-0000-0000-0000E5010000}"/>
    <cellStyle name="style1411542383116" xfId="483" xr:uid="{00000000-0005-0000-0000-0000E6010000}"/>
    <cellStyle name="style1411542383137" xfId="484" xr:uid="{00000000-0005-0000-0000-0000E7010000}"/>
    <cellStyle name="style1411542383160" xfId="485" xr:uid="{00000000-0005-0000-0000-0000E8010000}"/>
    <cellStyle name="style1411542383184" xfId="486" xr:uid="{00000000-0005-0000-0000-0000E9010000}"/>
    <cellStyle name="style1411542383249" xfId="487" xr:uid="{00000000-0005-0000-0000-0000EA010000}"/>
    <cellStyle name="style1411542383276" xfId="488" xr:uid="{00000000-0005-0000-0000-0000EB010000}"/>
    <cellStyle name="style1411542383303" xfId="489" xr:uid="{00000000-0005-0000-0000-0000EC010000}"/>
    <cellStyle name="style1411542383332" xfId="490" xr:uid="{00000000-0005-0000-0000-0000ED010000}"/>
    <cellStyle name="style1411542383355" xfId="491" xr:uid="{00000000-0005-0000-0000-0000EE010000}"/>
    <cellStyle name="style1411542383382" xfId="492" xr:uid="{00000000-0005-0000-0000-0000EF010000}"/>
    <cellStyle name="style1411542383409" xfId="493" xr:uid="{00000000-0005-0000-0000-0000F0010000}"/>
    <cellStyle name="style1411542383430" xfId="494" xr:uid="{00000000-0005-0000-0000-0000F1010000}"/>
    <cellStyle name="style1411542383457" xfId="495" xr:uid="{00000000-0005-0000-0000-0000F2010000}"/>
    <cellStyle name="style1411542383483" xfId="496" xr:uid="{00000000-0005-0000-0000-0000F3010000}"/>
    <cellStyle name="style1411542383510" xfId="497" xr:uid="{00000000-0005-0000-0000-0000F4010000}"/>
    <cellStyle name="style1411542383530" xfId="498" xr:uid="{00000000-0005-0000-0000-0000F5010000}"/>
    <cellStyle name="style1411542383552" xfId="499" xr:uid="{00000000-0005-0000-0000-0000F6010000}"/>
    <cellStyle name="style1411542383579" xfId="500" xr:uid="{00000000-0005-0000-0000-0000F7010000}"/>
    <cellStyle name="style1411542383606" xfId="501" xr:uid="{00000000-0005-0000-0000-0000F8010000}"/>
    <cellStyle name="style1411542383632" xfId="502" xr:uid="{00000000-0005-0000-0000-0000F9010000}"/>
    <cellStyle name="style1411542383654" xfId="503" xr:uid="{00000000-0005-0000-0000-0000FA010000}"/>
    <cellStyle name="style1411542383684" xfId="504" xr:uid="{00000000-0005-0000-0000-0000FB010000}"/>
    <cellStyle name="style1411542383710" xfId="505" xr:uid="{00000000-0005-0000-0000-0000FC010000}"/>
    <cellStyle name="style1411542383732" xfId="506" xr:uid="{00000000-0005-0000-0000-0000FD010000}"/>
    <cellStyle name="style1411542383756" xfId="507" xr:uid="{00000000-0005-0000-0000-0000FE010000}"/>
    <cellStyle name="style1411542383790" xfId="508" xr:uid="{00000000-0005-0000-0000-0000FF010000}"/>
    <cellStyle name="style1411542383813" xfId="509" xr:uid="{00000000-0005-0000-0000-000000020000}"/>
    <cellStyle name="style1411542383835" xfId="510" xr:uid="{00000000-0005-0000-0000-000001020000}"/>
    <cellStyle name="style1411542383858" xfId="511" xr:uid="{00000000-0005-0000-0000-000002020000}"/>
    <cellStyle name="style1411542383881" xfId="512" xr:uid="{00000000-0005-0000-0000-000003020000}"/>
    <cellStyle name="style1411542383904" xfId="513" xr:uid="{00000000-0005-0000-0000-000004020000}"/>
    <cellStyle name="style1411542383967" xfId="514" xr:uid="{00000000-0005-0000-0000-000005020000}"/>
    <cellStyle name="style1411542383989" xfId="515" xr:uid="{00000000-0005-0000-0000-000006020000}"/>
    <cellStyle name="style1411542384009" xfId="516" xr:uid="{00000000-0005-0000-0000-000007020000}"/>
    <cellStyle name="style1411542384030" xfId="517" xr:uid="{00000000-0005-0000-0000-000008020000}"/>
    <cellStyle name="style1411542384052" xfId="518" xr:uid="{00000000-0005-0000-0000-000009020000}"/>
    <cellStyle name="style1411542384115" xfId="519" xr:uid="{00000000-0005-0000-0000-00000A020000}"/>
    <cellStyle name="style1411542384148" xfId="520" xr:uid="{00000000-0005-0000-0000-00000B020000}"/>
    <cellStyle name="style1411542384169" xfId="521" xr:uid="{00000000-0005-0000-0000-00000C020000}"/>
    <cellStyle name="style1411542384188" xfId="522" xr:uid="{00000000-0005-0000-0000-00000D020000}"/>
    <cellStyle name="style1411542384208" xfId="523" xr:uid="{00000000-0005-0000-0000-00000E020000}"/>
    <cellStyle name="style1411542384227" xfId="524" xr:uid="{00000000-0005-0000-0000-00000F020000}"/>
    <cellStyle name="style1411542384246" xfId="525" xr:uid="{00000000-0005-0000-0000-000010020000}"/>
    <cellStyle name="style1411542384273" xfId="526" xr:uid="{00000000-0005-0000-0000-000011020000}"/>
    <cellStyle name="style1411542384293" xfId="527" xr:uid="{00000000-0005-0000-0000-000012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39"/>
  <sheetViews>
    <sheetView tabSelected="1" zoomScale="60" zoomScaleNormal="60" zoomScaleSheetLayoutView="100" workbookViewId="0">
      <pane xSplit="2" ySplit="5" topLeftCell="C6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W14" sqref="W14"/>
    </sheetView>
  </sheetViews>
  <sheetFormatPr defaultColWidth="8.85546875" defaultRowHeight="15" x14ac:dyDescent="0.2"/>
  <cols>
    <col min="1" max="1" width="11" style="20" customWidth="1"/>
    <col min="2" max="2" width="20.140625" style="20" customWidth="1"/>
    <col min="3" max="5" width="17.42578125" style="20" customWidth="1"/>
    <col min="6" max="8" width="17.42578125" style="22" customWidth="1"/>
    <col min="9" max="11" width="17.42578125" style="23" customWidth="1"/>
    <col min="12" max="14" width="20.140625" style="23" customWidth="1"/>
    <col min="15" max="15" width="11.42578125" style="22" customWidth="1"/>
    <col min="16" max="43" width="9.140625" style="22" customWidth="1"/>
    <col min="44" max="44" width="12.42578125" style="22" customWidth="1"/>
    <col min="45" max="66" width="9.140625" style="22" customWidth="1"/>
    <col min="67" max="67" width="12.140625" style="22" customWidth="1"/>
    <col min="68" max="71" width="9.140625" style="22" customWidth="1"/>
    <col min="72" max="76" width="9.140625" style="22" hidden="1" customWidth="1"/>
    <col min="77" max="77" width="9.140625" style="22" customWidth="1"/>
    <col min="78" max="82" width="9.140625" style="22" hidden="1" customWidth="1"/>
    <col min="83" max="83" width="9.140625" style="22" customWidth="1"/>
    <col min="84" max="88" width="9.140625" style="22" hidden="1" customWidth="1"/>
    <col min="89" max="89" width="9.140625" style="22" customWidth="1"/>
    <col min="90" max="94" width="9.140625" style="22" hidden="1" customWidth="1"/>
    <col min="95" max="95" width="9.140625" style="22" customWidth="1"/>
    <col min="96" max="100" width="9.140625" style="22" hidden="1" customWidth="1"/>
    <col min="101" max="101" width="9.140625" style="23" customWidth="1"/>
    <col min="102" max="106" width="9.140625" style="23" hidden="1" customWidth="1"/>
    <col min="107" max="107" width="9.140625" style="23" customWidth="1"/>
    <col min="108" max="112" width="9.140625" style="23" hidden="1" customWidth="1"/>
    <col min="113" max="113" width="9.140625" style="23" customWidth="1"/>
    <col min="114" max="118" width="9.140625" style="23" hidden="1" customWidth="1"/>
    <col min="119" max="119" width="9.140625" style="23" customWidth="1"/>
    <col min="120" max="149" width="9.140625" style="22" customWidth="1"/>
    <col min="150" max="150" width="9.140625" style="22" hidden="1" customWidth="1"/>
    <col min="151" max="158" width="9.140625" style="22" customWidth="1"/>
    <col min="159" max="159" width="9.140625" style="22" hidden="1" customWidth="1"/>
    <col min="160" max="164" width="9.140625" style="22" customWidth="1"/>
    <col min="165" max="165" width="9.140625" style="22" hidden="1" customWidth="1"/>
    <col min="166" max="175" width="9.140625" style="22" customWidth="1"/>
    <col min="176" max="179" width="8.85546875" style="22"/>
    <col min="180" max="180" width="12.7109375" style="22" bestFit="1" customWidth="1"/>
    <col min="181" max="16384" width="8.85546875" style="20"/>
  </cols>
  <sheetData>
    <row r="1" spans="1:180" ht="15.75" x14ac:dyDescent="0.25">
      <c r="A1" s="20" t="s">
        <v>43</v>
      </c>
      <c r="B1" s="21" t="s">
        <v>56</v>
      </c>
    </row>
    <row r="2" spans="1:180" ht="15.75" x14ac:dyDescent="0.2">
      <c r="A2" s="1" t="s">
        <v>38</v>
      </c>
      <c r="I2" s="23" t="str">
        <f>[1]GSVA_cur!$I$3</f>
        <v>As on 01.08.2024</v>
      </c>
    </row>
    <row r="3" spans="1:180" ht="15.75" x14ac:dyDescent="0.2">
      <c r="A3" s="1"/>
    </row>
    <row r="4" spans="1:180" ht="15.75" x14ac:dyDescent="0.2">
      <c r="A4" s="1"/>
      <c r="E4" s="24"/>
      <c r="F4" s="24" t="s">
        <v>47</v>
      </c>
      <c r="G4" s="24"/>
      <c r="H4" s="24"/>
    </row>
    <row r="5" spans="1:180" ht="15.75" x14ac:dyDescent="0.2">
      <c r="A5" s="2" t="s">
        <v>0</v>
      </c>
      <c r="B5" s="3" t="s">
        <v>1</v>
      </c>
      <c r="C5" s="25" t="s">
        <v>21</v>
      </c>
      <c r="D5" s="25" t="s">
        <v>22</v>
      </c>
      <c r="E5" s="25" t="s">
        <v>23</v>
      </c>
      <c r="F5" s="25" t="s">
        <v>46</v>
      </c>
      <c r="G5" s="25" t="s">
        <v>55</v>
      </c>
      <c r="H5" s="25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7" t="s">
        <v>62</v>
      </c>
      <c r="N5" s="27" t="s">
        <v>63</v>
      </c>
    </row>
    <row r="6" spans="1:180" s="32" customFormat="1" ht="30.75" customHeight="1" x14ac:dyDescent="0.2">
      <c r="A6" s="4" t="s">
        <v>26</v>
      </c>
      <c r="B6" s="28" t="s">
        <v>2</v>
      </c>
      <c r="C6" s="5">
        <f>+C7+C8+C9+C10</f>
        <v>149468</v>
      </c>
      <c r="D6" s="5">
        <f t="shared" ref="D6:N6" si="0">+D7+D8+D9+D10</f>
        <v>161353</v>
      </c>
      <c r="E6" s="5">
        <f t="shared" si="0"/>
        <v>189885.63119999997</v>
      </c>
      <c r="F6" s="5">
        <f t="shared" si="0"/>
        <v>420218</v>
      </c>
      <c r="G6" s="5">
        <f t="shared" si="0"/>
        <v>465297.43167028163</v>
      </c>
      <c r="H6" s="5">
        <f t="shared" si="0"/>
        <v>515111.56953833159</v>
      </c>
      <c r="I6" s="5">
        <f t="shared" si="0"/>
        <v>498538.47762935999</v>
      </c>
      <c r="J6" s="5">
        <f t="shared" si="0"/>
        <v>572433.37474558793</v>
      </c>
      <c r="K6" s="5">
        <f t="shared" si="0"/>
        <v>620882</v>
      </c>
      <c r="L6" s="5">
        <f t="shared" si="0"/>
        <v>609331.06607775204</v>
      </c>
      <c r="M6" s="5">
        <f t="shared" si="0"/>
        <v>613715.51763032901</v>
      </c>
      <c r="N6" s="5">
        <f t="shared" si="0"/>
        <v>601819.54601639044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30"/>
      <c r="FV6" s="30"/>
      <c r="FW6" s="30"/>
      <c r="FX6" s="31"/>
    </row>
    <row r="7" spans="1:180" x14ac:dyDescent="0.2">
      <c r="A7" s="6">
        <v>1.1000000000000001</v>
      </c>
      <c r="B7" s="33" t="s">
        <v>49</v>
      </c>
      <c r="C7" s="18">
        <v>75876</v>
      </c>
      <c r="D7" s="18">
        <v>83792</v>
      </c>
      <c r="E7" s="18">
        <v>101130.7162</v>
      </c>
      <c r="F7" s="18">
        <v>116034</v>
      </c>
      <c r="G7" s="18">
        <v>129483.972618</v>
      </c>
      <c r="H7" s="18">
        <v>147434.61005682932</v>
      </c>
      <c r="I7" s="18">
        <v>167729.44143511081</v>
      </c>
      <c r="J7" s="18">
        <v>176503.02926310507</v>
      </c>
      <c r="K7" s="11">
        <v>182550</v>
      </c>
      <c r="L7" s="11">
        <v>193827.09707864601</v>
      </c>
      <c r="M7" s="11">
        <v>185604.80945280433</v>
      </c>
      <c r="N7" s="11">
        <v>187368.56528691496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23"/>
      <c r="FV7" s="23"/>
      <c r="FW7" s="23"/>
    </row>
    <row r="8" spans="1:180" x14ac:dyDescent="0.2">
      <c r="A8" s="6">
        <v>1.2</v>
      </c>
      <c r="B8" s="33" t="s">
        <v>50</v>
      </c>
      <c r="C8" s="18">
        <v>30336</v>
      </c>
      <c r="D8" s="18">
        <v>30843</v>
      </c>
      <c r="E8" s="18">
        <v>36831.574999999997</v>
      </c>
      <c r="F8" s="18">
        <v>45847</v>
      </c>
      <c r="G8" s="18">
        <v>53660.634352281646</v>
      </c>
      <c r="H8" s="18">
        <v>66165.791132437458</v>
      </c>
      <c r="I8" s="18">
        <v>86688.40094293881</v>
      </c>
      <c r="J8" s="18">
        <v>123819.73150597211</v>
      </c>
      <c r="K8" s="11">
        <v>147112</v>
      </c>
      <c r="L8" s="11">
        <v>68573.810334789101</v>
      </c>
      <c r="M8" s="11">
        <v>63694.50593595775</v>
      </c>
      <c r="N8" s="11">
        <v>61565.626920361618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23"/>
      <c r="FV8" s="23"/>
      <c r="FW8" s="23"/>
    </row>
    <row r="9" spans="1:180" ht="30" x14ac:dyDescent="0.2">
      <c r="A9" s="6">
        <v>1.3</v>
      </c>
      <c r="B9" s="33" t="s">
        <v>51</v>
      </c>
      <c r="C9" s="18">
        <v>38403</v>
      </c>
      <c r="D9" s="18">
        <v>40972</v>
      </c>
      <c r="E9" s="18">
        <v>45741.958200000001</v>
      </c>
      <c r="F9" s="18">
        <v>251289</v>
      </c>
      <c r="G9" s="18">
        <v>274341.8247</v>
      </c>
      <c r="H9" s="18">
        <v>292437.8491259148</v>
      </c>
      <c r="I9" s="18">
        <v>234572.77699512412</v>
      </c>
      <c r="J9" s="18">
        <v>262044.28638744299</v>
      </c>
      <c r="K9" s="11">
        <v>280549</v>
      </c>
      <c r="L9" s="11">
        <v>340231.93938239856</v>
      </c>
      <c r="M9" s="11">
        <v>357156.97025722032</v>
      </c>
      <c r="N9" s="11">
        <v>344749.85689754109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23"/>
      <c r="FV9" s="23"/>
      <c r="FW9" s="23"/>
    </row>
    <row r="10" spans="1:180" ht="30" x14ac:dyDescent="0.2">
      <c r="A10" s="6">
        <v>1.4</v>
      </c>
      <c r="B10" s="33" t="s">
        <v>52</v>
      </c>
      <c r="C10" s="18">
        <v>4853</v>
      </c>
      <c r="D10" s="18">
        <v>5746</v>
      </c>
      <c r="E10" s="18">
        <v>6181.3818000000001</v>
      </c>
      <c r="F10" s="18">
        <v>7048</v>
      </c>
      <c r="G10" s="18">
        <v>7811</v>
      </c>
      <c r="H10" s="18">
        <v>9073.3192231500016</v>
      </c>
      <c r="I10" s="18">
        <v>9547.8582561862513</v>
      </c>
      <c r="J10" s="18">
        <v>10066.327589067751</v>
      </c>
      <c r="K10" s="11">
        <v>10671</v>
      </c>
      <c r="L10" s="11">
        <v>6698.2192819184165</v>
      </c>
      <c r="M10" s="11">
        <v>7259.2319843466339</v>
      </c>
      <c r="N10" s="11">
        <v>8135.4969115727072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23"/>
      <c r="FV10" s="23"/>
      <c r="FW10" s="23"/>
    </row>
    <row r="11" spans="1:180" ht="27" customHeight="1" x14ac:dyDescent="0.2">
      <c r="A11" s="7" t="s">
        <v>65</v>
      </c>
      <c r="B11" s="33" t="s">
        <v>3</v>
      </c>
      <c r="C11" s="18">
        <v>5073</v>
      </c>
      <c r="D11" s="18">
        <v>4009</v>
      </c>
      <c r="E11" s="18">
        <v>12490.545599999999</v>
      </c>
      <c r="F11" s="18">
        <v>8718</v>
      </c>
      <c r="G11" s="18">
        <v>8246.624407527881</v>
      </c>
      <c r="H11" s="18">
        <v>4982.7809153870166</v>
      </c>
      <c r="I11" s="18">
        <v>10479.259102117316</v>
      </c>
      <c r="J11" s="18">
        <v>16950.80680992714</v>
      </c>
      <c r="K11" s="11">
        <v>19884</v>
      </c>
      <c r="L11" s="11">
        <v>9154.5471118838141</v>
      </c>
      <c r="M11" s="11">
        <v>15793.345464556147</v>
      </c>
      <c r="N11" s="11">
        <v>25669.682984433341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23"/>
      <c r="FV11" s="23"/>
      <c r="FW11" s="23"/>
    </row>
    <row r="12" spans="1:180" s="37" customFormat="1" x14ac:dyDescent="0.2">
      <c r="A12" s="8"/>
      <c r="B12" s="35" t="s">
        <v>28</v>
      </c>
      <c r="C12" s="9">
        <f>+C6+C11</f>
        <v>154541</v>
      </c>
      <c r="D12" s="9">
        <f t="shared" ref="D12:N12" si="1">+D6+D11</f>
        <v>165362</v>
      </c>
      <c r="E12" s="9">
        <f t="shared" si="1"/>
        <v>202376.17679999999</v>
      </c>
      <c r="F12" s="9">
        <f t="shared" si="1"/>
        <v>428936</v>
      </c>
      <c r="G12" s="9">
        <f t="shared" si="1"/>
        <v>473544.05607780954</v>
      </c>
      <c r="H12" s="9">
        <f t="shared" si="1"/>
        <v>520094.35045371862</v>
      </c>
      <c r="I12" s="9">
        <f t="shared" si="1"/>
        <v>509017.73673147731</v>
      </c>
      <c r="J12" s="9">
        <f t="shared" si="1"/>
        <v>589384.18155551504</v>
      </c>
      <c r="K12" s="9">
        <f t="shared" si="1"/>
        <v>640766</v>
      </c>
      <c r="L12" s="9">
        <f t="shared" si="1"/>
        <v>618485.6131896358</v>
      </c>
      <c r="M12" s="9">
        <f t="shared" si="1"/>
        <v>629508.86309488514</v>
      </c>
      <c r="N12" s="9">
        <f t="shared" si="1"/>
        <v>627489.22900082381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0"/>
      <c r="FV12" s="30"/>
      <c r="FW12" s="30"/>
      <c r="FX12" s="31"/>
    </row>
    <row r="13" spans="1:180" s="40" customFormat="1" x14ac:dyDescent="0.2">
      <c r="A13" s="10" t="s">
        <v>66</v>
      </c>
      <c r="B13" s="38" t="s">
        <v>4</v>
      </c>
      <c r="C13" s="11">
        <v>6578</v>
      </c>
      <c r="D13" s="11">
        <v>7358</v>
      </c>
      <c r="E13" s="11">
        <v>8329.2988999999998</v>
      </c>
      <c r="F13" s="39">
        <v>8111</v>
      </c>
      <c r="G13" s="39">
        <v>10459.64</v>
      </c>
      <c r="H13" s="39">
        <v>11154.6088</v>
      </c>
      <c r="I13" s="11">
        <v>11184.72</v>
      </c>
      <c r="J13" s="11">
        <v>12313.407943381422</v>
      </c>
      <c r="K13" s="11">
        <v>15521</v>
      </c>
      <c r="L13" s="11">
        <v>6328.1227777254917</v>
      </c>
      <c r="M13" s="11">
        <v>14370.708221428862</v>
      </c>
      <c r="N13" s="11">
        <v>14027.985348905375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23"/>
      <c r="FV13" s="23"/>
      <c r="FW13" s="23"/>
      <c r="FX13" s="22"/>
    </row>
    <row r="14" spans="1:180" ht="60" x14ac:dyDescent="0.2">
      <c r="A14" s="7" t="s">
        <v>67</v>
      </c>
      <c r="B14" s="33" t="s">
        <v>5</v>
      </c>
      <c r="C14" s="12">
        <v>51024</v>
      </c>
      <c r="D14" s="12">
        <v>61109</v>
      </c>
      <c r="E14" s="12">
        <v>101365</v>
      </c>
      <c r="F14" s="39">
        <v>136540</v>
      </c>
      <c r="G14" s="39">
        <v>147465</v>
      </c>
      <c r="H14" s="39">
        <v>194817</v>
      </c>
      <c r="I14" s="11">
        <v>261126.85279999999</v>
      </c>
      <c r="J14" s="11">
        <v>331927.02230000001</v>
      </c>
      <c r="K14" s="11">
        <v>390025.1</v>
      </c>
      <c r="L14" s="11">
        <v>407481.56993831793</v>
      </c>
      <c r="M14" s="11">
        <v>509154.4373761029</v>
      </c>
      <c r="N14" s="11">
        <v>635637.98290205852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5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5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5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23"/>
      <c r="FV14" s="23"/>
      <c r="FW14" s="23"/>
    </row>
    <row r="15" spans="1:180" x14ac:dyDescent="0.2">
      <c r="A15" s="7" t="s">
        <v>68</v>
      </c>
      <c r="B15" s="33" t="s">
        <v>6</v>
      </c>
      <c r="C15" s="12">
        <v>89328</v>
      </c>
      <c r="D15" s="12">
        <v>88507</v>
      </c>
      <c r="E15" s="12">
        <v>113326</v>
      </c>
      <c r="F15" s="11">
        <v>125175</v>
      </c>
      <c r="G15" s="11">
        <v>141137</v>
      </c>
      <c r="H15" s="11">
        <v>151504.88891549999</v>
      </c>
      <c r="I15" s="11">
        <v>218339.63394699999</v>
      </c>
      <c r="J15" s="11">
        <v>199565.36465599999</v>
      </c>
      <c r="K15" s="11">
        <v>173642</v>
      </c>
      <c r="L15" s="11">
        <v>198693.828974125</v>
      </c>
      <c r="M15" s="11">
        <v>217069.5531224405</v>
      </c>
      <c r="N15" s="11">
        <v>247887.2401087817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5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5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5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23"/>
      <c r="FV15" s="23"/>
      <c r="FW15" s="23"/>
    </row>
    <row r="16" spans="1:180" s="37" customFormat="1" x14ac:dyDescent="0.2">
      <c r="A16" s="8"/>
      <c r="B16" s="35" t="s">
        <v>29</v>
      </c>
      <c r="C16" s="9">
        <f>+C13+C14+C15</f>
        <v>146930</v>
      </c>
      <c r="D16" s="9">
        <f t="shared" ref="D16:K16" si="2">+D13+D14+D15</f>
        <v>156974</v>
      </c>
      <c r="E16" s="9">
        <f t="shared" si="2"/>
        <v>223020.29889999999</v>
      </c>
      <c r="F16" s="9">
        <f t="shared" si="2"/>
        <v>269826</v>
      </c>
      <c r="G16" s="9">
        <f t="shared" si="2"/>
        <v>299061.64</v>
      </c>
      <c r="H16" s="9">
        <f t="shared" si="2"/>
        <v>357476.49771549995</v>
      </c>
      <c r="I16" s="9">
        <f t="shared" si="2"/>
        <v>490651.20674699999</v>
      </c>
      <c r="J16" s="9">
        <f t="shared" si="2"/>
        <v>543805.79489938146</v>
      </c>
      <c r="K16" s="9">
        <f t="shared" si="2"/>
        <v>579188.1</v>
      </c>
      <c r="L16" s="9">
        <f t="shared" ref="L16:M16" si="3">+L13+L14+L15</f>
        <v>612503.52169016842</v>
      </c>
      <c r="M16" s="9">
        <f t="shared" si="3"/>
        <v>740594.69871997228</v>
      </c>
      <c r="N16" s="9">
        <f t="shared" ref="N16" si="4">+N13+N14+N15</f>
        <v>897553.20835974556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29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29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29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0"/>
      <c r="FV16" s="30"/>
      <c r="FW16" s="30"/>
      <c r="FX16" s="31"/>
    </row>
    <row r="17" spans="1:180" s="32" customFormat="1" ht="45" x14ac:dyDescent="0.2">
      <c r="A17" s="4" t="s">
        <v>69</v>
      </c>
      <c r="B17" s="28" t="s">
        <v>7</v>
      </c>
      <c r="C17" s="5">
        <f>C18+C19</f>
        <v>76482</v>
      </c>
      <c r="D17" s="5">
        <f t="shared" ref="D17:K17" si="5">D18+D19</f>
        <v>96173</v>
      </c>
      <c r="E17" s="5">
        <f t="shared" si="5"/>
        <v>103080</v>
      </c>
      <c r="F17" s="5">
        <f t="shared" si="5"/>
        <v>119745</v>
      </c>
      <c r="G17" s="5">
        <f t="shared" si="5"/>
        <v>141838</v>
      </c>
      <c r="H17" s="5">
        <f t="shared" si="5"/>
        <v>179518.36859999999</v>
      </c>
      <c r="I17" s="5">
        <f t="shared" si="5"/>
        <v>215721.8676</v>
      </c>
      <c r="J17" s="5">
        <f t="shared" si="5"/>
        <v>254856.8187</v>
      </c>
      <c r="K17" s="5">
        <f t="shared" si="5"/>
        <v>288750</v>
      </c>
      <c r="L17" s="5">
        <f t="shared" ref="L17:M17" si="6">L18+L19</f>
        <v>238906.13825283502</v>
      </c>
      <c r="M17" s="5">
        <f t="shared" si="6"/>
        <v>316683.62382153538</v>
      </c>
      <c r="N17" s="5">
        <f t="shared" ref="N17" si="7">N18+N19</f>
        <v>402456.18713712494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30"/>
      <c r="FV17" s="30"/>
      <c r="FW17" s="30"/>
      <c r="FX17" s="31"/>
    </row>
    <row r="18" spans="1:180" ht="30" x14ac:dyDescent="0.2">
      <c r="A18" s="6">
        <v>6.1</v>
      </c>
      <c r="B18" s="33" t="s">
        <v>8</v>
      </c>
      <c r="C18" s="12">
        <v>74230</v>
      </c>
      <c r="D18" s="12">
        <v>93698</v>
      </c>
      <c r="E18" s="12">
        <v>100399</v>
      </c>
      <c r="F18" s="11">
        <v>116944</v>
      </c>
      <c r="G18" s="11">
        <v>138796</v>
      </c>
      <c r="H18" s="11">
        <v>176188.18359999999</v>
      </c>
      <c r="I18" s="11">
        <v>212041.60920000001</v>
      </c>
      <c r="J18" s="11">
        <v>250648.17869999999</v>
      </c>
      <c r="K18" s="11">
        <v>283946</v>
      </c>
      <c r="L18" s="11">
        <v>236710.18324481355</v>
      </c>
      <c r="M18" s="11">
        <v>313075.74460282642</v>
      </c>
      <c r="N18" s="11">
        <v>396235.52789053501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23"/>
      <c r="FV18" s="23"/>
      <c r="FW18" s="23"/>
    </row>
    <row r="19" spans="1:180" ht="30" x14ac:dyDescent="0.2">
      <c r="A19" s="6">
        <v>6.2</v>
      </c>
      <c r="B19" s="33" t="s">
        <v>9</v>
      </c>
      <c r="C19" s="12">
        <v>2252</v>
      </c>
      <c r="D19" s="12">
        <v>2475</v>
      </c>
      <c r="E19" s="12">
        <v>2681</v>
      </c>
      <c r="F19" s="11">
        <v>2801</v>
      </c>
      <c r="G19" s="11">
        <v>3042</v>
      </c>
      <c r="H19" s="11">
        <v>3330.1849999999999</v>
      </c>
      <c r="I19" s="11">
        <v>3680.2584000000002</v>
      </c>
      <c r="J19" s="11">
        <v>4208.6400000000003</v>
      </c>
      <c r="K19" s="11">
        <v>4804</v>
      </c>
      <c r="L19" s="11">
        <v>2195.955008021454</v>
      </c>
      <c r="M19" s="11">
        <v>3607.8792187089834</v>
      </c>
      <c r="N19" s="11">
        <v>6220.6592465899275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23"/>
      <c r="FV19" s="23"/>
      <c r="FW19" s="23"/>
    </row>
    <row r="20" spans="1:180" s="32" customFormat="1" ht="75" x14ac:dyDescent="0.2">
      <c r="A20" s="4" t="s">
        <v>70</v>
      </c>
      <c r="B20" s="41" t="s">
        <v>10</v>
      </c>
      <c r="C20" s="5">
        <f>+C21+C22+C23+C24+C25+C26+C27</f>
        <v>31917</v>
      </c>
      <c r="D20" s="5">
        <f t="shared" ref="D20:N20" si="8">+D21+D22+D23+D24+D25+D26+D27</f>
        <v>38990</v>
      </c>
      <c r="E20" s="5">
        <f t="shared" si="8"/>
        <v>46409.5628</v>
      </c>
      <c r="F20" s="5">
        <f t="shared" si="8"/>
        <v>49714</v>
      </c>
      <c r="G20" s="5">
        <f t="shared" si="8"/>
        <v>56146</v>
      </c>
      <c r="H20" s="5">
        <f t="shared" si="8"/>
        <v>59821.2864235663</v>
      </c>
      <c r="I20" s="5">
        <f t="shared" si="8"/>
        <v>63222.252</v>
      </c>
      <c r="J20" s="5">
        <f t="shared" si="8"/>
        <v>66576.394800000009</v>
      </c>
      <c r="K20" s="5">
        <f t="shared" si="8"/>
        <v>69808</v>
      </c>
      <c r="L20" s="5">
        <f t="shared" si="8"/>
        <v>65895.141499967096</v>
      </c>
      <c r="M20" s="5">
        <f t="shared" si="8"/>
        <v>86583.179598257848</v>
      </c>
      <c r="N20" s="5">
        <f t="shared" si="8"/>
        <v>94191.63499802287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30"/>
      <c r="FV20" s="30"/>
      <c r="FW20" s="30"/>
      <c r="FX20" s="31"/>
    </row>
    <row r="21" spans="1:180" x14ac:dyDescent="0.2">
      <c r="A21" s="6">
        <v>7.1</v>
      </c>
      <c r="B21" s="33" t="s">
        <v>11</v>
      </c>
      <c r="C21" s="12">
        <v>30</v>
      </c>
      <c r="D21" s="12">
        <v>35</v>
      </c>
      <c r="E21" s="12">
        <v>33</v>
      </c>
      <c r="F21" s="11">
        <v>34</v>
      </c>
      <c r="G21" s="11">
        <v>39</v>
      </c>
      <c r="H21" s="11">
        <v>33</v>
      </c>
      <c r="I21" s="11">
        <v>37</v>
      </c>
      <c r="J21" s="11">
        <v>46</v>
      </c>
      <c r="K21" s="11">
        <v>5</v>
      </c>
      <c r="L21" s="11">
        <v>25</v>
      </c>
      <c r="M21" s="11">
        <v>11.69605913105935</v>
      </c>
      <c r="N21" s="11">
        <v>331.6918313086129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23"/>
      <c r="FV21" s="23"/>
      <c r="FW21" s="23"/>
    </row>
    <row r="22" spans="1:180" x14ac:dyDescent="0.2">
      <c r="A22" s="6">
        <v>7.2</v>
      </c>
      <c r="B22" s="33" t="s">
        <v>12</v>
      </c>
      <c r="C22" s="12">
        <v>21376</v>
      </c>
      <c r="D22" s="12">
        <v>25853</v>
      </c>
      <c r="E22" s="39">
        <v>30356.48</v>
      </c>
      <c r="F22" s="11">
        <v>31180</v>
      </c>
      <c r="G22" s="11">
        <v>32588</v>
      </c>
      <c r="H22" s="11">
        <v>34846.868399999999</v>
      </c>
      <c r="I22" s="11">
        <v>37260.769500000002</v>
      </c>
      <c r="J22" s="11">
        <v>39946.587200000002</v>
      </c>
      <c r="K22" s="11">
        <v>40171</v>
      </c>
      <c r="L22" s="11">
        <v>34535.21078766141</v>
      </c>
      <c r="M22" s="11">
        <v>49290.380016693663</v>
      </c>
      <c r="N22" s="11">
        <v>49648.672276252059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23"/>
      <c r="FV22" s="23"/>
      <c r="FW22" s="23"/>
    </row>
    <row r="23" spans="1:180" x14ac:dyDescent="0.2">
      <c r="A23" s="6">
        <v>7.3</v>
      </c>
      <c r="B23" s="33" t="s">
        <v>13</v>
      </c>
      <c r="C23" s="12">
        <v>613</v>
      </c>
      <c r="D23" s="12">
        <v>836</v>
      </c>
      <c r="E23" s="39">
        <v>579.53279999999995</v>
      </c>
      <c r="F23" s="11">
        <v>122</v>
      </c>
      <c r="G23" s="11">
        <v>250</v>
      </c>
      <c r="H23" s="11">
        <v>402.61439999999999</v>
      </c>
      <c r="I23" s="11">
        <v>332.11349999999999</v>
      </c>
      <c r="J23" s="11">
        <v>565.85749999999996</v>
      </c>
      <c r="K23" s="11">
        <v>565</v>
      </c>
      <c r="L23" s="11">
        <v>755.82088789340651</v>
      </c>
      <c r="M23" s="11">
        <v>1737.9007482308107</v>
      </c>
      <c r="N23" s="11">
        <v>2486.4422138998448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23"/>
      <c r="FV23" s="23"/>
      <c r="FW23" s="23"/>
    </row>
    <row r="24" spans="1:180" x14ac:dyDescent="0.2">
      <c r="A24" s="6">
        <v>7.4</v>
      </c>
      <c r="B24" s="33" t="s">
        <v>14</v>
      </c>
      <c r="C24" s="12">
        <v>103</v>
      </c>
      <c r="D24" s="12">
        <v>191</v>
      </c>
      <c r="E24" s="39">
        <v>165.58080000000001</v>
      </c>
      <c r="F24" s="11">
        <v>265</v>
      </c>
      <c r="G24" s="11">
        <v>1591</v>
      </c>
      <c r="H24" s="11">
        <v>1976.5604000000001</v>
      </c>
      <c r="I24" s="11">
        <v>2162.1869999999999</v>
      </c>
      <c r="J24" s="11">
        <v>1323</v>
      </c>
      <c r="K24" s="11">
        <v>1364</v>
      </c>
      <c r="L24" s="11">
        <v>743.71223410470805</v>
      </c>
      <c r="M24" s="11">
        <v>1120.8177878452079</v>
      </c>
      <c r="N24" s="11">
        <v>1819.1126747424005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23"/>
      <c r="FV24" s="23"/>
      <c r="FW24" s="23"/>
    </row>
    <row r="25" spans="1:180" ht="45" x14ac:dyDescent="0.2">
      <c r="A25" s="6">
        <v>7.5</v>
      </c>
      <c r="B25" s="33" t="s">
        <v>15</v>
      </c>
      <c r="C25" s="12">
        <v>0</v>
      </c>
      <c r="D25" s="12">
        <v>0</v>
      </c>
      <c r="E25" s="39">
        <v>0</v>
      </c>
      <c r="F25" s="12">
        <v>0</v>
      </c>
      <c r="G25" s="12">
        <v>0</v>
      </c>
      <c r="H25" s="12">
        <v>828.91200000000003</v>
      </c>
      <c r="I25" s="11">
        <v>871.18200000000002</v>
      </c>
      <c r="J25" s="11">
        <v>1240.9501</v>
      </c>
      <c r="K25" s="11">
        <v>1168</v>
      </c>
      <c r="L25" s="11">
        <v>411.66414277359434</v>
      </c>
      <c r="M25" s="11">
        <v>809.35914840224507</v>
      </c>
      <c r="N25" s="11">
        <v>1180.7475188326764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23"/>
      <c r="FV25" s="23"/>
      <c r="FW25" s="23"/>
    </row>
    <row r="26" spans="1:180" x14ac:dyDescent="0.2">
      <c r="A26" s="6">
        <v>7.6</v>
      </c>
      <c r="B26" s="33" t="s">
        <v>16</v>
      </c>
      <c r="C26" s="12">
        <v>0</v>
      </c>
      <c r="D26" s="12">
        <v>0</v>
      </c>
      <c r="E26" s="39">
        <v>0</v>
      </c>
      <c r="F26" s="12">
        <v>0</v>
      </c>
      <c r="G26" s="12">
        <v>0</v>
      </c>
      <c r="H26" s="12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23"/>
      <c r="FV26" s="23"/>
      <c r="FW26" s="23"/>
    </row>
    <row r="27" spans="1:180" ht="45" x14ac:dyDescent="0.2">
      <c r="A27" s="6">
        <v>7.7</v>
      </c>
      <c r="B27" s="33" t="s">
        <v>17</v>
      </c>
      <c r="C27" s="12">
        <v>9795</v>
      </c>
      <c r="D27" s="12">
        <v>12075</v>
      </c>
      <c r="E27" s="39">
        <v>15274.9692</v>
      </c>
      <c r="F27" s="11">
        <v>18113</v>
      </c>
      <c r="G27" s="11">
        <v>21678</v>
      </c>
      <c r="H27" s="11">
        <v>21733.3312235663</v>
      </c>
      <c r="I27" s="11">
        <v>22559</v>
      </c>
      <c r="J27" s="11">
        <v>23454</v>
      </c>
      <c r="K27" s="11">
        <v>26535</v>
      </c>
      <c r="L27" s="11">
        <v>29423.733447533974</v>
      </c>
      <c r="M27" s="11">
        <v>33613.025837954861</v>
      </c>
      <c r="N27" s="11">
        <v>38724.968482987279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23"/>
      <c r="FV27" s="23"/>
      <c r="FW27" s="23"/>
    </row>
    <row r="28" spans="1:180" x14ac:dyDescent="0.2">
      <c r="A28" s="7" t="s">
        <v>71</v>
      </c>
      <c r="B28" s="33" t="s">
        <v>18</v>
      </c>
      <c r="C28" s="12">
        <v>20053</v>
      </c>
      <c r="D28" s="12">
        <v>19581</v>
      </c>
      <c r="E28" s="39">
        <v>21502</v>
      </c>
      <c r="F28" s="11">
        <v>23671</v>
      </c>
      <c r="G28" s="11">
        <v>33935</v>
      </c>
      <c r="H28" s="11">
        <v>28746.552747368245</v>
      </c>
      <c r="I28" s="11">
        <v>30595</v>
      </c>
      <c r="J28" s="11">
        <v>38895</v>
      </c>
      <c r="K28" s="11">
        <v>43619</v>
      </c>
      <c r="L28" s="11">
        <v>46098</v>
      </c>
      <c r="M28" s="11">
        <v>51295.972859853377</v>
      </c>
      <c r="N28" s="11">
        <v>61055.465565873674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23"/>
      <c r="FV28" s="23"/>
      <c r="FW28" s="23"/>
    </row>
    <row r="29" spans="1:180" ht="75" x14ac:dyDescent="0.25">
      <c r="A29" s="7" t="s">
        <v>72</v>
      </c>
      <c r="B29" s="33" t="s">
        <v>19</v>
      </c>
      <c r="C29" s="12">
        <v>41471</v>
      </c>
      <c r="D29" s="12">
        <v>46544</v>
      </c>
      <c r="E29" s="42">
        <v>51036</v>
      </c>
      <c r="F29" s="11">
        <v>52747</v>
      </c>
      <c r="G29" s="11">
        <v>54137</v>
      </c>
      <c r="H29" s="11">
        <v>56626.655363249913</v>
      </c>
      <c r="I29" s="11">
        <v>58865.348636654395</v>
      </c>
      <c r="J29" s="11">
        <v>61911.753765060363</v>
      </c>
      <c r="K29" s="11">
        <v>66238</v>
      </c>
      <c r="L29" s="11">
        <v>69665.00415362198</v>
      </c>
      <c r="M29" s="11">
        <v>75151.433426236064</v>
      </c>
      <c r="N29" s="11">
        <v>81500.925867568905</v>
      </c>
      <c r="O29" s="43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23"/>
      <c r="FV29" s="23"/>
      <c r="FW29" s="23"/>
    </row>
    <row r="30" spans="1:180" ht="26.25" customHeight="1" x14ac:dyDescent="0.2">
      <c r="A30" s="7" t="s">
        <v>73</v>
      </c>
      <c r="B30" s="33" t="s">
        <v>44</v>
      </c>
      <c r="C30" s="12">
        <v>139286</v>
      </c>
      <c r="D30" s="12">
        <v>170816</v>
      </c>
      <c r="E30" s="39">
        <v>189585</v>
      </c>
      <c r="F30" s="11">
        <v>197043</v>
      </c>
      <c r="G30" s="11">
        <v>211167</v>
      </c>
      <c r="H30" s="11">
        <v>227334</v>
      </c>
      <c r="I30" s="11">
        <v>238016.7</v>
      </c>
      <c r="J30" s="11">
        <v>261114</v>
      </c>
      <c r="K30" s="11">
        <v>360566</v>
      </c>
      <c r="L30" s="11">
        <v>321797</v>
      </c>
      <c r="M30" s="11">
        <v>317742</v>
      </c>
      <c r="N30" s="11">
        <v>360685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23"/>
      <c r="FV30" s="23"/>
      <c r="FW30" s="23"/>
    </row>
    <row r="31" spans="1:180" x14ac:dyDescent="0.2">
      <c r="A31" s="7" t="s">
        <v>74</v>
      </c>
      <c r="B31" s="33" t="s">
        <v>20</v>
      </c>
      <c r="C31" s="12">
        <v>132328</v>
      </c>
      <c r="D31" s="12">
        <v>156875</v>
      </c>
      <c r="E31" s="39">
        <v>176398</v>
      </c>
      <c r="F31" s="11">
        <v>192708</v>
      </c>
      <c r="G31" s="11">
        <v>211593</v>
      </c>
      <c r="H31" s="11">
        <v>239262.1</v>
      </c>
      <c r="I31" s="11">
        <v>274711.83490000002</v>
      </c>
      <c r="J31" s="11">
        <v>289429.34980000003</v>
      </c>
      <c r="K31" s="11">
        <v>364318</v>
      </c>
      <c r="L31" s="11">
        <v>356820.15216259845</v>
      </c>
      <c r="M31" s="11">
        <v>370333.97886579763</v>
      </c>
      <c r="N31" s="11">
        <v>431614.04607937689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23"/>
      <c r="FV31" s="23"/>
      <c r="FW31" s="23"/>
    </row>
    <row r="32" spans="1:180" s="37" customFormat="1" x14ac:dyDescent="0.2">
      <c r="A32" s="8"/>
      <c r="B32" s="35" t="s">
        <v>30</v>
      </c>
      <c r="C32" s="9">
        <f>+C17+C20+C28+C29+C30+C31</f>
        <v>441537</v>
      </c>
      <c r="D32" s="9">
        <f t="shared" ref="D32:K32" si="9">+D17+D20+D28+D29+D30+D31</f>
        <v>528979</v>
      </c>
      <c r="E32" s="9">
        <f t="shared" si="9"/>
        <v>588010.56279999996</v>
      </c>
      <c r="F32" s="9">
        <f t="shared" si="9"/>
        <v>635628</v>
      </c>
      <c r="G32" s="9">
        <f t="shared" si="9"/>
        <v>708816</v>
      </c>
      <c r="H32" s="9">
        <f t="shared" si="9"/>
        <v>791308.96313418436</v>
      </c>
      <c r="I32" s="9">
        <f t="shared" si="9"/>
        <v>881133.00313665438</v>
      </c>
      <c r="J32" s="9">
        <f t="shared" si="9"/>
        <v>972783.31706506037</v>
      </c>
      <c r="K32" s="9">
        <f t="shared" si="9"/>
        <v>1193299</v>
      </c>
      <c r="L32" s="9">
        <f t="shared" ref="L32:M32" si="10">+L17+L20+L28+L29+L30+L31</f>
        <v>1099181.4360690224</v>
      </c>
      <c r="M32" s="9">
        <f t="shared" si="10"/>
        <v>1217790.1885716803</v>
      </c>
      <c r="N32" s="9">
        <f t="shared" ref="N32" si="11">+N17+N20+N28+N29+N30+N31</f>
        <v>1431503.2596479673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0"/>
      <c r="FV32" s="30"/>
      <c r="FW32" s="30"/>
      <c r="FX32" s="31"/>
    </row>
    <row r="33" spans="1:180" s="32" customFormat="1" ht="21.75" customHeight="1" x14ac:dyDescent="0.2">
      <c r="A33" s="4" t="s">
        <v>27</v>
      </c>
      <c r="B33" s="44" t="s">
        <v>31</v>
      </c>
      <c r="C33" s="5">
        <f>+C32+C16+C12</f>
        <v>743008</v>
      </c>
      <c r="D33" s="5">
        <f t="shared" ref="D33:K33" si="12">+D32+D16+D12</f>
        <v>851315</v>
      </c>
      <c r="E33" s="5">
        <f t="shared" si="12"/>
        <v>1013407.0385</v>
      </c>
      <c r="F33" s="5">
        <f t="shared" si="12"/>
        <v>1334390</v>
      </c>
      <c r="G33" s="5">
        <f t="shared" si="12"/>
        <v>1481421.6960778097</v>
      </c>
      <c r="H33" s="5">
        <f t="shared" si="12"/>
        <v>1668879.8113034028</v>
      </c>
      <c r="I33" s="5">
        <f t="shared" si="12"/>
        <v>1880801.9466151318</v>
      </c>
      <c r="J33" s="5">
        <f t="shared" si="12"/>
        <v>2105973.293519957</v>
      </c>
      <c r="K33" s="5">
        <f t="shared" si="12"/>
        <v>2413253.1</v>
      </c>
      <c r="L33" s="5">
        <f t="shared" ref="L33:M33" si="13">+L32+L16+L12</f>
        <v>2330170.5709488266</v>
      </c>
      <c r="M33" s="5">
        <f t="shared" si="13"/>
        <v>2587893.750386538</v>
      </c>
      <c r="N33" s="5">
        <f t="shared" ref="N33" si="14">+N32+N16+N12</f>
        <v>2956545.6970085362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30"/>
      <c r="FV33" s="30"/>
      <c r="FW33" s="30"/>
      <c r="FX33" s="31"/>
    </row>
    <row r="34" spans="1:180" x14ac:dyDescent="0.2">
      <c r="A34" s="13" t="s">
        <v>33</v>
      </c>
      <c r="B34" s="45" t="s">
        <v>25</v>
      </c>
      <c r="C34" s="12">
        <v>23226</v>
      </c>
      <c r="D34" s="12">
        <v>27434</v>
      </c>
      <c r="E34" s="42">
        <v>35819</v>
      </c>
      <c r="F34" s="42">
        <v>36560</v>
      </c>
      <c r="G34" s="42">
        <v>52268</v>
      </c>
      <c r="H34" s="42">
        <v>64184.000000000015</v>
      </c>
      <c r="I34" s="26">
        <v>69298</v>
      </c>
      <c r="J34" s="26">
        <v>98678</v>
      </c>
      <c r="K34" s="26">
        <v>98911</v>
      </c>
      <c r="L34" s="26">
        <v>100886.873347236</v>
      </c>
      <c r="M34" s="26">
        <v>123912.09284999197</v>
      </c>
      <c r="N34" s="26">
        <v>160461.03752145797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</row>
    <row r="35" spans="1:180" ht="30" x14ac:dyDescent="0.2">
      <c r="A35" s="13" t="s">
        <v>34</v>
      </c>
      <c r="B35" s="45" t="s">
        <v>24</v>
      </c>
      <c r="C35" s="12">
        <v>40365</v>
      </c>
      <c r="D35" s="12">
        <v>42556</v>
      </c>
      <c r="E35" s="42">
        <v>19889</v>
      </c>
      <c r="F35" s="42">
        <v>20010</v>
      </c>
      <c r="G35" s="42">
        <v>19804</v>
      </c>
      <c r="H35" s="42">
        <v>13872.999999999998</v>
      </c>
      <c r="I35" s="26">
        <v>11567</v>
      </c>
      <c r="J35" s="26">
        <v>13443</v>
      </c>
      <c r="K35" s="26">
        <v>13204</v>
      </c>
      <c r="L35" s="26">
        <v>38763</v>
      </c>
      <c r="M35" s="26">
        <v>42280</v>
      </c>
      <c r="N35" s="26">
        <v>47974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</row>
    <row r="36" spans="1:180" s="37" customFormat="1" ht="30" x14ac:dyDescent="0.2">
      <c r="A36" s="14" t="s">
        <v>35</v>
      </c>
      <c r="B36" s="46" t="s">
        <v>45</v>
      </c>
      <c r="C36" s="9">
        <f>C33+C34-C35</f>
        <v>725869</v>
      </c>
      <c r="D36" s="9">
        <f t="shared" ref="D36:N36" si="15">D33+D34-D35</f>
        <v>836193</v>
      </c>
      <c r="E36" s="9">
        <f t="shared" si="15"/>
        <v>1029337.0385</v>
      </c>
      <c r="F36" s="9">
        <f t="shared" si="15"/>
        <v>1350940</v>
      </c>
      <c r="G36" s="9">
        <f t="shared" si="15"/>
        <v>1513885.6960778097</v>
      </c>
      <c r="H36" s="9">
        <f t="shared" si="15"/>
        <v>1719190.8113034028</v>
      </c>
      <c r="I36" s="9">
        <f t="shared" si="15"/>
        <v>1938532.9466151318</v>
      </c>
      <c r="J36" s="9">
        <f t="shared" si="15"/>
        <v>2191208.293519957</v>
      </c>
      <c r="K36" s="9">
        <f t="shared" si="15"/>
        <v>2498960.1</v>
      </c>
      <c r="L36" s="9">
        <f t="shared" si="15"/>
        <v>2392294.4442960625</v>
      </c>
      <c r="M36" s="9">
        <f t="shared" si="15"/>
        <v>2669525.8432365297</v>
      </c>
      <c r="N36" s="9">
        <f t="shared" si="15"/>
        <v>3069032.734529994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1"/>
      <c r="FU36" s="31"/>
      <c r="FV36" s="31"/>
      <c r="FW36" s="31"/>
      <c r="FX36" s="31"/>
    </row>
    <row r="37" spans="1:180" x14ac:dyDescent="0.2">
      <c r="A37" s="13" t="s">
        <v>36</v>
      </c>
      <c r="B37" s="45" t="s">
        <v>32</v>
      </c>
      <c r="C37" s="12">
        <v>11107.88</v>
      </c>
      <c r="D37" s="12">
        <v>11344.64</v>
      </c>
      <c r="E37" s="12">
        <v>11586</v>
      </c>
      <c r="F37" s="11">
        <v>11710</v>
      </c>
      <c r="G37" s="11">
        <v>11920</v>
      </c>
      <c r="H37" s="11">
        <v>12140</v>
      </c>
      <c r="I37" s="26">
        <v>11750</v>
      </c>
      <c r="J37" s="26">
        <v>11860</v>
      </c>
      <c r="K37" s="26">
        <v>11980</v>
      </c>
      <c r="L37" s="11">
        <v>12100</v>
      </c>
      <c r="M37" s="26">
        <v>12210</v>
      </c>
      <c r="N37" s="26">
        <v>12330</v>
      </c>
      <c r="O37" s="23"/>
    </row>
    <row r="38" spans="1:180" s="37" customFormat="1" ht="30" x14ac:dyDescent="0.2">
      <c r="A38" s="14" t="s">
        <v>37</v>
      </c>
      <c r="B38" s="46" t="s">
        <v>48</v>
      </c>
      <c r="C38" s="9">
        <f>C36/C37*1000</f>
        <v>65347.212969531538</v>
      </c>
      <c r="D38" s="9">
        <f t="shared" ref="D38:N38" si="16">D36/D37*1000</f>
        <v>73708.200524653046</v>
      </c>
      <c r="E38" s="9">
        <f t="shared" si="16"/>
        <v>88843.17611772829</v>
      </c>
      <c r="F38" s="9">
        <f t="shared" si="16"/>
        <v>115366.35354397949</v>
      </c>
      <c r="G38" s="9">
        <f t="shared" si="16"/>
        <v>127003.83356357463</v>
      </c>
      <c r="H38" s="9">
        <f t="shared" si="16"/>
        <v>141613.7406345472</v>
      </c>
      <c r="I38" s="9">
        <f t="shared" si="16"/>
        <v>164981.52737150059</v>
      </c>
      <c r="J38" s="9">
        <f t="shared" si="16"/>
        <v>184756.17989207059</v>
      </c>
      <c r="K38" s="9">
        <f t="shared" si="16"/>
        <v>208594.33222036727</v>
      </c>
      <c r="L38" s="9">
        <f t="shared" si="16"/>
        <v>197710.28465256715</v>
      </c>
      <c r="M38" s="9">
        <f t="shared" si="16"/>
        <v>218634.385195457</v>
      </c>
      <c r="N38" s="9">
        <f t="shared" si="16"/>
        <v>248907.76435766375</v>
      </c>
      <c r="O38" s="15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6"/>
      <c r="BQ38" s="36"/>
      <c r="BR38" s="36"/>
      <c r="BS38" s="36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</row>
    <row r="39" spans="1:180" x14ac:dyDescent="0.2">
      <c r="A39" s="20" t="s">
        <v>64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T39"/>
  <sheetViews>
    <sheetView zoomScale="60" zoomScaleNormal="60" zoomScaleSheetLayoutView="100" workbookViewId="0">
      <pane xSplit="2" ySplit="5" topLeftCell="C6" activePane="bottomRight" state="frozen"/>
      <selection activeCell="W14" sqref="W14"/>
      <selection pane="topRight" activeCell="W14" sqref="W14"/>
      <selection pane="bottomLeft" activeCell="W14" sqref="W14"/>
      <selection pane="bottomRight" activeCell="W14" sqref="W14"/>
    </sheetView>
  </sheetViews>
  <sheetFormatPr defaultColWidth="8.85546875" defaultRowHeight="15" x14ac:dyDescent="0.2"/>
  <cols>
    <col min="1" max="1" width="11" style="20" customWidth="1"/>
    <col min="2" max="2" width="31.5703125" style="20" customWidth="1"/>
    <col min="3" max="3" width="20.7109375" style="20" customWidth="1"/>
    <col min="4" max="5" width="19.5703125" style="20" customWidth="1"/>
    <col min="6" max="6" width="19.5703125" style="22" customWidth="1"/>
    <col min="7" max="8" width="22" style="22" customWidth="1"/>
    <col min="9" max="12" width="22" style="23" customWidth="1"/>
    <col min="13" max="13" width="19" style="23" customWidth="1"/>
    <col min="14" max="14" width="18.140625" style="23" customWidth="1"/>
    <col min="15" max="39" width="9.140625" style="22" customWidth="1"/>
    <col min="40" max="40" width="12.42578125" style="22" customWidth="1"/>
    <col min="41" max="62" width="9.140625" style="22" customWidth="1"/>
    <col min="63" max="63" width="12.140625" style="22" customWidth="1"/>
    <col min="64" max="67" width="9.140625" style="22" customWidth="1"/>
    <col min="68" max="72" width="9.140625" style="22" hidden="1" customWidth="1"/>
    <col min="73" max="73" width="9.140625" style="22" customWidth="1"/>
    <col min="74" max="78" width="9.140625" style="22" hidden="1" customWidth="1"/>
    <col min="79" max="79" width="9.140625" style="22" customWidth="1"/>
    <col min="80" max="84" width="9.140625" style="22" hidden="1" customWidth="1"/>
    <col min="85" max="85" width="9.140625" style="22" customWidth="1"/>
    <col min="86" max="90" width="9.140625" style="22" hidden="1" customWidth="1"/>
    <col min="91" max="91" width="9.140625" style="22" customWidth="1"/>
    <col min="92" max="96" width="9.140625" style="22" hidden="1" customWidth="1"/>
    <col min="97" max="97" width="9.140625" style="23" customWidth="1"/>
    <col min="98" max="102" width="9.140625" style="23" hidden="1" customWidth="1"/>
    <col min="103" max="103" width="9.140625" style="23" customWidth="1"/>
    <col min="104" max="108" width="9.140625" style="23" hidden="1" customWidth="1"/>
    <col min="109" max="109" width="9.140625" style="23" customWidth="1"/>
    <col min="110" max="114" width="9.140625" style="23" hidden="1" customWidth="1"/>
    <col min="115" max="115" width="9.140625" style="23" customWidth="1"/>
    <col min="116" max="145" width="9.140625" style="22" customWidth="1"/>
    <col min="146" max="146" width="9.140625" style="22" hidden="1" customWidth="1"/>
    <col min="147" max="154" width="9.140625" style="22" customWidth="1"/>
    <col min="155" max="155" width="9.140625" style="22" hidden="1" customWidth="1"/>
    <col min="156" max="160" width="9.140625" style="22" customWidth="1"/>
    <col min="161" max="161" width="9.140625" style="22" hidden="1" customWidth="1"/>
    <col min="162" max="171" width="9.140625" style="22" customWidth="1"/>
    <col min="172" max="172" width="9.140625" style="22"/>
    <col min="173" max="175" width="8.85546875" style="22"/>
    <col min="176" max="176" width="12.7109375" style="22" bestFit="1" customWidth="1"/>
    <col min="177" max="16384" width="8.85546875" style="20"/>
  </cols>
  <sheetData>
    <row r="1" spans="1:176" ht="15.75" x14ac:dyDescent="0.25">
      <c r="A1" s="20" t="s">
        <v>43</v>
      </c>
      <c r="B1" s="21" t="s">
        <v>56</v>
      </c>
    </row>
    <row r="2" spans="1:176" ht="15.75" x14ac:dyDescent="0.2">
      <c r="A2" s="1" t="s">
        <v>39</v>
      </c>
      <c r="I2" s="23" t="str">
        <f>[1]GSVA_cur!$I$3</f>
        <v>As on 01.08.2024</v>
      </c>
    </row>
    <row r="3" spans="1:176" ht="15.75" x14ac:dyDescent="0.2">
      <c r="A3" s="1"/>
    </row>
    <row r="4" spans="1:176" ht="15.75" x14ac:dyDescent="0.2">
      <c r="A4" s="1"/>
      <c r="E4" s="24"/>
      <c r="F4" s="24" t="s">
        <v>47</v>
      </c>
      <c r="G4" s="24"/>
      <c r="H4" s="24"/>
    </row>
    <row r="5" spans="1:176" ht="15.75" x14ac:dyDescent="0.2">
      <c r="A5" s="2" t="s">
        <v>0</v>
      </c>
      <c r="B5" s="3" t="s">
        <v>1</v>
      </c>
      <c r="C5" s="25" t="s">
        <v>21</v>
      </c>
      <c r="D5" s="25" t="s">
        <v>22</v>
      </c>
      <c r="E5" s="25" t="s">
        <v>23</v>
      </c>
      <c r="F5" s="25" t="s">
        <v>46</v>
      </c>
      <c r="G5" s="25" t="s">
        <v>55</v>
      </c>
      <c r="H5" s="25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7" t="s">
        <v>62</v>
      </c>
      <c r="N5" s="27" t="s">
        <v>63</v>
      </c>
    </row>
    <row r="6" spans="1:176" s="32" customFormat="1" ht="27" customHeight="1" x14ac:dyDescent="0.2">
      <c r="A6" s="4" t="s">
        <v>26</v>
      </c>
      <c r="B6" s="28" t="s">
        <v>2</v>
      </c>
      <c r="C6" s="5">
        <f>+C7+C8+C9+C10</f>
        <v>149468</v>
      </c>
      <c r="D6" s="5">
        <f t="shared" ref="D6:N6" si="0">+D7+D8+D9+D10</f>
        <v>145937</v>
      </c>
      <c r="E6" s="5">
        <f t="shared" si="0"/>
        <v>157012.82163257783</v>
      </c>
      <c r="F6" s="5">
        <f t="shared" si="0"/>
        <v>329058</v>
      </c>
      <c r="G6" s="5">
        <f t="shared" si="0"/>
        <v>335565.71303213306</v>
      </c>
      <c r="H6" s="5">
        <f t="shared" si="0"/>
        <v>351946.43511982728</v>
      </c>
      <c r="I6" s="5">
        <f t="shared" si="0"/>
        <v>319915.22195331281</v>
      </c>
      <c r="J6" s="5">
        <f t="shared" si="0"/>
        <v>335763.36970665981</v>
      </c>
      <c r="K6" s="5">
        <f t="shared" si="0"/>
        <v>346863</v>
      </c>
      <c r="L6" s="5">
        <f t="shared" si="0"/>
        <v>306321.1002794244</v>
      </c>
      <c r="M6" s="5">
        <f t="shared" si="0"/>
        <v>301123.44050148601</v>
      </c>
      <c r="N6" s="5">
        <f t="shared" si="0"/>
        <v>290866.14971535496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30"/>
      <c r="FR6" s="30"/>
      <c r="FS6" s="30"/>
      <c r="FT6" s="31"/>
    </row>
    <row r="7" spans="1:176" ht="27" customHeight="1" x14ac:dyDescent="0.2">
      <c r="A7" s="6">
        <v>1.1000000000000001</v>
      </c>
      <c r="B7" s="33" t="s">
        <v>49</v>
      </c>
      <c r="C7" s="12">
        <v>75876</v>
      </c>
      <c r="D7" s="18">
        <v>72965</v>
      </c>
      <c r="E7" s="39">
        <v>82863.887230514098</v>
      </c>
      <c r="F7" s="39">
        <v>86943</v>
      </c>
      <c r="G7" s="39">
        <v>83694.66711094942</v>
      </c>
      <c r="H7" s="39">
        <v>86893.425523623519</v>
      </c>
      <c r="I7" s="11">
        <v>88582.105277344337</v>
      </c>
      <c r="J7" s="11">
        <v>95978.02594921799</v>
      </c>
      <c r="K7" s="11">
        <v>96695</v>
      </c>
      <c r="L7" s="11">
        <v>104552.44365959443</v>
      </c>
      <c r="M7" s="11">
        <v>96423.486650469946</v>
      </c>
      <c r="N7" s="11">
        <v>96733.542560917514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23"/>
      <c r="FR7" s="23"/>
      <c r="FS7" s="23"/>
    </row>
    <row r="8" spans="1:176" ht="27" customHeight="1" x14ac:dyDescent="0.2">
      <c r="A8" s="6">
        <v>1.2</v>
      </c>
      <c r="B8" s="33" t="s">
        <v>50</v>
      </c>
      <c r="C8" s="12">
        <v>30336</v>
      </c>
      <c r="D8" s="18">
        <v>29562</v>
      </c>
      <c r="E8" s="39">
        <v>30774.024691358023</v>
      </c>
      <c r="F8" s="39">
        <v>34018</v>
      </c>
      <c r="G8" s="39">
        <v>37977.656342784743</v>
      </c>
      <c r="H8" s="39">
        <v>44296.376128061573</v>
      </c>
      <c r="I8" s="11">
        <v>52961.553954276053</v>
      </c>
      <c r="J8" s="11">
        <v>75186.505481171582</v>
      </c>
      <c r="K8" s="11">
        <v>86341</v>
      </c>
      <c r="L8" s="11">
        <v>35877.75436439304</v>
      </c>
      <c r="M8" s="11">
        <v>32298.430462741751</v>
      </c>
      <c r="N8" s="11">
        <v>30996.567455272787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23"/>
      <c r="FR8" s="23"/>
      <c r="FS8" s="23"/>
    </row>
    <row r="9" spans="1:176" ht="27" customHeight="1" x14ac:dyDescent="0.2">
      <c r="A9" s="6">
        <v>1.3</v>
      </c>
      <c r="B9" s="33" t="s">
        <v>51</v>
      </c>
      <c r="C9" s="12">
        <v>38403</v>
      </c>
      <c r="D9" s="18">
        <v>38111</v>
      </c>
      <c r="E9" s="39">
        <v>37987.479270315089</v>
      </c>
      <c r="F9" s="39">
        <v>202275</v>
      </c>
      <c r="G9" s="39">
        <v>207761.38957839887</v>
      </c>
      <c r="H9" s="39">
        <v>213969.85870032039</v>
      </c>
      <c r="I9" s="11">
        <v>171551.83235567779</v>
      </c>
      <c r="J9" s="11">
        <v>157767.44100841021</v>
      </c>
      <c r="K9" s="11">
        <v>156977</v>
      </c>
      <c r="L9" s="11">
        <v>161704.32218731198</v>
      </c>
      <c r="M9" s="11">
        <v>167952.00710988481</v>
      </c>
      <c r="N9" s="11">
        <v>158244.19077217672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23"/>
      <c r="FR9" s="23"/>
      <c r="FS9" s="23"/>
    </row>
    <row r="10" spans="1:176" ht="27" customHeight="1" x14ac:dyDescent="0.2">
      <c r="A10" s="6">
        <v>1.4</v>
      </c>
      <c r="B10" s="33" t="s">
        <v>52</v>
      </c>
      <c r="C10" s="12">
        <v>4853</v>
      </c>
      <c r="D10" s="18">
        <v>5299</v>
      </c>
      <c r="E10" s="39">
        <v>5387.430440390639</v>
      </c>
      <c r="F10" s="39">
        <v>5822</v>
      </c>
      <c r="G10" s="39">
        <v>6132</v>
      </c>
      <c r="H10" s="39">
        <v>6786.774767821782</v>
      </c>
      <c r="I10" s="11">
        <v>6819.7303660146508</v>
      </c>
      <c r="J10" s="11">
        <v>6831.3972678600358</v>
      </c>
      <c r="K10" s="11">
        <v>6850</v>
      </c>
      <c r="L10" s="11">
        <v>4186.5800681249993</v>
      </c>
      <c r="M10" s="11">
        <v>4449.5162783894957</v>
      </c>
      <c r="N10" s="11">
        <v>4891.848926987901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23"/>
      <c r="FR10" s="23"/>
      <c r="FS10" s="23"/>
    </row>
    <row r="11" spans="1:176" ht="27" customHeight="1" x14ac:dyDescent="0.2">
      <c r="A11" s="7" t="s">
        <v>65</v>
      </c>
      <c r="B11" s="33" t="s">
        <v>3</v>
      </c>
      <c r="C11" s="12">
        <v>5073</v>
      </c>
      <c r="D11" s="18">
        <v>3815</v>
      </c>
      <c r="E11" s="39">
        <v>11745</v>
      </c>
      <c r="F11" s="39">
        <v>7661</v>
      </c>
      <c r="G11" s="39">
        <v>6821.850722363597</v>
      </c>
      <c r="H11" s="39">
        <v>3939.8352733639808</v>
      </c>
      <c r="I11" s="11">
        <v>8461.8567111340253</v>
      </c>
      <c r="J11" s="11">
        <v>13478.80406384239</v>
      </c>
      <c r="K11" s="11">
        <v>15752</v>
      </c>
      <c r="L11" s="11">
        <v>6608.9039177525101</v>
      </c>
      <c r="M11" s="11">
        <v>10800.255059764166</v>
      </c>
      <c r="N11" s="11">
        <v>15994.309485859772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23"/>
      <c r="FR11" s="23"/>
      <c r="FS11" s="23"/>
    </row>
    <row r="12" spans="1:176" s="37" customFormat="1" ht="27" customHeight="1" x14ac:dyDescent="0.2">
      <c r="A12" s="8"/>
      <c r="B12" s="35" t="s">
        <v>28</v>
      </c>
      <c r="C12" s="9">
        <f>C6+C11</f>
        <v>154541</v>
      </c>
      <c r="D12" s="9">
        <f t="shared" ref="D12:E12" si="1">D6+D11</f>
        <v>149752</v>
      </c>
      <c r="E12" s="9">
        <f t="shared" si="1"/>
        <v>168757.82163257783</v>
      </c>
      <c r="F12" s="9">
        <f t="shared" ref="F12:N12" si="2">+F6+F11</f>
        <v>336719</v>
      </c>
      <c r="G12" s="9">
        <f t="shared" si="2"/>
        <v>342387.56375449663</v>
      </c>
      <c r="H12" s="9">
        <f t="shared" si="2"/>
        <v>355886.27039319125</v>
      </c>
      <c r="I12" s="9">
        <f t="shared" si="2"/>
        <v>328377.07866444683</v>
      </c>
      <c r="J12" s="9">
        <f t="shared" si="2"/>
        <v>349242.17377050221</v>
      </c>
      <c r="K12" s="9">
        <f t="shared" si="2"/>
        <v>362615</v>
      </c>
      <c r="L12" s="9">
        <f t="shared" si="2"/>
        <v>312930.0041971769</v>
      </c>
      <c r="M12" s="9">
        <f t="shared" si="2"/>
        <v>311923.69556125015</v>
      </c>
      <c r="N12" s="9">
        <f t="shared" si="2"/>
        <v>306860.45920121472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0"/>
      <c r="FR12" s="30"/>
      <c r="FS12" s="30"/>
      <c r="FT12" s="31"/>
    </row>
    <row r="13" spans="1:176" s="40" customFormat="1" ht="27" customHeight="1" x14ac:dyDescent="0.2">
      <c r="A13" s="10" t="s">
        <v>66</v>
      </c>
      <c r="B13" s="38" t="s">
        <v>4</v>
      </c>
      <c r="C13" s="11">
        <v>6578</v>
      </c>
      <c r="D13" s="18">
        <v>6609</v>
      </c>
      <c r="E13" s="11">
        <v>7007</v>
      </c>
      <c r="F13" s="11">
        <v>7133</v>
      </c>
      <c r="G13" s="11">
        <v>9891.7948839412602</v>
      </c>
      <c r="H13" s="11">
        <v>10578.333144743046</v>
      </c>
      <c r="I13" s="11">
        <v>9889.7529354923863</v>
      </c>
      <c r="J13" s="11">
        <v>10496.508218484158</v>
      </c>
      <c r="K13" s="11">
        <v>13004</v>
      </c>
      <c r="L13" s="11">
        <v>5740.7908773175513</v>
      </c>
      <c r="M13" s="11">
        <v>12253.360988309387</v>
      </c>
      <c r="N13" s="11">
        <v>11842.36440449383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23"/>
      <c r="FR13" s="23"/>
      <c r="FS13" s="23"/>
      <c r="FT13" s="22"/>
    </row>
    <row r="14" spans="1:176" ht="27" customHeight="1" x14ac:dyDescent="0.2">
      <c r="A14" s="7" t="s">
        <v>67</v>
      </c>
      <c r="B14" s="33" t="s">
        <v>5</v>
      </c>
      <c r="C14" s="12">
        <v>51024</v>
      </c>
      <c r="D14" s="18">
        <v>57066</v>
      </c>
      <c r="E14" s="12">
        <v>88657</v>
      </c>
      <c r="F14" s="11">
        <v>109787</v>
      </c>
      <c r="G14" s="11">
        <v>115450</v>
      </c>
      <c r="H14" s="11">
        <v>145337</v>
      </c>
      <c r="I14" s="11">
        <v>187262.09529089541</v>
      </c>
      <c r="J14" s="11">
        <v>241263.30077927103</v>
      </c>
      <c r="K14" s="11">
        <v>264090.04359068425</v>
      </c>
      <c r="L14" s="11">
        <v>267949.81692157907</v>
      </c>
      <c r="M14" s="11">
        <v>316995.51158068236</v>
      </c>
      <c r="N14" s="11">
        <v>370798.02489272924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5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5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5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23"/>
      <c r="FR14" s="23"/>
      <c r="FS14" s="23"/>
    </row>
    <row r="15" spans="1:176" ht="27" customHeight="1" x14ac:dyDescent="0.2">
      <c r="A15" s="7" t="s">
        <v>68</v>
      </c>
      <c r="B15" s="33" t="s">
        <v>6</v>
      </c>
      <c r="C15" s="12">
        <v>89328</v>
      </c>
      <c r="D15" s="18">
        <v>81645</v>
      </c>
      <c r="E15" s="12">
        <v>99986</v>
      </c>
      <c r="F15" s="11">
        <v>106858</v>
      </c>
      <c r="G15" s="11">
        <v>121596</v>
      </c>
      <c r="H15" s="11">
        <v>133064.67782953629</v>
      </c>
      <c r="I15" s="11">
        <v>180327.94081763303</v>
      </c>
      <c r="J15" s="11">
        <v>161692.13738734098</v>
      </c>
      <c r="K15" s="11">
        <v>142636</v>
      </c>
      <c r="L15" s="11">
        <v>159851.59856381</v>
      </c>
      <c r="M15" s="11">
        <v>153760.3130039704</v>
      </c>
      <c r="N15" s="11">
        <v>175715.3782114902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5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5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5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23"/>
      <c r="FR15" s="23"/>
      <c r="FS15" s="23"/>
    </row>
    <row r="16" spans="1:176" s="37" customFormat="1" ht="27" customHeight="1" x14ac:dyDescent="0.2">
      <c r="A16" s="8"/>
      <c r="B16" s="35" t="s">
        <v>29</v>
      </c>
      <c r="C16" s="9">
        <f>C13+C14+C15</f>
        <v>146930</v>
      </c>
      <c r="D16" s="9">
        <f>D13+D14+D15</f>
        <v>145320</v>
      </c>
      <c r="E16" s="9">
        <f>E13+E14+E15</f>
        <v>195650</v>
      </c>
      <c r="F16" s="9">
        <f t="shared" ref="F16:K16" si="3">+F13+F14+F15</f>
        <v>223778</v>
      </c>
      <c r="G16" s="9">
        <f t="shared" si="3"/>
        <v>246937.79488394124</v>
      </c>
      <c r="H16" s="9">
        <f t="shared" si="3"/>
        <v>288980.01097427937</v>
      </c>
      <c r="I16" s="9">
        <f t="shared" si="3"/>
        <v>377479.78904402081</v>
      </c>
      <c r="J16" s="9">
        <f t="shared" si="3"/>
        <v>413451.94638509618</v>
      </c>
      <c r="K16" s="9">
        <f t="shared" si="3"/>
        <v>419730.04359068425</v>
      </c>
      <c r="L16" s="9">
        <f t="shared" ref="L16:M16" si="4">+L13+L14+L15</f>
        <v>433542.20636270661</v>
      </c>
      <c r="M16" s="9">
        <f t="shared" si="4"/>
        <v>483009.18557296216</v>
      </c>
      <c r="N16" s="9">
        <f t="shared" ref="N16" si="5">+N13+N14+N15</f>
        <v>558355.7675087133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29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29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29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0"/>
      <c r="FR16" s="30"/>
      <c r="FS16" s="30"/>
      <c r="FT16" s="31"/>
    </row>
    <row r="17" spans="1:176" s="32" customFormat="1" ht="27" customHeight="1" x14ac:dyDescent="0.2">
      <c r="A17" s="4" t="s">
        <v>69</v>
      </c>
      <c r="B17" s="28" t="s">
        <v>7</v>
      </c>
      <c r="C17" s="5">
        <f>+C18+C19</f>
        <v>76482</v>
      </c>
      <c r="D17" s="5">
        <f t="shared" ref="D17" si="6">+D18+D19</f>
        <v>91962</v>
      </c>
      <c r="E17" s="5">
        <f>+E18+E19</f>
        <v>95240</v>
      </c>
      <c r="F17" s="5">
        <f t="shared" ref="F17:K17" si="7">+F18+F19</f>
        <v>104821</v>
      </c>
      <c r="G17" s="5">
        <f t="shared" si="7"/>
        <v>129144</v>
      </c>
      <c r="H17" s="5">
        <f t="shared" si="7"/>
        <v>160617.31283985541</v>
      </c>
      <c r="I17" s="5">
        <f t="shared" si="7"/>
        <v>187624.82301581616</v>
      </c>
      <c r="J17" s="5">
        <f t="shared" si="7"/>
        <v>218659.81289683835</v>
      </c>
      <c r="K17" s="5">
        <f t="shared" si="7"/>
        <v>247947</v>
      </c>
      <c r="L17" s="5">
        <f t="shared" ref="L17:M17" si="8">+L18+L19</f>
        <v>207396.14465875772</v>
      </c>
      <c r="M17" s="5">
        <f t="shared" si="8"/>
        <v>273800.70523496089</v>
      </c>
      <c r="N17" s="5">
        <f t="shared" ref="N17" si="9">+N18+N19</f>
        <v>348144.80850065209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30"/>
      <c r="FR17" s="30"/>
      <c r="FS17" s="30"/>
      <c r="FT17" s="31"/>
    </row>
    <row r="18" spans="1:176" ht="27" customHeight="1" x14ac:dyDescent="0.2">
      <c r="A18" s="6">
        <v>6.1</v>
      </c>
      <c r="B18" s="33" t="s">
        <v>8</v>
      </c>
      <c r="C18" s="12">
        <v>74230</v>
      </c>
      <c r="D18" s="18">
        <v>89595</v>
      </c>
      <c r="E18" s="12">
        <v>92764</v>
      </c>
      <c r="F18" s="11">
        <v>102373</v>
      </c>
      <c r="G18" s="11">
        <v>126376</v>
      </c>
      <c r="H18" s="11">
        <v>157640.2077514664</v>
      </c>
      <c r="I18" s="11">
        <v>184424.5312452426</v>
      </c>
      <c r="J18" s="11">
        <v>215003.6466155113</v>
      </c>
      <c r="K18" s="11">
        <v>243767</v>
      </c>
      <c r="L18" s="11">
        <v>205434.22431018855</v>
      </c>
      <c r="M18" s="11">
        <v>270610.55469054182</v>
      </c>
      <c r="N18" s="11">
        <v>342733.05932504055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23"/>
      <c r="FR18" s="23"/>
      <c r="FS18" s="23"/>
    </row>
    <row r="19" spans="1:176" ht="27" customHeight="1" x14ac:dyDescent="0.2">
      <c r="A19" s="6">
        <v>6.2</v>
      </c>
      <c r="B19" s="33" t="s">
        <v>9</v>
      </c>
      <c r="C19" s="12">
        <v>2252</v>
      </c>
      <c r="D19" s="18">
        <v>2367</v>
      </c>
      <c r="E19" s="12">
        <v>2476</v>
      </c>
      <c r="F19" s="11">
        <v>2448</v>
      </c>
      <c r="G19" s="11">
        <v>2768</v>
      </c>
      <c r="H19" s="11">
        <v>2977.1050883890234</v>
      </c>
      <c r="I19" s="11">
        <v>3200.2917705735663</v>
      </c>
      <c r="J19" s="11">
        <v>3656.1662813270477</v>
      </c>
      <c r="K19" s="11">
        <v>4180</v>
      </c>
      <c r="L19" s="11">
        <v>1961.9203485691833</v>
      </c>
      <c r="M19" s="11">
        <v>3190.1505444190552</v>
      </c>
      <c r="N19" s="11">
        <v>5411.7491756115514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23"/>
      <c r="FR19" s="23"/>
      <c r="FS19" s="23"/>
    </row>
    <row r="20" spans="1:176" s="32" customFormat="1" ht="27" customHeight="1" x14ac:dyDescent="0.2">
      <c r="A20" s="4" t="s">
        <v>70</v>
      </c>
      <c r="B20" s="41" t="s">
        <v>10</v>
      </c>
      <c r="C20" s="5">
        <f>C21+C22+C23+C24+C25+C26+C27</f>
        <v>31917</v>
      </c>
      <c r="D20" s="5">
        <f t="shared" ref="D20:N20" si="10">D21+D22+D23+D24+D25+D26+D27</f>
        <v>36135</v>
      </c>
      <c r="E20" s="5">
        <f t="shared" si="10"/>
        <v>41073.374239911558</v>
      </c>
      <c r="F20" s="5">
        <f t="shared" si="10"/>
        <v>43982</v>
      </c>
      <c r="G20" s="5">
        <f t="shared" si="10"/>
        <v>48802</v>
      </c>
      <c r="H20" s="5">
        <f t="shared" si="10"/>
        <v>50742.246663662634</v>
      </c>
      <c r="I20" s="5">
        <f t="shared" si="10"/>
        <v>51169.278361574616</v>
      </c>
      <c r="J20" s="5">
        <f t="shared" si="10"/>
        <v>52780.282297922131</v>
      </c>
      <c r="K20" s="5">
        <f t="shared" si="10"/>
        <v>56854.959173675183</v>
      </c>
      <c r="L20" s="5">
        <f t="shared" si="10"/>
        <v>58323.478368110984</v>
      </c>
      <c r="M20" s="5">
        <f t="shared" si="10"/>
        <v>47504.680141648452</v>
      </c>
      <c r="N20" s="5">
        <f t="shared" si="10"/>
        <v>59211.943239413187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30"/>
      <c r="FR20" s="30"/>
      <c r="FS20" s="30"/>
      <c r="FT20" s="31"/>
    </row>
    <row r="21" spans="1:176" ht="27" customHeight="1" x14ac:dyDescent="0.2">
      <c r="A21" s="6">
        <v>7.1</v>
      </c>
      <c r="B21" s="33" t="s">
        <v>11</v>
      </c>
      <c r="C21" s="12">
        <v>30</v>
      </c>
      <c r="D21" s="18">
        <v>33</v>
      </c>
      <c r="E21" s="12">
        <v>31</v>
      </c>
      <c r="F21" s="11">
        <v>29</v>
      </c>
      <c r="G21" s="11">
        <v>33</v>
      </c>
      <c r="H21" s="11">
        <v>26</v>
      </c>
      <c r="I21" s="11">
        <v>28</v>
      </c>
      <c r="J21" s="11">
        <v>34</v>
      </c>
      <c r="K21" s="11">
        <v>3</v>
      </c>
      <c r="L21" s="11">
        <v>13</v>
      </c>
      <c r="M21" s="11">
        <v>6.4169966207161906</v>
      </c>
      <c r="N21" s="11">
        <v>191.27768721847445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23"/>
      <c r="FR21" s="23"/>
      <c r="FS21" s="23"/>
    </row>
    <row r="22" spans="1:176" ht="27" customHeight="1" x14ac:dyDescent="0.2">
      <c r="A22" s="6">
        <v>7.2</v>
      </c>
      <c r="B22" s="33" t="s">
        <v>12</v>
      </c>
      <c r="C22" s="12">
        <v>21376</v>
      </c>
      <c r="D22" s="18">
        <v>23956</v>
      </c>
      <c r="E22" s="12">
        <v>27085.376451077944</v>
      </c>
      <c r="F22" s="11">
        <v>28136</v>
      </c>
      <c r="G22" s="11">
        <v>29083</v>
      </c>
      <c r="H22" s="11">
        <v>30924.881676473869</v>
      </c>
      <c r="I22" s="11">
        <v>31096.81289154082</v>
      </c>
      <c r="J22" s="11">
        <v>33946.976733184769</v>
      </c>
      <c r="K22" s="11">
        <v>34762</v>
      </c>
      <c r="L22" s="11">
        <v>37841.847917231244</v>
      </c>
      <c r="M22" s="11">
        <v>25081.819812768397</v>
      </c>
      <c r="N22" s="11">
        <v>33512.215675103362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23"/>
      <c r="FR22" s="23"/>
      <c r="FS22" s="23"/>
    </row>
    <row r="23" spans="1:176" ht="27" customHeight="1" x14ac:dyDescent="0.2">
      <c r="A23" s="6">
        <v>7.3</v>
      </c>
      <c r="B23" s="33" t="s">
        <v>13</v>
      </c>
      <c r="C23" s="12">
        <v>613</v>
      </c>
      <c r="D23" s="18">
        <v>739</v>
      </c>
      <c r="E23" s="12">
        <v>530.19900497512435</v>
      </c>
      <c r="F23" s="11">
        <v>105</v>
      </c>
      <c r="G23" s="11">
        <v>209</v>
      </c>
      <c r="H23" s="11">
        <v>329.26565450260858</v>
      </c>
      <c r="I23" s="11">
        <v>264.64793373708585</v>
      </c>
      <c r="J23" s="11">
        <v>432.30401530737493</v>
      </c>
      <c r="K23" s="11">
        <v>415</v>
      </c>
      <c r="L23" s="11">
        <v>498.68800954151578</v>
      </c>
      <c r="M23" s="11">
        <v>1054.0266887868092</v>
      </c>
      <c r="N23" s="11">
        <v>1451.6420567570901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23"/>
      <c r="FR23" s="23"/>
      <c r="FS23" s="23"/>
    </row>
    <row r="24" spans="1:176" ht="27" customHeight="1" x14ac:dyDescent="0.2">
      <c r="A24" s="6">
        <v>7.4</v>
      </c>
      <c r="B24" s="33" t="s">
        <v>14</v>
      </c>
      <c r="C24" s="12">
        <v>103</v>
      </c>
      <c r="D24" s="18">
        <v>177</v>
      </c>
      <c r="E24" s="12">
        <v>143.77114427860695</v>
      </c>
      <c r="F24" s="11">
        <v>227</v>
      </c>
      <c r="G24" s="11">
        <v>1326</v>
      </c>
      <c r="H24" s="11">
        <v>1616.468396982169</v>
      </c>
      <c r="I24" s="11">
        <v>1724.6663697898111</v>
      </c>
      <c r="J24" s="11">
        <v>637.41675190340834</v>
      </c>
      <c r="K24" s="11">
        <v>1004</v>
      </c>
      <c r="L24" s="11">
        <v>490.67279901908557</v>
      </c>
      <c r="M24" s="11">
        <v>679.35838099531793</v>
      </c>
      <c r="N24" s="11">
        <v>1061.6881579750539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23"/>
      <c r="FR24" s="23"/>
      <c r="FS24" s="23"/>
    </row>
    <row r="25" spans="1:176" ht="27" customHeight="1" x14ac:dyDescent="0.2">
      <c r="A25" s="6">
        <v>7.5</v>
      </c>
      <c r="B25" s="33" t="s">
        <v>15</v>
      </c>
      <c r="C25" s="12">
        <v>0</v>
      </c>
      <c r="D25" s="18">
        <v>0</v>
      </c>
      <c r="E25" s="12">
        <v>0</v>
      </c>
      <c r="F25" s="12">
        <v>0</v>
      </c>
      <c r="G25" s="12">
        <v>0</v>
      </c>
      <c r="H25" s="12">
        <v>0</v>
      </c>
      <c r="I25" s="11">
        <v>0</v>
      </c>
      <c r="J25" s="11">
        <v>0</v>
      </c>
      <c r="K25" s="11">
        <v>859</v>
      </c>
      <c r="L25" s="11">
        <v>269.57905374305579</v>
      </c>
      <c r="M25" s="11">
        <v>490.25304366074698</v>
      </c>
      <c r="N25" s="11">
        <v>688.65959144719318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23"/>
      <c r="FR25" s="23"/>
      <c r="FS25" s="23"/>
    </row>
    <row r="26" spans="1:176" ht="27" customHeight="1" x14ac:dyDescent="0.2">
      <c r="A26" s="6">
        <v>7.6</v>
      </c>
      <c r="B26" s="33" t="s">
        <v>16</v>
      </c>
      <c r="C26" s="12">
        <v>0</v>
      </c>
      <c r="D26" s="18">
        <v>0</v>
      </c>
      <c r="E26" s="12">
        <v>0</v>
      </c>
      <c r="F26" s="12">
        <v>0</v>
      </c>
      <c r="G26" s="12">
        <v>0</v>
      </c>
      <c r="H26" s="12">
        <v>0</v>
      </c>
      <c r="I26" s="11">
        <v>0</v>
      </c>
      <c r="J26" s="11">
        <v>0</v>
      </c>
      <c r="K26" s="11">
        <v>-4.0826324814240221E-2</v>
      </c>
      <c r="L26" s="11">
        <v>-0.15593548410599861</v>
      </c>
      <c r="M26" s="11">
        <v>0</v>
      </c>
      <c r="N26" s="11">
        <v>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23"/>
      <c r="FR26" s="23"/>
      <c r="FS26" s="23"/>
    </row>
    <row r="27" spans="1:176" ht="27" customHeight="1" x14ac:dyDescent="0.2">
      <c r="A27" s="6">
        <v>7.7</v>
      </c>
      <c r="B27" s="33" t="s">
        <v>17</v>
      </c>
      <c r="C27" s="12">
        <v>9795</v>
      </c>
      <c r="D27" s="18">
        <v>11230</v>
      </c>
      <c r="E27" s="12">
        <v>13283.027639579879</v>
      </c>
      <c r="F27" s="11">
        <v>15485</v>
      </c>
      <c r="G27" s="11">
        <v>18151</v>
      </c>
      <c r="H27" s="11">
        <v>17845.630935703986</v>
      </c>
      <c r="I27" s="11">
        <v>18055.151166506901</v>
      </c>
      <c r="J27" s="11">
        <v>17729.584797526579</v>
      </c>
      <c r="K27" s="11">
        <v>19812</v>
      </c>
      <c r="L27" s="11">
        <v>19209.846524060191</v>
      </c>
      <c r="M27" s="11">
        <v>20192.805218816469</v>
      </c>
      <c r="N27" s="11">
        <v>22306.460070912013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23"/>
      <c r="FR27" s="23"/>
      <c r="FS27" s="23"/>
    </row>
    <row r="28" spans="1:176" ht="27" customHeight="1" x14ac:dyDescent="0.2">
      <c r="A28" s="7" t="s">
        <v>71</v>
      </c>
      <c r="B28" s="33" t="s">
        <v>18</v>
      </c>
      <c r="C28" s="12">
        <v>20053</v>
      </c>
      <c r="D28" s="18">
        <v>19192</v>
      </c>
      <c r="E28" s="12">
        <v>19683</v>
      </c>
      <c r="F28" s="11">
        <v>25607</v>
      </c>
      <c r="G28" s="11">
        <v>31451</v>
      </c>
      <c r="H28" s="11">
        <v>26711.099831315245</v>
      </c>
      <c r="I28" s="11">
        <v>26438</v>
      </c>
      <c r="J28" s="11">
        <v>31312</v>
      </c>
      <c r="K28" s="11">
        <v>33315</v>
      </c>
      <c r="L28" s="11">
        <v>35003</v>
      </c>
      <c r="M28" s="11">
        <v>36346.044663804154</v>
      </c>
      <c r="N28" s="11">
        <v>37865.490976413916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23"/>
      <c r="FR28" s="23"/>
      <c r="FS28" s="23"/>
    </row>
    <row r="29" spans="1:176" ht="27" customHeight="1" x14ac:dyDescent="0.2">
      <c r="A29" s="7" t="s">
        <v>72</v>
      </c>
      <c r="B29" s="33" t="s">
        <v>19</v>
      </c>
      <c r="C29" s="12">
        <v>41471</v>
      </c>
      <c r="D29" s="18">
        <v>42396</v>
      </c>
      <c r="E29" s="12">
        <v>43828.839506172837</v>
      </c>
      <c r="F29" s="11">
        <v>44658</v>
      </c>
      <c r="G29" s="11">
        <v>45348</v>
      </c>
      <c r="H29" s="11">
        <v>46554.31449706007</v>
      </c>
      <c r="I29" s="11">
        <v>47592.317810299282</v>
      </c>
      <c r="J29" s="11">
        <v>49241.243729626163</v>
      </c>
      <c r="K29" s="11">
        <v>50661</v>
      </c>
      <c r="L29" s="11">
        <v>51693.973680067167</v>
      </c>
      <c r="M29" s="11">
        <v>53564.638719283466</v>
      </c>
      <c r="N29" s="11">
        <v>56349.059855305117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23"/>
      <c r="FR29" s="23"/>
      <c r="FS29" s="23"/>
    </row>
    <row r="30" spans="1:176" ht="27" customHeight="1" x14ac:dyDescent="0.2">
      <c r="A30" s="7" t="s">
        <v>73</v>
      </c>
      <c r="B30" s="33" t="s">
        <v>44</v>
      </c>
      <c r="C30" s="12">
        <v>139286</v>
      </c>
      <c r="D30" s="18">
        <v>163517</v>
      </c>
      <c r="E30" s="12">
        <v>175239</v>
      </c>
      <c r="F30" s="11">
        <v>174368</v>
      </c>
      <c r="G30" s="11">
        <v>192494.98632634457</v>
      </c>
      <c r="H30" s="11">
        <v>203704.30107526883</v>
      </c>
      <c r="I30" s="11">
        <v>207151.17493472586</v>
      </c>
      <c r="J30" s="11">
        <v>217958.26377295493</v>
      </c>
      <c r="K30" s="11">
        <v>300974</v>
      </c>
      <c r="L30" s="11">
        <v>268611.85308848083</v>
      </c>
      <c r="M30" s="11">
        <v>265227.04507512524</v>
      </c>
      <c r="N30" s="11">
        <v>301072.62103505846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23"/>
      <c r="FR30" s="23"/>
      <c r="FS30" s="23"/>
    </row>
    <row r="31" spans="1:176" ht="27" customHeight="1" x14ac:dyDescent="0.2">
      <c r="A31" s="7" t="s">
        <v>74</v>
      </c>
      <c r="B31" s="33" t="s">
        <v>20</v>
      </c>
      <c r="C31" s="12">
        <v>132328</v>
      </c>
      <c r="D31" s="18">
        <v>143738</v>
      </c>
      <c r="E31" s="12">
        <v>149693.53897180763</v>
      </c>
      <c r="F31" s="11">
        <v>156265</v>
      </c>
      <c r="G31" s="11">
        <v>163330</v>
      </c>
      <c r="H31" s="11">
        <v>176228.72526109871</v>
      </c>
      <c r="I31" s="11">
        <v>192214.70348316804</v>
      </c>
      <c r="J31" s="11">
        <v>192155.7774480058</v>
      </c>
      <c r="K31" s="11">
        <v>230622</v>
      </c>
      <c r="L31" s="11">
        <v>213110.99706263875</v>
      </c>
      <c r="M31" s="11">
        <v>213180.75054395237</v>
      </c>
      <c r="N31" s="11">
        <v>236971.22079436257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23"/>
      <c r="FR31" s="23"/>
      <c r="FS31" s="23"/>
    </row>
    <row r="32" spans="1:176" s="37" customFormat="1" ht="27" customHeight="1" x14ac:dyDescent="0.2">
      <c r="A32" s="8"/>
      <c r="B32" s="35" t="s">
        <v>30</v>
      </c>
      <c r="C32" s="9">
        <f>+C17+C20+C28+C29+C30+C31</f>
        <v>441537</v>
      </c>
      <c r="D32" s="9">
        <f>+D17+D20+D28+D29+D30+D31</f>
        <v>496940</v>
      </c>
      <c r="E32" s="9">
        <f t="shared" ref="E32" si="11">+E17+E20+E28+E29+E30+E31</f>
        <v>524757.75271789194</v>
      </c>
      <c r="F32" s="9">
        <f t="shared" ref="F32:J32" si="12">+F20+F17+F28+F29+F30+F31</f>
        <v>549701</v>
      </c>
      <c r="G32" s="9">
        <f t="shared" si="12"/>
        <v>610569.98632634454</v>
      </c>
      <c r="H32" s="9">
        <f t="shared" si="12"/>
        <v>664558.00016826089</v>
      </c>
      <c r="I32" s="9">
        <f t="shared" si="12"/>
        <v>712190.29760558391</v>
      </c>
      <c r="J32" s="9">
        <f t="shared" si="12"/>
        <v>762107.38014534744</v>
      </c>
      <c r="K32" s="9">
        <f t="shared" ref="K32" si="13">+K20+K17+K28+K29+K30+K31</f>
        <v>920373.95917367516</v>
      </c>
      <c r="L32" s="9">
        <f t="shared" ref="L32:M32" si="14">+L20+L17+L28+L29+L30+L31</f>
        <v>834139.44685805542</v>
      </c>
      <c r="M32" s="9">
        <f t="shared" si="14"/>
        <v>889623.86437877454</v>
      </c>
      <c r="N32" s="9">
        <f t="shared" ref="N32" si="15">+N20+N17+N28+N29+N30+N31</f>
        <v>1039615.1444012054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0"/>
      <c r="FR32" s="30"/>
      <c r="FS32" s="30"/>
      <c r="FT32" s="31"/>
    </row>
    <row r="33" spans="1:176" s="32" customFormat="1" ht="27" customHeight="1" x14ac:dyDescent="0.2">
      <c r="A33" s="4" t="s">
        <v>27</v>
      </c>
      <c r="B33" s="44" t="s">
        <v>31</v>
      </c>
      <c r="C33" s="5">
        <f>+C32+C16+C12</f>
        <v>743008</v>
      </c>
      <c r="D33" s="5">
        <f t="shared" ref="D33:F33" si="16">+D32+D16+D12</f>
        <v>792012</v>
      </c>
      <c r="E33" s="5">
        <f t="shared" si="16"/>
        <v>889165.57435046975</v>
      </c>
      <c r="F33" s="5">
        <f t="shared" si="16"/>
        <v>1110198</v>
      </c>
      <c r="G33" s="5">
        <f t="shared" ref="G33:H33" si="17">+G32+G16+G12</f>
        <v>1199895.3449647825</v>
      </c>
      <c r="H33" s="5">
        <f t="shared" si="17"/>
        <v>1309424.2815357316</v>
      </c>
      <c r="I33" s="5">
        <f t="shared" ref="I33:J33" si="18">+I32+I16+I12</f>
        <v>1418047.1653140513</v>
      </c>
      <c r="J33" s="5">
        <f t="shared" si="18"/>
        <v>1524801.5003009457</v>
      </c>
      <c r="K33" s="5">
        <f t="shared" ref="K33" si="19">+K32+K16+K12</f>
        <v>1702719.0027643593</v>
      </c>
      <c r="L33" s="5">
        <f t="shared" ref="L33:M33" si="20">+L32+L16+L12</f>
        <v>1580611.657417939</v>
      </c>
      <c r="M33" s="5">
        <f t="shared" si="20"/>
        <v>1684556.745512987</v>
      </c>
      <c r="N33" s="5">
        <f t="shared" ref="N33" si="21">+N32+N16+N12</f>
        <v>1904831.3711111336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30"/>
      <c r="FR33" s="30"/>
      <c r="FS33" s="30"/>
      <c r="FT33" s="31"/>
    </row>
    <row r="34" spans="1:176" ht="27" customHeight="1" x14ac:dyDescent="0.2">
      <c r="A34" s="13" t="s">
        <v>33</v>
      </c>
      <c r="B34" s="45" t="s">
        <v>25</v>
      </c>
      <c r="C34" s="12">
        <v>23226</v>
      </c>
      <c r="D34" s="19">
        <v>25262</v>
      </c>
      <c r="E34" s="12">
        <v>32999.461386027346</v>
      </c>
      <c r="F34" s="11">
        <v>35137</v>
      </c>
      <c r="G34" s="11">
        <v>52268</v>
      </c>
      <c r="H34" s="11">
        <v>63937</v>
      </c>
      <c r="I34" s="26">
        <v>69298</v>
      </c>
      <c r="J34" s="26">
        <v>98678</v>
      </c>
      <c r="K34" s="34">
        <v>98911</v>
      </c>
      <c r="L34" s="11">
        <v>100886.873347236</v>
      </c>
      <c r="M34" s="26">
        <v>123912.09284999197</v>
      </c>
      <c r="N34" s="26">
        <v>160461.03752145797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</row>
    <row r="35" spans="1:176" ht="27" customHeight="1" x14ac:dyDescent="0.2">
      <c r="A35" s="13" t="s">
        <v>34</v>
      </c>
      <c r="B35" s="45" t="s">
        <v>24</v>
      </c>
      <c r="C35" s="12">
        <v>40365</v>
      </c>
      <c r="D35" s="19">
        <v>39477</v>
      </c>
      <c r="E35" s="12">
        <v>18323.411806770091</v>
      </c>
      <c r="F35" s="11">
        <v>19231</v>
      </c>
      <c r="G35" s="11">
        <v>19804</v>
      </c>
      <c r="H35" s="11">
        <v>13840</v>
      </c>
      <c r="I35" s="26">
        <v>11567</v>
      </c>
      <c r="J35" s="26">
        <v>13443</v>
      </c>
      <c r="K35" s="34">
        <v>13204</v>
      </c>
      <c r="L35" s="11">
        <v>38763</v>
      </c>
      <c r="M35" s="26">
        <v>42280</v>
      </c>
      <c r="N35" s="26">
        <v>47974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</row>
    <row r="36" spans="1:176" s="37" customFormat="1" ht="27" customHeight="1" x14ac:dyDescent="0.2">
      <c r="A36" s="14" t="s">
        <v>35</v>
      </c>
      <c r="B36" s="46" t="s">
        <v>45</v>
      </c>
      <c r="C36" s="9">
        <f>C33+C34-C35</f>
        <v>725869</v>
      </c>
      <c r="D36" s="9">
        <f t="shared" ref="D36:N36" si="22">D33+D34-D35</f>
        <v>777797</v>
      </c>
      <c r="E36" s="9">
        <f t="shared" si="22"/>
        <v>903841.62392972701</v>
      </c>
      <c r="F36" s="9">
        <f t="shared" si="22"/>
        <v>1126104</v>
      </c>
      <c r="G36" s="9">
        <f t="shared" si="22"/>
        <v>1232359.3449647825</v>
      </c>
      <c r="H36" s="9">
        <f t="shared" si="22"/>
        <v>1359521.2815357316</v>
      </c>
      <c r="I36" s="9">
        <f t="shared" si="22"/>
        <v>1475778.1653140513</v>
      </c>
      <c r="J36" s="9">
        <f t="shared" si="22"/>
        <v>1610036.5003009457</v>
      </c>
      <c r="K36" s="9">
        <f t="shared" si="22"/>
        <v>1788426.0027643593</v>
      </c>
      <c r="L36" s="9">
        <f t="shared" si="22"/>
        <v>1642735.5307651751</v>
      </c>
      <c r="M36" s="9">
        <f t="shared" si="22"/>
        <v>1766188.838362979</v>
      </c>
      <c r="N36" s="9">
        <f t="shared" si="22"/>
        <v>2017318.4086325916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1"/>
      <c r="FQ36" s="31"/>
      <c r="FR36" s="31"/>
      <c r="FS36" s="31"/>
      <c r="FT36" s="31"/>
    </row>
    <row r="37" spans="1:176" s="37" customFormat="1" ht="27" customHeight="1" x14ac:dyDescent="0.2">
      <c r="A37" s="14" t="s">
        <v>36</v>
      </c>
      <c r="B37" s="46" t="s">
        <v>32</v>
      </c>
      <c r="C37" s="9">
        <f>GSVA_cur!C37</f>
        <v>11107.88</v>
      </c>
      <c r="D37" s="9">
        <f>GSVA_cur!D37</f>
        <v>11344.64</v>
      </c>
      <c r="E37" s="9">
        <f>GSVA_cur!E37</f>
        <v>11586</v>
      </c>
      <c r="F37" s="9">
        <f>GSVA_cur!F37</f>
        <v>11710</v>
      </c>
      <c r="G37" s="9">
        <f>GSVA_cur!G37</f>
        <v>11920</v>
      </c>
      <c r="H37" s="9">
        <f>GSVA_cur!H37</f>
        <v>12140</v>
      </c>
      <c r="I37" s="9">
        <f>GSVA_cur!I37</f>
        <v>11750</v>
      </c>
      <c r="J37" s="9">
        <f>GSVA_cur!J37</f>
        <v>11860</v>
      </c>
      <c r="K37" s="9">
        <f>GSVA_cur!K37</f>
        <v>11980</v>
      </c>
      <c r="L37" s="9">
        <f>GSVA_cur!L37</f>
        <v>12100</v>
      </c>
      <c r="M37" s="9">
        <f>GSVA_cur!M37</f>
        <v>12210</v>
      </c>
      <c r="N37" s="9">
        <f>GSVA_cur!N37</f>
        <v>12330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</row>
    <row r="38" spans="1:176" s="37" customFormat="1" ht="27" customHeight="1" x14ac:dyDescent="0.2">
      <c r="A38" s="14" t="s">
        <v>37</v>
      </c>
      <c r="B38" s="46" t="s">
        <v>48</v>
      </c>
      <c r="C38" s="9">
        <f>C36/C37*1000</f>
        <v>65347.212969531538</v>
      </c>
      <c r="D38" s="9">
        <f t="shared" ref="D38:N38" si="23">D36/D37*1000</f>
        <v>68560.747630599129</v>
      </c>
      <c r="E38" s="9">
        <f t="shared" si="23"/>
        <v>78011.533223694714</v>
      </c>
      <c r="F38" s="9">
        <f t="shared" si="23"/>
        <v>96166.011955593509</v>
      </c>
      <c r="G38" s="9">
        <f t="shared" si="23"/>
        <v>103385.85108764954</v>
      </c>
      <c r="H38" s="9">
        <f t="shared" si="23"/>
        <v>111986.92599141118</v>
      </c>
      <c r="I38" s="9">
        <f t="shared" si="23"/>
        <v>125598.14172885544</v>
      </c>
      <c r="J38" s="9">
        <f t="shared" si="23"/>
        <v>135753.49918220454</v>
      </c>
      <c r="K38" s="9">
        <f t="shared" si="23"/>
        <v>149284.3074093789</v>
      </c>
      <c r="L38" s="9">
        <f t="shared" si="23"/>
        <v>135763.26700538638</v>
      </c>
      <c r="M38" s="9">
        <f t="shared" si="23"/>
        <v>144651.01051293849</v>
      </c>
      <c r="N38" s="9">
        <f t="shared" si="23"/>
        <v>163610.57653143484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6"/>
      <c r="BM38" s="36"/>
      <c r="BN38" s="36"/>
      <c r="BO38" s="36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</row>
    <row r="39" spans="1:176" x14ac:dyDescent="0.2">
      <c r="A39" s="20" t="s">
        <v>64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X39"/>
  <sheetViews>
    <sheetView zoomScale="60" zoomScaleNormal="60" zoomScaleSheetLayoutView="100" workbookViewId="0">
      <pane xSplit="2" ySplit="5" topLeftCell="C12" activePane="bottomRight" state="frozen"/>
      <selection activeCell="W14" sqref="W14"/>
      <selection pane="topRight" activeCell="W14" sqref="W14"/>
      <selection pane="bottomLeft" activeCell="W14" sqref="W14"/>
      <selection pane="bottomRight" activeCell="W14" sqref="W14"/>
    </sheetView>
  </sheetViews>
  <sheetFormatPr defaultColWidth="8.85546875" defaultRowHeight="15" x14ac:dyDescent="0.2"/>
  <cols>
    <col min="1" max="1" width="11" style="20" customWidth="1"/>
    <col min="2" max="2" width="37.28515625" style="20" customWidth="1"/>
    <col min="3" max="5" width="11.28515625" style="20" customWidth="1"/>
    <col min="6" max="8" width="11.28515625" style="22" customWidth="1"/>
    <col min="9" max="14" width="11.85546875" style="23" customWidth="1"/>
    <col min="15" max="15" width="11.42578125" style="22" customWidth="1"/>
    <col min="16" max="43" width="9.140625" style="22" customWidth="1"/>
    <col min="44" max="44" width="12.42578125" style="22" customWidth="1"/>
    <col min="45" max="66" width="9.140625" style="22" customWidth="1"/>
    <col min="67" max="67" width="12.140625" style="22" customWidth="1"/>
    <col min="68" max="71" width="9.140625" style="22" customWidth="1"/>
    <col min="72" max="76" width="9.140625" style="22" hidden="1" customWidth="1"/>
    <col min="77" max="77" width="9.140625" style="22" customWidth="1"/>
    <col min="78" max="82" width="9.140625" style="22" hidden="1" customWidth="1"/>
    <col min="83" max="83" width="9.140625" style="22" customWidth="1"/>
    <col min="84" max="88" width="9.140625" style="22" hidden="1" customWidth="1"/>
    <col min="89" max="89" width="9.140625" style="22" customWidth="1"/>
    <col min="90" max="94" width="9.140625" style="22" hidden="1" customWidth="1"/>
    <col min="95" max="95" width="9.140625" style="22" customWidth="1"/>
    <col min="96" max="100" width="9.140625" style="22" hidden="1" customWidth="1"/>
    <col min="101" max="101" width="9.140625" style="23" customWidth="1"/>
    <col min="102" max="106" width="9.140625" style="23" hidden="1" customWidth="1"/>
    <col min="107" max="107" width="9.140625" style="23" customWidth="1"/>
    <col min="108" max="112" width="9.140625" style="23" hidden="1" customWidth="1"/>
    <col min="113" max="113" width="9.140625" style="23" customWidth="1"/>
    <col min="114" max="118" width="9.140625" style="23" hidden="1" customWidth="1"/>
    <col min="119" max="119" width="9.140625" style="23" customWidth="1"/>
    <col min="120" max="149" width="9.140625" style="22" customWidth="1"/>
    <col min="150" max="150" width="9.140625" style="22" hidden="1" customWidth="1"/>
    <col min="151" max="158" width="9.140625" style="22" customWidth="1"/>
    <col min="159" max="159" width="9.140625" style="22" hidden="1" customWidth="1"/>
    <col min="160" max="164" width="9.140625" style="22" customWidth="1"/>
    <col min="165" max="165" width="9.140625" style="22" hidden="1" customWidth="1"/>
    <col min="166" max="175" width="9.140625" style="22" customWidth="1"/>
    <col min="176" max="179" width="8.85546875" style="22"/>
    <col min="180" max="180" width="12.7109375" style="22" bestFit="1" customWidth="1"/>
    <col min="181" max="16384" width="8.85546875" style="20"/>
  </cols>
  <sheetData>
    <row r="1" spans="1:180" ht="15.75" x14ac:dyDescent="0.25">
      <c r="A1" s="20" t="s">
        <v>43</v>
      </c>
      <c r="B1" s="21" t="s">
        <v>56</v>
      </c>
    </row>
    <row r="2" spans="1:180" ht="15.75" x14ac:dyDescent="0.2">
      <c r="A2" s="1" t="s">
        <v>40</v>
      </c>
      <c r="I2" s="23" t="str">
        <f>[1]GSVA_cur!$I$3</f>
        <v>As on 01.08.2024</v>
      </c>
    </row>
    <row r="3" spans="1:180" ht="15.75" x14ac:dyDescent="0.2">
      <c r="A3" s="1"/>
      <c r="C3" s="48"/>
    </row>
    <row r="4" spans="1:180" ht="15.75" x14ac:dyDescent="0.2">
      <c r="A4" s="1"/>
      <c r="E4" s="24"/>
      <c r="F4" s="24" t="s">
        <v>47</v>
      </c>
      <c r="G4" s="24"/>
      <c r="H4" s="24"/>
    </row>
    <row r="5" spans="1:180" ht="15.75" x14ac:dyDescent="0.2">
      <c r="A5" s="2" t="s">
        <v>0</v>
      </c>
      <c r="B5" s="3" t="s">
        <v>1</v>
      </c>
      <c r="C5" s="25" t="s">
        <v>21</v>
      </c>
      <c r="D5" s="25" t="s">
        <v>22</v>
      </c>
      <c r="E5" s="25" t="s">
        <v>23</v>
      </c>
      <c r="F5" s="25" t="s">
        <v>46</v>
      </c>
      <c r="G5" s="25" t="s">
        <v>55</v>
      </c>
      <c r="H5" s="25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7" t="s">
        <v>62</v>
      </c>
      <c r="N5" s="27" t="s">
        <v>63</v>
      </c>
    </row>
    <row r="6" spans="1:180" s="32" customFormat="1" x14ac:dyDescent="0.2">
      <c r="A6" s="4" t="s">
        <v>26</v>
      </c>
      <c r="B6" s="28" t="s">
        <v>2</v>
      </c>
      <c r="C6" s="5">
        <f>+C7+C8+C9+C10</f>
        <v>143533</v>
      </c>
      <c r="D6" s="5">
        <f t="shared" ref="D6:N6" si="0">+D7+D8+D9+D10</f>
        <v>154726</v>
      </c>
      <c r="E6" s="5">
        <f t="shared" si="0"/>
        <v>182165.63119999997</v>
      </c>
      <c r="F6" s="5">
        <f t="shared" si="0"/>
        <v>410661</v>
      </c>
      <c r="G6" s="5">
        <f t="shared" si="0"/>
        <v>454203.43167028169</v>
      </c>
      <c r="H6" s="5">
        <f t="shared" si="0"/>
        <v>504236.56953833159</v>
      </c>
      <c r="I6" s="5">
        <f t="shared" si="0"/>
        <v>486189.47762935999</v>
      </c>
      <c r="J6" s="5">
        <f t="shared" si="0"/>
        <v>559557.37474558793</v>
      </c>
      <c r="K6" s="5">
        <f t="shared" si="0"/>
        <v>607588</v>
      </c>
      <c r="L6" s="5">
        <f t="shared" si="0"/>
        <v>594791.43410627113</v>
      </c>
      <c r="M6" s="5">
        <f t="shared" si="0"/>
        <v>597662.71781284059</v>
      </c>
      <c r="N6" s="5">
        <f t="shared" si="0"/>
        <v>584610.8275956182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30"/>
      <c r="FV6" s="30"/>
      <c r="FW6" s="30"/>
      <c r="FX6" s="31"/>
    </row>
    <row r="7" spans="1:180" x14ac:dyDescent="0.2">
      <c r="A7" s="6">
        <v>1.1000000000000001</v>
      </c>
      <c r="B7" s="33" t="s">
        <v>49</v>
      </c>
      <c r="C7" s="12">
        <v>71321</v>
      </c>
      <c r="D7" s="12">
        <v>78678</v>
      </c>
      <c r="E7" s="12">
        <v>95064.716199999995</v>
      </c>
      <c r="F7" s="11">
        <v>110370</v>
      </c>
      <c r="G7" s="11">
        <v>122325.97261800001</v>
      </c>
      <c r="H7" s="11">
        <v>139763.61005682932</v>
      </c>
      <c r="I7" s="11">
        <v>159623.44143511081</v>
      </c>
      <c r="J7" s="11">
        <v>168041.02926310507</v>
      </c>
      <c r="K7" s="11">
        <v>173464</v>
      </c>
      <c r="L7" s="11">
        <v>183698.05339313124</v>
      </c>
      <c r="M7" s="11">
        <v>174498.51507102652</v>
      </c>
      <c r="N7" s="11">
        <v>175314.80995637274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23"/>
      <c r="FV7" s="23"/>
      <c r="FW7" s="23"/>
    </row>
    <row r="8" spans="1:180" x14ac:dyDescent="0.2">
      <c r="A8" s="6">
        <v>1.2</v>
      </c>
      <c r="B8" s="33" t="s">
        <v>50</v>
      </c>
      <c r="C8" s="12">
        <v>29947</v>
      </c>
      <c r="D8" s="12">
        <v>30433</v>
      </c>
      <c r="E8" s="12">
        <v>36344.574999999997</v>
      </c>
      <c r="F8" s="11">
        <v>45276</v>
      </c>
      <c r="G8" s="11">
        <v>53079.634352281646</v>
      </c>
      <c r="H8" s="11">
        <v>65187.791132437458</v>
      </c>
      <c r="I8" s="11">
        <v>85480.40094293881</v>
      </c>
      <c r="J8" s="11">
        <v>122609.73150597211</v>
      </c>
      <c r="K8" s="11">
        <v>146140</v>
      </c>
      <c r="L8" s="11">
        <v>67872.493398805702</v>
      </c>
      <c r="M8" s="11">
        <v>62937.002375947508</v>
      </c>
      <c r="N8" s="11">
        <v>60770.67414505779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23"/>
      <c r="FV8" s="23"/>
      <c r="FW8" s="23"/>
    </row>
    <row r="9" spans="1:180" x14ac:dyDescent="0.2">
      <c r="A9" s="6">
        <v>1.3</v>
      </c>
      <c r="B9" s="33" t="s">
        <v>51</v>
      </c>
      <c r="C9" s="12">
        <v>37982</v>
      </c>
      <c r="D9" s="12">
        <v>40514</v>
      </c>
      <c r="E9" s="12">
        <v>45225.958200000001</v>
      </c>
      <c r="F9" s="11">
        <v>248669</v>
      </c>
      <c r="G9" s="11">
        <v>271697.8247</v>
      </c>
      <c r="H9" s="11">
        <v>290951.8491259148</v>
      </c>
      <c r="I9" s="11">
        <v>232234.77699512412</v>
      </c>
      <c r="J9" s="11">
        <v>259542.28638744299</v>
      </c>
      <c r="K9" s="11">
        <v>278074</v>
      </c>
      <c r="L9" s="11">
        <v>337031.54912239127</v>
      </c>
      <c r="M9" s="11">
        <v>353505.01088975521</v>
      </c>
      <c r="N9" s="11">
        <v>340996.21445215377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23"/>
      <c r="FV9" s="23"/>
      <c r="FW9" s="23"/>
    </row>
    <row r="10" spans="1:180" x14ac:dyDescent="0.2">
      <c r="A10" s="6">
        <v>1.4</v>
      </c>
      <c r="B10" s="33" t="s">
        <v>52</v>
      </c>
      <c r="C10" s="12">
        <v>4283</v>
      </c>
      <c r="D10" s="12">
        <v>5101</v>
      </c>
      <c r="E10" s="12">
        <v>5530.3818000000001</v>
      </c>
      <c r="F10" s="11">
        <v>6346</v>
      </c>
      <c r="G10" s="11">
        <v>7100</v>
      </c>
      <c r="H10" s="11">
        <v>8333.3192231500016</v>
      </c>
      <c r="I10" s="11">
        <v>8850.8582561862513</v>
      </c>
      <c r="J10" s="11">
        <v>9364.3275890677505</v>
      </c>
      <c r="K10" s="11">
        <v>9910</v>
      </c>
      <c r="L10" s="11">
        <v>6189.3381919429112</v>
      </c>
      <c r="M10" s="11">
        <v>6722.1894761112808</v>
      </c>
      <c r="N10" s="11">
        <v>7529.1290420339665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23"/>
      <c r="FV10" s="23"/>
      <c r="FW10" s="23"/>
    </row>
    <row r="11" spans="1:180" x14ac:dyDescent="0.2">
      <c r="A11" s="7" t="s">
        <v>65</v>
      </c>
      <c r="B11" s="33" t="s">
        <v>3</v>
      </c>
      <c r="C11" s="12">
        <v>4255</v>
      </c>
      <c r="D11" s="12">
        <v>3256</v>
      </c>
      <c r="E11" s="12">
        <v>7003</v>
      </c>
      <c r="F11" s="11">
        <v>3458</v>
      </c>
      <c r="G11" s="11">
        <v>5147.624407527881</v>
      </c>
      <c r="H11" s="11">
        <v>3822.7809153870166</v>
      </c>
      <c r="I11" s="11">
        <v>9045.2591021173157</v>
      </c>
      <c r="J11" s="11">
        <v>14295.80680992714</v>
      </c>
      <c r="K11" s="11">
        <v>16383</v>
      </c>
      <c r="L11" s="11">
        <v>7204.3577438692682</v>
      </c>
      <c r="M11" s="11">
        <v>13122.429811551418</v>
      </c>
      <c r="N11" s="11">
        <v>21526.510655312806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23"/>
      <c r="FV11" s="23"/>
      <c r="FW11" s="23"/>
    </row>
    <row r="12" spans="1:180" s="37" customFormat="1" x14ac:dyDescent="0.2">
      <c r="A12" s="8"/>
      <c r="B12" s="35" t="s">
        <v>28</v>
      </c>
      <c r="C12" s="9">
        <f>C6+C11</f>
        <v>147788</v>
      </c>
      <c r="D12" s="9">
        <f t="shared" ref="D12:E12" si="1">D6+D11</f>
        <v>157982</v>
      </c>
      <c r="E12" s="9">
        <f t="shared" si="1"/>
        <v>189168.63119999997</v>
      </c>
      <c r="F12" s="9">
        <f t="shared" ref="F12:N12" si="2">+F6+F11</f>
        <v>414119</v>
      </c>
      <c r="G12" s="9">
        <f t="shared" si="2"/>
        <v>459351.05607780954</v>
      </c>
      <c r="H12" s="9">
        <f t="shared" si="2"/>
        <v>508059.35045371862</v>
      </c>
      <c r="I12" s="9">
        <f t="shared" si="2"/>
        <v>495234.73673147731</v>
      </c>
      <c r="J12" s="9">
        <f t="shared" si="2"/>
        <v>573853.18155551504</v>
      </c>
      <c r="K12" s="9">
        <f t="shared" si="2"/>
        <v>623971</v>
      </c>
      <c r="L12" s="9">
        <f t="shared" si="2"/>
        <v>601995.79185014043</v>
      </c>
      <c r="M12" s="9">
        <f t="shared" si="2"/>
        <v>610785.14762439206</v>
      </c>
      <c r="N12" s="9">
        <f t="shared" si="2"/>
        <v>606137.338250931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0"/>
      <c r="FV12" s="30"/>
      <c r="FW12" s="30"/>
      <c r="FX12" s="31"/>
    </row>
    <row r="13" spans="1:180" s="40" customFormat="1" x14ac:dyDescent="0.2">
      <c r="A13" s="10" t="s">
        <v>66</v>
      </c>
      <c r="B13" s="38" t="s">
        <v>4</v>
      </c>
      <c r="C13" s="12">
        <v>4968</v>
      </c>
      <c r="D13" s="12">
        <v>5930</v>
      </c>
      <c r="E13" s="12">
        <v>6760.2988999999998</v>
      </c>
      <c r="F13" s="11">
        <v>6512</v>
      </c>
      <c r="G13" s="11">
        <v>8934.64</v>
      </c>
      <c r="H13" s="11">
        <v>9591.6088</v>
      </c>
      <c r="I13" s="11">
        <v>9523.7199999999993</v>
      </c>
      <c r="J13" s="11">
        <v>10491.407943381422</v>
      </c>
      <c r="K13" s="11">
        <v>12869</v>
      </c>
      <c r="L13" s="11">
        <v>3642.6643322597374</v>
      </c>
      <c r="M13" s="11">
        <v>11370.655095832899</v>
      </c>
      <c r="N13" s="11">
        <v>10430.921961877948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23"/>
      <c r="FV13" s="23"/>
      <c r="FW13" s="23"/>
      <c r="FX13" s="22"/>
    </row>
    <row r="14" spans="1:180" ht="30" x14ac:dyDescent="0.2">
      <c r="A14" s="7" t="s">
        <v>67</v>
      </c>
      <c r="B14" s="33" t="s">
        <v>5</v>
      </c>
      <c r="C14" s="12">
        <v>33928</v>
      </c>
      <c r="D14" s="12">
        <v>39967</v>
      </c>
      <c r="E14" s="12">
        <v>67081</v>
      </c>
      <c r="F14" s="11">
        <v>92080</v>
      </c>
      <c r="G14" s="11">
        <v>97542</v>
      </c>
      <c r="H14" s="11">
        <v>127656</v>
      </c>
      <c r="I14" s="11">
        <v>261126.85279999999</v>
      </c>
      <c r="J14" s="11">
        <v>222394.02230000001</v>
      </c>
      <c r="K14" s="11">
        <v>378092.1</v>
      </c>
      <c r="L14" s="11">
        <v>270475.17170904181</v>
      </c>
      <c r="M14" s="11">
        <v>341275.13202911348</v>
      </c>
      <c r="N14" s="11">
        <v>419153.46642039408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5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5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5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23"/>
      <c r="FV14" s="23"/>
      <c r="FW14" s="23"/>
    </row>
    <row r="15" spans="1:180" x14ac:dyDescent="0.2">
      <c r="A15" s="7" t="s">
        <v>68</v>
      </c>
      <c r="B15" s="33" t="s">
        <v>6</v>
      </c>
      <c r="C15" s="12">
        <v>85140</v>
      </c>
      <c r="D15" s="12">
        <v>83832</v>
      </c>
      <c r="E15" s="12">
        <v>106712</v>
      </c>
      <c r="F15" s="11">
        <v>118485</v>
      </c>
      <c r="G15" s="11">
        <v>133109.64396243318</v>
      </c>
      <c r="H15" s="11">
        <v>142592.88891549999</v>
      </c>
      <c r="I15" s="11">
        <v>209605.63394699999</v>
      </c>
      <c r="J15" s="11">
        <v>190367.36465599999</v>
      </c>
      <c r="K15" s="11">
        <v>162368</v>
      </c>
      <c r="L15" s="11">
        <v>184709.78864554391</v>
      </c>
      <c r="M15" s="11">
        <v>200792.71443205039</v>
      </c>
      <c r="N15" s="11">
        <v>225068.77874397274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5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5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5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23"/>
      <c r="FV15" s="23"/>
      <c r="FW15" s="23"/>
    </row>
    <row r="16" spans="1:180" s="37" customFormat="1" x14ac:dyDescent="0.2">
      <c r="A16" s="8"/>
      <c r="B16" s="35" t="s">
        <v>29</v>
      </c>
      <c r="C16" s="9">
        <f>C13+C14+C15</f>
        <v>124036</v>
      </c>
      <c r="D16" s="9">
        <f>D13+D14+D15</f>
        <v>129729</v>
      </c>
      <c r="E16" s="9">
        <f>E13+E14+E15</f>
        <v>180553.29889999999</v>
      </c>
      <c r="F16" s="9">
        <f t="shared" ref="F16:K16" si="3">+F13+F14+F15</f>
        <v>217077</v>
      </c>
      <c r="G16" s="9">
        <f t="shared" si="3"/>
        <v>239586.28396243317</v>
      </c>
      <c r="H16" s="9">
        <f t="shared" si="3"/>
        <v>279840.49771549995</v>
      </c>
      <c r="I16" s="9">
        <f t="shared" si="3"/>
        <v>480256.20674699999</v>
      </c>
      <c r="J16" s="9">
        <f t="shared" si="3"/>
        <v>423252.79489938146</v>
      </c>
      <c r="K16" s="9">
        <f t="shared" si="3"/>
        <v>553329.1</v>
      </c>
      <c r="L16" s="9">
        <f t="shared" ref="L16:M16" si="4">+L13+L14+L15</f>
        <v>458827.62468684546</v>
      </c>
      <c r="M16" s="9">
        <f t="shared" si="4"/>
        <v>553438.50155699672</v>
      </c>
      <c r="N16" s="9">
        <f t="shared" ref="N16" si="5">+N13+N14+N15</f>
        <v>654653.16712624475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29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29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29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0"/>
      <c r="FV16" s="30"/>
      <c r="FW16" s="30"/>
      <c r="FX16" s="31"/>
    </row>
    <row r="17" spans="1:180" s="32" customFormat="1" ht="30" x14ac:dyDescent="0.2">
      <c r="A17" s="4" t="s">
        <v>69</v>
      </c>
      <c r="B17" s="28" t="s">
        <v>7</v>
      </c>
      <c r="C17" s="5">
        <f>+C18+C19</f>
        <v>74526</v>
      </c>
      <c r="D17" s="5">
        <f t="shared" ref="D17" si="6">+D18+D19</f>
        <v>93778</v>
      </c>
      <c r="E17" s="5">
        <f>+E18+E19</f>
        <v>100249</v>
      </c>
      <c r="F17" s="5">
        <f t="shared" ref="F17:K17" si="7">+F18+F19</f>
        <v>116589</v>
      </c>
      <c r="G17" s="5">
        <f t="shared" si="7"/>
        <v>136495</v>
      </c>
      <c r="H17" s="5">
        <f t="shared" si="7"/>
        <v>173261.36859999999</v>
      </c>
      <c r="I17" s="5">
        <f t="shared" si="7"/>
        <v>210787.8676</v>
      </c>
      <c r="J17" s="5">
        <f t="shared" si="7"/>
        <v>246035.8187</v>
      </c>
      <c r="K17" s="5">
        <f t="shared" si="7"/>
        <v>278855</v>
      </c>
      <c r="L17" s="5">
        <f t="shared" ref="L17:M17" si="8">+L18+L19</f>
        <v>227990.43447102321</v>
      </c>
      <c r="M17" s="5">
        <f t="shared" si="8"/>
        <v>303477.01933191734</v>
      </c>
      <c r="N17" s="5">
        <f t="shared" ref="N17" si="9">+N18+N19</f>
        <v>386430.19906689774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30"/>
      <c r="FV17" s="30"/>
      <c r="FW17" s="30"/>
      <c r="FX17" s="31"/>
    </row>
    <row r="18" spans="1:180" x14ac:dyDescent="0.2">
      <c r="A18" s="6">
        <v>6.1</v>
      </c>
      <c r="B18" s="33" t="s">
        <v>8</v>
      </c>
      <c r="C18" s="12">
        <v>72363</v>
      </c>
      <c r="D18" s="12">
        <v>91399</v>
      </c>
      <c r="E18" s="12">
        <v>97672</v>
      </c>
      <c r="F18" s="11">
        <v>113899</v>
      </c>
      <c r="G18" s="11">
        <v>133694</v>
      </c>
      <c r="H18" s="11">
        <v>170196.18359999999</v>
      </c>
      <c r="I18" s="11">
        <v>207268.60920000001</v>
      </c>
      <c r="J18" s="11">
        <v>242167.17869999999</v>
      </c>
      <c r="K18" s="11">
        <v>274451</v>
      </c>
      <c r="L18" s="11">
        <v>226237.70210552576</v>
      </c>
      <c r="M18" s="11">
        <v>300444.84075313678</v>
      </c>
      <c r="N18" s="11">
        <v>380938.17556499172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23"/>
      <c r="FV18" s="23"/>
      <c r="FW18" s="23"/>
    </row>
    <row r="19" spans="1:180" x14ac:dyDescent="0.2">
      <c r="A19" s="6">
        <v>6.2</v>
      </c>
      <c r="B19" s="33" t="s">
        <v>9</v>
      </c>
      <c r="C19" s="12">
        <v>2163</v>
      </c>
      <c r="D19" s="12">
        <v>2379</v>
      </c>
      <c r="E19" s="12">
        <v>2577</v>
      </c>
      <c r="F19" s="11">
        <v>2690</v>
      </c>
      <c r="G19" s="11">
        <v>2801</v>
      </c>
      <c r="H19" s="11">
        <v>3065.1849999999999</v>
      </c>
      <c r="I19" s="11">
        <v>3519.2584000000002</v>
      </c>
      <c r="J19" s="11">
        <v>3868.6400000000003</v>
      </c>
      <c r="K19" s="11">
        <v>4404</v>
      </c>
      <c r="L19" s="11">
        <v>1752.7323654974593</v>
      </c>
      <c r="M19" s="11">
        <v>3032.1785787805456</v>
      </c>
      <c r="N19" s="11">
        <v>5492.0235019059974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23"/>
      <c r="FV19" s="23"/>
      <c r="FW19" s="23"/>
    </row>
    <row r="20" spans="1:180" s="32" customFormat="1" ht="30" x14ac:dyDescent="0.2">
      <c r="A20" s="4" t="s">
        <v>70</v>
      </c>
      <c r="B20" s="41" t="s">
        <v>10</v>
      </c>
      <c r="C20" s="5">
        <f>C21+C22+C23+C24+C25+C26+C27</f>
        <v>26425</v>
      </c>
      <c r="D20" s="5">
        <f>D21+D22+D23+D24+D25+D26+D27</f>
        <v>32596</v>
      </c>
      <c r="E20" s="5">
        <f t="shared" ref="E20:N20" si="10">+E21+E22+E23+E24+E25+E26+E27</f>
        <v>37548.5628</v>
      </c>
      <c r="F20" s="5">
        <f t="shared" si="10"/>
        <v>40841</v>
      </c>
      <c r="G20" s="5">
        <f t="shared" si="10"/>
        <v>45896</v>
      </c>
      <c r="H20" s="5">
        <f t="shared" si="10"/>
        <v>47842.286423566336</v>
      </c>
      <c r="I20" s="5">
        <f t="shared" si="10"/>
        <v>48805.252</v>
      </c>
      <c r="J20" s="5">
        <f t="shared" si="10"/>
        <v>49102.394800000002</v>
      </c>
      <c r="K20" s="5">
        <f t="shared" si="10"/>
        <v>49675</v>
      </c>
      <c r="L20" s="5">
        <f t="shared" si="10"/>
        <v>44175.544876576605</v>
      </c>
      <c r="M20" s="5">
        <f t="shared" si="10"/>
        <v>63072.726514213704</v>
      </c>
      <c r="N20" s="5">
        <f t="shared" si="10"/>
        <v>67111.528701979434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30"/>
      <c r="FV20" s="30"/>
      <c r="FW20" s="30"/>
      <c r="FX20" s="31"/>
    </row>
    <row r="21" spans="1:180" x14ac:dyDescent="0.2">
      <c r="A21" s="6">
        <v>7.1</v>
      </c>
      <c r="B21" s="33" t="s">
        <v>11</v>
      </c>
      <c r="C21" s="12">
        <v>13</v>
      </c>
      <c r="D21" s="12">
        <v>16</v>
      </c>
      <c r="E21" s="12">
        <v>19</v>
      </c>
      <c r="F21" s="11">
        <v>18</v>
      </c>
      <c r="G21" s="11">
        <v>19</v>
      </c>
      <c r="H21" s="11">
        <v>11</v>
      </c>
      <c r="I21" s="11">
        <v>10</v>
      </c>
      <c r="J21" s="11">
        <v>8</v>
      </c>
      <c r="K21" s="11">
        <v>3</v>
      </c>
      <c r="L21" s="11">
        <v>25</v>
      </c>
      <c r="M21" s="11">
        <v>2.758903751370589</v>
      </c>
      <c r="N21" s="11">
        <v>134.14423817115096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23"/>
      <c r="FV21" s="23"/>
      <c r="FW21" s="23"/>
    </row>
    <row r="22" spans="1:180" x14ac:dyDescent="0.2">
      <c r="A22" s="6">
        <v>7.2</v>
      </c>
      <c r="B22" s="33" t="s">
        <v>12</v>
      </c>
      <c r="C22" s="12">
        <v>17998</v>
      </c>
      <c r="D22" s="12">
        <v>22025</v>
      </c>
      <c r="E22" s="12">
        <v>25619.48</v>
      </c>
      <c r="F22" s="11">
        <v>26291</v>
      </c>
      <c r="G22" s="11">
        <v>27535</v>
      </c>
      <c r="H22" s="11">
        <v>28779.868399999999</v>
      </c>
      <c r="I22" s="11">
        <v>30236.769500000002</v>
      </c>
      <c r="J22" s="11">
        <v>31187.587200000002</v>
      </c>
      <c r="K22" s="11">
        <v>30024</v>
      </c>
      <c r="L22" s="11">
        <v>23845.643203475887</v>
      </c>
      <c r="M22" s="11">
        <v>38321.394603721274</v>
      </c>
      <c r="N22" s="11">
        <v>36859.233808147532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23"/>
      <c r="FV22" s="23"/>
      <c r="FW22" s="23"/>
    </row>
    <row r="23" spans="1:180" x14ac:dyDescent="0.2">
      <c r="A23" s="6">
        <v>7.3</v>
      </c>
      <c r="B23" s="33" t="s">
        <v>13</v>
      </c>
      <c r="C23" s="12">
        <v>398</v>
      </c>
      <c r="D23" s="12">
        <v>499</v>
      </c>
      <c r="E23" s="12">
        <v>322.53279999999995</v>
      </c>
      <c r="F23" s="11">
        <v>77</v>
      </c>
      <c r="G23" s="11">
        <v>152</v>
      </c>
      <c r="H23" s="11">
        <v>278.61439999999999</v>
      </c>
      <c r="I23" s="11">
        <v>236.11349999999999</v>
      </c>
      <c r="J23" s="11">
        <v>438.85749999999996</v>
      </c>
      <c r="K23" s="11">
        <v>440</v>
      </c>
      <c r="L23" s="11">
        <v>578.27831626092802</v>
      </c>
      <c r="M23" s="11">
        <v>1418.8425023634004</v>
      </c>
      <c r="N23" s="11">
        <v>2112.855155571965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23"/>
      <c r="FV23" s="23"/>
      <c r="FW23" s="23"/>
    </row>
    <row r="24" spans="1:180" x14ac:dyDescent="0.2">
      <c r="A24" s="6">
        <v>7.4</v>
      </c>
      <c r="B24" s="33" t="s">
        <v>14</v>
      </c>
      <c r="C24" s="12">
        <v>28</v>
      </c>
      <c r="D24" s="12">
        <v>107</v>
      </c>
      <c r="E24" s="12">
        <v>80.580800000000011</v>
      </c>
      <c r="F24" s="11">
        <v>176</v>
      </c>
      <c r="G24" s="11">
        <v>1311</v>
      </c>
      <c r="H24" s="11">
        <v>1665.5604000000001</v>
      </c>
      <c r="I24" s="11">
        <v>1816.1869999999999</v>
      </c>
      <c r="J24" s="11">
        <v>1078</v>
      </c>
      <c r="K24" s="11">
        <v>831</v>
      </c>
      <c r="L24" s="11">
        <v>96.814741746106847</v>
      </c>
      <c r="M24" s="11">
        <v>79.913226280437812</v>
      </c>
      <c r="N24" s="11">
        <v>575.45492124517318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23"/>
      <c r="FV24" s="23"/>
      <c r="FW24" s="23"/>
    </row>
    <row r="25" spans="1:180" x14ac:dyDescent="0.2">
      <c r="A25" s="6">
        <v>7.5</v>
      </c>
      <c r="B25" s="33" t="s">
        <v>15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720.91200000000003</v>
      </c>
      <c r="I25" s="11">
        <v>751.18200000000002</v>
      </c>
      <c r="J25" s="11">
        <v>1047.9501</v>
      </c>
      <c r="K25" s="11">
        <v>970</v>
      </c>
      <c r="L25" s="11">
        <v>328.83647663721553</v>
      </c>
      <c r="M25" s="11">
        <v>670.75081092875121</v>
      </c>
      <c r="N25" s="11">
        <v>994.21572058241907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23"/>
      <c r="FV25" s="23"/>
      <c r="FW25" s="23"/>
    </row>
    <row r="26" spans="1:180" x14ac:dyDescent="0.2">
      <c r="A26" s="6">
        <v>7.6</v>
      </c>
      <c r="B26" s="33" t="s">
        <v>16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23"/>
      <c r="FV26" s="23"/>
      <c r="FW26" s="23"/>
    </row>
    <row r="27" spans="1:180" ht="30" x14ac:dyDescent="0.2">
      <c r="A27" s="6">
        <v>7.7</v>
      </c>
      <c r="B27" s="33" t="s">
        <v>17</v>
      </c>
      <c r="C27" s="12">
        <v>7988</v>
      </c>
      <c r="D27" s="12">
        <v>9949</v>
      </c>
      <c r="E27" s="12">
        <v>11506.9692</v>
      </c>
      <c r="F27" s="11">
        <v>14279</v>
      </c>
      <c r="G27" s="11">
        <v>16879</v>
      </c>
      <c r="H27" s="11">
        <v>16386.33122356634</v>
      </c>
      <c r="I27" s="11">
        <v>15755</v>
      </c>
      <c r="J27" s="11">
        <v>15342</v>
      </c>
      <c r="K27" s="11">
        <v>17407</v>
      </c>
      <c r="L27" s="11">
        <v>19300.972138456469</v>
      </c>
      <c r="M27" s="11">
        <v>22579.066467168472</v>
      </c>
      <c r="N27" s="11">
        <v>26435.624858261192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23"/>
      <c r="FV27" s="23"/>
      <c r="FW27" s="23"/>
    </row>
    <row r="28" spans="1:180" x14ac:dyDescent="0.2">
      <c r="A28" s="7" t="s">
        <v>71</v>
      </c>
      <c r="B28" s="33" t="s">
        <v>18</v>
      </c>
      <c r="C28" s="12">
        <v>19736</v>
      </c>
      <c r="D28" s="12">
        <v>19248</v>
      </c>
      <c r="E28" s="12">
        <v>21143</v>
      </c>
      <c r="F28" s="11">
        <v>23249</v>
      </c>
      <c r="G28" s="11">
        <v>33241</v>
      </c>
      <c r="H28" s="11">
        <v>28112.552747368245</v>
      </c>
      <c r="I28" s="11">
        <v>29934</v>
      </c>
      <c r="J28" s="11">
        <v>38027</v>
      </c>
      <c r="K28" s="11">
        <v>42625</v>
      </c>
      <c r="L28" s="11">
        <v>44900.225887540844</v>
      </c>
      <c r="M28" s="11">
        <v>49945.2811206525</v>
      </c>
      <c r="N28" s="11">
        <v>59611.502599705367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23"/>
      <c r="FV28" s="23"/>
      <c r="FW28" s="23"/>
    </row>
    <row r="29" spans="1:180" ht="30" x14ac:dyDescent="0.25">
      <c r="A29" s="7" t="s">
        <v>72</v>
      </c>
      <c r="B29" s="33" t="s">
        <v>19</v>
      </c>
      <c r="C29" s="12">
        <v>33673</v>
      </c>
      <c r="D29" s="12">
        <v>37497</v>
      </c>
      <c r="E29" s="12">
        <v>40721</v>
      </c>
      <c r="F29" s="11">
        <v>41691</v>
      </c>
      <c r="G29" s="11">
        <v>43251</v>
      </c>
      <c r="H29" s="11">
        <v>45244.655363249913</v>
      </c>
      <c r="I29" s="11">
        <v>46608.348636654395</v>
      </c>
      <c r="J29" s="11">
        <v>48564.753765060363</v>
      </c>
      <c r="K29" s="11">
        <v>52520</v>
      </c>
      <c r="L29" s="11">
        <v>55264.064008458277</v>
      </c>
      <c r="M29" s="11">
        <v>58646.18355608952</v>
      </c>
      <c r="N29" s="11">
        <v>63197.853233422349</v>
      </c>
      <c r="O29" s="43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23"/>
      <c r="FV29" s="23"/>
      <c r="FW29" s="23"/>
    </row>
    <row r="30" spans="1:180" x14ac:dyDescent="0.2">
      <c r="A30" s="7" t="s">
        <v>73</v>
      </c>
      <c r="B30" s="33" t="s">
        <v>44</v>
      </c>
      <c r="C30" s="12">
        <v>107886</v>
      </c>
      <c r="D30" s="12">
        <v>135009</v>
      </c>
      <c r="E30" s="12">
        <v>148275</v>
      </c>
      <c r="F30" s="11">
        <v>155643</v>
      </c>
      <c r="G30" s="11">
        <v>169279</v>
      </c>
      <c r="H30" s="11">
        <v>183981</v>
      </c>
      <c r="I30" s="11">
        <v>195715.7</v>
      </c>
      <c r="J30" s="11">
        <v>215670</v>
      </c>
      <c r="K30" s="11">
        <v>307854</v>
      </c>
      <c r="L30" s="11">
        <v>267029.5840414291</v>
      </c>
      <c r="M30" s="11">
        <v>262391.85643503017</v>
      </c>
      <c r="N30" s="11">
        <v>297378.11510676413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23"/>
      <c r="FV30" s="23"/>
      <c r="FW30" s="23"/>
    </row>
    <row r="31" spans="1:180" x14ac:dyDescent="0.2">
      <c r="A31" s="7" t="s">
        <v>74</v>
      </c>
      <c r="B31" s="33" t="s">
        <v>20</v>
      </c>
      <c r="C31" s="12">
        <v>123483</v>
      </c>
      <c r="D31" s="12">
        <v>146832</v>
      </c>
      <c r="E31" s="12">
        <v>165301</v>
      </c>
      <c r="F31" s="11">
        <v>180946</v>
      </c>
      <c r="G31" s="11">
        <v>199968</v>
      </c>
      <c r="H31" s="11">
        <v>226429.1</v>
      </c>
      <c r="I31" s="11">
        <v>258788.83490000002</v>
      </c>
      <c r="J31" s="11">
        <v>273698.34980000003</v>
      </c>
      <c r="K31" s="11">
        <v>345941</v>
      </c>
      <c r="L31" s="11">
        <v>337291.45044406655</v>
      </c>
      <c r="M31" s="11">
        <v>348291.73871137551</v>
      </c>
      <c r="N31" s="11">
        <v>405714.11906155368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23"/>
      <c r="FV31" s="23"/>
      <c r="FW31" s="23"/>
    </row>
    <row r="32" spans="1:180" s="37" customFormat="1" x14ac:dyDescent="0.2">
      <c r="A32" s="8"/>
      <c r="B32" s="35" t="s">
        <v>30</v>
      </c>
      <c r="C32" s="9">
        <f>+C17+C20+C28+C29+C30+C31</f>
        <v>385729</v>
      </c>
      <c r="D32" s="9">
        <f t="shared" ref="D32:L32" si="11">+D17+D20+D28+D29+D30+D31</f>
        <v>464960</v>
      </c>
      <c r="E32" s="9">
        <f t="shared" si="11"/>
        <v>513237.56280000001</v>
      </c>
      <c r="F32" s="9">
        <f t="shared" si="11"/>
        <v>558959</v>
      </c>
      <c r="G32" s="9">
        <f t="shared" si="11"/>
        <v>628130</v>
      </c>
      <c r="H32" s="9">
        <f t="shared" si="11"/>
        <v>704870.96313418448</v>
      </c>
      <c r="I32" s="9">
        <f t="shared" si="11"/>
        <v>790640.00313665438</v>
      </c>
      <c r="J32" s="9">
        <f t="shared" si="11"/>
        <v>871098.31706506037</v>
      </c>
      <c r="K32" s="9">
        <f t="shared" si="11"/>
        <v>1077470</v>
      </c>
      <c r="L32" s="9">
        <f t="shared" si="11"/>
        <v>976651.30372909456</v>
      </c>
      <c r="M32" s="9">
        <f t="shared" ref="M32" si="12">+M20+M17+M28+M29+M30+M31</f>
        <v>1085824.8056692788</v>
      </c>
      <c r="N32" s="9">
        <f t="shared" ref="N32" si="13">+N20+N17+N28+N29+N30+N31</f>
        <v>1279443.3177703228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0"/>
      <c r="FV32" s="30"/>
      <c r="FW32" s="30"/>
      <c r="FX32" s="31"/>
    </row>
    <row r="33" spans="1:180" s="32" customFormat="1" ht="15.75" x14ac:dyDescent="0.2">
      <c r="A33" s="4" t="s">
        <v>27</v>
      </c>
      <c r="B33" s="44" t="s">
        <v>41</v>
      </c>
      <c r="C33" s="5">
        <f>+C32+C16+C12</f>
        <v>657553</v>
      </c>
      <c r="D33" s="5">
        <f t="shared" ref="D33:L33" si="14">+D32+D16+D12</f>
        <v>752671</v>
      </c>
      <c r="E33" s="5">
        <f t="shared" si="14"/>
        <v>882959.49289999995</v>
      </c>
      <c r="F33" s="5">
        <f t="shared" si="14"/>
        <v>1190155</v>
      </c>
      <c r="G33" s="5">
        <f t="shared" si="14"/>
        <v>1327067.3400402428</v>
      </c>
      <c r="H33" s="5">
        <f t="shared" si="14"/>
        <v>1492770.811303403</v>
      </c>
      <c r="I33" s="5">
        <f t="shared" si="14"/>
        <v>1766130.9466151318</v>
      </c>
      <c r="J33" s="5">
        <f t="shared" si="14"/>
        <v>1868204.293519957</v>
      </c>
      <c r="K33" s="5">
        <f t="shared" si="14"/>
        <v>2254770.1</v>
      </c>
      <c r="L33" s="5">
        <f t="shared" si="14"/>
        <v>2037474.7202660805</v>
      </c>
      <c r="M33" s="5">
        <f t="shared" ref="M33" si="15">+M32+M16+M12</f>
        <v>2250048.4548506676</v>
      </c>
      <c r="N33" s="5">
        <f t="shared" ref="N33" si="16">+N32+N16+N12</f>
        <v>2540233.8231474985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30"/>
      <c r="FV33" s="30"/>
      <c r="FW33" s="30"/>
      <c r="FX33" s="31"/>
    </row>
    <row r="34" spans="1:180" s="37" customFormat="1" x14ac:dyDescent="0.2">
      <c r="A34" s="14" t="s">
        <v>33</v>
      </c>
      <c r="B34" s="46" t="s">
        <v>25</v>
      </c>
      <c r="C34" s="47">
        <f>GSVA_cur!C34</f>
        <v>23226</v>
      </c>
      <c r="D34" s="47">
        <f>GSVA_cur!D34</f>
        <v>27434</v>
      </c>
      <c r="E34" s="47">
        <f>GSVA_cur!E34</f>
        <v>35819</v>
      </c>
      <c r="F34" s="47">
        <f>GSVA_cur!F34</f>
        <v>36560</v>
      </c>
      <c r="G34" s="47">
        <f>GSVA_cur!G34</f>
        <v>52268</v>
      </c>
      <c r="H34" s="47">
        <f>GSVA_cur!H34</f>
        <v>64184.000000000015</v>
      </c>
      <c r="I34" s="47">
        <f>GSVA_cur!I34</f>
        <v>69298</v>
      </c>
      <c r="J34" s="47">
        <f>GSVA_cur!J34</f>
        <v>98678</v>
      </c>
      <c r="K34" s="47">
        <f>GSVA_cur!K34</f>
        <v>98911</v>
      </c>
      <c r="L34" s="47">
        <f>GSVA_cur!L34</f>
        <v>100886.873347236</v>
      </c>
      <c r="M34" s="47">
        <f>GSVA_cur!M34</f>
        <v>123912.09284999197</v>
      </c>
      <c r="N34" s="47">
        <f>GSVA_cur!N34</f>
        <v>160461.03752145797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1"/>
      <c r="FU34" s="31"/>
      <c r="FV34" s="31"/>
      <c r="FW34" s="31"/>
      <c r="FX34" s="31"/>
    </row>
    <row r="35" spans="1:180" s="37" customFormat="1" x14ac:dyDescent="0.2">
      <c r="A35" s="14" t="s">
        <v>34</v>
      </c>
      <c r="B35" s="46" t="s">
        <v>24</v>
      </c>
      <c r="C35" s="47">
        <f>GSVA_cur!C35</f>
        <v>40365</v>
      </c>
      <c r="D35" s="47">
        <f>GSVA_cur!D35</f>
        <v>42556</v>
      </c>
      <c r="E35" s="47">
        <f>GSVA_cur!E35</f>
        <v>19889</v>
      </c>
      <c r="F35" s="47">
        <f>GSVA_cur!F35</f>
        <v>20010</v>
      </c>
      <c r="G35" s="47">
        <f>GSVA_cur!G35</f>
        <v>19804</v>
      </c>
      <c r="H35" s="47">
        <f>GSVA_cur!H35</f>
        <v>13872.999999999998</v>
      </c>
      <c r="I35" s="47">
        <f>GSVA_cur!I35</f>
        <v>11567</v>
      </c>
      <c r="J35" s="47">
        <f>GSVA_cur!J35</f>
        <v>13443</v>
      </c>
      <c r="K35" s="47">
        <f>GSVA_cur!K35</f>
        <v>13204</v>
      </c>
      <c r="L35" s="47">
        <f>GSVA_cur!L35</f>
        <v>38763</v>
      </c>
      <c r="M35" s="47">
        <f>GSVA_cur!M35</f>
        <v>42280</v>
      </c>
      <c r="N35" s="47">
        <f>GSVA_cur!N35</f>
        <v>47974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1"/>
      <c r="FU35" s="31"/>
      <c r="FV35" s="31"/>
      <c r="FW35" s="31"/>
      <c r="FX35" s="31"/>
    </row>
    <row r="36" spans="1:180" s="37" customFormat="1" x14ac:dyDescent="0.2">
      <c r="A36" s="14" t="s">
        <v>35</v>
      </c>
      <c r="B36" s="46" t="s">
        <v>53</v>
      </c>
      <c r="C36" s="9">
        <f>C33+C34-C35</f>
        <v>640414</v>
      </c>
      <c r="D36" s="9">
        <f t="shared" ref="D36:M36" si="17">D33+D34-D35</f>
        <v>737549</v>
      </c>
      <c r="E36" s="9">
        <f t="shared" si="17"/>
        <v>898889.49289999995</v>
      </c>
      <c r="F36" s="9">
        <f t="shared" si="17"/>
        <v>1206705</v>
      </c>
      <c r="G36" s="9">
        <f t="shared" si="17"/>
        <v>1359531.3400402428</v>
      </c>
      <c r="H36" s="9">
        <f t="shared" si="17"/>
        <v>1543081.811303403</v>
      </c>
      <c r="I36" s="9">
        <f t="shared" si="17"/>
        <v>1823861.9466151318</v>
      </c>
      <c r="J36" s="9">
        <f t="shared" si="17"/>
        <v>1953439.293519957</v>
      </c>
      <c r="K36" s="9">
        <f t="shared" si="17"/>
        <v>2340477.1</v>
      </c>
      <c r="L36" s="9">
        <f t="shared" si="17"/>
        <v>2099598.5936133163</v>
      </c>
      <c r="M36" s="9">
        <f t="shared" si="17"/>
        <v>2331680.5477006594</v>
      </c>
      <c r="N36" s="9">
        <f t="shared" ref="N36" si="18">N33+N34-N35</f>
        <v>2652720.8606689563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1"/>
      <c r="FU36" s="31"/>
      <c r="FV36" s="31"/>
      <c r="FW36" s="31"/>
      <c r="FX36" s="31"/>
    </row>
    <row r="37" spans="1:180" s="37" customFormat="1" x14ac:dyDescent="0.2">
      <c r="A37" s="14" t="s">
        <v>36</v>
      </c>
      <c r="B37" s="46" t="s">
        <v>32</v>
      </c>
      <c r="C37" s="47">
        <f>GSVA_cur!C37</f>
        <v>11107.88</v>
      </c>
      <c r="D37" s="47">
        <f>GSVA_cur!D37</f>
        <v>11344.64</v>
      </c>
      <c r="E37" s="47">
        <f>GSVA_cur!E37</f>
        <v>11586</v>
      </c>
      <c r="F37" s="47">
        <f>GSVA_cur!F37</f>
        <v>11710</v>
      </c>
      <c r="G37" s="47">
        <f>GSVA_cur!G37</f>
        <v>11920</v>
      </c>
      <c r="H37" s="47">
        <f>GSVA_cur!H37</f>
        <v>12140</v>
      </c>
      <c r="I37" s="47">
        <f>GSVA_cur!I37</f>
        <v>11750</v>
      </c>
      <c r="J37" s="47">
        <f>GSVA_cur!J37</f>
        <v>11860</v>
      </c>
      <c r="K37" s="47">
        <f>GSVA_cur!K37</f>
        <v>11980</v>
      </c>
      <c r="L37" s="47">
        <f>GSVA_cur!L37</f>
        <v>12100</v>
      </c>
      <c r="M37" s="47">
        <f>GSVA_cur!M37</f>
        <v>12210</v>
      </c>
      <c r="N37" s="47">
        <f>GSVA_cur!N37</f>
        <v>12330</v>
      </c>
      <c r="O37" s="23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</row>
    <row r="38" spans="1:180" s="37" customFormat="1" x14ac:dyDescent="0.2">
      <c r="A38" s="14" t="s">
        <v>37</v>
      </c>
      <c r="B38" s="46" t="s">
        <v>54</v>
      </c>
      <c r="C38" s="9">
        <f>C36/C37*1000</f>
        <v>57654.02579069994</v>
      </c>
      <c r="D38" s="9">
        <f t="shared" ref="D38:M38" si="19">D36/D37*1000</f>
        <v>65012.992920004523</v>
      </c>
      <c r="E38" s="9">
        <f t="shared" si="19"/>
        <v>77584.109520110476</v>
      </c>
      <c r="F38" s="9">
        <f t="shared" si="19"/>
        <v>103049.10333048676</v>
      </c>
      <c r="G38" s="9">
        <f t="shared" si="19"/>
        <v>114054.64262082573</v>
      </c>
      <c r="H38" s="9">
        <f t="shared" si="19"/>
        <v>127107.23322103814</v>
      </c>
      <c r="I38" s="9">
        <f t="shared" si="19"/>
        <v>155222.29332894739</v>
      </c>
      <c r="J38" s="9">
        <f t="shared" si="19"/>
        <v>164708.20350083953</v>
      </c>
      <c r="K38" s="9">
        <f t="shared" si="19"/>
        <v>195365.36727879802</v>
      </c>
      <c r="L38" s="9">
        <f t="shared" si="19"/>
        <v>173520.54492672035</v>
      </c>
      <c r="M38" s="9">
        <f t="shared" si="19"/>
        <v>190964.8278215118</v>
      </c>
      <c r="N38" s="9">
        <f t="shared" ref="N38" si="20">N36/N37*1000</f>
        <v>215143.62211427058</v>
      </c>
      <c r="O38" s="15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6"/>
      <c r="BQ38" s="36"/>
      <c r="BR38" s="36"/>
      <c r="BS38" s="36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</row>
    <row r="39" spans="1:180" x14ac:dyDescent="0.2">
      <c r="A39" s="20" t="s">
        <v>64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T39"/>
  <sheetViews>
    <sheetView zoomScale="60" zoomScaleNormal="60" zoomScaleSheetLayoutView="100" workbookViewId="0">
      <pane xSplit="2" ySplit="5" topLeftCell="C6" activePane="bottomRight" state="frozen"/>
      <selection activeCell="W14" sqref="W14"/>
      <selection pane="topRight" activeCell="W14" sqref="W14"/>
      <selection pane="bottomLeft" activeCell="W14" sqref="W14"/>
      <selection pane="bottomRight" activeCell="W14" sqref="W14"/>
    </sheetView>
  </sheetViews>
  <sheetFormatPr defaultColWidth="8.85546875" defaultRowHeight="15" x14ac:dyDescent="0.2"/>
  <cols>
    <col min="1" max="1" width="11" style="20" customWidth="1"/>
    <col min="2" max="2" width="36.85546875" style="20" customWidth="1"/>
    <col min="3" max="5" width="10.85546875" style="20" customWidth="1"/>
    <col min="6" max="8" width="10.85546875" style="22" customWidth="1"/>
    <col min="9" max="14" width="11.85546875" style="23" customWidth="1"/>
    <col min="15" max="39" width="9.140625" style="22" customWidth="1"/>
    <col min="40" max="40" width="12.42578125" style="22" customWidth="1"/>
    <col min="41" max="62" width="9.140625" style="22" customWidth="1"/>
    <col min="63" max="63" width="12.140625" style="22" customWidth="1"/>
    <col min="64" max="67" width="9.140625" style="22" customWidth="1"/>
    <col min="68" max="72" width="9.140625" style="22" hidden="1" customWidth="1"/>
    <col min="73" max="73" width="9.140625" style="22" customWidth="1"/>
    <col min="74" max="78" width="9.140625" style="22" hidden="1" customWidth="1"/>
    <col min="79" max="79" width="9.140625" style="22" customWidth="1"/>
    <col min="80" max="84" width="9.140625" style="22" hidden="1" customWidth="1"/>
    <col min="85" max="85" width="9.140625" style="22" customWidth="1"/>
    <col min="86" max="90" width="9.140625" style="22" hidden="1" customWidth="1"/>
    <col min="91" max="91" width="9.140625" style="22" customWidth="1"/>
    <col min="92" max="96" width="9.140625" style="22" hidden="1" customWidth="1"/>
    <col min="97" max="97" width="9.140625" style="23" customWidth="1"/>
    <col min="98" max="102" width="9.140625" style="23" hidden="1" customWidth="1"/>
    <col min="103" max="103" width="9.140625" style="23" customWidth="1"/>
    <col min="104" max="108" width="9.140625" style="23" hidden="1" customWidth="1"/>
    <col min="109" max="109" width="9.140625" style="23" customWidth="1"/>
    <col min="110" max="114" width="9.140625" style="23" hidden="1" customWidth="1"/>
    <col min="115" max="115" width="9.140625" style="23" customWidth="1"/>
    <col min="116" max="145" width="9.140625" style="22" customWidth="1"/>
    <col min="146" max="146" width="9.140625" style="22" hidden="1" customWidth="1"/>
    <col min="147" max="154" width="9.140625" style="22" customWidth="1"/>
    <col min="155" max="155" width="9.140625" style="22" hidden="1" customWidth="1"/>
    <col min="156" max="160" width="9.140625" style="22" customWidth="1"/>
    <col min="161" max="161" width="9.140625" style="22" hidden="1" customWidth="1"/>
    <col min="162" max="171" width="9.140625" style="22" customWidth="1"/>
    <col min="172" max="175" width="8.85546875" style="22"/>
    <col min="176" max="176" width="12.7109375" style="22" bestFit="1" customWidth="1"/>
    <col min="177" max="16384" width="8.85546875" style="20"/>
  </cols>
  <sheetData>
    <row r="1" spans="1:176" ht="15.75" x14ac:dyDescent="0.25">
      <c r="A1" s="20" t="s">
        <v>43</v>
      </c>
      <c r="B1" s="21" t="s">
        <v>56</v>
      </c>
    </row>
    <row r="2" spans="1:176" ht="15.75" x14ac:dyDescent="0.2">
      <c r="A2" s="1" t="s">
        <v>42</v>
      </c>
      <c r="I2" s="23" t="str">
        <f>[1]GSVA_cur!$I$3</f>
        <v>As on 01.08.2024</v>
      </c>
    </row>
    <row r="3" spans="1:176" ht="15.75" x14ac:dyDescent="0.2">
      <c r="A3" s="1"/>
    </row>
    <row r="4" spans="1:176" ht="15.75" x14ac:dyDescent="0.2">
      <c r="A4" s="1"/>
      <c r="E4" s="24"/>
      <c r="F4" s="24" t="s">
        <v>47</v>
      </c>
      <c r="G4" s="24"/>
      <c r="H4" s="24"/>
    </row>
    <row r="5" spans="1:176" ht="15.75" x14ac:dyDescent="0.2">
      <c r="A5" s="2" t="s">
        <v>0</v>
      </c>
      <c r="B5" s="3" t="s">
        <v>1</v>
      </c>
      <c r="C5" s="25" t="s">
        <v>21</v>
      </c>
      <c r="D5" s="25" t="s">
        <v>22</v>
      </c>
      <c r="E5" s="25" t="s">
        <v>23</v>
      </c>
      <c r="F5" s="25" t="s">
        <v>46</v>
      </c>
      <c r="G5" s="25" t="s">
        <v>55</v>
      </c>
      <c r="H5" s="25" t="s">
        <v>57</v>
      </c>
      <c r="I5" s="26" t="s">
        <v>58</v>
      </c>
      <c r="J5" s="26" t="s">
        <v>59</v>
      </c>
      <c r="K5" s="26" t="s">
        <v>60</v>
      </c>
      <c r="L5" s="26" t="s">
        <v>61</v>
      </c>
      <c r="M5" s="27" t="s">
        <v>62</v>
      </c>
      <c r="N5" s="27" t="s">
        <v>63</v>
      </c>
    </row>
    <row r="6" spans="1:176" s="32" customFormat="1" x14ac:dyDescent="0.2">
      <c r="A6" s="4" t="s">
        <v>26</v>
      </c>
      <c r="B6" s="28" t="s">
        <v>2</v>
      </c>
      <c r="C6" s="5">
        <f>+C7+C8+C9+C10</f>
        <v>143533</v>
      </c>
      <c r="D6" s="5">
        <f t="shared" ref="D6:N6" si="0">+D7+D8+D9+D10</f>
        <v>139809</v>
      </c>
      <c r="E6" s="5">
        <f t="shared" si="0"/>
        <v>150415.82163257783</v>
      </c>
      <c r="F6" s="5">
        <f t="shared" si="0"/>
        <v>321170</v>
      </c>
      <c r="G6" s="5">
        <f t="shared" si="0"/>
        <v>326589.71303213306</v>
      </c>
      <c r="H6" s="5">
        <f t="shared" si="0"/>
        <v>343479.43511982728</v>
      </c>
      <c r="I6" s="5">
        <f t="shared" si="0"/>
        <v>310553.22195331281</v>
      </c>
      <c r="J6" s="5">
        <f t="shared" si="0"/>
        <v>326358.36970665981</v>
      </c>
      <c r="K6" s="5">
        <f t="shared" si="0"/>
        <v>337443</v>
      </c>
      <c r="L6" s="5">
        <f t="shared" si="0"/>
        <v>296455.37148793373</v>
      </c>
      <c r="M6" s="5">
        <f t="shared" si="0"/>
        <v>290957.7979121352</v>
      </c>
      <c r="N6" s="5">
        <f t="shared" si="0"/>
        <v>280325.677365718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30"/>
      <c r="FR6" s="30"/>
      <c r="FS6" s="30"/>
      <c r="FT6" s="31"/>
    </row>
    <row r="7" spans="1:176" x14ac:dyDescent="0.2">
      <c r="A7" s="6">
        <v>1.1000000000000001</v>
      </c>
      <c r="B7" s="33" t="s">
        <v>49</v>
      </c>
      <c r="C7" s="12">
        <v>71321</v>
      </c>
      <c r="D7" s="12">
        <v>68250</v>
      </c>
      <c r="E7" s="12">
        <v>77726.887230514098</v>
      </c>
      <c r="F7" s="11">
        <v>82384</v>
      </c>
      <c r="G7" s="11">
        <v>78196.66711094942</v>
      </c>
      <c r="H7" s="11">
        <v>81225.425523623519</v>
      </c>
      <c r="I7" s="11">
        <v>82746.105277344337</v>
      </c>
      <c r="J7" s="11">
        <v>90048.02594921799</v>
      </c>
      <c r="K7" s="11">
        <v>90554</v>
      </c>
      <c r="L7" s="11">
        <v>98010.480586633959</v>
      </c>
      <c r="M7" s="11">
        <v>89605.998287163806</v>
      </c>
      <c r="N7" s="11">
        <v>89431.548744747997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23"/>
      <c r="FR7" s="23"/>
      <c r="FS7" s="23"/>
    </row>
    <row r="8" spans="1:176" x14ac:dyDescent="0.2">
      <c r="A8" s="6">
        <v>1.2</v>
      </c>
      <c r="B8" s="33" t="s">
        <v>50</v>
      </c>
      <c r="C8" s="12">
        <v>29947</v>
      </c>
      <c r="D8" s="12">
        <v>29182</v>
      </c>
      <c r="E8" s="12">
        <v>30343.024691358023</v>
      </c>
      <c r="F8" s="11">
        <v>33526</v>
      </c>
      <c r="G8" s="11">
        <v>37456.656342784743</v>
      </c>
      <c r="H8" s="11">
        <v>43439.376128061573</v>
      </c>
      <c r="I8" s="11">
        <v>51965.553954276053</v>
      </c>
      <c r="J8" s="11">
        <v>74249.505481171582</v>
      </c>
      <c r="K8" s="11">
        <v>85591</v>
      </c>
      <c r="L8" s="11">
        <v>35350.923284890559</v>
      </c>
      <c r="M8" s="11">
        <v>31797.48782891396</v>
      </c>
      <c r="N8" s="11">
        <v>30513.800726731562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23"/>
      <c r="FR8" s="23"/>
      <c r="FS8" s="23"/>
    </row>
    <row r="9" spans="1:176" x14ac:dyDescent="0.2">
      <c r="A9" s="6">
        <v>1.3</v>
      </c>
      <c r="B9" s="33" t="s">
        <v>51</v>
      </c>
      <c r="C9" s="12">
        <v>37982</v>
      </c>
      <c r="D9" s="12">
        <v>37686</v>
      </c>
      <c r="E9" s="12">
        <v>37530.479270315089</v>
      </c>
      <c r="F9" s="11">
        <v>200026</v>
      </c>
      <c r="G9" s="11">
        <v>205425.38957839887</v>
      </c>
      <c r="H9" s="11">
        <v>212686.85870032039</v>
      </c>
      <c r="I9" s="11">
        <v>169643.83235567779</v>
      </c>
      <c r="J9" s="11">
        <v>155840.44100841021</v>
      </c>
      <c r="K9" s="11">
        <v>155089</v>
      </c>
      <c r="L9" s="11">
        <v>159327.15991482709</v>
      </c>
      <c r="M9" s="11">
        <v>165531.79093455663</v>
      </c>
      <c r="N9" s="11">
        <v>155948.70692516761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23"/>
      <c r="FR9" s="23"/>
      <c r="FS9" s="23"/>
    </row>
    <row r="10" spans="1:176" x14ac:dyDescent="0.2">
      <c r="A10" s="6">
        <v>1.4</v>
      </c>
      <c r="B10" s="33" t="s">
        <v>52</v>
      </c>
      <c r="C10" s="12">
        <v>4283</v>
      </c>
      <c r="D10" s="12">
        <v>4691</v>
      </c>
      <c r="E10" s="12">
        <v>4815.430440390639</v>
      </c>
      <c r="F10" s="11">
        <v>5234</v>
      </c>
      <c r="G10" s="11">
        <v>5511</v>
      </c>
      <c r="H10" s="11">
        <v>6127.774767821782</v>
      </c>
      <c r="I10" s="11">
        <v>6197.7303660146508</v>
      </c>
      <c r="J10" s="11">
        <v>6220.3972678600358</v>
      </c>
      <c r="K10" s="11">
        <v>6209</v>
      </c>
      <c r="L10" s="11">
        <v>3766.8077015821191</v>
      </c>
      <c r="M10" s="11">
        <v>4022.5208615008141</v>
      </c>
      <c r="N10" s="11">
        <v>4431.6209690708483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23"/>
      <c r="FR10" s="23"/>
      <c r="FS10" s="23"/>
    </row>
    <row r="11" spans="1:176" x14ac:dyDescent="0.2">
      <c r="A11" s="7" t="s">
        <v>65</v>
      </c>
      <c r="B11" s="33" t="s">
        <v>3</v>
      </c>
      <c r="C11" s="12">
        <v>4255</v>
      </c>
      <c r="D11" s="12">
        <v>3098</v>
      </c>
      <c r="E11" s="12">
        <v>6720</v>
      </c>
      <c r="F11" s="11">
        <v>3019</v>
      </c>
      <c r="G11" s="11">
        <v>4227.850722363597</v>
      </c>
      <c r="H11" s="11">
        <v>2984.8352733639808</v>
      </c>
      <c r="I11" s="11">
        <v>7310.8567111340253</v>
      </c>
      <c r="J11" s="11">
        <v>11415.80406384239</v>
      </c>
      <c r="K11" s="11">
        <v>13116</v>
      </c>
      <c r="L11" s="11">
        <v>5186.6226007975702</v>
      </c>
      <c r="M11" s="11">
        <v>8945.9081851375176</v>
      </c>
      <c r="N11" s="11">
        <v>13251.927124742046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23"/>
      <c r="FR11" s="23"/>
      <c r="FS11" s="23"/>
    </row>
    <row r="12" spans="1:176" s="37" customFormat="1" x14ac:dyDescent="0.2">
      <c r="A12" s="8"/>
      <c r="B12" s="35" t="s">
        <v>28</v>
      </c>
      <c r="C12" s="9">
        <f>C6+C11</f>
        <v>147788</v>
      </c>
      <c r="D12" s="9">
        <f t="shared" ref="D12:E12" si="1">D6+D11</f>
        <v>142907</v>
      </c>
      <c r="E12" s="9">
        <f t="shared" si="1"/>
        <v>157135.82163257783</v>
      </c>
      <c r="F12" s="9">
        <f t="shared" ref="F12:N12" si="2">+F6+F11</f>
        <v>324189</v>
      </c>
      <c r="G12" s="9">
        <f t="shared" si="2"/>
        <v>330817.56375449663</v>
      </c>
      <c r="H12" s="9">
        <f t="shared" si="2"/>
        <v>346464.27039319125</v>
      </c>
      <c r="I12" s="9">
        <f t="shared" si="2"/>
        <v>317864.07866444683</v>
      </c>
      <c r="J12" s="9">
        <f t="shared" si="2"/>
        <v>337774.17377050221</v>
      </c>
      <c r="K12" s="9">
        <f t="shared" si="2"/>
        <v>350559</v>
      </c>
      <c r="L12" s="9">
        <f t="shared" si="2"/>
        <v>301641.9940887313</v>
      </c>
      <c r="M12" s="9">
        <f t="shared" si="2"/>
        <v>299903.70609727269</v>
      </c>
      <c r="N12" s="9">
        <f t="shared" si="2"/>
        <v>293577.60449046007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0"/>
      <c r="FR12" s="30"/>
      <c r="FS12" s="30"/>
      <c r="FT12" s="31"/>
    </row>
    <row r="13" spans="1:176" s="40" customFormat="1" x14ac:dyDescent="0.2">
      <c r="A13" s="10" t="s">
        <v>66</v>
      </c>
      <c r="B13" s="38" t="s">
        <v>4</v>
      </c>
      <c r="C13" s="12">
        <v>4968</v>
      </c>
      <c r="D13" s="12">
        <v>5253</v>
      </c>
      <c r="E13" s="12">
        <v>5570</v>
      </c>
      <c r="F13" s="11">
        <v>5702</v>
      </c>
      <c r="G13" s="11">
        <v>8509.7948839412602</v>
      </c>
      <c r="H13" s="11">
        <v>9172.3331447430464</v>
      </c>
      <c r="I13" s="11">
        <v>8452.7529354923863</v>
      </c>
      <c r="J13" s="11">
        <v>8986.5276583843424</v>
      </c>
      <c r="K13" s="11">
        <v>10833</v>
      </c>
      <c r="L13" s="11">
        <v>3567.8749116037889</v>
      </c>
      <c r="M13" s="11">
        <v>10022.581399776538</v>
      </c>
      <c r="N13" s="11">
        <v>9505.0104533242684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23"/>
      <c r="FR13" s="23"/>
      <c r="FS13" s="23"/>
      <c r="FT13" s="22"/>
    </row>
    <row r="14" spans="1:176" ht="30" x14ac:dyDescent="0.2">
      <c r="A14" s="7" t="s">
        <v>67</v>
      </c>
      <c r="B14" s="33" t="s">
        <v>5</v>
      </c>
      <c r="C14" s="12">
        <v>33928</v>
      </c>
      <c r="D14" s="12">
        <v>36689</v>
      </c>
      <c r="E14" s="12">
        <v>56500</v>
      </c>
      <c r="F14" s="11">
        <v>68938</v>
      </c>
      <c r="G14" s="11">
        <v>70729</v>
      </c>
      <c r="H14" s="11">
        <v>85161</v>
      </c>
      <c r="I14" s="11">
        <v>187262.09529089541</v>
      </c>
      <c r="J14" s="11">
        <v>148512.27628347615</v>
      </c>
      <c r="K14" s="11">
        <v>160934.04359068425</v>
      </c>
      <c r="L14" s="11">
        <v>155290.48455485346</v>
      </c>
      <c r="M14" s="11">
        <v>189003.15295348119</v>
      </c>
      <c r="N14" s="11">
        <v>214280.98805574642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5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5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5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23"/>
      <c r="FR14" s="23"/>
      <c r="FS14" s="23"/>
    </row>
    <row r="15" spans="1:176" x14ac:dyDescent="0.2">
      <c r="A15" s="7" t="s">
        <v>68</v>
      </c>
      <c r="B15" s="33" t="s">
        <v>6</v>
      </c>
      <c r="C15" s="12">
        <v>85140</v>
      </c>
      <c r="D15" s="12">
        <v>77185</v>
      </c>
      <c r="E15" s="12">
        <v>93763</v>
      </c>
      <c r="F15" s="11">
        <v>100755</v>
      </c>
      <c r="G15" s="11">
        <v>114111</v>
      </c>
      <c r="H15" s="11">
        <v>124561.67782953629</v>
      </c>
      <c r="I15" s="11">
        <v>172034.94081763303</v>
      </c>
      <c r="J15" s="11">
        <v>153204.13738734098</v>
      </c>
      <c r="K15" s="11">
        <v>132246</v>
      </c>
      <c r="L15" s="11">
        <v>146965.47285173423</v>
      </c>
      <c r="M15" s="11">
        <v>139488.26729313598</v>
      </c>
      <c r="N15" s="11">
        <v>160904.0872522592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5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5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5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23"/>
      <c r="FR15" s="23"/>
      <c r="FS15" s="23"/>
    </row>
    <row r="16" spans="1:176" s="37" customFormat="1" x14ac:dyDescent="0.2">
      <c r="A16" s="8"/>
      <c r="B16" s="35" t="s">
        <v>29</v>
      </c>
      <c r="C16" s="9">
        <f>C13+C14+C15</f>
        <v>124036</v>
      </c>
      <c r="D16" s="9">
        <f>D13+D14+D15</f>
        <v>119127</v>
      </c>
      <c r="E16" s="9">
        <f>E13+E14+E15</f>
        <v>155833</v>
      </c>
      <c r="F16" s="9">
        <f t="shared" ref="F16:K16" si="3">+F13+F14+F15</f>
        <v>175395</v>
      </c>
      <c r="G16" s="9">
        <f t="shared" si="3"/>
        <v>193349.79488394124</v>
      </c>
      <c r="H16" s="9">
        <f t="shared" si="3"/>
        <v>218895.01097427934</v>
      </c>
      <c r="I16" s="9">
        <f t="shared" si="3"/>
        <v>367749.78904402081</v>
      </c>
      <c r="J16" s="9">
        <f t="shared" si="3"/>
        <v>310702.94132920145</v>
      </c>
      <c r="K16" s="9">
        <f t="shared" si="3"/>
        <v>304013.04359068425</v>
      </c>
      <c r="L16" s="9">
        <f t="shared" ref="L16:M16" si="4">+L13+L14+L15</f>
        <v>305823.83231819147</v>
      </c>
      <c r="M16" s="9">
        <f t="shared" si="4"/>
        <v>338514.00164639368</v>
      </c>
      <c r="N16" s="9">
        <f t="shared" ref="N16" si="5">+N13+N14+N15</f>
        <v>384690.08576132986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29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29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29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0"/>
      <c r="FR16" s="30"/>
      <c r="FS16" s="30"/>
      <c r="FT16" s="31"/>
    </row>
    <row r="17" spans="1:176" s="32" customFormat="1" ht="30" x14ac:dyDescent="0.2">
      <c r="A17" s="4" t="s">
        <v>69</v>
      </c>
      <c r="B17" s="28" t="s">
        <v>7</v>
      </c>
      <c r="C17" s="5">
        <f>+C18+C19</f>
        <v>74526</v>
      </c>
      <c r="D17" s="5">
        <f t="shared" ref="D17" si="6">+D18+D19</f>
        <v>89706</v>
      </c>
      <c r="E17" s="5">
        <f>+E18+E19</f>
        <v>92663</v>
      </c>
      <c r="F17" s="5">
        <f>+F18+F19</f>
        <v>102023</v>
      </c>
      <c r="G17" s="5">
        <f>+G18+G19</f>
        <v>124365</v>
      </c>
      <c r="H17" s="5">
        <f>+H18+H19</f>
        <v>155073.31283985541</v>
      </c>
      <c r="I17" s="5">
        <f>+I18+I19</f>
        <v>183437.82301581616</v>
      </c>
      <c r="J17" s="5">
        <f t="shared" ref="J17:K17" si="7">+J18+J19</f>
        <v>211510.81289683835</v>
      </c>
      <c r="K17" s="5">
        <f t="shared" si="7"/>
        <v>240023</v>
      </c>
      <c r="L17" s="5">
        <f t="shared" ref="L17:M17" si="8">+L18+L19</f>
        <v>198864.0043278354</v>
      </c>
      <c r="M17" s="5">
        <f t="shared" si="8"/>
        <v>264376.67096347269</v>
      </c>
      <c r="N17" s="5">
        <f t="shared" ref="N17" si="9">+N18+N19</f>
        <v>337781.53161297855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30"/>
      <c r="FR17" s="30"/>
      <c r="FS17" s="30"/>
      <c r="FT17" s="31"/>
    </row>
    <row r="18" spans="1:176" x14ac:dyDescent="0.2">
      <c r="A18" s="6">
        <v>6.1</v>
      </c>
      <c r="B18" s="33" t="s">
        <v>8</v>
      </c>
      <c r="C18" s="17">
        <v>72363</v>
      </c>
      <c r="D18" s="17">
        <v>87430</v>
      </c>
      <c r="E18" s="17">
        <v>90283</v>
      </c>
      <c r="F18" s="11">
        <v>99674</v>
      </c>
      <c r="G18" s="11">
        <v>121812</v>
      </c>
      <c r="H18" s="11">
        <v>152330.2077514664</v>
      </c>
      <c r="I18" s="11">
        <v>180373.5312452426</v>
      </c>
      <c r="J18" s="11">
        <v>208128.6466155113</v>
      </c>
      <c r="K18" s="11">
        <v>236161</v>
      </c>
      <c r="L18" s="11">
        <v>197247.39732392243</v>
      </c>
      <c r="M18" s="11">
        <v>261594.21917916814</v>
      </c>
      <c r="N18" s="11">
        <v>332841.6146787387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23"/>
      <c r="FR18" s="23"/>
      <c r="FS18" s="23"/>
    </row>
    <row r="19" spans="1:176" x14ac:dyDescent="0.2">
      <c r="A19" s="6">
        <v>6.2</v>
      </c>
      <c r="B19" s="33" t="s">
        <v>9</v>
      </c>
      <c r="C19" s="17">
        <v>2163</v>
      </c>
      <c r="D19" s="17">
        <v>2276</v>
      </c>
      <c r="E19" s="17">
        <v>2380</v>
      </c>
      <c r="F19" s="11">
        <v>2349</v>
      </c>
      <c r="G19" s="11">
        <v>2553</v>
      </c>
      <c r="H19" s="11">
        <v>2743.1050883890234</v>
      </c>
      <c r="I19" s="11">
        <v>3064.2917705735663</v>
      </c>
      <c r="J19" s="11">
        <v>3382.1662813270477</v>
      </c>
      <c r="K19" s="11">
        <v>3862</v>
      </c>
      <c r="L19" s="11">
        <v>1616.6070039129586</v>
      </c>
      <c r="M19" s="11">
        <v>2782.4517843045401</v>
      </c>
      <c r="N19" s="11">
        <v>4939.9169342398345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23"/>
      <c r="FR19" s="23"/>
      <c r="FS19" s="23"/>
    </row>
    <row r="20" spans="1:176" s="32" customFormat="1" ht="30" x14ac:dyDescent="0.2">
      <c r="A20" s="4" t="s">
        <v>70</v>
      </c>
      <c r="B20" s="41" t="s">
        <v>10</v>
      </c>
      <c r="C20" s="5">
        <f>C21+C22+C23+C24+C25+C26+C27</f>
        <v>26425</v>
      </c>
      <c r="D20" s="5">
        <f>D21+D22+D23+D24+D25+D26+D27</f>
        <v>29973</v>
      </c>
      <c r="E20" s="5">
        <f t="shared" ref="E20" si="10">E21+E22+E23+E24+E25+E26+E27</f>
        <v>32678.374239911554</v>
      </c>
      <c r="F20" s="5">
        <f t="shared" ref="F20:N20" si="11">+F21+F22+F23+F24+F25+F26+F27</f>
        <v>35753</v>
      </c>
      <c r="G20" s="5">
        <f t="shared" si="11"/>
        <v>39654</v>
      </c>
      <c r="H20" s="5">
        <f t="shared" si="11"/>
        <v>40104.246663662634</v>
      </c>
      <c r="I20" s="5">
        <f t="shared" si="11"/>
        <v>38613.278361574616</v>
      </c>
      <c r="J20" s="5">
        <f t="shared" si="11"/>
        <v>37905.282297922131</v>
      </c>
      <c r="K20" s="5">
        <f t="shared" si="11"/>
        <v>40291.95917367519</v>
      </c>
      <c r="L20" s="5">
        <f t="shared" si="11"/>
        <v>41096.093057038321</v>
      </c>
      <c r="M20" s="5">
        <f t="shared" si="11"/>
        <v>29611.970631438304</v>
      </c>
      <c r="N20" s="5">
        <f t="shared" si="11"/>
        <v>40062.182285521456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30"/>
      <c r="FR20" s="30"/>
      <c r="FS20" s="30"/>
      <c r="FT20" s="31"/>
    </row>
    <row r="21" spans="1:176" x14ac:dyDescent="0.2">
      <c r="A21" s="6">
        <v>7.1</v>
      </c>
      <c r="B21" s="33" t="s">
        <v>11</v>
      </c>
      <c r="C21" s="17">
        <v>13</v>
      </c>
      <c r="D21" s="17">
        <v>15</v>
      </c>
      <c r="E21" s="17">
        <v>18</v>
      </c>
      <c r="F21" s="11">
        <v>15</v>
      </c>
      <c r="G21" s="11">
        <v>16</v>
      </c>
      <c r="H21" s="11">
        <v>7</v>
      </c>
      <c r="I21" s="11">
        <v>6</v>
      </c>
      <c r="J21" s="11">
        <v>4</v>
      </c>
      <c r="K21" s="11">
        <v>1</v>
      </c>
      <c r="L21" s="11">
        <v>13</v>
      </c>
      <c r="M21" s="11">
        <v>1.2352078287693029</v>
      </c>
      <c r="N21" s="11">
        <v>55.872142347767891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23"/>
      <c r="FR21" s="23"/>
      <c r="FS21" s="23"/>
    </row>
    <row r="22" spans="1:176" x14ac:dyDescent="0.2">
      <c r="A22" s="6">
        <v>7.2</v>
      </c>
      <c r="B22" s="33" t="s">
        <v>12</v>
      </c>
      <c r="C22" s="17">
        <v>17998</v>
      </c>
      <c r="D22" s="17">
        <v>20291</v>
      </c>
      <c r="E22" s="17">
        <v>22701.376451077944</v>
      </c>
      <c r="F22" s="11">
        <v>23677</v>
      </c>
      <c r="G22" s="11">
        <v>24369</v>
      </c>
      <c r="H22" s="11">
        <v>25361.881676473869</v>
      </c>
      <c r="I22" s="11">
        <v>24808.81289154082</v>
      </c>
      <c r="J22" s="11">
        <v>26239.976733184769</v>
      </c>
      <c r="K22" s="11">
        <v>26263</v>
      </c>
      <c r="L22" s="11">
        <v>29425.744113605717</v>
      </c>
      <c r="M22" s="11">
        <v>16838.795850348506</v>
      </c>
      <c r="N22" s="11">
        <v>24976.51641994797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23"/>
      <c r="FR22" s="23"/>
      <c r="FS22" s="23"/>
    </row>
    <row r="23" spans="1:176" x14ac:dyDescent="0.2">
      <c r="A23" s="6">
        <v>7.3</v>
      </c>
      <c r="B23" s="33" t="s">
        <v>13</v>
      </c>
      <c r="C23" s="17">
        <v>398</v>
      </c>
      <c r="D23" s="17">
        <v>416</v>
      </c>
      <c r="E23" s="17">
        <v>291.19900497512435</v>
      </c>
      <c r="F23" s="11">
        <v>63</v>
      </c>
      <c r="G23" s="11">
        <v>117</v>
      </c>
      <c r="H23" s="11">
        <v>215.26565450260858</v>
      </c>
      <c r="I23" s="11">
        <v>178.64793373708585</v>
      </c>
      <c r="J23" s="11">
        <v>321.30401530737493</v>
      </c>
      <c r="K23" s="11">
        <v>311</v>
      </c>
      <c r="L23" s="11">
        <v>359.15850359319325</v>
      </c>
      <c r="M23" s="11">
        <v>813.94977566399018</v>
      </c>
      <c r="N23" s="11">
        <v>1182.0483017266185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23"/>
      <c r="FR23" s="23"/>
      <c r="FS23" s="23"/>
    </row>
    <row r="24" spans="1:176" x14ac:dyDescent="0.2">
      <c r="A24" s="6">
        <v>7.4</v>
      </c>
      <c r="B24" s="33" t="s">
        <v>14</v>
      </c>
      <c r="C24" s="17">
        <v>28</v>
      </c>
      <c r="D24" s="17">
        <v>97</v>
      </c>
      <c r="E24" s="17">
        <v>64.771144278606954</v>
      </c>
      <c r="F24" s="11">
        <v>145</v>
      </c>
      <c r="G24" s="11">
        <v>1067</v>
      </c>
      <c r="H24" s="11">
        <v>1333.468396982169</v>
      </c>
      <c r="I24" s="11">
        <v>1417.6663697898111</v>
      </c>
      <c r="J24" s="11">
        <v>425.41675190340834</v>
      </c>
      <c r="K24" s="11">
        <v>559</v>
      </c>
      <c r="L24" s="11">
        <v>-18.255325789998778</v>
      </c>
      <c r="M24" s="11">
        <v>-103.4109910976299</v>
      </c>
      <c r="N24" s="11">
        <v>166.99658716368185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23"/>
      <c r="FR24" s="23"/>
      <c r="FS24" s="23"/>
    </row>
    <row r="25" spans="1:176" x14ac:dyDescent="0.2">
      <c r="A25" s="6">
        <v>7.5</v>
      </c>
      <c r="B25" s="33" t="s">
        <v>15</v>
      </c>
      <c r="C25" s="17">
        <v>0</v>
      </c>
      <c r="D25" s="17">
        <v>0</v>
      </c>
      <c r="E25" s="17">
        <v>0</v>
      </c>
      <c r="F25" s="12">
        <v>0</v>
      </c>
      <c r="G25" s="12">
        <v>0</v>
      </c>
      <c r="H25" s="12">
        <v>-94</v>
      </c>
      <c r="I25" s="11">
        <v>-102</v>
      </c>
      <c r="J25" s="11">
        <v>-158</v>
      </c>
      <c r="K25" s="11">
        <v>700</v>
      </c>
      <c r="L25" s="11">
        <v>204.3284598338505</v>
      </c>
      <c r="M25" s="11">
        <v>387.32262040914134</v>
      </c>
      <c r="N25" s="11">
        <v>556.2463085905033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23"/>
      <c r="FR25" s="23"/>
      <c r="FS25" s="23"/>
    </row>
    <row r="26" spans="1:176" x14ac:dyDescent="0.2">
      <c r="A26" s="6">
        <v>7.6</v>
      </c>
      <c r="B26" s="33" t="s">
        <v>16</v>
      </c>
      <c r="C26" s="17">
        <v>0</v>
      </c>
      <c r="D26" s="17">
        <v>0</v>
      </c>
      <c r="E26" s="17">
        <v>0</v>
      </c>
      <c r="F26" s="12">
        <v>0</v>
      </c>
      <c r="G26" s="12">
        <v>0</v>
      </c>
      <c r="H26" s="12">
        <v>0</v>
      </c>
      <c r="I26" s="11">
        <v>0</v>
      </c>
      <c r="J26" s="11">
        <v>0</v>
      </c>
      <c r="K26" s="11">
        <v>-4.0826324814240221E-2</v>
      </c>
      <c r="L26" s="11">
        <v>-0.15593548410599861</v>
      </c>
      <c r="M26" s="11">
        <v>-0.26315421833417763</v>
      </c>
      <c r="N26" s="11">
        <v>-0.26315421833417763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23"/>
      <c r="FR26" s="23"/>
      <c r="FS26" s="23"/>
    </row>
    <row r="27" spans="1:176" ht="30" x14ac:dyDescent="0.2">
      <c r="A27" s="6">
        <v>7.7</v>
      </c>
      <c r="B27" s="33" t="s">
        <v>17</v>
      </c>
      <c r="C27" s="17">
        <v>7988</v>
      </c>
      <c r="D27" s="17">
        <v>9154</v>
      </c>
      <c r="E27" s="17">
        <v>9603.0276395798792</v>
      </c>
      <c r="F27" s="11">
        <v>11853</v>
      </c>
      <c r="G27" s="11">
        <v>14085</v>
      </c>
      <c r="H27" s="11">
        <v>13280.630935703986</v>
      </c>
      <c r="I27" s="11">
        <v>12304.151166506901</v>
      </c>
      <c r="J27" s="11">
        <v>11072.584797526579</v>
      </c>
      <c r="K27" s="11">
        <v>12458</v>
      </c>
      <c r="L27" s="11">
        <v>11112.273241279663</v>
      </c>
      <c r="M27" s="11">
        <v>11674.34132250386</v>
      </c>
      <c r="N27" s="11">
        <v>13124.765679963244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23"/>
      <c r="FR27" s="23"/>
      <c r="FS27" s="23"/>
    </row>
    <row r="28" spans="1:176" x14ac:dyDescent="0.2">
      <c r="A28" s="7" t="s">
        <v>71</v>
      </c>
      <c r="B28" s="33" t="s">
        <v>18</v>
      </c>
      <c r="C28" s="12">
        <v>19736</v>
      </c>
      <c r="D28" s="12">
        <v>18870</v>
      </c>
      <c r="E28" s="12">
        <v>19341</v>
      </c>
      <c r="F28" s="11">
        <v>25215</v>
      </c>
      <c r="G28" s="11">
        <v>30849</v>
      </c>
      <c r="H28" s="11">
        <v>26156.099831315245</v>
      </c>
      <c r="I28" s="11">
        <v>25875</v>
      </c>
      <c r="J28" s="11">
        <v>30600</v>
      </c>
      <c r="K28" s="11">
        <v>32514</v>
      </c>
      <c r="L28" s="11">
        <v>34045.882158587308</v>
      </c>
      <c r="M28" s="11">
        <v>35320.703511903848</v>
      </c>
      <c r="N28" s="11">
        <v>36814.186579657202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23"/>
      <c r="FR28" s="23"/>
      <c r="FS28" s="23"/>
    </row>
    <row r="29" spans="1:176" ht="30" x14ac:dyDescent="0.2">
      <c r="A29" s="7" t="s">
        <v>72</v>
      </c>
      <c r="B29" s="33" t="s">
        <v>19</v>
      </c>
      <c r="C29" s="12">
        <v>33673</v>
      </c>
      <c r="D29" s="12">
        <v>34018</v>
      </c>
      <c r="E29" s="12">
        <v>34722.839506172837</v>
      </c>
      <c r="F29" s="11">
        <v>35227</v>
      </c>
      <c r="G29" s="11">
        <v>35923</v>
      </c>
      <c r="H29" s="11">
        <v>36962.31449706007</v>
      </c>
      <c r="I29" s="11">
        <v>37864.317810299282</v>
      </c>
      <c r="J29" s="11">
        <v>39238.243729626163</v>
      </c>
      <c r="K29" s="11">
        <v>40434</v>
      </c>
      <c r="L29" s="11">
        <v>41315.934957139965</v>
      </c>
      <c r="M29" s="11">
        <v>42892.214466161684</v>
      </c>
      <c r="N29" s="11">
        <v>45333.268290472355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23"/>
      <c r="FR29" s="23"/>
      <c r="FS29" s="23"/>
    </row>
    <row r="30" spans="1:176" x14ac:dyDescent="0.2">
      <c r="A30" s="7" t="s">
        <v>73</v>
      </c>
      <c r="B30" s="33" t="s">
        <v>44</v>
      </c>
      <c r="C30" s="12">
        <v>107886</v>
      </c>
      <c r="D30" s="12">
        <v>129109</v>
      </c>
      <c r="E30" s="12">
        <v>136710</v>
      </c>
      <c r="F30" s="11">
        <v>136649</v>
      </c>
      <c r="G30" s="11">
        <v>154352.98632634457</v>
      </c>
      <c r="H30" s="11">
        <v>164321.30107526883</v>
      </c>
      <c r="I30" s="11">
        <v>169827.17493472586</v>
      </c>
      <c r="J30" s="11">
        <v>179304.26377295493</v>
      </c>
      <c r="K30" s="11">
        <v>256905</v>
      </c>
      <c r="L30" s="11">
        <v>223767.72958277731</v>
      </c>
      <c r="M30" s="11">
        <v>223462.10192688159</v>
      </c>
      <c r="N30" s="11">
        <v>256314.61122423317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23"/>
      <c r="FR30" s="23"/>
      <c r="FS30" s="23"/>
    </row>
    <row r="31" spans="1:176" x14ac:dyDescent="0.2">
      <c r="A31" s="7" t="s">
        <v>74</v>
      </c>
      <c r="B31" s="33" t="s">
        <v>20</v>
      </c>
      <c r="C31" s="12">
        <v>123483</v>
      </c>
      <c r="D31" s="12">
        <v>134149</v>
      </c>
      <c r="E31" s="12">
        <v>139385.53897180763</v>
      </c>
      <c r="F31" s="11">
        <v>145645</v>
      </c>
      <c r="G31" s="11">
        <v>153015</v>
      </c>
      <c r="H31" s="11">
        <v>164863.72526109871</v>
      </c>
      <c r="I31" s="11">
        <v>178978.84087492549</v>
      </c>
      <c r="J31" s="11">
        <v>179327.7774480058</v>
      </c>
      <c r="K31" s="11">
        <v>215827</v>
      </c>
      <c r="L31" s="11">
        <v>197687.23183217683</v>
      </c>
      <c r="M31" s="11">
        <v>197187.56031017419</v>
      </c>
      <c r="N31" s="11">
        <v>219339.51350116887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23"/>
      <c r="FR31" s="23"/>
      <c r="FS31" s="23"/>
    </row>
    <row r="32" spans="1:176" s="37" customFormat="1" x14ac:dyDescent="0.2">
      <c r="A32" s="8"/>
      <c r="B32" s="35" t="s">
        <v>30</v>
      </c>
      <c r="C32" s="9">
        <f>+C17+C20+C28+C29+C30+C31</f>
        <v>385729</v>
      </c>
      <c r="D32" s="9">
        <f t="shared" ref="D32:L32" si="12">+D17+D20+D28+D29+D30+D31</f>
        <v>435825</v>
      </c>
      <c r="E32" s="9">
        <f t="shared" si="12"/>
        <v>455500.752717892</v>
      </c>
      <c r="F32" s="9">
        <f t="shared" si="12"/>
        <v>480512</v>
      </c>
      <c r="G32" s="9">
        <f t="shared" si="12"/>
        <v>538158.98632634454</v>
      </c>
      <c r="H32" s="9">
        <f t="shared" si="12"/>
        <v>587481.00016826089</v>
      </c>
      <c r="I32" s="9">
        <f t="shared" si="12"/>
        <v>634596.43499734136</v>
      </c>
      <c r="J32" s="9">
        <f t="shared" si="12"/>
        <v>677886.38014534744</v>
      </c>
      <c r="K32" s="9">
        <f t="shared" si="12"/>
        <v>825994.95917367516</v>
      </c>
      <c r="L32" s="9">
        <f t="shared" si="12"/>
        <v>736776.87591555505</v>
      </c>
      <c r="M32" s="9">
        <f t="shared" ref="M32" si="13">+M20+M17+M28+M29+M30+M31</f>
        <v>792851.22181003238</v>
      </c>
      <c r="N32" s="9">
        <f t="shared" ref="N32" si="14">+N20+N17+N28+N29+N30+N31</f>
        <v>935645.29349403153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0"/>
      <c r="FR32" s="30"/>
      <c r="FS32" s="30"/>
      <c r="FT32" s="31"/>
    </row>
    <row r="33" spans="1:176" s="32" customFormat="1" ht="15.75" x14ac:dyDescent="0.2">
      <c r="A33" s="4" t="s">
        <v>27</v>
      </c>
      <c r="B33" s="44" t="s">
        <v>41</v>
      </c>
      <c r="C33" s="5">
        <f>+C32+C16+C12</f>
        <v>657553</v>
      </c>
      <c r="D33" s="5">
        <f t="shared" ref="D33:L33" si="15">+D32+D16+D12</f>
        <v>697859</v>
      </c>
      <c r="E33" s="5">
        <f t="shared" si="15"/>
        <v>768469.57435046975</v>
      </c>
      <c r="F33" s="5">
        <f t="shared" si="15"/>
        <v>980096</v>
      </c>
      <c r="G33" s="5">
        <f t="shared" si="15"/>
        <v>1062326.3449647825</v>
      </c>
      <c r="H33" s="5">
        <f t="shared" si="15"/>
        <v>1152840.2815357316</v>
      </c>
      <c r="I33" s="5">
        <f t="shared" si="15"/>
        <v>1320210.302705809</v>
      </c>
      <c r="J33" s="5">
        <f t="shared" si="15"/>
        <v>1326363.4952450511</v>
      </c>
      <c r="K33" s="5">
        <f t="shared" si="15"/>
        <v>1480567.0027643593</v>
      </c>
      <c r="L33" s="5">
        <f t="shared" si="15"/>
        <v>1344242.7023224777</v>
      </c>
      <c r="M33" s="5">
        <f t="shared" ref="M33" si="16">+M32+M16+M12</f>
        <v>1431268.9295536987</v>
      </c>
      <c r="N33" s="5">
        <f t="shared" ref="N33" si="17">+N32+N16+N12</f>
        <v>1613912.9837458215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30"/>
      <c r="FR33" s="30"/>
      <c r="FS33" s="30"/>
      <c r="FT33" s="31"/>
    </row>
    <row r="34" spans="1:176" s="37" customFormat="1" x14ac:dyDescent="0.2">
      <c r="A34" s="14" t="s">
        <v>33</v>
      </c>
      <c r="B34" s="46" t="s">
        <v>25</v>
      </c>
      <c r="C34" s="9">
        <f>GSVA_const!C34</f>
        <v>23226</v>
      </c>
      <c r="D34" s="9">
        <f>GSVA_const!D34</f>
        <v>25262</v>
      </c>
      <c r="E34" s="9">
        <f>GSVA_const!E34</f>
        <v>32999.461386027346</v>
      </c>
      <c r="F34" s="9">
        <f>GSVA_const!F34</f>
        <v>35137</v>
      </c>
      <c r="G34" s="9">
        <f>GSVA_const!G34</f>
        <v>52268</v>
      </c>
      <c r="H34" s="9">
        <f>GSVA_const!H34</f>
        <v>63937</v>
      </c>
      <c r="I34" s="9">
        <f>GSVA_const!I34</f>
        <v>69298</v>
      </c>
      <c r="J34" s="9">
        <f>GSVA_const!J34</f>
        <v>98678</v>
      </c>
      <c r="K34" s="9">
        <f>GSVA_const!K34</f>
        <v>98911</v>
      </c>
      <c r="L34" s="9">
        <f>GSVA_const!L34</f>
        <v>100886.873347236</v>
      </c>
      <c r="M34" s="9">
        <f>GSVA_const!M34</f>
        <v>123912.09284999197</v>
      </c>
      <c r="N34" s="9">
        <f>GSVA_const!N34</f>
        <v>160461.03752145797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1"/>
      <c r="FQ34" s="31"/>
      <c r="FR34" s="31"/>
      <c r="FS34" s="31"/>
      <c r="FT34" s="31"/>
    </row>
    <row r="35" spans="1:176" s="37" customFormat="1" x14ac:dyDescent="0.2">
      <c r="A35" s="14" t="s">
        <v>34</v>
      </c>
      <c r="B35" s="46" t="s">
        <v>24</v>
      </c>
      <c r="C35" s="9">
        <f>GSVA_const!C35</f>
        <v>40365</v>
      </c>
      <c r="D35" s="9">
        <f>GSVA_const!D35</f>
        <v>39477</v>
      </c>
      <c r="E35" s="9">
        <f>GSVA_const!E35</f>
        <v>18323.411806770091</v>
      </c>
      <c r="F35" s="9">
        <f>GSVA_const!F35</f>
        <v>19231</v>
      </c>
      <c r="G35" s="9">
        <f>GSVA_const!G35</f>
        <v>19804</v>
      </c>
      <c r="H35" s="9">
        <f>GSVA_const!H35</f>
        <v>13840</v>
      </c>
      <c r="I35" s="9">
        <f>GSVA_const!I35</f>
        <v>11567</v>
      </c>
      <c r="J35" s="9">
        <f>GSVA_const!J35</f>
        <v>13443</v>
      </c>
      <c r="K35" s="9">
        <f>GSVA_const!K35</f>
        <v>13204</v>
      </c>
      <c r="L35" s="9">
        <f>GSVA_const!L35</f>
        <v>38763</v>
      </c>
      <c r="M35" s="9">
        <f>GSVA_const!M35</f>
        <v>42280</v>
      </c>
      <c r="N35" s="9">
        <f>GSVA_const!N35</f>
        <v>47974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1"/>
      <c r="FQ35" s="31"/>
      <c r="FR35" s="31"/>
      <c r="FS35" s="31"/>
      <c r="FT35" s="31"/>
    </row>
    <row r="36" spans="1:176" s="37" customFormat="1" x14ac:dyDescent="0.2">
      <c r="A36" s="14" t="s">
        <v>35</v>
      </c>
      <c r="B36" s="46" t="s">
        <v>53</v>
      </c>
      <c r="C36" s="9">
        <f>C33+C34-C35</f>
        <v>640414</v>
      </c>
      <c r="D36" s="9">
        <f t="shared" ref="D36:K36" si="18">D33+D34-D35</f>
        <v>683644</v>
      </c>
      <c r="E36" s="9">
        <f t="shared" si="18"/>
        <v>783145.62392972701</v>
      </c>
      <c r="F36" s="9">
        <f t="shared" si="18"/>
        <v>996002</v>
      </c>
      <c r="G36" s="9">
        <f t="shared" si="18"/>
        <v>1094790.3449647825</v>
      </c>
      <c r="H36" s="9">
        <f t="shared" si="18"/>
        <v>1202937.2815357316</v>
      </c>
      <c r="I36" s="9">
        <f t="shared" si="18"/>
        <v>1377941.302705809</v>
      </c>
      <c r="J36" s="9">
        <f t="shared" si="18"/>
        <v>1411598.4952450511</v>
      </c>
      <c r="K36" s="9">
        <f t="shared" si="18"/>
        <v>1566274.0027643593</v>
      </c>
      <c r="L36" s="9">
        <f t="shared" ref="L36:M36" si="19">L33+L34-L35</f>
        <v>1406366.5756697138</v>
      </c>
      <c r="M36" s="9">
        <f t="shared" si="19"/>
        <v>1512901.0224036907</v>
      </c>
      <c r="N36" s="9">
        <f t="shared" ref="N36" si="20">N33+N34-N35</f>
        <v>1726400.0212672795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1"/>
      <c r="FQ36" s="31"/>
      <c r="FR36" s="31"/>
      <c r="FS36" s="31"/>
      <c r="FT36" s="31"/>
    </row>
    <row r="37" spans="1:176" s="37" customFormat="1" x14ac:dyDescent="0.2">
      <c r="A37" s="14" t="s">
        <v>36</v>
      </c>
      <c r="B37" s="46" t="s">
        <v>32</v>
      </c>
      <c r="C37" s="9">
        <f>GSVA_cur!C37</f>
        <v>11107.88</v>
      </c>
      <c r="D37" s="9">
        <f>GSVA_cur!D37</f>
        <v>11344.64</v>
      </c>
      <c r="E37" s="9">
        <f>GSVA_cur!E37</f>
        <v>11586</v>
      </c>
      <c r="F37" s="9">
        <f>GSVA_cur!F37</f>
        <v>11710</v>
      </c>
      <c r="G37" s="9">
        <f>GSVA_cur!G37</f>
        <v>11920</v>
      </c>
      <c r="H37" s="9">
        <f>GSVA_cur!H37</f>
        <v>12140</v>
      </c>
      <c r="I37" s="9">
        <f>GSVA_cur!I37</f>
        <v>11750</v>
      </c>
      <c r="J37" s="9">
        <f>GSVA_cur!J37</f>
        <v>11860</v>
      </c>
      <c r="K37" s="9">
        <f>GSVA_cur!K37</f>
        <v>11980</v>
      </c>
      <c r="L37" s="9">
        <f>GSVA_cur!L37</f>
        <v>12100</v>
      </c>
      <c r="M37" s="9">
        <f>GSVA_cur!M37</f>
        <v>12210</v>
      </c>
      <c r="N37" s="9">
        <f>GSVA_cur!N37</f>
        <v>12330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</row>
    <row r="38" spans="1:176" s="37" customFormat="1" x14ac:dyDescent="0.2">
      <c r="A38" s="14" t="s">
        <v>37</v>
      </c>
      <c r="B38" s="46" t="s">
        <v>54</v>
      </c>
      <c r="C38" s="9">
        <f>C36/C37*1000</f>
        <v>57654.02579069994</v>
      </c>
      <c r="D38" s="9">
        <f t="shared" ref="D38:K38" si="21">D36/D37*1000</f>
        <v>60261.409793523642</v>
      </c>
      <c r="E38" s="9">
        <f t="shared" si="21"/>
        <v>67594.132912974892</v>
      </c>
      <c r="F38" s="9">
        <f t="shared" si="21"/>
        <v>85055.678906917165</v>
      </c>
      <c r="G38" s="9">
        <f t="shared" si="21"/>
        <v>91844.827597716649</v>
      </c>
      <c r="H38" s="9">
        <f t="shared" si="21"/>
        <v>99088.738182514964</v>
      </c>
      <c r="I38" s="9">
        <f t="shared" si="21"/>
        <v>117271.60023028162</v>
      </c>
      <c r="J38" s="9">
        <f t="shared" si="21"/>
        <v>119021.79555185928</v>
      </c>
      <c r="K38" s="9">
        <f t="shared" si="21"/>
        <v>130740.73478834385</v>
      </c>
      <c r="L38" s="9">
        <f t="shared" ref="L38:M38" si="22">L36/L37*1000</f>
        <v>116228.64261733172</v>
      </c>
      <c r="M38" s="9">
        <f t="shared" si="22"/>
        <v>123906.71764157992</v>
      </c>
      <c r="N38" s="9">
        <f t="shared" ref="N38" si="23">N36/N37*1000</f>
        <v>140016.2223250024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6"/>
      <c r="BM38" s="36"/>
      <c r="BN38" s="36"/>
      <c r="BO38" s="36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</row>
    <row r="39" spans="1:176" x14ac:dyDescent="0.2">
      <c r="A39" s="20" t="s">
        <v>64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2024-08-16T06:31:20Z</dcterms:modified>
</cp:coreProperties>
</file>