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F54B5057-4AE1-43CB-AD2D-4C3DB06EB378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6" i="1" l="1"/>
  <c r="N16" i="1"/>
  <c r="N17" i="1"/>
  <c r="N20" i="1"/>
  <c r="N37" i="1"/>
  <c r="N6" i="11"/>
  <c r="N16" i="11"/>
  <c r="N17" i="11"/>
  <c r="N20" i="11"/>
  <c r="N34" i="11"/>
  <c r="N35" i="11"/>
  <c r="N37" i="11"/>
  <c r="N6" i="12"/>
  <c r="N16" i="12"/>
  <c r="N17" i="12"/>
  <c r="N20" i="12"/>
  <c r="N34" i="12"/>
  <c r="N35" i="12"/>
  <c r="N37" i="12"/>
  <c r="N6" i="10"/>
  <c r="N16" i="10"/>
  <c r="N17" i="10"/>
  <c r="N20" i="10"/>
  <c r="N32" i="10" l="1"/>
  <c r="N12" i="11"/>
  <c r="N33" i="10"/>
  <c r="N36" i="10" s="1"/>
  <c r="N32" i="11"/>
  <c r="N12" i="12"/>
  <c r="N12" i="1"/>
  <c r="N32" i="12"/>
  <c r="N33" i="12"/>
  <c r="N33" i="1"/>
  <c r="N32" i="1"/>
  <c r="N12" i="10"/>
  <c r="N33" i="11"/>
  <c r="N38" i="10" l="1"/>
  <c r="N36" i="12"/>
  <c r="N36" i="1"/>
  <c r="N38" i="1" s="1"/>
  <c r="N36" i="11"/>
  <c r="I2" i="1"/>
  <c r="I2" i="11"/>
  <c r="I2" i="12"/>
  <c r="I2" i="10"/>
  <c r="N38" i="12" l="1"/>
  <c r="N38" i="11"/>
  <c r="M34" i="12" l="1"/>
  <c r="M35" i="12"/>
  <c r="M37" i="12"/>
  <c r="M34" i="11"/>
  <c r="M35" i="11"/>
  <c r="M37" i="11"/>
  <c r="D34" i="12" l="1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D37" i="1"/>
  <c r="E37" i="1"/>
  <c r="F37" i="1"/>
  <c r="G37" i="1"/>
  <c r="H37" i="1"/>
  <c r="I37" i="1"/>
  <c r="J37" i="1"/>
  <c r="K37" i="1"/>
  <c r="L37" i="1"/>
  <c r="M37" i="1"/>
  <c r="L20" i="1" l="1"/>
  <c r="M20" i="1"/>
  <c r="L20" i="11"/>
  <c r="M20" i="11"/>
  <c r="L20" i="12"/>
  <c r="M20" i="12"/>
  <c r="L20" i="10"/>
  <c r="M20" i="10"/>
  <c r="L16" i="1"/>
  <c r="M16" i="1"/>
  <c r="L17" i="1"/>
  <c r="M17" i="1"/>
  <c r="L16" i="11"/>
  <c r="M16" i="11"/>
  <c r="L17" i="11"/>
  <c r="M17" i="11"/>
  <c r="L16" i="12"/>
  <c r="M16" i="12"/>
  <c r="L17" i="12"/>
  <c r="M17" i="12"/>
  <c r="L16" i="10"/>
  <c r="M16" i="10"/>
  <c r="L17" i="10"/>
  <c r="M17" i="10"/>
  <c r="L6" i="1"/>
  <c r="M6" i="1"/>
  <c r="L6" i="11"/>
  <c r="M6" i="11"/>
  <c r="L6" i="12"/>
  <c r="M6" i="12"/>
  <c r="L6" i="10"/>
  <c r="M6" i="10"/>
  <c r="L12" i="10" l="1"/>
  <c r="M12" i="1"/>
  <c r="M12" i="12"/>
  <c r="M12" i="11"/>
  <c r="L12" i="1"/>
  <c r="M32" i="1"/>
  <c r="M32" i="12"/>
  <c r="M33" i="12"/>
  <c r="M32" i="11"/>
  <c r="M33" i="11"/>
  <c r="M33" i="1"/>
  <c r="M32" i="10"/>
  <c r="M12" i="10"/>
  <c r="M33" i="10"/>
  <c r="L32" i="12"/>
  <c r="L33" i="12"/>
  <c r="L12" i="12"/>
  <c r="L32" i="11"/>
  <c r="L12" i="11"/>
  <c r="L33" i="11"/>
  <c r="L32" i="1"/>
  <c r="L33" i="1"/>
  <c r="L32" i="10"/>
  <c r="L33" i="10"/>
  <c r="L36" i="11" l="1"/>
  <c r="M36" i="12"/>
  <c r="M36" i="11"/>
  <c r="L36" i="1"/>
  <c r="L38" i="1" s="1"/>
  <c r="M36" i="1"/>
  <c r="M36" i="10"/>
  <c r="M38" i="10" s="1"/>
  <c r="L36" i="12"/>
  <c r="L36" i="10"/>
  <c r="K16" i="1"/>
  <c r="K17" i="1"/>
  <c r="K16" i="11"/>
  <c r="K17" i="11"/>
  <c r="K16" i="12"/>
  <c r="K17" i="12"/>
  <c r="K16" i="10"/>
  <c r="K17" i="10"/>
  <c r="M38" i="11" l="1"/>
  <c r="L38" i="11"/>
  <c r="M38" i="12"/>
  <c r="M38" i="1"/>
  <c r="L38" i="12"/>
  <c r="L38" i="10"/>
  <c r="I20" i="1" l="1"/>
  <c r="J20" i="1"/>
  <c r="K20" i="1"/>
  <c r="I20" i="11"/>
  <c r="J20" i="11"/>
  <c r="K20" i="11"/>
  <c r="I20" i="12"/>
  <c r="J20" i="12"/>
  <c r="K20" i="12"/>
  <c r="I20" i="10"/>
  <c r="J20" i="10"/>
  <c r="K20" i="10"/>
  <c r="I17" i="1"/>
  <c r="J17" i="1"/>
  <c r="I17" i="11"/>
  <c r="J17" i="11"/>
  <c r="I17" i="12"/>
  <c r="J17" i="12"/>
  <c r="I17" i="10"/>
  <c r="J17" i="10"/>
  <c r="I16" i="1"/>
  <c r="J16" i="1"/>
  <c r="I16" i="11"/>
  <c r="J16" i="11"/>
  <c r="I16" i="12"/>
  <c r="J16" i="12"/>
  <c r="I16" i="10"/>
  <c r="J16" i="10"/>
  <c r="I6" i="1"/>
  <c r="J6" i="1"/>
  <c r="K6" i="1"/>
  <c r="I6" i="11"/>
  <c r="J6" i="11"/>
  <c r="K6" i="11"/>
  <c r="I6" i="12"/>
  <c r="J6" i="12"/>
  <c r="K6" i="12"/>
  <c r="I6" i="10"/>
  <c r="J6" i="10"/>
  <c r="K6" i="10"/>
  <c r="J12" i="11" l="1"/>
  <c r="I12" i="1"/>
  <c r="K12" i="1"/>
  <c r="J12" i="1"/>
  <c r="J33" i="10"/>
  <c r="J12" i="12"/>
  <c r="K32" i="10"/>
  <c r="K33" i="11"/>
  <c r="K12" i="11"/>
  <c r="K32" i="1"/>
  <c r="K33" i="10"/>
  <c r="K12" i="10"/>
  <c r="I12" i="11"/>
  <c r="K32" i="12"/>
  <c r="K33" i="1"/>
  <c r="K12" i="12"/>
  <c r="K33" i="12"/>
  <c r="K32" i="11"/>
  <c r="J32" i="12"/>
  <c r="J33" i="12"/>
  <c r="J32" i="11"/>
  <c r="J33" i="11"/>
  <c r="J32" i="1"/>
  <c r="I32" i="1"/>
  <c r="J33" i="1"/>
  <c r="J32" i="10"/>
  <c r="J12" i="10"/>
  <c r="I32" i="12"/>
  <c r="I12" i="12"/>
  <c r="I33" i="12"/>
  <c r="I32" i="11"/>
  <c r="I33" i="11"/>
  <c r="I33" i="1"/>
  <c r="I32" i="10"/>
  <c r="I33" i="10"/>
  <c r="I12" i="10"/>
  <c r="K36" i="12" l="1"/>
  <c r="J36" i="11"/>
  <c r="I36" i="11"/>
  <c r="K36" i="11"/>
  <c r="I36" i="12"/>
  <c r="J36" i="12"/>
  <c r="J36" i="10"/>
  <c r="K36" i="1"/>
  <c r="K36" i="10"/>
  <c r="I36" i="1"/>
  <c r="J36" i="1"/>
  <c r="I36" i="10"/>
  <c r="K38" i="12" l="1"/>
  <c r="J38" i="11"/>
  <c r="I38" i="12"/>
  <c r="I38" i="11"/>
  <c r="J38" i="12"/>
  <c r="K38" i="11"/>
  <c r="K38" i="1"/>
  <c r="J38" i="1"/>
  <c r="I38" i="1"/>
  <c r="J38" i="10"/>
  <c r="K38" i="10"/>
  <c r="I38" i="10"/>
  <c r="H17" i="12"/>
  <c r="H17" i="11"/>
  <c r="H17" i="1"/>
  <c r="H17" i="10"/>
  <c r="G17" i="12" l="1"/>
  <c r="G17" i="11"/>
  <c r="C37" i="1"/>
  <c r="G17" i="1"/>
  <c r="D17" i="10"/>
  <c r="E17" i="10"/>
  <c r="F17" i="10"/>
  <c r="G17" i="10"/>
  <c r="G20" i="1" l="1"/>
  <c r="H20" i="1"/>
  <c r="G20" i="11"/>
  <c r="H20" i="11"/>
  <c r="G20" i="12"/>
  <c r="H20" i="12"/>
  <c r="G20" i="10"/>
  <c r="H20" i="10"/>
  <c r="G16" i="1"/>
  <c r="H16" i="1"/>
  <c r="G16" i="11"/>
  <c r="H16" i="11"/>
  <c r="G16" i="12"/>
  <c r="H16" i="12"/>
  <c r="G16" i="10"/>
  <c r="H16" i="10"/>
  <c r="G6" i="1"/>
  <c r="H6" i="1"/>
  <c r="G6" i="11"/>
  <c r="H6" i="11"/>
  <c r="G6" i="12"/>
  <c r="H6" i="12"/>
  <c r="G6" i="10"/>
  <c r="H6" i="10"/>
  <c r="G12" i="1" l="1"/>
  <c r="H12" i="1"/>
  <c r="H32" i="1"/>
  <c r="G32" i="1"/>
  <c r="G32" i="12"/>
  <c r="H32" i="12"/>
  <c r="H32" i="11"/>
  <c r="G32" i="11"/>
  <c r="H12" i="11"/>
  <c r="G12" i="11"/>
  <c r="H32" i="10"/>
  <c r="G32" i="10"/>
  <c r="H12" i="10"/>
  <c r="H33" i="10"/>
  <c r="H33" i="11"/>
  <c r="G12" i="10"/>
  <c r="G33" i="10"/>
  <c r="G33" i="11"/>
  <c r="G12" i="12"/>
  <c r="H33" i="12"/>
  <c r="H33" i="1"/>
  <c r="H12" i="12"/>
  <c r="G33" i="12"/>
  <c r="G33" i="1"/>
  <c r="C37" i="11"/>
  <c r="H36" i="11" l="1"/>
  <c r="G36" i="11"/>
  <c r="G36" i="12"/>
  <c r="H36" i="12"/>
  <c r="G36" i="1"/>
  <c r="H36" i="1"/>
  <c r="H36" i="10"/>
  <c r="G36" i="10"/>
  <c r="C35" i="11"/>
  <c r="C34" i="11"/>
  <c r="G38" i="12" l="1"/>
  <c r="G38" i="11"/>
  <c r="H38" i="12"/>
  <c r="H38" i="11"/>
  <c r="H38" i="1"/>
  <c r="G38" i="1"/>
  <c r="G38" i="10"/>
  <c r="H38" i="10"/>
  <c r="C35" i="12" l="1"/>
  <c r="C34" i="12"/>
  <c r="C37" i="12"/>
  <c r="F20" i="12" l="1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20" i="10"/>
  <c r="F16" i="10"/>
  <c r="F6" i="10"/>
  <c r="E20" i="10"/>
  <c r="D20" i="10"/>
  <c r="C20" i="10"/>
  <c r="C17" i="10"/>
  <c r="E16" i="10"/>
  <c r="D16" i="10"/>
  <c r="C16" i="10"/>
  <c r="E6" i="10"/>
  <c r="D6" i="10"/>
  <c r="C6" i="10"/>
  <c r="E12" i="1" l="1"/>
  <c r="F12" i="1"/>
  <c r="C12" i="1"/>
  <c r="D12" i="1"/>
  <c r="D32" i="1"/>
  <c r="F32" i="1"/>
  <c r="C32" i="1"/>
  <c r="E32" i="1"/>
  <c r="F32" i="10"/>
  <c r="D32" i="10"/>
  <c r="E32" i="10"/>
  <c r="C32" i="10"/>
  <c r="E32" i="12"/>
  <c r="F32" i="12"/>
  <c r="E12" i="12"/>
  <c r="C32" i="11"/>
  <c r="E32" i="11"/>
  <c r="D32" i="11"/>
  <c r="E12" i="11"/>
  <c r="D33" i="11"/>
  <c r="E33" i="1"/>
  <c r="F33" i="1"/>
  <c r="C12" i="10"/>
  <c r="D33" i="10"/>
  <c r="F33" i="10"/>
  <c r="F32" i="11"/>
  <c r="F33" i="11"/>
  <c r="C33" i="12"/>
  <c r="C32" i="12"/>
  <c r="D33" i="12"/>
  <c r="D32" i="12"/>
  <c r="F33" i="12"/>
  <c r="C33" i="11"/>
  <c r="C33" i="1"/>
  <c r="D33" i="1"/>
  <c r="F12" i="10"/>
  <c r="C12" i="12"/>
  <c r="D12" i="12"/>
  <c r="E33" i="12"/>
  <c r="F12" i="12"/>
  <c r="C12" i="11"/>
  <c r="D12" i="11"/>
  <c r="E33" i="11"/>
  <c r="F12" i="11"/>
  <c r="D12" i="10"/>
  <c r="C33" i="10"/>
  <c r="E33" i="10"/>
  <c r="E12" i="10"/>
  <c r="F36" i="11" l="1"/>
  <c r="D36" i="11"/>
  <c r="E36" i="12"/>
  <c r="F36" i="12"/>
  <c r="E36" i="11"/>
  <c r="D36" i="12"/>
  <c r="C36" i="12"/>
  <c r="C36" i="1"/>
  <c r="C38" i="1" s="1"/>
  <c r="C36" i="11"/>
  <c r="C36" i="10"/>
  <c r="F36" i="1"/>
  <c r="E36" i="1"/>
  <c r="D36" i="1"/>
  <c r="F36" i="10"/>
  <c r="D36" i="10"/>
  <c r="E36" i="10"/>
  <c r="E38" i="11" l="1"/>
  <c r="D38" i="12"/>
  <c r="F38" i="12"/>
  <c r="E38" i="12"/>
  <c r="D38" i="11"/>
  <c r="F38" i="11"/>
  <c r="D38" i="1"/>
  <c r="F38" i="1"/>
  <c r="E38" i="1"/>
  <c r="C38" i="12"/>
  <c r="C38" i="10"/>
  <c r="C38" i="11"/>
  <c r="E38" i="10"/>
  <c r="D38" i="10"/>
  <c r="F38" i="10"/>
</calcChain>
</file>

<file path=xl/sharedStrings.xml><?xml version="1.0" encoding="utf-8"?>
<sst xmlns="http://schemas.openxmlformats.org/spreadsheetml/2006/main" count="276" uniqueCount="75">
  <si>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</si>
  <si>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</si>
  <si>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</si>
  <si>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</si>
  <si>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</si>
  <si>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</si>
  <si>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</si>
  <si>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</si>
  <si>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</si>
  <si>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</si>
  <si>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</si>
  <si>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</si>
  <si>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</si>
  <si>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</si>
  <si>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</si>
  <si>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</si>
  <si>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</si>
  <si>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</si>
  <si>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</si>
  <si>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</si>
  <si>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</si>
  <si>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</si>
  <si>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</si>
  <si>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</si>
  <si>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</si>
  <si>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</si>
  <si>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</si>
  <si>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</si>
  <si>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</si>
  <si>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</si>
  <si>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</si>
  <si>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</si>
  <si>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</si>
  <si>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</si>
  <si>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</si>
  <si>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</si>
  <si>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</si>
  <si>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</si>
  <si>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</si>
  <si>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</si>
  <si>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</si>
  <si>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</si>
  <si>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</si>
  <si>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</si>
  <si>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</si>
  <si>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</si>
  <si>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</si>
  <si>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</si>
  <si>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</si>
  <si>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</si>
  <si>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</si>
  <si>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</si>
  <si>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</si>
  <si>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</si>
  <si>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</si>
  <si>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</si>
  <si>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</si>
  <si>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</si>
  <si>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</si>
  <si>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</si>
  <si>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</si>
  <si>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</si>
  <si>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</si>
  <si>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</si>
  <si>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</si>
  <si>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</si>
  <si>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Nagaland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</si>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</sst>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" fontId="14" fillId="0" borderId="0" xfId="0" applyNumberFormat="1" applyFont="1" applyFill="1" applyBorder="1" applyProtection="1">
      <protection locked="0"/>
    </xf>
    <xf numFmtId="1" fontId="14" fillId="0" borderId="0" xfId="0" applyNumberFormat="1" applyFont="1" applyFill="1" applyBorder="1" applyProtection="1"/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1" fontId="7" fillId="3" borderId="0" xfId="0" applyNumberFormat="1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49" fontId="14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A39"/>
  <sheetViews>
    <sheetView tabSelected="1" zoomScale="80" zoomScaleNormal="80" zoomScaleSheetLayoutView="100" workbookViewId="0">
      <pane xSplit="2" ySplit="5" topLeftCell="C6" activePane="bottomRight" state="frozen"/>
      <selection activeCell="A40" sqref="A40"/>
      <selection pane="topRight" activeCell="A40" sqref="A40"/>
      <selection pane="bottomLeft" activeCell="A40" sqref="A40"/>
      <selection pane="bottomRight" activeCell="D17" sqref="D17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5" width="10.7109375" style="2" customWidth="1"/>
    <col min="6" max="6" width="8" style="2" customWidth="1"/>
    <col min="7" max="14" width="11.85546875" style="1" customWidth="1"/>
    <col min="15" max="15" width="11" style="2" customWidth="1"/>
    <col min="16" max="18" width="11.42578125" style="2" customWidth="1"/>
    <col min="19" max="46" width="9.140625" style="2" customWidth="1"/>
    <col min="47" max="47" width="12.42578125" style="2" customWidth="1"/>
    <col min="48" max="69" width="9.140625" style="2" customWidth="1"/>
    <col min="70" max="70" width="12.140625" style="2" customWidth="1"/>
    <col min="71" max="74" width="9.140625" style="2" customWidth="1"/>
    <col min="75" max="79" width="9.140625" style="2" hidden="1" customWidth="1"/>
    <col min="80" max="80" width="9.140625" style="2" customWidth="1"/>
    <col min="81" max="85" width="9.140625" style="2" hidden="1" customWidth="1"/>
    <col min="86" max="86" width="9.140625" style="2" customWidth="1"/>
    <col min="87" max="91" width="9.140625" style="2" hidden="1" customWidth="1"/>
    <col min="92" max="92" width="9.140625" style="2" customWidth="1"/>
    <col min="93" max="97" width="9.140625" style="2" hidden="1" customWidth="1"/>
    <col min="98" max="98" width="9.140625" style="2" customWidth="1"/>
    <col min="99" max="103" width="9.140625" style="2" hidden="1" customWidth="1"/>
    <col min="104" max="104" width="9.140625" style="1" customWidth="1"/>
    <col min="105" max="109" width="9.140625" style="1" hidden="1" customWidth="1"/>
    <col min="110" max="110" width="9.140625" style="1" customWidth="1"/>
    <col min="111" max="115" width="9.140625" style="1" hidden="1" customWidth="1"/>
    <col min="116" max="116" width="9.140625" style="1" customWidth="1"/>
    <col min="117" max="121" width="9.140625" style="1" hidden="1" customWidth="1"/>
    <col min="122" max="122" width="9.140625" style="1" customWidth="1"/>
    <col min="123" max="152" width="9.140625" style="2" customWidth="1"/>
    <col min="153" max="153" width="9.140625" style="2" hidden="1" customWidth="1"/>
    <col min="154" max="161" width="9.140625" style="2" customWidth="1"/>
    <col min="162" max="162" width="9.140625" style="2" hidden="1" customWidth="1"/>
    <col min="163" max="167" width="9.140625" style="2" customWidth="1"/>
    <col min="168" max="168" width="9.140625" style="2" hidden="1" customWidth="1"/>
    <col min="169" max="178" width="9.140625" style="2" customWidth="1"/>
    <col min="179" max="182" width="8.85546875" style="2"/>
    <col min="183" max="183" width="12.7109375" style="2" bestFit="1" customWidth="1"/>
    <col min="184" max="16384" width="8.85546875" style="2"/>
  </cols>
  <sheetData>
    <row r="1" spans="1:183" ht="21" x14ac:dyDescent="0.35">
      <c r="A1" s="2" t="s">
        <v>53</v>
      </c>
      <c r="B1" s="6" t="s">
        <v>66</v>
      </c>
    </row>
    <row r="2" spans="1:183" ht="15.75" x14ac:dyDescent="0.25">
      <c r="A2" s="7" t="s">
        <v>48</v>
      </c>
      <c r="I2" s="1" t="str">
        <f>[1]GSVA_cur!$I$3</f>
        <v>As on 01.08.2024</v>
      </c>
    </row>
    <row r="3" spans="1:183" ht="15.75" x14ac:dyDescent="0.25">
      <c r="A3" s="7"/>
    </row>
    <row r="4" spans="1:183" ht="15.75" x14ac:dyDescent="0.25">
      <c r="A4" s="7"/>
      <c r="E4" s="8"/>
      <c r="F4" s="8" t="s">
        <v>57</v>
      </c>
    </row>
    <row r="5" spans="1:183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</row>
    <row r="6" spans="1:183" s="24" customFormat="1" ht="15.75" x14ac:dyDescent="0.25">
      <c r="A6" s="21" t="s">
        <v>26</v>
      </c>
      <c r="B6" s="22" t="s">
        <v>2</v>
      </c>
      <c r="C6" s="23">
        <f>SUM(C7:C10)</f>
        <v>373362.66954238748</v>
      </c>
      <c r="D6" s="23">
        <f t="shared" ref="D6:E6" si="0">SUM(D7:D10)</f>
        <v>455319.58321822662</v>
      </c>
      <c r="E6" s="23">
        <f t="shared" si="0"/>
        <v>556608.74329999997</v>
      </c>
      <c r="F6" s="23">
        <f t="shared" ref="F6:M6" si="1">SUM(F7:F10)</f>
        <v>618524.59570000006</v>
      </c>
      <c r="G6" s="23">
        <f t="shared" si="1"/>
        <v>596987.46350000007</v>
      </c>
      <c r="H6" s="23">
        <f t="shared" si="1"/>
        <v>694282.46150000009</v>
      </c>
      <c r="I6" s="23">
        <f t="shared" si="1"/>
        <v>764499.04789999989</v>
      </c>
      <c r="J6" s="23">
        <f t="shared" si="1"/>
        <v>773927.18450000009</v>
      </c>
      <c r="K6" s="23">
        <f t="shared" si="1"/>
        <v>877544.9519499999</v>
      </c>
      <c r="L6" s="23">
        <f t="shared" si="1"/>
        <v>890635.22144999995</v>
      </c>
      <c r="M6" s="23">
        <f t="shared" si="1"/>
        <v>786523.44880000001</v>
      </c>
      <c r="N6" s="23">
        <f t="shared" ref="N6" si="2">SUM(N7:N10)</f>
        <v>946690.19910000009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GA6" s="25"/>
    </row>
    <row r="7" spans="1:183" ht="15.75" x14ac:dyDescent="0.25">
      <c r="A7" s="13">
        <v>1.1000000000000001</v>
      </c>
      <c r="B7" s="14" t="s">
        <v>59</v>
      </c>
      <c r="C7" s="15">
        <v>204303.98912990978</v>
      </c>
      <c r="D7" s="15">
        <v>262477.875</v>
      </c>
      <c r="E7" s="15">
        <v>340577.36320000002</v>
      </c>
      <c r="F7" s="16">
        <v>380195.06680000003</v>
      </c>
      <c r="G7" s="15">
        <v>405509.5122</v>
      </c>
      <c r="H7" s="15">
        <v>439813.52789999999</v>
      </c>
      <c r="I7" s="15">
        <v>485885.58199999999</v>
      </c>
      <c r="J7" s="15">
        <v>473062.842</v>
      </c>
      <c r="K7" s="15">
        <v>477618.25540000002</v>
      </c>
      <c r="L7" s="15">
        <v>497213.92369999998</v>
      </c>
      <c r="M7" s="15">
        <v>347051.40749999997</v>
      </c>
      <c r="N7" s="15">
        <v>480889.69500000001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1"/>
      <c r="FY7" s="1"/>
      <c r="FZ7" s="1"/>
    </row>
    <row r="8" spans="1:183" ht="15.75" x14ac:dyDescent="0.25">
      <c r="A8" s="13">
        <v>1.2</v>
      </c>
      <c r="B8" s="14" t="s">
        <v>60</v>
      </c>
      <c r="C8" s="15">
        <v>83146.601993815217</v>
      </c>
      <c r="D8" s="15">
        <v>102361.30039822657</v>
      </c>
      <c r="E8" s="15">
        <v>115312.315</v>
      </c>
      <c r="F8" s="16">
        <v>123895.56479999999</v>
      </c>
      <c r="G8" s="15">
        <v>71416.355500000005</v>
      </c>
      <c r="H8" s="15">
        <v>71576.194000000003</v>
      </c>
      <c r="I8" s="15">
        <v>94483.815000000002</v>
      </c>
      <c r="J8" s="15">
        <v>86062.474000000002</v>
      </c>
      <c r="K8" s="15">
        <v>90363.749200000006</v>
      </c>
      <c r="L8" s="15">
        <v>75003.479500000001</v>
      </c>
      <c r="M8" s="15">
        <v>73839.484599999996</v>
      </c>
      <c r="N8" s="15">
        <v>66401.486399999994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1"/>
      <c r="FY8" s="1"/>
      <c r="FZ8" s="1"/>
    </row>
    <row r="9" spans="1:183" ht="15.75" x14ac:dyDescent="0.25">
      <c r="A9" s="13">
        <v>1.3</v>
      </c>
      <c r="B9" s="14" t="s">
        <v>61</v>
      </c>
      <c r="C9" s="15">
        <v>79568.503200000006</v>
      </c>
      <c r="D9" s="15">
        <v>83502.305699999997</v>
      </c>
      <c r="E9" s="15">
        <v>93028.834199999998</v>
      </c>
      <c r="F9" s="16">
        <v>105963.8112</v>
      </c>
      <c r="G9" s="15">
        <v>110813.2966</v>
      </c>
      <c r="H9" s="15">
        <v>172532.81200000001</v>
      </c>
      <c r="I9" s="15">
        <v>173027.76120000001</v>
      </c>
      <c r="J9" s="15">
        <v>203156.03320000001</v>
      </c>
      <c r="K9" s="15">
        <v>298190.516</v>
      </c>
      <c r="L9" s="15">
        <v>306319.42320000002</v>
      </c>
      <c r="M9" s="15">
        <v>353453.4093</v>
      </c>
      <c r="N9" s="15">
        <v>387041.63559999998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1"/>
      <c r="FY9" s="1"/>
      <c r="FZ9" s="1"/>
    </row>
    <row r="10" spans="1:183" ht="15.75" x14ac:dyDescent="0.25">
      <c r="A10" s="13">
        <v>1.4</v>
      </c>
      <c r="B10" s="14" t="s">
        <v>62</v>
      </c>
      <c r="C10" s="15">
        <v>6343.5752186624995</v>
      </c>
      <c r="D10" s="15">
        <v>6978.1021200000005</v>
      </c>
      <c r="E10" s="15">
        <v>7690.2308999999996</v>
      </c>
      <c r="F10" s="16">
        <v>8470.1528999999991</v>
      </c>
      <c r="G10" s="15">
        <v>9248.2991999999995</v>
      </c>
      <c r="H10" s="15">
        <v>10359.927600000001</v>
      </c>
      <c r="I10" s="15">
        <v>11101.8897</v>
      </c>
      <c r="J10" s="15">
        <v>11645.835300000001</v>
      </c>
      <c r="K10" s="15">
        <v>11372.431350000001</v>
      </c>
      <c r="L10" s="15">
        <v>12098.395049999999</v>
      </c>
      <c r="M10" s="15">
        <v>12179.1474</v>
      </c>
      <c r="N10" s="15">
        <v>12357.382100000001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1"/>
      <c r="FY10" s="1"/>
      <c r="FZ10" s="1"/>
    </row>
    <row r="11" spans="1:183" ht="15.75" x14ac:dyDescent="0.25">
      <c r="A11" s="17" t="s">
        <v>31</v>
      </c>
      <c r="B11" s="14" t="s">
        <v>3</v>
      </c>
      <c r="C11" s="15">
        <v>5659.6909999999998</v>
      </c>
      <c r="D11" s="15">
        <v>6621.0110000000004</v>
      </c>
      <c r="E11" s="15">
        <v>8005.4351999999999</v>
      </c>
      <c r="F11" s="16">
        <v>8398.2460080000001</v>
      </c>
      <c r="G11" s="15">
        <v>15900.3604</v>
      </c>
      <c r="H11" s="15">
        <v>4692.2511999999997</v>
      </c>
      <c r="I11" s="15">
        <v>6007.2780000000002</v>
      </c>
      <c r="J11" s="15">
        <v>10279.8266</v>
      </c>
      <c r="K11" s="15">
        <v>28509.473999999998</v>
      </c>
      <c r="L11" s="15">
        <v>22999.862499999999</v>
      </c>
      <c r="M11" s="15">
        <v>29924.328000000001</v>
      </c>
      <c r="N11" s="15">
        <v>44341.198400000001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1"/>
      <c r="FY11" s="1"/>
      <c r="FZ11" s="1"/>
    </row>
    <row r="12" spans="1:183" s="25" customFormat="1" ht="15.75" x14ac:dyDescent="0.25">
      <c r="A12" s="26"/>
      <c r="B12" s="27" t="s">
        <v>28</v>
      </c>
      <c r="C12" s="20">
        <f>C6+C11</f>
        <v>379022.36054238747</v>
      </c>
      <c r="D12" s="20">
        <f t="shared" ref="D12:E12" si="3">D6+D11</f>
        <v>461940.59421822662</v>
      </c>
      <c r="E12" s="20">
        <f t="shared" si="3"/>
        <v>564614.17849999992</v>
      </c>
      <c r="F12" s="20">
        <f t="shared" ref="F12:M12" si="4">F6+F11</f>
        <v>626922.84170800005</v>
      </c>
      <c r="G12" s="20">
        <f t="shared" si="4"/>
        <v>612887.82390000008</v>
      </c>
      <c r="H12" s="20">
        <f t="shared" si="4"/>
        <v>698974.71270000015</v>
      </c>
      <c r="I12" s="20">
        <f t="shared" si="4"/>
        <v>770506.32589999994</v>
      </c>
      <c r="J12" s="20">
        <f t="shared" si="4"/>
        <v>784207.01110000012</v>
      </c>
      <c r="K12" s="20">
        <f t="shared" si="4"/>
        <v>906054.42594999995</v>
      </c>
      <c r="L12" s="20">
        <f t="shared" si="4"/>
        <v>913635.08395</v>
      </c>
      <c r="M12" s="20">
        <f t="shared" si="4"/>
        <v>816447.77679999999</v>
      </c>
      <c r="N12" s="20">
        <f t="shared" ref="N12" si="5">N6+N11</f>
        <v>991031.39750000008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4"/>
      <c r="FY12" s="24"/>
      <c r="FZ12" s="24"/>
    </row>
    <row r="13" spans="1:183" s="1" customFormat="1" ht="15.75" x14ac:dyDescent="0.25">
      <c r="A13" s="11" t="s">
        <v>32</v>
      </c>
      <c r="B13" s="12" t="s">
        <v>4</v>
      </c>
      <c r="C13" s="3">
        <v>15122.336534966214</v>
      </c>
      <c r="D13" s="3">
        <v>19399.906467485216</v>
      </c>
      <c r="E13" s="3">
        <v>16831.072700000001</v>
      </c>
      <c r="F13" s="3">
        <v>24062.168700000002</v>
      </c>
      <c r="G13" s="3">
        <v>26432.182000000001</v>
      </c>
      <c r="H13" s="3">
        <v>30403.088800000001</v>
      </c>
      <c r="I13" s="3">
        <v>31859.096399999999</v>
      </c>
      <c r="J13" s="3">
        <v>34357.234900000003</v>
      </c>
      <c r="K13" s="3">
        <v>32504.234400000001</v>
      </c>
      <c r="L13" s="3">
        <v>26177.378400000001</v>
      </c>
      <c r="M13" s="3">
        <v>27524.338</v>
      </c>
      <c r="N13" s="3">
        <v>28517.643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GA13" s="2"/>
    </row>
    <row r="14" spans="1:183" ht="30" x14ac:dyDescent="0.25">
      <c r="A14" s="17" t="s">
        <v>33</v>
      </c>
      <c r="B14" s="14" t="s">
        <v>5</v>
      </c>
      <c r="C14" s="4">
        <v>29545.325000000001</v>
      </c>
      <c r="D14" s="4">
        <v>33795.038</v>
      </c>
      <c r="E14" s="4">
        <v>34633.352400000003</v>
      </c>
      <c r="F14" s="4">
        <v>38362.948000000004</v>
      </c>
      <c r="G14" s="3">
        <v>36164.741600000001</v>
      </c>
      <c r="H14" s="3">
        <v>39505.478000000003</v>
      </c>
      <c r="I14" s="3">
        <v>51648.801599999999</v>
      </c>
      <c r="J14" s="3">
        <v>53692.07</v>
      </c>
      <c r="K14" s="3">
        <v>57393.872000000003</v>
      </c>
      <c r="L14" s="3">
        <v>59127.388200000001</v>
      </c>
      <c r="M14" s="3">
        <v>65240.121500000001</v>
      </c>
      <c r="N14" s="3">
        <v>73312.059399999998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3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3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3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1"/>
      <c r="FY14" s="1"/>
      <c r="FZ14" s="1"/>
    </row>
    <row r="15" spans="1:183" ht="15.75" x14ac:dyDescent="0.25">
      <c r="A15" s="17" t="s">
        <v>34</v>
      </c>
      <c r="B15" s="14" t="s">
        <v>6</v>
      </c>
      <c r="C15" s="4">
        <v>105135.141</v>
      </c>
      <c r="D15" s="4">
        <v>113744.47165224994</v>
      </c>
      <c r="E15" s="4">
        <v>117861.5675</v>
      </c>
      <c r="F15" s="4">
        <v>135297.0675</v>
      </c>
      <c r="G15" s="3">
        <v>157865.2942</v>
      </c>
      <c r="H15" s="3">
        <v>181175.67050000001</v>
      </c>
      <c r="I15" s="3">
        <v>216322.79939999999</v>
      </c>
      <c r="J15" s="3">
        <v>216496.37100000001</v>
      </c>
      <c r="K15" s="3">
        <v>216429.9816</v>
      </c>
      <c r="L15" s="3">
        <v>201688.52849999999</v>
      </c>
      <c r="M15" s="3">
        <v>262498.01880000002</v>
      </c>
      <c r="N15" s="3">
        <v>312312.61599999998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3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3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1"/>
      <c r="FY15" s="1"/>
      <c r="FZ15" s="1"/>
    </row>
    <row r="16" spans="1:183" s="25" customFormat="1" ht="15.75" x14ac:dyDescent="0.25">
      <c r="A16" s="26"/>
      <c r="B16" s="27" t="s">
        <v>29</v>
      </c>
      <c r="C16" s="20">
        <f>+C13+C14+C15</f>
        <v>149802.80253496621</v>
      </c>
      <c r="D16" s="20">
        <f t="shared" ref="D16:E16" si="6">+D13+D14+D15</f>
        <v>166939.41611973516</v>
      </c>
      <c r="E16" s="20">
        <f t="shared" si="6"/>
        <v>169325.9926</v>
      </c>
      <c r="F16" s="20">
        <f t="shared" ref="F16:J16" si="7">+F13+F14+F15</f>
        <v>197722.18420000002</v>
      </c>
      <c r="G16" s="20">
        <f t="shared" si="7"/>
        <v>220462.21780000001</v>
      </c>
      <c r="H16" s="20">
        <f t="shared" si="7"/>
        <v>251084.23730000001</v>
      </c>
      <c r="I16" s="20">
        <f t="shared" si="7"/>
        <v>299830.6974</v>
      </c>
      <c r="J16" s="20">
        <f t="shared" si="7"/>
        <v>304545.67590000003</v>
      </c>
      <c r="K16" s="20">
        <f t="shared" ref="K16" si="8">+K13+K14+K15</f>
        <v>306328.08799999999</v>
      </c>
      <c r="L16" s="20">
        <f t="shared" ref="L16:M16" si="9">+L13+L14+L15</f>
        <v>286993.29509999999</v>
      </c>
      <c r="M16" s="20">
        <f t="shared" si="9"/>
        <v>355262.47830000002</v>
      </c>
      <c r="N16" s="20">
        <f t="shared" ref="N16" si="10">+N13+N14+N15</f>
        <v>414142.31839999999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3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3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3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4"/>
      <c r="FY16" s="24"/>
      <c r="FZ16" s="24"/>
    </row>
    <row r="17" spans="1:183" s="24" customFormat="1" ht="15.75" x14ac:dyDescent="0.25">
      <c r="A17" s="21" t="s">
        <v>35</v>
      </c>
      <c r="B17" s="22" t="s">
        <v>7</v>
      </c>
      <c r="C17" s="23">
        <f>C18+C19</f>
        <v>105152.389</v>
      </c>
      <c r="D17" s="23">
        <f t="shared" ref="D17:J17" si="11">D18+D19</f>
        <v>124506.19600000001</v>
      </c>
      <c r="E17" s="23">
        <f t="shared" si="11"/>
        <v>129374.1731</v>
      </c>
      <c r="F17" s="23">
        <f t="shared" si="11"/>
        <v>148614.95689999999</v>
      </c>
      <c r="G17" s="23">
        <f t="shared" si="11"/>
        <v>176008.34520000001</v>
      </c>
      <c r="H17" s="23">
        <f t="shared" si="11"/>
        <v>199430.856</v>
      </c>
      <c r="I17" s="23">
        <f t="shared" si="11"/>
        <v>240986.70899999997</v>
      </c>
      <c r="J17" s="23">
        <f t="shared" si="11"/>
        <v>289172.51370000001</v>
      </c>
      <c r="K17" s="23">
        <f t="shared" ref="K17" si="12">K18+K19</f>
        <v>330315.81509999995</v>
      </c>
      <c r="L17" s="23">
        <f t="shared" ref="L17:M17" si="13">L18+L19</f>
        <v>319563.761</v>
      </c>
      <c r="M17" s="23">
        <f t="shared" si="13"/>
        <v>261777.54300000001</v>
      </c>
      <c r="N17" s="23">
        <f t="shared" ref="N17" si="14">N18+N19</f>
        <v>315146.1201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GA17" s="25"/>
    </row>
    <row r="18" spans="1:183" ht="15.75" x14ac:dyDescent="0.25">
      <c r="A18" s="13">
        <v>6.1</v>
      </c>
      <c r="B18" s="14" t="s">
        <v>8</v>
      </c>
      <c r="C18" s="4">
        <v>100064.122</v>
      </c>
      <c r="D18" s="4">
        <v>118794.774</v>
      </c>
      <c r="E18" s="4">
        <v>123498.36109999999</v>
      </c>
      <c r="F18" s="4">
        <v>142438.81289999999</v>
      </c>
      <c r="G18" s="3">
        <v>169266.45</v>
      </c>
      <c r="H18" s="3">
        <v>191893.416</v>
      </c>
      <c r="I18" s="3">
        <v>232645.68539999999</v>
      </c>
      <c r="J18" s="3">
        <v>279628.61849999998</v>
      </c>
      <c r="K18" s="3">
        <v>319718.49209999997</v>
      </c>
      <c r="L18" s="3">
        <v>314696.15100000001</v>
      </c>
      <c r="M18" s="3">
        <v>254307.43799999999</v>
      </c>
      <c r="N18" s="3">
        <v>302144.39500000002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1"/>
      <c r="FY18" s="1"/>
      <c r="FZ18" s="1"/>
    </row>
    <row r="19" spans="1:183" ht="15.75" x14ac:dyDescent="0.25">
      <c r="A19" s="13">
        <v>6.2</v>
      </c>
      <c r="B19" s="14" t="s">
        <v>9</v>
      </c>
      <c r="C19" s="4">
        <v>5088.2669999999998</v>
      </c>
      <c r="D19" s="4">
        <v>5711.4219999999996</v>
      </c>
      <c r="E19" s="4">
        <v>5875.8119999999999</v>
      </c>
      <c r="F19" s="4">
        <v>6176.1440000000002</v>
      </c>
      <c r="G19" s="3">
        <v>6741.8951999999999</v>
      </c>
      <c r="H19" s="3">
        <v>7537.44</v>
      </c>
      <c r="I19" s="3">
        <v>8341.0236000000004</v>
      </c>
      <c r="J19" s="3">
        <v>9543.8952000000008</v>
      </c>
      <c r="K19" s="3">
        <v>10597.323</v>
      </c>
      <c r="L19" s="3">
        <v>4867.6099999999997</v>
      </c>
      <c r="M19" s="3">
        <v>7470.1049999999996</v>
      </c>
      <c r="N19" s="3">
        <v>13001.7251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1"/>
      <c r="FY19" s="1"/>
      <c r="FZ19" s="1"/>
    </row>
    <row r="20" spans="1:183" s="24" customFormat="1" ht="30" x14ac:dyDescent="0.25">
      <c r="A20" s="28" t="s">
        <v>36</v>
      </c>
      <c r="B20" s="29" t="s">
        <v>10</v>
      </c>
      <c r="C20" s="23">
        <f>SUM(C21:C27)</f>
        <v>57817.665999999997</v>
      </c>
      <c r="D20" s="23">
        <f t="shared" ref="D20:E20" si="15">SUM(D21:D27)</f>
        <v>63550.0285</v>
      </c>
      <c r="E20" s="23">
        <f t="shared" si="15"/>
        <v>71190.373699999996</v>
      </c>
      <c r="F20" s="23">
        <f t="shared" ref="F20:M20" si="16">SUM(F21:F27)</f>
        <v>82644.819900000002</v>
      </c>
      <c r="G20" s="23">
        <f t="shared" si="16"/>
        <v>92988.453000000009</v>
      </c>
      <c r="H20" s="23">
        <f t="shared" si="16"/>
        <v>101064.63860000001</v>
      </c>
      <c r="I20" s="23">
        <f t="shared" si="16"/>
        <v>108401.6014</v>
      </c>
      <c r="J20" s="23">
        <f t="shared" si="16"/>
        <v>120877.65820000001</v>
      </c>
      <c r="K20" s="23">
        <f t="shared" si="16"/>
        <v>121562.4777</v>
      </c>
      <c r="L20" s="23">
        <f t="shared" si="16"/>
        <v>115277.25159999999</v>
      </c>
      <c r="M20" s="23">
        <f t="shared" si="16"/>
        <v>156197.7452</v>
      </c>
      <c r="N20" s="23">
        <f t="shared" ref="N20" si="17">SUM(N21:N27)</f>
        <v>169226.09960000002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GA20" s="25"/>
    </row>
    <row r="21" spans="1:183" ht="15.75" x14ac:dyDescent="0.25">
      <c r="A21" s="13">
        <v>7.1</v>
      </c>
      <c r="B21" s="14" t="s">
        <v>11</v>
      </c>
      <c r="C21" s="4">
        <v>378</v>
      </c>
      <c r="D21" s="4">
        <v>452</v>
      </c>
      <c r="E21" s="4">
        <v>285</v>
      </c>
      <c r="F21" s="4">
        <v>362</v>
      </c>
      <c r="G21" s="3">
        <v>421</v>
      </c>
      <c r="H21" s="3">
        <v>354</v>
      </c>
      <c r="I21" s="3">
        <v>363</v>
      </c>
      <c r="J21" s="3">
        <v>216</v>
      </c>
      <c r="K21" s="3">
        <v>269</v>
      </c>
      <c r="L21" s="3">
        <v>315</v>
      </c>
      <c r="M21" s="3">
        <v>635</v>
      </c>
      <c r="N21" s="3">
        <v>717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1"/>
      <c r="FY21" s="1"/>
      <c r="FZ21" s="1"/>
    </row>
    <row r="22" spans="1:183" ht="15.75" x14ac:dyDescent="0.25">
      <c r="A22" s="13">
        <v>7.2</v>
      </c>
      <c r="B22" s="14" t="s">
        <v>12</v>
      </c>
      <c r="C22" s="4">
        <v>32071.514999999999</v>
      </c>
      <c r="D22" s="4">
        <v>36447.232300000003</v>
      </c>
      <c r="E22" s="4">
        <v>34417.152000000002</v>
      </c>
      <c r="F22" s="4">
        <v>41302.275300000001</v>
      </c>
      <c r="G22" s="3">
        <v>45749.413999999997</v>
      </c>
      <c r="H22" s="3">
        <v>50463.965199999999</v>
      </c>
      <c r="I22" s="3">
        <v>57129.434999999998</v>
      </c>
      <c r="J22" s="3">
        <v>69937.6685</v>
      </c>
      <c r="K22" s="3">
        <v>74552.621700000003</v>
      </c>
      <c r="L22" s="3">
        <v>54427.565399999999</v>
      </c>
      <c r="M22" s="3">
        <v>84301.6728</v>
      </c>
      <c r="N22" s="3">
        <v>84138.888000000006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1"/>
      <c r="FY22" s="1"/>
      <c r="FZ22" s="1"/>
    </row>
    <row r="23" spans="1:183" ht="15.75" x14ac:dyDescent="0.25">
      <c r="A23" s="13">
        <v>7.3</v>
      </c>
      <c r="B23" s="14" t="s">
        <v>13</v>
      </c>
      <c r="C23" s="4">
        <v>1319.3167000000001</v>
      </c>
      <c r="D23" s="4">
        <v>689.71</v>
      </c>
      <c r="E23" s="4">
        <v>466.18880000000001</v>
      </c>
      <c r="F23" s="4">
        <v>569.32590000000005</v>
      </c>
      <c r="G23" s="3">
        <v>606.39</v>
      </c>
      <c r="H23" s="3">
        <v>717.40359999999998</v>
      </c>
      <c r="I23" s="3">
        <v>591.29999999999995</v>
      </c>
      <c r="J23" s="3">
        <v>1007.104</v>
      </c>
      <c r="K23" s="3">
        <v>1006.3634</v>
      </c>
      <c r="L23" s="3">
        <v>1345.8145999999999</v>
      </c>
      <c r="M23" s="3">
        <v>2217.0641999999998</v>
      </c>
      <c r="N23" s="3">
        <v>3172.4160000000002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1"/>
      <c r="FY23" s="1"/>
      <c r="FZ23" s="1"/>
    </row>
    <row r="24" spans="1:183" ht="15.75" x14ac:dyDescent="0.25">
      <c r="A24" s="13">
        <v>7.4</v>
      </c>
      <c r="B24" s="14" t="s">
        <v>14</v>
      </c>
      <c r="C24" s="4">
        <v>937.02030000000002</v>
      </c>
      <c r="D24" s="4">
        <v>1743.981</v>
      </c>
      <c r="E24" s="4">
        <v>1514.8671999999999</v>
      </c>
      <c r="F24" s="4">
        <v>2420.3751000000002</v>
      </c>
      <c r="G24" s="3">
        <v>1015.58</v>
      </c>
      <c r="H24" s="3">
        <v>1211.7904000000001</v>
      </c>
      <c r="I24" s="3">
        <v>1364.9175</v>
      </c>
      <c r="J24" s="3">
        <v>714.02099999999996</v>
      </c>
      <c r="K24" s="3">
        <v>1273.2171000000001</v>
      </c>
      <c r="L24" s="3">
        <v>1039.9921999999999</v>
      </c>
      <c r="M24" s="3">
        <v>1215.4914000000001</v>
      </c>
      <c r="N24" s="3">
        <v>1502.568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1"/>
      <c r="FY24" s="1"/>
      <c r="FZ24" s="1"/>
    </row>
    <row r="25" spans="1:183" ht="15.75" x14ac:dyDescent="0.25">
      <c r="A25" s="13">
        <v>7.5</v>
      </c>
      <c r="B25" s="14" t="s">
        <v>15</v>
      </c>
      <c r="C25" s="4">
        <v>0</v>
      </c>
      <c r="D25" s="4">
        <v>0</v>
      </c>
      <c r="E25" s="4">
        <v>0</v>
      </c>
      <c r="F25" s="4">
        <v>0</v>
      </c>
      <c r="G25" s="3">
        <v>0</v>
      </c>
      <c r="H25" s="3">
        <v>3309.7271999999998</v>
      </c>
      <c r="I25" s="3">
        <v>3388.1489999999999</v>
      </c>
      <c r="J25" s="3">
        <v>4050.0529999999999</v>
      </c>
      <c r="K25" s="3">
        <v>4096.3519999999999</v>
      </c>
      <c r="L25" s="3">
        <v>1033.1307999999999</v>
      </c>
      <c r="M25" s="3">
        <v>1600.9392</v>
      </c>
      <c r="N25" s="3">
        <v>3592.5839999999998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1"/>
      <c r="FY25" s="1"/>
      <c r="FZ25" s="1"/>
    </row>
    <row r="26" spans="1:183" ht="15.75" x14ac:dyDescent="0.25">
      <c r="A26" s="13">
        <v>7.6</v>
      </c>
      <c r="B26" s="14" t="s">
        <v>16</v>
      </c>
      <c r="C26" s="4">
        <v>62.659799999999997</v>
      </c>
      <c r="D26" s="4">
        <v>97.353200000000001</v>
      </c>
      <c r="E26" s="4">
        <v>80.165700000000001</v>
      </c>
      <c r="F26" s="4">
        <v>96.843599999999995</v>
      </c>
      <c r="G26" s="3">
        <v>97.069000000000003</v>
      </c>
      <c r="H26" s="3">
        <v>117.7522</v>
      </c>
      <c r="I26" s="3">
        <v>68.799899999999994</v>
      </c>
      <c r="J26" s="3">
        <v>268.81169999999997</v>
      </c>
      <c r="K26" s="3">
        <v>152.92349999999999</v>
      </c>
      <c r="L26" s="3">
        <v>87.832800000000006</v>
      </c>
      <c r="M26" s="3">
        <v>131.57759999999999</v>
      </c>
      <c r="N26" s="3">
        <v>131.64359999999999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1"/>
      <c r="FY26" s="1"/>
      <c r="FZ26" s="1"/>
    </row>
    <row r="27" spans="1:183" ht="30" x14ac:dyDescent="0.25">
      <c r="A27" s="13">
        <v>7.7</v>
      </c>
      <c r="B27" s="14" t="s">
        <v>17</v>
      </c>
      <c r="C27" s="4">
        <v>23049.154200000001</v>
      </c>
      <c r="D27" s="4">
        <v>24119.752</v>
      </c>
      <c r="E27" s="4">
        <v>34427</v>
      </c>
      <c r="F27" s="4">
        <v>37894</v>
      </c>
      <c r="G27" s="3">
        <v>45099</v>
      </c>
      <c r="H27" s="3">
        <v>44890</v>
      </c>
      <c r="I27" s="3">
        <v>45496</v>
      </c>
      <c r="J27" s="3">
        <v>44684</v>
      </c>
      <c r="K27" s="3">
        <v>40212</v>
      </c>
      <c r="L27" s="3">
        <v>57027.915800000002</v>
      </c>
      <c r="M27" s="3">
        <v>66096</v>
      </c>
      <c r="N27" s="3">
        <v>75971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1"/>
      <c r="FY27" s="1"/>
      <c r="FZ27" s="1"/>
    </row>
    <row r="28" spans="1:183" ht="15.75" x14ac:dyDescent="0.25">
      <c r="A28" s="17" t="s">
        <v>37</v>
      </c>
      <c r="B28" s="14" t="s">
        <v>18</v>
      </c>
      <c r="C28" s="4">
        <v>47701</v>
      </c>
      <c r="D28" s="4">
        <v>53134</v>
      </c>
      <c r="E28" s="4">
        <v>57079</v>
      </c>
      <c r="F28" s="4">
        <v>51073</v>
      </c>
      <c r="G28" s="3">
        <v>54369</v>
      </c>
      <c r="H28" s="3">
        <v>53975</v>
      </c>
      <c r="I28" s="3">
        <v>61020</v>
      </c>
      <c r="J28" s="3">
        <v>70159</v>
      </c>
      <c r="K28" s="3">
        <v>70710</v>
      </c>
      <c r="L28" s="3">
        <v>88026</v>
      </c>
      <c r="M28" s="3">
        <v>192822</v>
      </c>
      <c r="N28" s="3">
        <v>205257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1"/>
      <c r="FY28" s="1"/>
      <c r="FZ28" s="1"/>
    </row>
    <row r="29" spans="1:183" ht="30" x14ac:dyDescent="0.25">
      <c r="A29" s="17" t="s">
        <v>38</v>
      </c>
      <c r="B29" s="14" t="s">
        <v>19</v>
      </c>
      <c r="C29" s="4">
        <v>129295.8744</v>
      </c>
      <c r="D29" s="4">
        <v>139145.52249999999</v>
      </c>
      <c r="E29" s="4">
        <v>147985.80720000001</v>
      </c>
      <c r="F29" s="4">
        <v>156824.37400000001</v>
      </c>
      <c r="G29" s="3">
        <v>155184.14170000001</v>
      </c>
      <c r="H29" s="3">
        <v>160603.8941</v>
      </c>
      <c r="I29" s="3">
        <v>166221.65239999999</v>
      </c>
      <c r="J29" s="3">
        <v>177441.70559999999</v>
      </c>
      <c r="K29" s="3">
        <v>174132.46030000001</v>
      </c>
      <c r="L29" s="3">
        <v>177211.2666</v>
      </c>
      <c r="M29" s="3">
        <v>189551.32680000001</v>
      </c>
      <c r="N29" s="3">
        <v>201012.63560000001</v>
      </c>
      <c r="O29" s="5"/>
      <c r="P29" s="5"/>
      <c r="Q29" s="5"/>
      <c r="R29" s="5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1"/>
      <c r="FY29" s="1"/>
      <c r="FZ29" s="1"/>
    </row>
    <row r="30" spans="1:183" ht="15.75" x14ac:dyDescent="0.25">
      <c r="A30" s="17" t="s">
        <v>39</v>
      </c>
      <c r="B30" s="14" t="s">
        <v>54</v>
      </c>
      <c r="C30" s="4">
        <v>182188</v>
      </c>
      <c r="D30" s="4">
        <v>195575</v>
      </c>
      <c r="E30" s="4">
        <v>264724</v>
      </c>
      <c r="F30" s="4">
        <v>308021</v>
      </c>
      <c r="G30" s="3">
        <v>352888</v>
      </c>
      <c r="H30" s="3">
        <v>376398</v>
      </c>
      <c r="I30" s="3">
        <v>415226</v>
      </c>
      <c r="J30" s="3">
        <v>501413</v>
      </c>
      <c r="K30" s="3">
        <v>525433</v>
      </c>
      <c r="L30" s="3">
        <v>503411</v>
      </c>
      <c r="M30" s="3">
        <v>607352</v>
      </c>
      <c r="N30" s="3">
        <v>678741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1"/>
      <c r="FY30" s="1"/>
      <c r="FZ30" s="1"/>
    </row>
    <row r="31" spans="1:183" ht="15.75" x14ac:dyDescent="0.25">
      <c r="A31" s="17" t="s">
        <v>40</v>
      </c>
      <c r="B31" s="14" t="s">
        <v>20</v>
      </c>
      <c r="C31" s="4">
        <v>155696.34359999999</v>
      </c>
      <c r="D31" s="4">
        <v>196428.20800000001</v>
      </c>
      <c r="E31" s="4">
        <v>237768.1152</v>
      </c>
      <c r="F31" s="4">
        <v>252570.8322</v>
      </c>
      <c r="G31" s="3">
        <v>262444.95799999998</v>
      </c>
      <c r="H31" s="3">
        <v>283075.94</v>
      </c>
      <c r="I31" s="3">
        <v>313781.08189999999</v>
      </c>
      <c r="J31" s="3">
        <v>344797.92599999998</v>
      </c>
      <c r="K31" s="3">
        <v>427716.44630000001</v>
      </c>
      <c r="L31" s="3">
        <v>460441.05359999998</v>
      </c>
      <c r="M31" s="3">
        <v>516202.22499999998</v>
      </c>
      <c r="N31" s="3">
        <v>598860.88740000001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1"/>
      <c r="FY31" s="1"/>
      <c r="FZ31" s="1"/>
    </row>
    <row r="32" spans="1:183" s="25" customFormat="1" ht="15.75" x14ac:dyDescent="0.25">
      <c r="A32" s="26"/>
      <c r="B32" s="27" t="s">
        <v>30</v>
      </c>
      <c r="C32" s="20">
        <f>C17+C20+C28+C29+C30+C31</f>
        <v>677851.27300000004</v>
      </c>
      <c r="D32" s="20">
        <f t="shared" ref="D32:E32" si="18">D17+D20+D28+D29+D30+D31</f>
        <v>772338.95499999996</v>
      </c>
      <c r="E32" s="20">
        <f t="shared" si="18"/>
        <v>908121.46920000005</v>
      </c>
      <c r="F32" s="20">
        <f t="shared" ref="F32:H32" si="19">F17+F20+F28+F29+F30+F31</f>
        <v>999748.98300000001</v>
      </c>
      <c r="G32" s="20">
        <f t="shared" si="19"/>
        <v>1093882.8979</v>
      </c>
      <c r="H32" s="20">
        <f t="shared" si="19"/>
        <v>1174548.3287</v>
      </c>
      <c r="I32" s="20">
        <f t="shared" ref="I32:J32" si="20">I17+I20+I28+I29+I30+I31</f>
        <v>1305637.0447</v>
      </c>
      <c r="J32" s="20">
        <f t="shared" si="20"/>
        <v>1503861.8034999999</v>
      </c>
      <c r="K32" s="20">
        <f t="shared" ref="K32" si="21">K17+K20+K28+K29+K30+K31</f>
        <v>1649870.1993999998</v>
      </c>
      <c r="L32" s="20">
        <f t="shared" ref="L32:M32" si="22">L17+L20+L28+L29+L30+L31</f>
        <v>1663930.3328</v>
      </c>
      <c r="M32" s="20">
        <f t="shared" si="22"/>
        <v>1923902.8400000003</v>
      </c>
      <c r="N32" s="20">
        <f t="shared" ref="N32" si="23">N17+N20+N28+N29+N30+N31</f>
        <v>2168243.7426999998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4"/>
      <c r="FY32" s="24"/>
      <c r="FZ32" s="24"/>
    </row>
    <row r="33" spans="1:183" s="24" customFormat="1" ht="15.75" x14ac:dyDescent="0.25">
      <c r="A33" s="21" t="s">
        <v>27</v>
      </c>
      <c r="B33" s="30" t="s">
        <v>41</v>
      </c>
      <c r="C33" s="23">
        <f>C6+C11+C13+C14+C15+C17+C20+C28+C29+C30+C31</f>
        <v>1206676.4360773538</v>
      </c>
      <c r="D33" s="23">
        <f>D6+D11+D13+D14+D15+D17+D20+D28+D29+D30+D31</f>
        <v>1401218.9653379619</v>
      </c>
      <c r="E33" s="23">
        <f>E6+E11+E13+E14+E15+E17+E20+E28+E29+E30+E31</f>
        <v>1642061.6403000001</v>
      </c>
      <c r="F33" s="23">
        <f>F6+F11+F13+F14+F15+F17+F20+F28+F29+F30+F31</f>
        <v>1824394.0089080001</v>
      </c>
      <c r="G33" s="23">
        <f t="shared" ref="G33:H33" si="24">G6+G11+G13+G14+G15+G17+G20+G28+G29+G30+G31</f>
        <v>1927232.9396000002</v>
      </c>
      <c r="H33" s="23">
        <f t="shared" si="24"/>
        <v>2124607.2787000001</v>
      </c>
      <c r="I33" s="23">
        <f t="shared" ref="I33:J33" si="25">I6+I11+I13+I14+I15+I17+I20+I28+I29+I30+I31</f>
        <v>2375974.068</v>
      </c>
      <c r="J33" s="23">
        <f t="shared" si="25"/>
        <v>2592614.4905000003</v>
      </c>
      <c r="K33" s="23">
        <f t="shared" ref="K33" si="26">K6+K11+K13+K14+K15+K17+K20+K28+K29+K30+K31</f>
        <v>2862252.7133499999</v>
      </c>
      <c r="L33" s="23">
        <f t="shared" ref="L33:M33" si="27">L6+L11+L13+L14+L15+L17+L20+L28+L29+L30+L31</f>
        <v>2864558.7118500005</v>
      </c>
      <c r="M33" s="23">
        <f t="shared" si="27"/>
        <v>3095613.0951</v>
      </c>
      <c r="N33" s="23">
        <f t="shared" ref="N33" si="28">N6+N11+N13+N14+N15+N17+N20+N28+N29+N30+N31</f>
        <v>3573417.4586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GA33" s="25"/>
    </row>
    <row r="34" spans="1:183" ht="15.75" x14ac:dyDescent="0.25">
      <c r="A34" s="18" t="s">
        <v>43</v>
      </c>
      <c r="B34" s="19" t="s">
        <v>25</v>
      </c>
      <c r="C34" s="4">
        <v>38290</v>
      </c>
      <c r="D34" s="4">
        <v>44596</v>
      </c>
      <c r="E34" s="4">
        <v>50411</v>
      </c>
      <c r="F34" s="4">
        <v>53049</v>
      </c>
      <c r="G34" s="3">
        <v>60279</v>
      </c>
      <c r="H34" s="3">
        <v>70061</v>
      </c>
      <c r="I34" s="3">
        <v>84054</v>
      </c>
      <c r="J34" s="3">
        <v>101096</v>
      </c>
      <c r="K34" s="3">
        <v>130670</v>
      </c>
      <c r="L34" s="3">
        <v>159456</v>
      </c>
      <c r="M34" s="3">
        <v>197122</v>
      </c>
      <c r="N34" s="3">
        <v>204378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</row>
    <row r="35" spans="1:183" ht="15.75" x14ac:dyDescent="0.25">
      <c r="A35" s="18" t="s">
        <v>44</v>
      </c>
      <c r="B35" s="19" t="s">
        <v>24</v>
      </c>
      <c r="C35" s="4">
        <v>27290</v>
      </c>
      <c r="D35" s="4">
        <v>33688</v>
      </c>
      <c r="E35" s="4">
        <v>31300</v>
      </c>
      <c r="F35" s="4">
        <v>37376</v>
      </c>
      <c r="G35" s="3">
        <v>35117</v>
      </c>
      <c r="H35" s="3">
        <v>22423</v>
      </c>
      <c r="I35" s="3">
        <v>20732</v>
      </c>
      <c r="J35" s="3">
        <v>40968</v>
      </c>
      <c r="K35" s="3">
        <v>21336</v>
      </c>
      <c r="L35" s="3">
        <v>40851</v>
      </c>
      <c r="M35" s="3">
        <v>66197</v>
      </c>
      <c r="N35" s="3">
        <v>62786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</row>
    <row r="36" spans="1:183" s="25" customFormat="1" ht="15.75" x14ac:dyDescent="0.25">
      <c r="A36" s="31" t="s">
        <v>45</v>
      </c>
      <c r="B36" s="32" t="s">
        <v>55</v>
      </c>
      <c r="C36" s="20">
        <f>C33+C34-C35</f>
        <v>1217676.4360773538</v>
      </c>
      <c r="D36" s="20">
        <f t="shared" ref="D36:E36" si="29">D33+D34-D35</f>
        <v>1412126.9653379619</v>
      </c>
      <c r="E36" s="20">
        <f t="shared" si="29"/>
        <v>1661172.6403000001</v>
      </c>
      <c r="F36" s="20">
        <f t="shared" ref="F36:M36" si="30">F33+F34-F35</f>
        <v>1840067.0089080001</v>
      </c>
      <c r="G36" s="20">
        <f t="shared" si="30"/>
        <v>1952394.9396000002</v>
      </c>
      <c r="H36" s="20">
        <f t="shared" si="30"/>
        <v>2172245.2787000001</v>
      </c>
      <c r="I36" s="20">
        <f t="shared" si="30"/>
        <v>2439296.068</v>
      </c>
      <c r="J36" s="20">
        <f t="shared" si="30"/>
        <v>2652742.4905000003</v>
      </c>
      <c r="K36" s="20">
        <f t="shared" si="30"/>
        <v>2971586.7133499999</v>
      </c>
      <c r="L36" s="20">
        <f t="shared" si="30"/>
        <v>2983163.7118500005</v>
      </c>
      <c r="M36" s="20">
        <f t="shared" si="30"/>
        <v>3226538.0951</v>
      </c>
      <c r="N36" s="20">
        <f t="shared" ref="N36" si="31">N33+N34-N35</f>
        <v>3715009.4586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</row>
    <row r="37" spans="1:183" ht="15.75" x14ac:dyDescent="0.25">
      <c r="A37" s="18" t="s">
        <v>46</v>
      </c>
      <c r="B37" s="19" t="s">
        <v>42</v>
      </c>
      <c r="C37" s="4">
        <v>19910</v>
      </c>
      <c r="D37" s="4">
        <v>20120</v>
      </c>
      <c r="E37" s="4">
        <v>20340</v>
      </c>
      <c r="F37" s="4">
        <v>20550</v>
      </c>
      <c r="G37" s="3">
        <v>20770</v>
      </c>
      <c r="H37" s="3">
        <v>20990</v>
      </c>
      <c r="I37" s="3">
        <v>21220</v>
      </c>
      <c r="J37" s="3">
        <v>21440</v>
      </c>
      <c r="K37" s="3">
        <v>21610</v>
      </c>
      <c r="L37" s="3">
        <v>21920</v>
      </c>
      <c r="M37" s="3">
        <v>22130</v>
      </c>
      <c r="N37" s="3">
        <v>22330</v>
      </c>
      <c r="O37" s="1"/>
      <c r="P37" s="1"/>
      <c r="Q37" s="1"/>
      <c r="R37" s="1"/>
    </row>
    <row r="38" spans="1:183" s="25" customFormat="1" ht="15.75" x14ac:dyDescent="0.25">
      <c r="A38" s="31" t="s">
        <v>47</v>
      </c>
      <c r="B38" s="32" t="s">
        <v>58</v>
      </c>
      <c r="C38" s="20">
        <f>C36/C37*1000</f>
        <v>61159.037472493917</v>
      </c>
      <c r="D38" s="20">
        <f t="shared" ref="D38:E38" si="32">D36/D37*1000</f>
        <v>70185.23684582315</v>
      </c>
      <c r="E38" s="20">
        <f t="shared" si="32"/>
        <v>81670.237969518203</v>
      </c>
      <c r="F38" s="20">
        <f t="shared" ref="F38:M38" si="33">F36/F37*1000</f>
        <v>89540.973669489045</v>
      </c>
      <c r="G38" s="20">
        <f t="shared" si="33"/>
        <v>94000.719287433807</v>
      </c>
      <c r="H38" s="20">
        <f t="shared" si="33"/>
        <v>103489.5320962363</v>
      </c>
      <c r="I38" s="20">
        <f t="shared" si="33"/>
        <v>114952.68934967012</v>
      </c>
      <c r="J38" s="20">
        <f t="shared" si="33"/>
        <v>123728.66093750001</v>
      </c>
      <c r="K38" s="20">
        <f t="shared" si="33"/>
        <v>137509.79700832945</v>
      </c>
      <c r="L38" s="20">
        <f t="shared" si="33"/>
        <v>136093.2350296533</v>
      </c>
      <c r="M38" s="20">
        <f t="shared" si="33"/>
        <v>145799.28129688208</v>
      </c>
      <c r="N38" s="20">
        <f t="shared" ref="N38" si="34">N36/N37*1000</f>
        <v>166368.53822660097</v>
      </c>
      <c r="O38" s="3"/>
      <c r="P38" s="3"/>
      <c r="Q38" s="3"/>
      <c r="R38" s="3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BS38" s="20"/>
      <c r="BT38" s="20"/>
      <c r="BU38" s="20"/>
      <c r="BV38" s="20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</row>
    <row r="39" spans="1:183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45" orientation="landscape" horizontalDpi="4294967295" verticalDpi="4294967295" r:id="rId1"/>
  <colBreaks count="7" manualBreakCount="7">
    <brk id="18" max="1048575" man="1"/>
    <brk id="30" max="1048575" man="1"/>
    <brk id="46" max="1048575" man="1"/>
    <brk id="110" max="95" man="1"/>
    <brk id="146" max="1048575" man="1"/>
    <brk id="170" max="1048575" man="1"/>
    <brk id="17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V39"/>
  <sheetViews>
    <sheetView zoomScale="80" zoomScaleNormal="80" zoomScaleSheetLayoutView="100" workbookViewId="0">
      <pane xSplit="2" ySplit="5" topLeftCell="C30" activePane="bottomRight" state="frozen"/>
      <selection activeCell="O1" sqref="O1:AO1048576"/>
      <selection pane="topRight" activeCell="O1" sqref="O1:AO1048576"/>
      <selection pane="bottomLeft" activeCell="O1" sqref="O1:AO1048576"/>
      <selection pane="bottomRight" activeCell="O1" sqref="O1:AO104857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4" width="11.85546875" style="1" customWidth="1"/>
    <col min="15" max="41" width="9.140625" style="2" customWidth="1"/>
    <col min="42" max="42" width="12.42578125" style="2" customWidth="1"/>
    <col min="43" max="64" width="9.140625" style="2" customWidth="1"/>
    <col min="65" max="65" width="12.140625" style="2" customWidth="1"/>
    <col min="66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47" width="9.140625" style="2" customWidth="1"/>
    <col min="148" max="148" width="9.140625" style="2" hidden="1" customWidth="1"/>
    <col min="149" max="156" width="9.140625" style="2" customWidth="1"/>
    <col min="157" max="157" width="9.140625" style="2" hidden="1" customWidth="1"/>
    <col min="158" max="162" width="9.140625" style="2" customWidth="1"/>
    <col min="163" max="163" width="9.140625" style="2" hidden="1" customWidth="1"/>
    <col min="164" max="173" width="9.140625" style="2" customWidth="1"/>
    <col min="174" max="174" width="9.140625" style="2"/>
    <col min="175" max="177" width="8.85546875" style="2"/>
    <col min="178" max="178" width="12.7109375" style="2" bestFit="1" customWidth="1"/>
    <col min="179" max="16384" width="8.85546875" style="2"/>
  </cols>
  <sheetData>
    <row r="1" spans="1:178" ht="21" x14ac:dyDescent="0.35">
      <c r="A1" s="2" t="s">
        <v>53</v>
      </c>
      <c r="B1" s="6" t="s">
        <v>66</v>
      </c>
    </row>
    <row r="2" spans="1:178" ht="15.75" x14ac:dyDescent="0.25">
      <c r="A2" s="7" t="s">
        <v>49</v>
      </c>
      <c r="I2" s="1" t="str">
        <f>[1]GSVA_cur!$I$3</f>
        <v>As on 01.08.2024</v>
      </c>
    </row>
    <row r="3" spans="1:178" ht="15.75" x14ac:dyDescent="0.25">
      <c r="A3" s="7"/>
    </row>
    <row r="4" spans="1:178" ht="15.75" x14ac:dyDescent="0.25">
      <c r="A4" s="7"/>
      <c r="E4" s="8"/>
      <c r="F4" s="8" t="s">
        <v>57</v>
      </c>
    </row>
    <row r="5" spans="1:178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</row>
    <row r="6" spans="1:178" s="24" customFormat="1" ht="15.75" x14ac:dyDescent="0.25">
      <c r="A6" s="21" t="s">
        <v>26</v>
      </c>
      <c r="B6" s="22" t="s">
        <v>2</v>
      </c>
      <c r="C6" s="23">
        <f>SUM(C7:C10)</f>
        <v>373362.66954238748</v>
      </c>
      <c r="D6" s="23">
        <f t="shared" ref="D6:M6" si="0">SUM(D7:D10)</f>
        <v>396443.24314915441</v>
      </c>
      <c r="E6" s="23">
        <f t="shared" si="0"/>
        <v>435268.76007902616</v>
      </c>
      <c r="F6" s="23">
        <f t="shared" si="0"/>
        <v>452811.03210000001</v>
      </c>
      <c r="G6" s="23">
        <f t="shared" si="0"/>
        <v>420256.09019422077</v>
      </c>
      <c r="H6" s="23">
        <f t="shared" si="0"/>
        <v>458523.80254596879</v>
      </c>
      <c r="I6" s="23">
        <f t="shared" si="0"/>
        <v>440955.70466690412</v>
      </c>
      <c r="J6" s="23">
        <f t="shared" si="0"/>
        <v>414289.23779694107</v>
      </c>
      <c r="K6" s="23">
        <f t="shared" si="0"/>
        <v>463946.28757739934</v>
      </c>
      <c r="L6" s="23">
        <f t="shared" si="0"/>
        <v>466363.23252616299</v>
      </c>
      <c r="M6" s="23">
        <f t="shared" si="0"/>
        <v>374213.34454758023</v>
      </c>
      <c r="N6" s="23">
        <f t="shared" ref="N6" si="1">SUM(N7:N10)</f>
        <v>454013.87792397663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V6" s="25"/>
    </row>
    <row r="7" spans="1:178" ht="15.75" x14ac:dyDescent="0.25">
      <c r="A7" s="13">
        <v>1.1000000000000001</v>
      </c>
      <c r="B7" s="14" t="s">
        <v>59</v>
      </c>
      <c r="C7" s="4">
        <v>204303.98912990978</v>
      </c>
      <c r="D7" s="4">
        <v>235468.77993635947</v>
      </c>
      <c r="E7" s="4">
        <v>276327.00639392645</v>
      </c>
      <c r="F7" s="4">
        <v>291145.42589999997</v>
      </c>
      <c r="G7" s="3">
        <v>290468.53784936049</v>
      </c>
      <c r="H7" s="3">
        <v>295188.86185761431</v>
      </c>
      <c r="I7" s="3">
        <v>287378.10117563233</v>
      </c>
      <c r="J7" s="3">
        <v>268325.1565245688</v>
      </c>
      <c r="K7" s="3">
        <v>277714.83575851395</v>
      </c>
      <c r="L7" s="3">
        <v>286235.95141700405</v>
      </c>
      <c r="M7" s="3">
        <v>181304.41847941614</v>
      </c>
      <c r="N7" s="3">
        <v>253216.15115687769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1"/>
      <c r="FT7" s="1"/>
      <c r="FU7" s="1"/>
    </row>
    <row r="8" spans="1:178" ht="15.75" x14ac:dyDescent="0.25">
      <c r="A8" s="13">
        <v>1.2</v>
      </c>
      <c r="B8" s="14" t="s">
        <v>60</v>
      </c>
      <c r="C8" s="4">
        <v>83146.601993815217</v>
      </c>
      <c r="D8" s="4">
        <v>77253.758933955265</v>
      </c>
      <c r="E8" s="4">
        <v>75457.225224895257</v>
      </c>
      <c r="F8" s="4">
        <v>74929.486799999999</v>
      </c>
      <c r="G8" s="3">
        <v>43137.996399810516</v>
      </c>
      <c r="H8" s="3">
        <v>41818.27439886846</v>
      </c>
      <c r="I8" s="3">
        <v>48196.933291770576</v>
      </c>
      <c r="J8" s="3">
        <v>37035.863081679141</v>
      </c>
      <c r="K8" s="3">
        <v>38685.026470588236</v>
      </c>
      <c r="L8" s="3">
        <v>29113.875945305936</v>
      </c>
      <c r="M8" s="3">
        <v>28970.513427336497</v>
      </c>
      <c r="N8" s="3">
        <v>26001.425438596492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1"/>
      <c r="FT8" s="1"/>
      <c r="FU8" s="1"/>
    </row>
    <row r="9" spans="1:178" ht="15.75" x14ac:dyDescent="0.25">
      <c r="A9" s="13">
        <v>1.3</v>
      </c>
      <c r="B9" s="14" t="s">
        <v>61</v>
      </c>
      <c r="C9" s="4">
        <v>79568.503200000006</v>
      </c>
      <c r="D9" s="4">
        <v>77109.315327506323</v>
      </c>
      <c r="E9" s="4">
        <v>76563.59238352222</v>
      </c>
      <c r="F9" s="4">
        <v>79474.845600000001</v>
      </c>
      <c r="G9" s="3">
        <v>79081.42510658456</v>
      </c>
      <c r="H9" s="3">
        <v>113546.16973125884</v>
      </c>
      <c r="I9" s="3">
        <v>97054.411827573917</v>
      </c>
      <c r="J9" s="3">
        <v>100538.90074845428</v>
      </c>
      <c r="K9" s="3">
        <v>138797.76393188853</v>
      </c>
      <c r="L9" s="3">
        <v>142631.40516385302</v>
      </c>
      <c r="M9" s="3">
        <v>155506.83086515978</v>
      </c>
      <c r="N9" s="3">
        <v>166241.57322654463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1"/>
      <c r="FT9" s="1"/>
      <c r="FU9" s="1"/>
    </row>
    <row r="10" spans="1:178" ht="15.75" x14ac:dyDescent="0.25">
      <c r="A10" s="13">
        <v>1.4</v>
      </c>
      <c r="B10" s="14" t="s">
        <v>62</v>
      </c>
      <c r="C10" s="4">
        <v>6343.5752186624995</v>
      </c>
      <c r="D10" s="4">
        <v>6611.3889513333615</v>
      </c>
      <c r="E10" s="4">
        <v>6920.9360766822247</v>
      </c>
      <c r="F10" s="4">
        <v>7261.2737999999999</v>
      </c>
      <c r="G10" s="3">
        <v>7568.130838465182</v>
      </c>
      <c r="H10" s="3">
        <v>7970.4965582272516</v>
      </c>
      <c r="I10" s="3">
        <v>8326.2583719273243</v>
      </c>
      <c r="J10" s="3">
        <v>8389.3174422388547</v>
      </c>
      <c r="K10" s="3">
        <v>8748.6614164086695</v>
      </c>
      <c r="L10" s="3">
        <v>8382</v>
      </c>
      <c r="M10" s="3">
        <v>8431.5817756678243</v>
      </c>
      <c r="N10" s="3">
        <v>8554.7281019577931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1"/>
      <c r="FT10" s="1"/>
      <c r="FU10" s="1"/>
    </row>
    <row r="11" spans="1:178" ht="15.75" x14ac:dyDescent="0.25">
      <c r="A11" s="17" t="s">
        <v>31</v>
      </c>
      <c r="B11" s="14" t="s">
        <v>3</v>
      </c>
      <c r="C11" s="4">
        <v>5659.6909999999998</v>
      </c>
      <c r="D11" s="4">
        <v>3822.8603242712388</v>
      </c>
      <c r="E11" s="4">
        <v>7022.349131760302</v>
      </c>
      <c r="F11" s="4">
        <v>7742.0503599999993</v>
      </c>
      <c r="G11" s="3">
        <v>18743.062908574135</v>
      </c>
      <c r="H11" s="3">
        <v>4302.647524752475</v>
      </c>
      <c r="I11" s="3">
        <v>5190.4676701104381</v>
      </c>
      <c r="J11" s="3">
        <v>8748.3615359583473</v>
      </c>
      <c r="K11" s="3">
        <v>23241.569659442725</v>
      </c>
      <c r="L11" s="3">
        <v>18388.721717210297</v>
      </c>
      <c r="M11" s="3">
        <v>23173.59703819174</v>
      </c>
      <c r="N11" s="3">
        <v>29288.18001525553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1"/>
      <c r="FT11" s="1"/>
      <c r="FU11" s="1"/>
    </row>
    <row r="12" spans="1:178" s="25" customFormat="1" ht="15.75" x14ac:dyDescent="0.25">
      <c r="A12" s="26"/>
      <c r="B12" s="27" t="s">
        <v>28</v>
      </c>
      <c r="C12" s="20">
        <f>C6+C11</f>
        <v>379022.36054238747</v>
      </c>
      <c r="D12" s="20">
        <f t="shared" ref="D12:M12" si="2">D6+D11</f>
        <v>400266.10347342567</v>
      </c>
      <c r="E12" s="20">
        <f t="shared" si="2"/>
        <v>442291.10921078647</v>
      </c>
      <c r="F12" s="20">
        <f t="shared" si="2"/>
        <v>460553.08246000001</v>
      </c>
      <c r="G12" s="20">
        <f t="shared" si="2"/>
        <v>438999.15310279489</v>
      </c>
      <c r="H12" s="20">
        <f t="shared" si="2"/>
        <v>462826.45007072127</v>
      </c>
      <c r="I12" s="20">
        <f t="shared" si="2"/>
        <v>446146.17233701458</v>
      </c>
      <c r="J12" s="20">
        <f t="shared" si="2"/>
        <v>423037.59933289944</v>
      </c>
      <c r="K12" s="20">
        <f t="shared" si="2"/>
        <v>487187.85723684204</v>
      </c>
      <c r="L12" s="20">
        <f t="shared" si="2"/>
        <v>484751.9542433733</v>
      </c>
      <c r="M12" s="20">
        <f t="shared" si="2"/>
        <v>397386.94158577197</v>
      </c>
      <c r="N12" s="20">
        <f t="shared" ref="N12" si="3">N6+N11</f>
        <v>483302.05793923215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4"/>
      <c r="FT12" s="24"/>
      <c r="FU12" s="24"/>
    </row>
    <row r="13" spans="1:178" s="1" customFormat="1" ht="15.75" x14ac:dyDescent="0.25">
      <c r="A13" s="11" t="s">
        <v>32</v>
      </c>
      <c r="B13" s="12" t="s">
        <v>4</v>
      </c>
      <c r="C13" s="3">
        <v>15122.336534966214</v>
      </c>
      <c r="D13" s="3">
        <v>18343.411088403263</v>
      </c>
      <c r="E13" s="3">
        <v>14020.040062646434</v>
      </c>
      <c r="F13" s="3">
        <v>16087.2088</v>
      </c>
      <c r="G13" s="3">
        <v>22607.253150165798</v>
      </c>
      <c r="H13" s="3">
        <v>26178.454691183404</v>
      </c>
      <c r="I13" s="3">
        <v>26407.284467402922</v>
      </c>
      <c r="J13" s="3">
        <v>29350.564920273348</v>
      </c>
      <c r="K13" s="3">
        <v>26936.081269349845</v>
      </c>
      <c r="L13" s="3">
        <v>21760.748300359024</v>
      </c>
      <c r="M13" s="3">
        <v>19948.881173386239</v>
      </c>
      <c r="N13" s="3">
        <v>19005.916603101959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V13" s="2"/>
    </row>
    <row r="14" spans="1:178" ht="30" x14ac:dyDescent="0.25">
      <c r="A14" s="17" t="s">
        <v>33</v>
      </c>
      <c r="B14" s="14" t="s">
        <v>5</v>
      </c>
      <c r="C14" s="4">
        <v>29545.325000000001</v>
      </c>
      <c r="D14" s="4">
        <v>30327.257968546706</v>
      </c>
      <c r="E14" s="4">
        <v>26916.036922596391</v>
      </c>
      <c r="F14" s="4">
        <v>25574.664000000001</v>
      </c>
      <c r="G14" s="3">
        <v>31694.905447655139</v>
      </c>
      <c r="H14" s="3">
        <v>34213.095426685526</v>
      </c>
      <c r="I14" s="3">
        <v>45061.745635910222</v>
      </c>
      <c r="J14" s="3">
        <v>43741.277904328017</v>
      </c>
      <c r="K14" s="3">
        <v>45597.145510835915</v>
      </c>
      <c r="L14" s="3">
        <v>46585.697425712322</v>
      </c>
      <c r="M14" s="3">
        <v>47334.198894636153</v>
      </c>
      <c r="N14" s="3">
        <v>46688.730358504959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3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1"/>
      <c r="FT14" s="1"/>
      <c r="FU14" s="1"/>
    </row>
    <row r="15" spans="1:178" ht="15.75" x14ac:dyDescent="0.25">
      <c r="A15" s="17" t="s">
        <v>34</v>
      </c>
      <c r="B15" s="14" t="s">
        <v>6</v>
      </c>
      <c r="C15" s="4">
        <v>105135.31099113538</v>
      </c>
      <c r="D15" s="4">
        <v>105373.702545817</v>
      </c>
      <c r="E15" s="4">
        <v>81434.544870549129</v>
      </c>
      <c r="F15" s="4">
        <v>95937.992499999993</v>
      </c>
      <c r="G15" s="3">
        <v>107752.14400757935</v>
      </c>
      <c r="H15" s="3">
        <v>114874.03960396039</v>
      </c>
      <c r="I15" s="3">
        <v>133699.92073387958</v>
      </c>
      <c r="J15" s="3">
        <v>124732.34868206964</v>
      </c>
      <c r="K15" s="3">
        <v>121002.00247678018</v>
      </c>
      <c r="L15" s="3">
        <v>103563.43319838056</v>
      </c>
      <c r="M15" s="3">
        <v>122216.89619499752</v>
      </c>
      <c r="N15" s="3">
        <v>135517.24968217645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3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1"/>
      <c r="FT15" s="1"/>
      <c r="FU15" s="1"/>
    </row>
    <row r="16" spans="1:178" s="25" customFormat="1" ht="15.75" x14ac:dyDescent="0.25">
      <c r="A16" s="26"/>
      <c r="B16" s="27" t="s">
        <v>29</v>
      </c>
      <c r="C16" s="20">
        <f>+C13+C14+C15</f>
        <v>149802.9725261016</v>
      </c>
      <c r="D16" s="20">
        <f t="shared" ref="D16:J16" si="4">+D13+D14+D15</f>
        <v>154044.37160276697</v>
      </c>
      <c r="E16" s="20">
        <f t="shared" si="4"/>
        <v>122370.62185579195</v>
      </c>
      <c r="F16" s="20">
        <f t="shared" si="4"/>
        <v>137599.8653</v>
      </c>
      <c r="G16" s="20">
        <f t="shared" si="4"/>
        <v>162054.30260540027</v>
      </c>
      <c r="H16" s="20">
        <f t="shared" si="4"/>
        <v>175265.58972182934</v>
      </c>
      <c r="I16" s="20">
        <f t="shared" si="4"/>
        <v>205168.95083719271</v>
      </c>
      <c r="J16" s="20">
        <f t="shared" si="4"/>
        <v>197824.19150667102</v>
      </c>
      <c r="K16" s="20">
        <f t="shared" ref="K16" si="5">+K13+K14+K15</f>
        <v>193535.22925696595</v>
      </c>
      <c r="L16" s="20">
        <f t="shared" ref="L16:M16" si="6">+L13+L14+L15</f>
        <v>171909.87892445188</v>
      </c>
      <c r="M16" s="20">
        <f t="shared" si="6"/>
        <v>189499.9762630199</v>
      </c>
      <c r="N16" s="20">
        <f t="shared" ref="N16" si="7">+N13+N14+N15</f>
        <v>201211.89664378337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3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3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3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4"/>
      <c r="FT16" s="24"/>
      <c r="FU16" s="24"/>
    </row>
    <row r="17" spans="1:178" s="24" customFormat="1" ht="15.75" x14ac:dyDescent="0.25">
      <c r="A17" s="21" t="s">
        <v>35</v>
      </c>
      <c r="B17" s="22" t="s">
        <v>7</v>
      </c>
      <c r="C17" s="23">
        <f>C18+C19</f>
        <v>105152.389</v>
      </c>
      <c r="D17" s="23">
        <f t="shared" ref="D17:J17" si="8">D18+D19</f>
        <v>113536.60119328614</v>
      </c>
      <c r="E17" s="23">
        <f t="shared" si="8"/>
        <v>108460.41932994805</v>
      </c>
      <c r="F17" s="23">
        <f t="shared" si="8"/>
        <v>110940.3986</v>
      </c>
      <c r="G17" s="23">
        <f t="shared" si="8"/>
        <v>127678.54362861204</v>
      </c>
      <c r="H17" s="23">
        <f t="shared" si="8"/>
        <v>126118.73814238566</v>
      </c>
      <c r="I17" s="23">
        <f t="shared" si="8"/>
        <v>161058.17785892411</v>
      </c>
      <c r="J17" s="23">
        <f t="shared" si="8"/>
        <v>182782.71843475432</v>
      </c>
      <c r="K17" s="23">
        <f t="shared" ref="K17" si="9">K18+K19</f>
        <v>201379.34984520124</v>
      </c>
      <c r="L17" s="23">
        <f t="shared" ref="L17:M17" si="10">L18+L19</f>
        <v>186140.45015659614</v>
      </c>
      <c r="M17" s="23">
        <f t="shared" si="10"/>
        <v>140528.22496988592</v>
      </c>
      <c r="N17" s="23">
        <f t="shared" ref="N17" si="11">N18+N19</f>
        <v>166051.76951436562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V17" s="25"/>
    </row>
    <row r="18" spans="1:178" ht="15.75" x14ac:dyDescent="0.25">
      <c r="A18" s="13">
        <v>6.1</v>
      </c>
      <c r="B18" s="14" t="s">
        <v>8</v>
      </c>
      <c r="C18" s="4">
        <v>100064.122</v>
      </c>
      <c r="D18" s="4">
        <v>108328.40167810008</v>
      </c>
      <c r="E18" s="4">
        <v>103529.58977828886</v>
      </c>
      <c r="F18" s="4">
        <v>105737.6606</v>
      </c>
      <c r="G18" s="3">
        <v>122784.35585030791</v>
      </c>
      <c r="H18" s="3">
        <v>120911.14738330976</v>
      </c>
      <c r="I18" s="3">
        <v>155475.61426790166</v>
      </c>
      <c r="J18" s="3">
        <v>176734.47242108689</v>
      </c>
      <c r="K18" s="3">
        <v>194897.9120743034</v>
      </c>
      <c r="L18" s="3">
        <v>183282.98281261936</v>
      </c>
      <c r="M18" s="3">
        <v>136335.00106284986</v>
      </c>
      <c r="N18" s="3">
        <v>159197.63793541826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1"/>
      <c r="FT18" s="1"/>
      <c r="FU18" s="1"/>
    </row>
    <row r="19" spans="1:178" ht="15.75" x14ac:dyDescent="0.25">
      <c r="A19" s="13">
        <v>6.2</v>
      </c>
      <c r="B19" s="14" t="s">
        <v>9</v>
      </c>
      <c r="C19" s="4">
        <v>5088.2669999999998</v>
      </c>
      <c r="D19" s="4">
        <v>5208.199515186061</v>
      </c>
      <c r="E19" s="4">
        <v>4930.8295516591907</v>
      </c>
      <c r="F19" s="4">
        <v>5202.7380000000003</v>
      </c>
      <c r="G19" s="3">
        <v>4894.1877783041209</v>
      </c>
      <c r="H19" s="3">
        <v>5207.590759075908</v>
      </c>
      <c r="I19" s="3">
        <v>5582.5635910224437</v>
      </c>
      <c r="J19" s="3">
        <v>6048.2460136674263</v>
      </c>
      <c r="K19" s="3">
        <v>6481.4377708978327</v>
      </c>
      <c r="L19" s="3">
        <v>2857.467343976778</v>
      </c>
      <c r="M19" s="3">
        <v>4193.2239070360656</v>
      </c>
      <c r="N19" s="3">
        <v>6854.1315789473683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1"/>
      <c r="FT19" s="1"/>
      <c r="FU19" s="1"/>
    </row>
    <row r="20" spans="1:178" s="24" customFormat="1" ht="30" x14ac:dyDescent="0.25">
      <c r="A20" s="28" t="s">
        <v>36</v>
      </c>
      <c r="B20" s="29" t="s">
        <v>10</v>
      </c>
      <c r="C20" s="23">
        <f>SUM(C21:C27)</f>
        <v>57815.246799999994</v>
      </c>
      <c r="D20" s="23">
        <f t="shared" ref="D20:M20" si="12">SUM(D21:D27)</f>
        <v>59108.015599999999</v>
      </c>
      <c r="E20" s="23">
        <f t="shared" si="12"/>
        <v>63330.580499999996</v>
      </c>
      <c r="F20" s="23">
        <f t="shared" si="12"/>
        <v>69900.979499999987</v>
      </c>
      <c r="G20" s="23">
        <f t="shared" si="12"/>
        <v>75524.477972524866</v>
      </c>
      <c r="H20" s="23">
        <f t="shared" si="12"/>
        <v>82486.529750117857</v>
      </c>
      <c r="I20" s="23">
        <f t="shared" si="12"/>
        <v>86681.797915924471</v>
      </c>
      <c r="J20" s="23">
        <f t="shared" si="12"/>
        <v>96790.628294825903</v>
      </c>
      <c r="K20" s="23">
        <f t="shared" si="12"/>
        <v>88380.674071207439</v>
      </c>
      <c r="L20" s="23">
        <f t="shared" si="12"/>
        <v>68670.778626537314</v>
      </c>
      <c r="M20" s="23">
        <f t="shared" si="12"/>
        <v>94059.282363778082</v>
      </c>
      <c r="N20" s="23">
        <f t="shared" ref="N20" si="13">SUM(N21:N27)</f>
        <v>97657.716310704302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V20" s="25"/>
    </row>
    <row r="21" spans="1:178" ht="15.75" x14ac:dyDescent="0.25">
      <c r="A21" s="13">
        <v>7.1</v>
      </c>
      <c r="B21" s="14" t="s">
        <v>11</v>
      </c>
      <c r="C21" s="4">
        <v>375.58080000000001</v>
      </c>
      <c r="D21" s="4">
        <v>448.33909999999997</v>
      </c>
      <c r="E21" s="4">
        <v>286</v>
      </c>
      <c r="F21" s="4">
        <v>287</v>
      </c>
      <c r="G21" s="3">
        <v>358</v>
      </c>
      <c r="H21" s="3">
        <v>249</v>
      </c>
      <c r="I21" s="3">
        <v>290</v>
      </c>
      <c r="J21" s="3">
        <v>160</v>
      </c>
      <c r="K21" s="3">
        <v>163</v>
      </c>
      <c r="L21" s="3">
        <v>160</v>
      </c>
      <c r="M21" s="3">
        <v>450</v>
      </c>
      <c r="N21" s="3">
        <v>456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1"/>
      <c r="FT21" s="1"/>
      <c r="FU21" s="1"/>
    </row>
    <row r="22" spans="1:178" ht="15.75" x14ac:dyDescent="0.25">
      <c r="A22" s="13">
        <v>7.2</v>
      </c>
      <c r="B22" s="14" t="s">
        <v>12</v>
      </c>
      <c r="C22" s="4">
        <v>32071.514999999999</v>
      </c>
      <c r="D22" s="4">
        <v>33813.4905</v>
      </c>
      <c r="E22" s="4">
        <v>31198.4673</v>
      </c>
      <c r="F22" s="4">
        <v>35246.988799999999</v>
      </c>
      <c r="G22" s="3">
        <v>35230.427285646612</v>
      </c>
      <c r="H22" s="3">
        <v>41342.920509193777</v>
      </c>
      <c r="I22" s="3">
        <v>45717.868542928394</v>
      </c>
      <c r="J22" s="3">
        <v>58200.128864301987</v>
      </c>
      <c r="K22" s="3">
        <v>54292.359210526316</v>
      </c>
      <c r="L22" s="3">
        <v>29091.24085249408</v>
      </c>
      <c r="M22" s="3">
        <v>50944.20761000496</v>
      </c>
      <c r="N22" s="3">
        <v>48664.974574116452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1"/>
      <c r="FT22" s="1"/>
      <c r="FU22" s="1"/>
    </row>
    <row r="23" spans="1:178" ht="15.75" x14ac:dyDescent="0.25">
      <c r="A23" s="13">
        <v>7.3</v>
      </c>
      <c r="B23" s="14" t="s">
        <v>13</v>
      </c>
      <c r="C23" s="4">
        <v>1319.3167000000001</v>
      </c>
      <c r="D23" s="4">
        <v>639.58950000000004</v>
      </c>
      <c r="E23" s="4">
        <v>405.53370000000001</v>
      </c>
      <c r="F23" s="4">
        <v>486.68959999999998</v>
      </c>
      <c r="G23" s="3">
        <v>506.19564187588821</v>
      </c>
      <c r="H23" s="3">
        <v>588.58161244695896</v>
      </c>
      <c r="I23" s="3">
        <v>472.81412540078378</v>
      </c>
      <c r="J23" s="3">
        <v>761.6371623820371</v>
      </c>
      <c r="K23" s="3">
        <v>733.21315789473681</v>
      </c>
      <c r="L23" s="3">
        <v>877.52371858528761</v>
      </c>
      <c r="M23" s="3">
        <v>1332.4570254375399</v>
      </c>
      <c r="N23" s="3">
        <v>1835.1441647597253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1"/>
      <c r="FT23" s="1"/>
      <c r="FU23" s="1"/>
    </row>
    <row r="24" spans="1:178" ht="15.75" x14ac:dyDescent="0.25">
      <c r="A24" s="13">
        <v>7.4</v>
      </c>
      <c r="B24" s="14" t="s">
        <v>14</v>
      </c>
      <c r="C24" s="4">
        <v>937.02030000000002</v>
      </c>
      <c r="D24" s="4">
        <v>1618.191</v>
      </c>
      <c r="E24" s="4">
        <v>1317.2445</v>
      </c>
      <c r="F24" s="4">
        <v>2069.1711999999998</v>
      </c>
      <c r="G24" s="3">
        <v>848.5930838465182</v>
      </c>
      <c r="H24" s="3">
        <v>993.47835926449784</v>
      </c>
      <c r="I24" s="3">
        <v>1091.716957605985</v>
      </c>
      <c r="J24" s="3">
        <v>539.65741945981131</v>
      </c>
      <c r="K24" s="3">
        <v>926.89210526315787</v>
      </c>
      <c r="L24" s="3">
        <v>677.59407226338703</v>
      </c>
      <c r="M24" s="3">
        <v>730.57450577481757</v>
      </c>
      <c r="N24" s="3">
        <v>869.07042969743202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1"/>
      <c r="FT24" s="1"/>
      <c r="FU24" s="1"/>
    </row>
    <row r="25" spans="1:178" ht="15.75" x14ac:dyDescent="0.25">
      <c r="A25" s="13">
        <v>7.5</v>
      </c>
      <c r="B25" s="14" t="s">
        <v>15</v>
      </c>
      <c r="C25" s="4">
        <v>0</v>
      </c>
      <c r="D25" s="4">
        <v>0</v>
      </c>
      <c r="E25" s="4">
        <v>0</v>
      </c>
      <c r="F25" s="4">
        <v>0</v>
      </c>
      <c r="G25" s="3">
        <v>0</v>
      </c>
      <c r="H25" s="3">
        <v>2749</v>
      </c>
      <c r="I25" s="3">
        <v>2711.5248485928037</v>
      </c>
      <c r="J25" s="3">
        <v>3063.3204523267163</v>
      </c>
      <c r="K25" s="3">
        <v>2983.2486842105263</v>
      </c>
      <c r="L25" s="3">
        <v>673.65457184325112</v>
      </c>
      <c r="M25" s="3">
        <v>962.22008077658893</v>
      </c>
      <c r="N25" s="3">
        <v>2077.6524281718789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1"/>
      <c r="FT25" s="1"/>
      <c r="FU25" s="1"/>
    </row>
    <row r="26" spans="1:178" ht="15.75" x14ac:dyDescent="0.25">
      <c r="A26" s="13">
        <v>7.6</v>
      </c>
      <c r="B26" s="14" t="s">
        <v>16</v>
      </c>
      <c r="C26" s="4">
        <v>62.659799999999997</v>
      </c>
      <c r="D26" s="4">
        <v>90.408500000000004</v>
      </c>
      <c r="E26" s="4">
        <v>69.334999999999994</v>
      </c>
      <c r="F26" s="4">
        <v>76.129900000000006</v>
      </c>
      <c r="G26" s="3">
        <v>81.261961155850301</v>
      </c>
      <c r="H26" s="3">
        <v>96.807920792079202</v>
      </c>
      <c r="I26" s="3">
        <v>48.873441396508731</v>
      </c>
      <c r="J26" s="3">
        <v>202.88439635535306</v>
      </c>
      <c r="K26" s="3">
        <v>100.96091331269349</v>
      </c>
      <c r="L26" s="3">
        <v>54.920174165457183</v>
      </c>
      <c r="M26" s="3">
        <v>77.823141784170616</v>
      </c>
      <c r="N26" s="3">
        <v>72.874713958810062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1"/>
      <c r="FT26" s="1"/>
      <c r="FU26" s="1"/>
    </row>
    <row r="27" spans="1:178" ht="30" x14ac:dyDescent="0.25">
      <c r="A27" s="13">
        <v>7.7</v>
      </c>
      <c r="B27" s="14" t="s">
        <v>17</v>
      </c>
      <c r="C27" s="4">
        <v>23049.154200000001</v>
      </c>
      <c r="D27" s="4">
        <v>22497.996999999999</v>
      </c>
      <c r="E27" s="4">
        <v>30054</v>
      </c>
      <c r="F27" s="4">
        <v>31735</v>
      </c>
      <c r="G27" s="3">
        <v>38500</v>
      </c>
      <c r="H27" s="3">
        <v>36466.741348420554</v>
      </c>
      <c r="I27" s="3">
        <v>36349</v>
      </c>
      <c r="J27" s="3">
        <v>33863</v>
      </c>
      <c r="K27" s="3">
        <v>29181</v>
      </c>
      <c r="L27" s="3">
        <v>37135.845237185851</v>
      </c>
      <c r="M27" s="3">
        <v>39562</v>
      </c>
      <c r="N27" s="3">
        <v>43682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1"/>
      <c r="FT27" s="1"/>
      <c r="FU27" s="1"/>
    </row>
    <row r="28" spans="1:178" ht="15.75" x14ac:dyDescent="0.25">
      <c r="A28" s="17" t="s">
        <v>37</v>
      </c>
      <c r="B28" s="14" t="s">
        <v>18</v>
      </c>
      <c r="C28" s="4">
        <v>47701</v>
      </c>
      <c r="D28" s="4">
        <v>52078</v>
      </c>
      <c r="E28" s="4">
        <v>52249</v>
      </c>
      <c r="F28" s="4">
        <v>55223</v>
      </c>
      <c r="G28" s="3">
        <v>50390</v>
      </c>
      <c r="H28" s="3">
        <v>50153</v>
      </c>
      <c r="I28" s="3">
        <v>52731</v>
      </c>
      <c r="J28" s="3">
        <v>56045</v>
      </c>
      <c r="K28" s="3">
        <v>54007</v>
      </c>
      <c r="L28" s="3">
        <v>66839</v>
      </c>
      <c r="M28" s="3">
        <v>136627</v>
      </c>
      <c r="N28" s="3">
        <v>130471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1"/>
      <c r="FT28" s="1"/>
      <c r="FU28" s="1"/>
    </row>
    <row r="29" spans="1:178" ht="30" x14ac:dyDescent="0.25">
      <c r="A29" s="17" t="s">
        <v>38</v>
      </c>
      <c r="B29" s="14" t="s">
        <v>19</v>
      </c>
      <c r="C29" s="4">
        <v>129295.8744</v>
      </c>
      <c r="D29" s="4">
        <v>139105.9418</v>
      </c>
      <c r="E29" s="4">
        <v>131954.7764</v>
      </c>
      <c r="F29" s="4">
        <v>132883.77780000001</v>
      </c>
      <c r="G29" s="3">
        <v>125213.09237328281</v>
      </c>
      <c r="H29" s="3">
        <v>122633.73125884017</v>
      </c>
      <c r="I29" s="3">
        <v>122268.58345208407</v>
      </c>
      <c r="J29" s="3">
        <v>125853.19354051416</v>
      </c>
      <c r="K29" s="3">
        <v>119487.02716718266</v>
      </c>
      <c r="L29" s="3">
        <v>124384.65678710565</v>
      </c>
      <c r="M29" s="3">
        <v>127643.74746687451</v>
      </c>
      <c r="N29" s="3">
        <v>129059.02923976608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1"/>
      <c r="FT29" s="1"/>
      <c r="FU29" s="1"/>
    </row>
    <row r="30" spans="1:178" ht="15.75" x14ac:dyDescent="0.25">
      <c r="A30" s="17" t="s">
        <v>39</v>
      </c>
      <c r="B30" s="14" t="s">
        <v>54</v>
      </c>
      <c r="C30" s="4">
        <v>182188</v>
      </c>
      <c r="D30" s="4">
        <v>178282</v>
      </c>
      <c r="E30" s="4">
        <v>239851</v>
      </c>
      <c r="F30" s="4">
        <v>252641.8963254593</v>
      </c>
      <c r="G30" s="3">
        <v>268658</v>
      </c>
      <c r="H30" s="3">
        <v>284935</v>
      </c>
      <c r="I30" s="3">
        <v>292805</v>
      </c>
      <c r="J30" s="3">
        <v>334683</v>
      </c>
      <c r="K30" s="3">
        <v>357376</v>
      </c>
      <c r="L30" s="3">
        <v>309316</v>
      </c>
      <c r="M30" s="3">
        <v>334943</v>
      </c>
      <c r="N30" s="3">
        <v>352959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1"/>
      <c r="FT30" s="1"/>
      <c r="FU30" s="1"/>
    </row>
    <row r="31" spans="1:178" ht="15.75" x14ac:dyDescent="0.25">
      <c r="A31" s="17" t="s">
        <v>40</v>
      </c>
      <c r="B31" s="14" t="s">
        <v>20</v>
      </c>
      <c r="C31" s="4">
        <v>155696.34359999999</v>
      </c>
      <c r="D31" s="4">
        <v>180281.595</v>
      </c>
      <c r="E31" s="4">
        <v>202235.01869999999</v>
      </c>
      <c r="F31" s="4">
        <v>209978.9136</v>
      </c>
      <c r="G31" s="3">
        <v>196272.29445760304</v>
      </c>
      <c r="H31" s="3">
        <v>220672.34040546912</v>
      </c>
      <c r="I31" s="3">
        <v>223928.81617385108</v>
      </c>
      <c r="J31" s="3">
        <v>224036.96241457859</v>
      </c>
      <c r="K31" s="3">
        <v>265587.458126935</v>
      </c>
      <c r="L31" s="3">
        <v>269272.82323733863</v>
      </c>
      <c r="M31" s="3">
        <v>328391.7562531</v>
      </c>
      <c r="N31" s="3">
        <v>356944.28171878972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1"/>
      <c r="FT31" s="1"/>
      <c r="FU31" s="1"/>
    </row>
    <row r="32" spans="1:178" s="25" customFormat="1" ht="15.75" x14ac:dyDescent="0.25">
      <c r="A32" s="26"/>
      <c r="B32" s="27" t="s">
        <v>30</v>
      </c>
      <c r="C32" s="20">
        <f>C17+C20+C28+C29+C30+C31</f>
        <v>677848.85380000004</v>
      </c>
      <c r="D32" s="20">
        <f t="shared" ref="D32:J32" si="14">D17+D20+D28+D29+D30+D31</f>
        <v>722392.15359328617</v>
      </c>
      <c r="E32" s="20">
        <f t="shared" si="14"/>
        <v>798080.79492994805</v>
      </c>
      <c r="F32" s="20">
        <f t="shared" si="14"/>
        <v>831568.96582545934</v>
      </c>
      <c r="G32" s="20">
        <f t="shared" si="14"/>
        <v>843736.40843202267</v>
      </c>
      <c r="H32" s="20">
        <f t="shared" si="14"/>
        <v>886999.33955681277</v>
      </c>
      <c r="I32" s="20">
        <f t="shared" si="14"/>
        <v>939473.37540078373</v>
      </c>
      <c r="J32" s="20">
        <f t="shared" si="14"/>
        <v>1020191.5026846728</v>
      </c>
      <c r="K32" s="20">
        <f t="shared" ref="K32" si="15">K17+K20+K28+K29+K30+K31</f>
        <v>1086217.5092105262</v>
      </c>
      <c r="L32" s="20">
        <f t="shared" ref="L32:M32" si="16">L17+L20+L28+L29+L30+L31</f>
        <v>1024623.7088075776</v>
      </c>
      <c r="M32" s="20">
        <f t="shared" si="16"/>
        <v>1162193.0110536385</v>
      </c>
      <c r="N32" s="20">
        <f t="shared" ref="N32" si="17">N17+N20+N28+N29+N30+N31</f>
        <v>1233142.7967836256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4"/>
      <c r="FT32" s="24"/>
      <c r="FU32" s="24"/>
    </row>
    <row r="33" spans="1:178" s="24" customFormat="1" ht="15.75" x14ac:dyDescent="0.25">
      <c r="A33" s="21" t="s">
        <v>27</v>
      </c>
      <c r="B33" s="30" t="s">
        <v>41</v>
      </c>
      <c r="C33" s="23">
        <f t="shared" ref="C33:N33" si="18">C6+C11+C13+C14+C15+C17+C20+C28+C29+C30+C31</f>
        <v>1206674.186868489</v>
      </c>
      <c r="D33" s="23">
        <f t="shared" si="18"/>
        <v>1276702.6286694787</v>
      </c>
      <c r="E33" s="23">
        <f t="shared" si="18"/>
        <v>1362742.5259965262</v>
      </c>
      <c r="F33" s="23">
        <f t="shared" si="18"/>
        <v>1429721.9135854593</v>
      </c>
      <c r="G33" s="23">
        <f t="shared" si="18"/>
        <v>1444789.8641402179</v>
      </c>
      <c r="H33" s="23">
        <f t="shared" si="18"/>
        <v>1525091.3793493633</v>
      </c>
      <c r="I33" s="23">
        <f t="shared" si="18"/>
        <v>1590788.498574991</v>
      </c>
      <c r="J33" s="23">
        <f t="shared" si="18"/>
        <v>1641053.2935242434</v>
      </c>
      <c r="K33" s="23">
        <f t="shared" si="18"/>
        <v>1766940.5957043343</v>
      </c>
      <c r="L33" s="23">
        <f t="shared" si="18"/>
        <v>1681285.5419754027</v>
      </c>
      <c r="M33" s="23">
        <f t="shared" si="18"/>
        <v>1749079.9289024302</v>
      </c>
      <c r="N33" s="23">
        <f t="shared" si="18"/>
        <v>1917656.7513666414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V33" s="25"/>
    </row>
    <row r="34" spans="1:178" ht="15.75" x14ac:dyDescent="0.25">
      <c r="A34" s="18" t="s">
        <v>43</v>
      </c>
      <c r="B34" s="19" t="s">
        <v>25</v>
      </c>
      <c r="C34" s="4">
        <v>38290</v>
      </c>
      <c r="D34" s="4">
        <v>41238</v>
      </c>
      <c r="E34" s="4">
        <v>43565</v>
      </c>
      <c r="F34" s="4">
        <v>34095</v>
      </c>
      <c r="G34" s="3">
        <v>50929</v>
      </c>
      <c r="H34" s="3">
        <v>58683</v>
      </c>
      <c r="I34" s="3">
        <v>70611</v>
      </c>
      <c r="J34" s="3">
        <v>76868</v>
      </c>
      <c r="K34" s="3">
        <v>96494</v>
      </c>
      <c r="L34" s="3">
        <v>115652</v>
      </c>
      <c r="M34" s="3">
        <v>123708</v>
      </c>
      <c r="N34" s="3">
        <v>139790.03999999998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178" ht="15.75" x14ac:dyDescent="0.25">
      <c r="A35" s="18" t="s">
        <v>44</v>
      </c>
      <c r="B35" s="19" t="s">
        <v>24</v>
      </c>
      <c r="C35" s="4">
        <v>27290</v>
      </c>
      <c r="D35" s="4">
        <v>31151</v>
      </c>
      <c r="E35" s="4">
        <v>27049</v>
      </c>
      <c r="F35" s="4">
        <v>23940</v>
      </c>
      <c r="G35" s="3">
        <v>29670</v>
      </c>
      <c r="H35" s="3">
        <v>18782</v>
      </c>
      <c r="I35" s="3">
        <v>17416</v>
      </c>
      <c r="J35" s="3">
        <v>31150</v>
      </c>
      <c r="K35" s="3">
        <v>15756</v>
      </c>
      <c r="L35" s="3">
        <v>29629</v>
      </c>
      <c r="M35" s="3">
        <v>43573</v>
      </c>
      <c r="N35" s="3">
        <v>42016.590200000006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178" s="25" customFormat="1" ht="15.75" x14ac:dyDescent="0.25">
      <c r="A36" s="31" t="s">
        <v>45</v>
      </c>
      <c r="B36" s="32" t="s">
        <v>55</v>
      </c>
      <c r="C36" s="20">
        <f>C33+C34-C35</f>
        <v>1217674.186868489</v>
      </c>
      <c r="D36" s="20">
        <f t="shared" ref="D36:M36" si="19">D33+D34-D35</f>
        <v>1286789.6286694787</v>
      </c>
      <c r="E36" s="20">
        <f t="shared" si="19"/>
        <v>1379258.5259965262</v>
      </c>
      <c r="F36" s="20">
        <f t="shared" si="19"/>
        <v>1439876.9135854593</v>
      </c>
      <c r="G36" s="20">
        <f t="shared" si="19"/>
        <v>1466048.8641402179</v>
      </c>
      <c r="H36" s="20">
        <f t="shared" si="19"/>
        <v>1564992.3793493633</v>
      </c>
      <c r="I36" s="20">
        <f t="shared" si="19"/>
        <v>1643983.498574991</v>
      </c>
      <c r="J36" s="20">
        <f t="shared" si="19"/>
        <v>1686771.2935242434</v>
      </c>
      <c r="K36" s="20">
        <f t="shared" si="19"/>
        <v>1847678.5957043343</v>
      </c>
      <c r="L36" s="20">
        <f t="shared" si="19"/>
        <v>1767308.5419754027</v>
      </c>
      <c r="M36" s="20">
        <f t="shared" si="19"/>
        <v>1829214.9289024302</v>
      </c>
      <c r="N36" s="20">
        <f t="shared" ref="N36" si="20">N33+N34-N35</f>
        <v>2015430.2011666414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</row>
    <row r="37" spans="1:178" s="25" customFormat="1" ht="15.75" x14ac:dyDescent="0.25">
      <c r="A37" s="31" t="s">
        <v>46</v>
      </c>
      <c r="B37" s="32" t="s">
        <v>42</v>
      </c>
      <c r="C37" s="20">
        <f>GSVA_cur!C37</f>
        <v>19910</v>
      </c>
      <c r="D37" s="20">
        <f>GSVA_cur!D37</f>
        <v>20120</v>
      </c>
      <c r="E37" s="20">
        <f>GSVA_cur!E37</f>
        <v>20340</v>
      </c>
      <c r="F37" s="20">
        <f>GSVA_cur!F37</f>
        <v>20550</v>
      </c>
      <c r="G37" s="20">
        <f>GSVA_cur!G37</f>
        <v>20770</v>
      </c>
      <c r="H37" s="20">
        <f>GSVA_cur!H37</f>
        <v>20990</v>
      </c>
      <c r="I37" s="20">
        <f>GSVA_cur!I37</f>
        <v>21220</v>
      </c>
      <c r="J37" s="20">
        <f>GSVA_cur!J37</f>
        <v>21440</v>
      </c>
      <c r="K37" s="20">
        <f>GSVA_cur!K37</f>
        <v>21610</v>
      </c>
      <c r="L37" s="20">
        <f>GSVA_cur!L37</f>
        <v>21920</v>
      </c>
      <c r="M37" s="20">
        <f>GSVA_cur!M37</f>
        <v>22130</v>
      </c>
      <c r="N37" s="20">
        <f>GSVA_cur!N37</f>
        <v>22330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</row>
    <row r="38" spans="1:178" s="25" customFormat="1" ht="15.75" x14ac:dyDescent="0.25">
      <c r="A38" s="31" t="s">
        <v>47</v>
      </c>
      <c r="B38" s="32" t="s">
        <v>58</v>
      </c>
      <c r="C38" s="20">
        <f>C36/C37*1000</f>
        <v>61158.924503691058</v>
      </c>
      <c r="D38" s="20">
        <f t="shared" ref="D38:M38" si="21">D36/D37*1000</f>
        <v>63955.746951763351</v>
      </c>
      <c r="E38" s="20">
        <f t="shared" si="21"/>
        <v>67810.153687144848</v>
      </c>
      <c r="F38" s="20">
        <f t="shared" si="21"/>
        <v>70067.003094182932</v>
      </c>
      <c r="G38" s="20">
        <f t="shared" si="21"/>
        <v>70584.923646616182</v>
      </c>
      <c r="H38" s="20">
        <f t="shared" si="21"/>
        <v>74558.950898016352</v>
      </c>
      <c r="I38" s="20">
        <f t="shared" si="21"/>
        <v>77473.303420122102</v>
      </c>
      <c r="J38" s="20">
        <f t="shared" si="21"/>
        <v>78674.034212884493</v>
      </c>
      <c r="K38" s="20">
        <f t="shared" si="21"/>
        <v>85501.091888215378</v>
      </c>
      <c r="L38" s="20">
        <f t="shared" si="21"/>
        <v>80625.389688658892</v>
      </c>
      <c r="M38" s="20">
        <f t="shared" si="21"/>
        <v>82657.701260841844</v>
      </c>
      <c r="N38" s="20">
        <f t="shared" ref="N38" si="22">N36/N37*1000</f>
        <v>90256.614472308167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BN38" s="20"/>
      <c r="BO38" s="20"/>
      <c r="BP38" s="20"/>
      <c r="BQ38" s="20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</row>
    <row r="39" spans="1:178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B39"/>
  <sheetViews>
    <sheetView zoomScale="80" zoomScaleNormal="80" zoomScaleSheetLayoutView="100" workbookViewId="0">
      <pane xSplit="2" ySplit="5" topLeftCell="C36" activePane="bottomRight" state="frozen"/>
      <selection activeCell="O1" sqref="O1:AO1048576"/>
      <selection pane="topRight" activeCell="O1" sqref="O1:AO1048576"/>
      <selection pane="bottomLeft" activeCell="O1" sqref="O1:AO1048576"/>
      <selection pane="bottomRight" activeCell="O1" sqref="O1:AO1048576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1.28515625" style="2" customWidth="1"/>
    <col min="7" max="14" width="11.85546875" style="1" customWidth="1"/>
    <col min="15" max="15" width="10.85546875" style="1" customWidth="1"/>
    <col min="16" max="16" width="11" style="2" customWidth="1"/>
    <col min="17" max="19" width="11.42578125" style="2" customWidth="1"/>
    <col min="20" max="47" width="9.140625" style="2" customWidth="1"/>
    <col min="48" max="48" width="12.42578125" style="2" customWidth="1"/>
    <col min="49" max="70" width="9.140625" style="2" customWidth="1"/>
    <col min="71" max="71" width="12.140625" style="2" customWidth="1"/>
    <col min="72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2" customWidth="1"/>
    <col min="100" max="104" width="9.140625" style="2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22" width="9.140625" style="1" hidden="1" customWidth="1"/>
    <col min="123" max="123" width="9.140625" style="1" customWidth="1"/>
    <col min="124" max="153" width="9.140625" style="2" customWidth="1"/>
    <col min="154" max="154" width="9.140625" style="2" hidden="1" customWidth="1"/>
    <col min="155" max="162" width="9.140625" style="2" customWidth="1"/>
    <col min="163" max="163" width="9.140625" style="2" hidden="1" customWidth="1"/>
    <col min="164" max="168" width="9.140625" style="2" customWidth="1"/>
    <col min="169" max="169" width="9.140625" style="2" hidden="1" customWidth="1"/>
    <col min="170" max="179" width="9.140625" style="2" customWidth="1"/>
    <col min="180" max="183" width="8.85546875" style="2"/>
    <col min="184" max="184" width="12.7109375" style="2" bestFit="1" customWidth="1"/>
    <col min="185" max="16384" width="8.85546875" style="2"/>
  </cols>
  <sheetData>
    <row r="1" spans="1:184" ht="21" x14ac:dyDescent="0.35">
      <c r="A1" s="2" t="s">
        <v>53</v>
      </c>
      <c r="B1" s="6" t="s">
        <v>66</v>
      </c>
    </row>
    <row r="2" spans="1:184" ht="15.75" x14ac:dyDescent="0.25">
      <c r="A2" s="7" t="s">
        <v>50</v>
      </c>
      <c r="I2" s="1" t="str">
        <f>[1]GSVA_cur!$I$3</f>
        <v>As on 01.08.2024</v>
      </c>
    </row>
    <row r="3" spans="1:184" ht="15.75" x14ac:dyDescent="0.25">
      <c r="A3" s="7"/>
    </row>
    <row r="4" spans="1:184" ht="15.75" x14ac:dyDescent="0.25">
      <c r="A4" s="7"/>
      <c r="E4" s="8"/>
      <c r="F4" s="8" t="s">
        <v>57</v>
      </c>
    </row>
    <row r="5" spans="1:184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</row>
    <row r="6" spans="1:184" s="24" customFormat="1" ht="15.75" x14ac:dyDescent="0.25">
      <c r="A6" s="21" t="s">
        <v>26</v>
      </c>
      <c r="B6" s="22" t="s">
        <v>2</v>
      </c>
      <c r="C6" s="23">
        <f>SUM(C7:C10)</f>
        <v>327768.54149000841</v>
      </c>
      <c r="D6" s="23">
        <f t="shared" ref="D6:M6" si="0">SUM(D7:D10)</f>
        <v>402422.33735123306</v>
      </c>
      <c r="E6" s="23">
        <f t="shared" si="0"/>
        <v>493900.74330000003</v>
      </c>
      <c r="F6" s="23">
        <f t="shared" si="0"/>
        <v>547886.59570000006</v>
      </c>
      <c r="G6" s="23">
        <f t="shared" si="0"/>
        <v>521079.46350000001</v>
      </c>
      <c r="H6" s="23">
        <f t="shared" si="0"/>
        <v>611664.46150000009</v>
      </c>
      <c r="I6" s="23">
        <f t="shared" si="0"/>
        <v>675680.04789999989</v>
      </c>
      <c r="J6" s="23">
        <f t="shared" si="0"/>
        <v>677724.18450000009</v>
      </c>
      <c r="K6" s="23">
        <f t="shared" si="0"/>
        <v>772481.95195000002</v>
      </c>
      <c r="L6" s="23">
        <f t="shared" si="0"/>
        <v>774376.22145000007</v>
      </c>
      <c r="M6" s="23">
        <f t="shared" si="0"/>
        <v>654943.44880000001</v>
      </c>
      <c r="N6" s="23">
        <f t="shared" ref="N6" si="1">SUM(N7:N10)</f>
        <v>803425.19910000009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GB6" s="25"/>
    </row>
    <row r="7" spans="1:184" ht="15.75" x14ac:dyDescent="0.25">
      <c r="A7" s="13">
        <v>1.1000000000000001</v>
      </c>
      <c r="B7" s="14" t="s">
        <v>59</v>
      </c>
      <c r="C7" s="4">
        <v>161408.09604843371</v>
      </c>
      <c r="D7" s="4">
        <v>212607.37273083301</v>
      </c>
      <c r="E7" s="4">
        <v>281237.36320000002</v>
      </c>
      <c r="F7" s="4">
        <v>312925.06680000003</v>
      </c>
      <c r="G7" s="3">
        <v>332335.5122</v>
      </c>
      <c r="H7" s="3">
        <v>360219.52789999999</v>
      </c>
      <c r="I7" s="3">
        <v>400529.58199999999</v>
      </c>
      <c r="J7" s="3">
        <v>380829.842</v>
      </c>
      <c r="K7" s="3">
        <v>376920.25540000002</v>
      </c>
      <c r="L7" s="3">
        <v>385516.92369999998</v>
      </c>
      <c r="M7" s="3">
        <v>221041.40749999997</v>
      </c>
      <c r="N7" s="3">
        <v>343581.69500000001</v>
      </c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1"/>
      <c r="FZ7" s="1"/>
      <c r="GA7" s="1"/>
    </row>
    <row r="8" spans="1:184" ht="15.75" x14ac:dyDescent="0.25">
      <c r="A8" s="13">
        <v>1.2</v>
      </c>
      <c r="B8" s="14" t="s">
        <v>60</v>
      </c>
      <c r="C8" s="4">
        <v>82066.796379602456</v>
      </c>
      <c r="D8" s="4">
        <v>101051.73639155364</v>
      </c>
      <c r="E8" s="4">
        <v>113790.315</v>
      </c>
      <c r="F8" s="4">
        <v>122369.56479999999</v>
      </c>
      <c r="G8" s="3">
        <v>70546.355500000005</v>
      </c>
      <c r="H8" s="3">
        <v>70745.194000000003</v>
      </c>
      <c r="I8" s="3">
        <v>93476.815000000002</v>
      </c>
      <c r="J8" s="3">
        <v>85132.474000000002</v>
      </c>
      <c r="K8" s="3">
        <v>89435.749200000006</v>
      </c>
      <c r="L8" s="3">
        <v>74237.479500000001</v>
      </c>
      <c r="M8" s="3">
        <v>72968.484599999996</v>
      </c>
      <c r="N8" s="3">
        <v>65581.486399999994</v>
      </c>
      <c r="O8" s="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1"/>
      <c r="FZ8" s="1"/>
      <c r="GA8" s="1"/>
    </row>
    <row r="9" spans="1:184" ht="15.75" x14ac:dyDescent="0.25">
      <c r="A9" s="13">
        <v>1.3</v>
      </c>
      <c r="B9" s="14" t="s">
        <v>61</v>
      </c>
      <c r="C9" s="4">
        <v>78695.669158758887</v>
      </c>
      <c r="D9" s="4">
        <v>82568.251128429416</v>
      </c>
      <c r="E9" s="4">
        <v>91993.834199999998</v>
      </c>
      <c r="F9" s="4">
        <v>104918.8112</v>
      </c>
      <c r="G9" s="3">
        <v>109777.2966</v>
      </c>
      <c r="H9" s="3">
        <v>171180.81200000001</v>
      </c>
      <c r="I9" s="3">
        <v>171381.76120000001</v>
      </c>
      <c r="J9" s="3">
        <v>200941.03320000001</v>
      </c>
      <c r="K9" s="3">
        <v>295560.516</v>
      </c>
      <c r="L9" s="3">
        <v>303438.42320000002</v>
      </c>
      <c r="M9" s="3">
        <v>349655.4093</v>
      </c>
      <c r="N9" s="3">
        <v>382825.63559999998</v>
      </c>
      <c r="O9" s="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1"/>
      <c r="FZ9" s="1"/>
      <c r="GA9" s="1"/>
    </row>
    <row r="10" spans="1:184" ht="15.75" x14ac:dyDescent="0.25">
      <c r="A10" s="13">
        <v>1.4</v>
      </c>
      <c r="B10" s="14" t="s">
        <v>62</v>
      </c>
      <c r="C10" s="4">
        <v>5597.9799032134051</v>
      </c>
      <c r="D10" s="4">
        <v>6194.9771004169679</v>
      </c>
      <c r="E10" s="4">
        <v>6879.2308999999996</v>
      </c>
      <c r="F10" s="4">
        <v>7673.1528999999991</v>
      </c>
      <c r="G10" s="3">
        <v>8420.2991999999995</v>
      </c>
      <c r="H10" s="3">
        <v>9518.9276000000009</v>
      </c>
      <c r="I10" s="3">
        <v>10291.8897</v>
      </c>
      <c r="J10" s="3">
        <v>10820.835300000001</v>
      </c>
      <c r="K10" s="3">
        <v>10565.431350000001</v>
      </c>
      <c r="L10" s="3">
        <v>11183.395049999999</v>
      </c>
      <c r="M10" s="3">
        <v>11278.1474</v>
      </c>
      <c r="N10" s="3">
        <v>11436.382100000001</v>
      </c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1"/>
      <c r="FZ10" s="1"/>
      <c r="GA10" s="1"/>
    </row>
    <row r="11" spans="1:184" ht="15.75" x14ac:dyDescent="0.25">
      <c r="A11" s="17" t="s">
        <v>31</v>
      </c>
      <c r="B11" s="14" t="s">
        <v>3</v>
      </c>
      <c r="C11" s="4">
        <v>4976.5258189132037</v>
      </c>
      <c r="D11" s="4">
        <v>5808.6955296119704</v>
      </c>
      <c r="E11" s="4">
        <v>6868.4351999999999</v>
      </c>
      <c r="F11" s="4">
        <v>5762.2460080000001</v>
      </c>
      <c r="G11" s="3">
        <v>13360.3604</v>
      </c>
      <c r="H11" s="3">
        <v>4038.2511999999997</v>
      </c>
      <c r="I11" s="3">
        <v>5108.2780000000002</v>
      </c>
      <c r="J11" s="3">
        <v>8669.8266000000003</v>
      </c>
      <c r="K11" s="3">
        <v>23474.473999999998</v>
      </c>
      <c r="L11" s="3">
        <v>17916.862499999999</v>
      </c>
      <c r="M11" s="3">
        <v>24995.328000000001</v>
      </c>
      <c r="N11" s="3">
        <v>37398.198400000001</v>
      </c>
      <c r="O11" s="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1"/>
      <c r="FZ11" s="1"/>
      <c r="GA11" s="1"/>
    </row>
    <row r="12" spans="1:184" s="25" customFormat="1" ht="15.75" x14ac:dyDescent="0.25">
      <c r="A12" s="26"/>
      <c r="B12" s="27" t="s">
        <v>28</v>
      </c>
      <c r="C12" s="20">
        <f>C6+C11</f>
        <v>332745.0673089216</v>
      </c>
      <c r="D12" s="20">
        <f t="shared" ref="D12:M12" si="2">D6+D11</f>
        <v>408231.03288084501</v>
      </c>
      <c r="E12" s="20">
        <f t="shared" si="2"/>
        <v>500769.17850000004</v>
      </c>
      <c r="F12" s="20">
        <f t="shared" si="2"/>
        <v>553648.84170800005</v>
      </c>
      <c r="G12" s="20">
        <f t="shared" si="2"/>
        <v>534439.82389999996</v>
      </c>
      <c r="H12" s="20">
        <f t="shared" si="2"/>
        <v>615702.71270000015</v>
      </c>
      <c r="I12" s="20">
        <f t="shared" si="2"/>
        <v>680788.32589999994</v>
      </c>
      <c r="J12" s="20">
        <f t="shared" si="2"/>
        <v>686394.01110000012</v>
      </c>
      <c r="K12" s="20">
        <f t="shared" si="2"/>
        <v>795956.42595000006</v>
      </c>
      <c r="L12" s="20">
        <f t="shared" si="2"/>
        <v>792293.08395000012</v>
      </c>
      <c r="M12" s="20">
        <f t="shared" si="2"/>
        <v>679938.77679999999</v>
      </c>
      <c r="N12" s="20">
        <f t="shared" ref="N12" si="3">N6+N11</f>
        <v>840823.39750000008</v>
      </c>
      <c r="O12" s="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4"/>
      <c r="FZ12" s="24"/>
      <c r="GA12" s="24"/>
    </row>
    <row r="13" spans="1:184" s="1" customFormat="1" ht="15.75" x14ac:dyDescent="0.25">
      <c r="A13" s="11" t="s">
        <v>32</v>
      </c>
      <c r="B13" s="12" t="s">
        <v>4</v>
      </c>
      <c r="C13" s="3">
        <v>11152.866548083504</v>
      </c>
      <c r="D13" s="3">
        <v>14766.415310447486</v>
      </c>
      <c r="E13" s="3">
        <v>11997.072700000001</v>
      </c>
      <c r="F13" s="3">
        <v>18840.168700000002</v>
      </c>
      <c r="G13" s="3">
        <v>21170.182000000001</v>
      </c>
      <c r="H13" s="3">
        <v>25285.088800000001</v>
      </c>
      <c r="I13" s="3">
        <v>26501.096399999999</v>
      </c>
      <c r="J13" s="3">
        <v>28678.234900000003</v>
      </c>
      <c r="K13" s="3">
        <v>26859.234400000001</v>
      </c>
      <c r="L13" s="3">
        <v>20228.378400000001</v>
      </c>
      <c r="M13" s="3">
        <v>20819.338</v>
      </c>
      <c r="N13" s="3">
        <v>20339.643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GB13" s="2"/>
    </row>
    <row r="14" spans="1:184" ht="30" x14ac:dyDescent="0.25">
      <c r="A14" s="17" t="s">
        <v>33</v>
      </c>
      <c r="B14" s="14" t="s">
        <v>5</v>
      </c>
      <c r="C14" s="4">
        <v>21462.651536656442</v>
      </c>
      <c r="D14" s="4">
        <v>25199.433108147339</v>
      </c>
      <c r="E14" s="4">
        <v>22920.352400000003</v>
      </c>
      <c r="F14" s="4">
        <v>25077.948000000004</v>
      </c>
      <c r="G14" s="3">
        <v>24353.741600000001</v>
      </c>
      <c r="H14" s="3">
        <v>26315.478000000003</v>
      </c>
      <c r="I14" s="3">
        <v>37282.801599999999</v>
      </c>
      <c r="J14" s="3">
        <v>36471.07</v>
      </c>
      <c r="K14" s="3">
        <v>57393.872000000003</v>
      </c>
      <c r="L14" s="3">
        <v>41111.388200000001</v>
      </c>
      <c r="M14" s="3">
        <v>46402.121500000001</v>
      </c>
      <c r="N14" s="3">
        <v>51590.059399999998</v>
      </c>
      <c r="O14" s="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3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3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3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1"/>
      <c r="FZ14" s="1"/>
      <c r="GA14" s="1"/>
    </row>
    <row r="15" spans="1:184" ht="15.75" x14ac:dyDescent="0.25">
      <c r="A15" s="17" t="s">
        <v>34</v>
      </c>
      <c r="B15" s="14" t="s">
        <v>6</v>
      </c>
      <c r="C15" s="4">
        <v>99948.404457690398</v>
      </c>
      <c r="D15" s="4">
        <v>107746.85525685425</v>
      </c>
      <c r="E15" s="4">
        <v>110731.5675</v>
      </c>
      <c r="F15" s="4">
        <v>127347.0675</v>
      </c>
      <c r="G15" s="3">
        <v>148472.2942</v>
      </c>
      <c r="H15" s="3">
        <v>170049.67050000001</v>
      </c>
      <c r="I15" s="3">
        <v>205024.79939999999</v>
      </c>
      <c r="J15" s="3">
        <v>202178.37100000001</v>
      </c>
      <c r="K15" s="3">
        <v>200153.9816</v>
      </c>
      <c r="L15" s="3">
        <v>184050.52849999999</v>
      </c>
      <c r="M15" s="3">
        <v>242821.01880000002</v>
      </c>
      <c r="N15" s="3">
        <v>283560.61599999998</v>
      </c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3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3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3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1"/>
      <c r="FZ15" s="1"/>
      <c r="GA15" s="1"/>
    </row>
    <row r="16" spans="1:184" s="25" customFormat="1" ht="15.75" x14ac:dyDescent="0.25">
      <c r="A16" s="26"/>
      <c r="B16" s="27" t="s">
        <v>29</v>
      </c>
      <c r="C16" s="20">
        <f>+C13+C14+C15</f>
        <v>132563.92254243034</v>
      </c>
      <c r="D16" s="20">
        <f t="shared" ref="D16:J16" si="4">+D13+D14+D15</f>
        <v>147712.70367544907</v>
      </c>
      <c r="E16" s="20">
        <f t="shared" si="4"/>
        <v>145648.9926</v>
      </c>
      <c r="F16" s="20">
        <f t="shared" si="4"/>
        <v>171265.18420000002</v>
      </c>
      <c r="G16" s="20">
        <f t="shared" si="4"/>
        <v>193996.21780000001</v>
      </c>
      <c r="H16" s="20">
        <f t="shared" si="4"/>
        <v>221650.23730000001</v>
      </c>
      <c r="I16" s="20">
        <f t="shared" si="4"/>
        <v>268808.6974</v>
      </c>
      <c r="J16" s="20">
        <f t="shared" si="4"/>
        <v>267327.67590000003</v>
      </c>
      <c r="K16" s="20">
        <f t="shared" ref="K16" si="5">+K13+K14+K15</f>
        <v>284407.08799999999</v>
      </c>
      <c r="L16" s="20">
        <f t="shared" ref="L16:M16" si="6">+L13+L14+L15</f>
        <v>245390.29509999999</v>
      </c>
      <c r="M16" s="20">
        <f t="shared" si="6"/>
        <v>310042.47830000002</v>
      </c>
      <c r="N16" s="20">
        <f t="shared" ref="N16" si="7">+N13+N14+N15</f>
        <v>355490.31839999999</v>
      </c>
      <c r="O16" s="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3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3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3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4"/>
      <c r="FZ16" s="24"/>
      <c r="GA16" s="24"/>
    </row>
    <row r="17" spans="1:184" s="24" customFormat="1" ht="15.75" x14ac:dyDescent="0.25">
      <c r="A17" s="21" t="s">
        <v>35</v>
      </c>
      <c r="B17" s="22" t="s">
        <v>7</v>
      </c>
      <c r="C17" s="23">
        <f>C18+C19</f>
        <v>103558.389</v>
      </c>
      <c r="D17" s="23">
        <f t="shared" ref="D17:J17" si="8">D18+D19</f>
        <v>122547.19600000001</v>
      </c>
      <c r="E17" s="23">
        <f t="shared" si="8"/>
        <v>127069.1731</v>
      </c>
      <c r="F17" s="23">
        <f t="shared" si="8"/>
        <v>146052.95689999999</v>
      </c>
      <c r="G17" s="23">
        <f t="shared" si="8"/>
        <v>171255.34520000001</v>
      </c>
      <c r="H17" s="23">
        <f t="shared" si="8"/>
        <v>194027.856</v>
      </c>
      <c r="I17" s="23">
        <f t="shared" si="8"/>
        <v>234715.70899999997</v>
      </c>
      <c r="J17" s="23">
        <f t="shared" si="8"/>
        <v>281506.51370000001</v>
      </c>
      <c r="K17" s="23">
        <f t="shared" ref="K17" si="9">K18+K19</f>
        <v>321709.81509999995</v>
      </c>
      <c r="L17" s="23">
        <f t="shared" ref="L17:M17" si="10">L18+L19</f>
        <v>309764.761</v>
      </c>
      <c r="M17" s="23">
        <f t="shared" si="10"/>
        <v>251636.54300000001</v>
      </c>
      <c r="N17" s="23">
        <f t="shared" ref="N17" si="11">N18+N19</f>
        <v>302863.1201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GB17" s="25"/>
    </row>
    <row r="18" spans="1:184" ht="15.75" x14ac:dyDescent="0.25">
      <c r="A18" s="13">
        <v>6.1</v>
      </c>
      <c r="B18" s="14" t="s">
        <v>8</v>
      </c>
      <c r="C18" s="4">
        <v>98933.122000000003</v>
      </c>
      <c r="D18" s="4">
        <v>117355.774</v>
      </c>
      <c r="E18" s="4">
        <v>121696.36109999999</v>
      </c>
      <c r="F18" s="4">
        <v>140414.81289999999</v>
      </c>
      <c r="G18" s="3">
        <v>165398.45000000001</v>
      </c>
      <c r="H18" s="3">
        <v>187466.416</v>
      </c>
      <c r="I18" s="3">
        <v>227464.68539999999</v>
      </c>
      <c r="J18" s="3">
        <v>273194.61849999998</v>
      </c>
      <c r="K18" s="3">
        <v>312492.49209999997</v>
      </c>
      <c r="L18" s="3">
        <v>306417.15100000001</v>
      </c>
      <c r="M18" s="3">
        <v>246103.43799999999</v>
      </c>
      <c r="N18" s="3">
        <v>292492.39500000002</v>
      </c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1"/>
      <c r="FZ18" s="1"/>
      <c r="GA18" s="1"/>
    </row>
    <row r="19" spans="1:184" ht="15.75" x14ac:dyDescent="0.25">
      <c r="A19" s="13">
        <v>6.2</v>
      </c>
      <c r="B19" s="14" t="s">
        <v>9</v>
      </c>
      <c r="C19" s="4">
        <v>4625.2669999999998</v>
      </c>
      <c r="D19" s="4">
        <v>5191.4219999999996</v>
      </c>
      <c r="E19" s="4">
        <v>5372.8119999999999</v>
      </c>
      <c r="F19" s="4">
        <v>5638.1440000000002</v>
      </c>
      <c r="G19" s="3">
        <v>5856.8951999999999</v>
      </c>
      <c r="H19" s="3">
        <v>6561.44</v>
      </c>
      <c r="I19" s="3">
        <v>7251.0236000000004</v>
      </c>
      <c r="J19" s="3">
        <v>8311.8952000000008</v>
      </c>
      <c r="K19" s="3">
        <v>9217.3230000000003</v>
      </c>
      <c r="L19" s="3">
        <v>3347.6099999999997</v>
      </c>
      <c r="M19" s="3">
        <v>5533.1049999999996</v>
      </c>
      <c r="N19" s="3">
        <v>10370.7251</v>
      </c>
      <c r="O19" s="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1"/>
      <c r="FZ19" s="1"/>
      <c r="GA19" s="1"/>
    </row>
    <row r="20" spans="1:184" s="24" customFormat="1" ht="30" x14ac:dyDescent="0.25">
      <c r="A20" s="28" t="s">
        <v>36</v>
      </c>
      <c r="B20" s="29" t="s">
        <v>10</v>
      </c>
      <c r="C20" s="23">
        <f>SUM(C21:C27)</f>
        <v>48756.665999999997</v>
      </c>
      <c r="D20" s="23">
        <f t="shared" ref="D20:M20" si="12">SUM(D21:D27)</f>
        <v>53707.0285</v>
      </c>
      <c r="E20" s="23">
        <f t="shared" si="12"/>
        <v>57085.373700000004</v>
      </c>
      <c r="F20" s="23">
        <f t="shared" si="12"/>
        <v>67859.819900000002</v>
      </c>
      <c r="G20" s="23">
        <f t="shared" si="12"/>
        <v>77427.453000000009</v>
      </c>
      <c r="H20" s="23">
        <f t="shared" si="12"/>
        <v>82937.638600000006</v>
      </c>
      <c r="I20" s="23">
        <f t="shared" si="12"/>
        <v>86556.6014</v>
      </c>
      <c r="J20" s="23">
        <f t="shared" si="12"/>
        <v>95314.658200000005</v>
      </c>
      <c r="K20" s="23">
        <f t="shared" si="12"/>
        <v>91819.477700000003</v>
      </c>
      <c r="L20" s="23">
        <f t="shared" si="12"/>
        <v>82489.251599999989</v>
      </c>
      <c r="M20" s="23">
        <f t="shared" si="12"/>
        <v>121736.74519999999</v>
      </c>
      <c r="N20" s="23">
        <f t="shared" ref="N20" si="13">SUM(N21:N27)</f>
        <v>130403.0996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GB20" s="25"/>
    </row>
    <row r="21" spans="1:184" ht="15.75" x14ac:dyDescent="0.25">
      <c r="A21" s="13">
        <v>7.1</v>
      </c>
      <c r="B21" s="14" t="s">
        <v>11</v>
      </c>
      <c r="C21" s="4">
        <v>233</v>
      </c>
      <c r="D21" s="4">
        <v>286</v>
      </c>
      <c r="E21" s="4">
        <v>160</v>
      </c>
      <c r="F21" s="4">
        <v>191</v>
      </c>
      <c r="G21" s="3">
        <v>209</v>
      </c>
      <c r="H21" s="3">
        <v>116</v>
      </c>
      <c r="I21" s="3">
        <v>101</v>
      </c>
      <c r="J21" s="3">
        <v>58</v>
      </c>
      <c r="K21" s="3">
        <v>156</v>
      </c>
      <c r="L21" s="3">
        <v>315</v>
      </c>
      <c r="M21" s="3">
        <v>242</v>
      </c>
      <c r="N21" s="3">
        <v>290</v>
      </c>
      <c r="O21" s="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1"/>
      <c r="FZ21" s="1"/>
      <c r="GA21" s="1"/>
    </row>
    <row r="22" spans="1:184" ht="15.75" x14ac:dyDescent="0.25">
      <c r="A22" s="13">
        <v>7.2</v>
      </c>
      <c r="B22" s="14" t="s">
        <v>12</v>
      </c>
      <c r="C22" s="4">
        <v>28698.514999999999</v>
      </c>
      <c r="D22" s="4">
        <v>32652.232300000003</v>
      </c>
      <c r="E22" s="4">
        <v>29747.152000000002</v>
      </c>
      <c r="F22" s="4">
        <v>36479.275300000001</v>
      </c>
      <c r="G22" s="3">
        <v>40866.413999999997</v>
      </c>
      <c r="H22" s="3">
        <v>44614.965199999999</v>
      </c>
      <c r="I22" s="3">
        <v>50168.434999999998</v>
      </c>
      <c r="J22" s="3">
        <v>61361.6685</v>
      </c>
      <c r="K22" s="3">
        <v>64615.621700000003</v>
      </c>
      <c r="L22" s="3">
        <v>43677.565399999999</v>
      </c>
      <c r="M22" s="3">
        <v>74083.6728</v>
      </c>
      <c r="N22" s="3">
        <v>72332.888000000006</v>
      </c>
      <c r="O22" s="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1"/>
      <c r="FZ22" s="1"/>
      <c r="GA22" s="1"/>
    </row>
    <row r="23" spans="1:184" ht="15.75" x14ac:dyDescent="0.25">
      <c r="A23" s="13">
        <v>7.3</v>
      </c>
      <c r="B23" s="14" t="s">
        <v>13</v>
      </c>
      <c r="C23" s="4">
        <v>856.31670000000008</v>
      </c>
      <c r="D23" s="4">
        <v>411.71000000000004</v>
      </c>
      <c r="E23" s="4">
        <v>259.18880000000001</v>
      </c>
      <c r="F23" s="4">
        <v>360.32590000000005</v>
      </c>
      <c r="G23" s="3">
        <v>368.39</v>
      </c>
      <c r="H23" s="3">
        <v>497.40359999999998</v>
      </c>
      <c r="I23" s="3">
        <v>419.29999999999995</v>
      </c>
      <c r="J23" s="3">
        <v>781.10400000000004</v>
      </c>
      <c r="K23" s="3">
        <v>784.36339999999996</v>
      </c>
      <c r="L23" s="3">
        <v>1029.8145999999999</v>
      </c>
      <c r="M23" s="3">
        <v>1810.0641999999998</v>
      </c>
      <c r="N23" s="3">
        <v>2695.4160000000002</v>
      </c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1"/>
      <c r="FZ23" s="1"/>
      <c r="GA23" s="1"/>
    </row>
    <row r="24" spans="1:184" ht="15.75" x14ac:dyDescent="0.25">
      <c r="A24" s="13">
        <v>7.4</v>
      </c>
      <c r="B24" s="14" t="s">
        <v>14</v>
      </c>
      <c r="C24" s="4">
        <v>249.02030000000002</v>
      </c>
      <c r="D24" s="4">
        <v>980.98099999999999</v>
      </c>
      <c r="E24" s="4">
        <v>739.86719999999991</v>
      </c>
      <c r="F24" s="4">
        <v>1616.3751000000002</v>
      </c>
      <c r="G24" s="3">
        <v>836.58</v>
      </c>
      <c r="H24" s="3">
        <v>1020.7904000000001</v>
      </c>
      <c r="I24" s="3">
        <v>1146.9175</v>
      </c>
      <c r="J24" s="3">
        <v>504.02099999999996</v>
      </c>
      <c r="K24" s="3">
        <v>776.21710000000007</v>
      </c>
      <c r="L24" s="3">
        <v>135.99219999999991</v>
      </c>
      <c r="M24" s="3">
        <v>86.491400000000112</v>
      </c>
      <c r="N24" s="3">
        <v>475.56799999999998</v>
      </c>
      <c r="O24" s="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1"/>
      <c r="FZ24" s="1"/>
      <c r="GA24" s="1"/>
    </row>
    <row r="25" spans="1:184" ht="15.75" x14ac:dyDescent="0.25">
      <c r="A25" s="13">
        <v>7.5</v>
      </c>
      <c r="B25" s="14" t="s">
        <v>15</v>
      </c>
      <c r="C25" s="4">
        <v>0</v>
      </c>
      <c r="D25" s="4">
        <v>0</v>
      </c>
      <c r="E25" s="4">
        <v>0</v>
      </c>
      <c r="F25" s="4">
        <v>0</v>
      </c>
      <c r="G25" s="3">
        <v>0</v>
      </c>
      <c r="H25" s="3">
        <v>2876.7271999999998</v>
      </c>
      <c r="I25" s="3">
        <v>2921.1489999999999</v>
      </c>
      <c r="J25" s="3">
        <v>3418.0529999999999</v>
      </c>
      <c r="K25" s="3">
        <v>3403.3519999999999</v>
      </c>
      <c r="L25" s="3">
        <v>825.13079999999991</v>
      </c>
      <c r="M25" s="3">
        <v>1326.9392</v>
      </c>
      <c r="N25" s="3">
        <v>3024.5839999999998</v>
      </c>
      <c r="O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1"/>
      <c r="FZ25" s="1"/>
      <c r="GA25" s="1"/>
    </row>
    <row r="26" spans="1:184" ht="15.75" x14ac:dyDescent="0.25">
      <c r="A26" s="13">
        <v>7.6</v>
      </c>
      <c r="B26" s="14" t="s">
        <v>16</v>
      </c>
      <c r="C26" s="4">
        <v>53.659799999999997</v>
      </c>
      <c r="D26" s="4">
        <v>84.353200000000001</v>
      </c>
      <c r="E26" s="4">
        <v>68.165700000000001</v>
      </c>
      <c r="F26" s="4">
        <v>81.843599999999995</v>
      </c>
      <c r="G26" s="3">
        <v>81.069000000000003</v>
      </c>
      <c r="H26" s="3">
        <v>98.752200000000002</v>
      </c>
      <c r="I26" s="3">
        <v>57.799899999999994</v>
      </c>
      <c r="J26" s="3">
        <v>244.81169999999997</v>
      </c>
      <c r="K26" s="3">
        <v>138.92349999999999</v>
      </c>
      <c r="L26" s="3">
        <v>78.832800000000006</v>
      </c>
      <c r="M26" s="3">
        <v>116.57759999999999</v>
      </c>
      <c r="N26" s="3">
        <v>115.64359999999999</v>
      </c>
      <c r="O26" s="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1"/>
      <c r="FZ26" s="1"/>
      <c r="GA26" s="1"/>
    </row>
    <row r="27" spans="1:184" ht="30" x14ac:dyDescent="0.25">
      <c r="A27" s="13">
        <v>7.7</v>
      </c>
      <c r="B27" s="14" t="s">
        <v>17</v>
      </c>
      <c r="C27" s="4">
        <v>18666.154200000001</v>
      </c>
      <c r="D27" s="4">
        <v>19291.752</v>
      </c>
      <c r="E27" s="4">
        <v>26111</v>
      </c>
      <c r="F27" s="4">
        <v>29131</v>
      </c>
      <c r="G27" s="3">
        <v>35066</v>
      </c>
      <c r="H27" s="3">
        <v>33713</v>
      </c>
      <c r="I27" s="3">
        <v>31742</v>
      </c>
      <c r="J27" s="3">
        <v>28947</v>
      </c>
      <c r="K27" s="3">
        <v>21945</v>
      </c>
      <c r="L27" s="3">
        <v>36426.915800000002</v>
      </c>
      <c r="M27" s="3">
        <v>44071</v>
      </c>
      <c r="N27" s="3">
        <v>51469</v>
      </c>
      <c r="O27" s="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1"/>
      <c r="FZ27" s="1"/>
      <c r="GA27" s="1"/>
    </row>
    <row r="28" spans="1:184" ht="15.75" x14ac:dyDescent="0.25">
      <c r="A28" s="17" t="s">
        <v>37</v>
      </c>
      <c r="B28" s="14" t="s">
        <v>18</v>
      </c>
      <c r="C28" s="4">
        <v>46947.768266776759</v>
      </c>
      <c r="D28" s="4">
        <v>52192.787387449214</v>
      </c>
      <c r="E28" s="4">
        <v>56126</v>
      </c>
      <c r="F28" s="4">
        <v>50131</v>
      </c>
      <c r="G28" s="3">
        <v>53257</v>
      </c>
      <c r="H28" s="3">
        <v>52784</v>
      </c>
      <c r="I28" s="3">
        <v>59703</v>
      </c>
      <c r="J28" s="3">
        <v>68562</v>
      </c>
      <c r="K28" s="3">
        <v>69099</v>
      </c>
      <c r="L28" s="3">
        <v>85739</v>
      </c>
      <c r="M28" s="3">
        <v>187745</v>
      </c>
      <c r="N28" s="3">
        <v>200403</v>
      </c>
      <c r="O28" s="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1"/>
      <c r="FZ28" s="1"/>
      <c r="GA28" s="1"/>
    </row>
    <row r="29" spans="1:184" ht="30" x14ac:dyDescent="0.25">
      <c r="A29" s="17" t="s">
        <v>38</v>
      </c>
      <c r="B29" s="14" t="s">
        <v>19</v>
      </c>
      <c r="C29" s="4">
        <v>106716.10031983392</v>
      </c>
      <c r="D29" s="4">
        <v>112855.79454582644</v>
      </c>
      <c r="E29" s="4">
        <v>117855.80720000001</v>
      </c>
      <c r="F29" s="4">
        <v>124439.37400000001</v>
      </c>
      <c r="G29" s="3">
        <v>123050.14170000001</v>
      </c>
      <c r="H29" s="3">
        <v>126744.8941</v>
      </c>
      <c r="I29" s="3">
        <v>129374.65239999999</v>
      </c>
      <c r="J29" s="3">
        <v>136991.70559999999</v>
      </c>
      <c r="K29" s="3">
        <v>132027.46030000001</v>
      </c>
      <c r="L29" s="3">
        <v>132523.2666</v>
      </c>
      <c r="M29" s="3">
        <v>138011.32680000001</v>
      </c>
      <c r="N29" s="3">
        <v>143096.63560000001</v>
      </c>
      <c r="O29" s="3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1"/>
      <c r="FZ29" s="1"/>
      <c r="GA29" s="1"/>
    </row>
    <row r="30" spans="1:184" ht="15.75" x14ac:dyDescent="0.25">
      <c r="A30" s="17" t="s">
        <v>39</v>
      </c>
      <c r="B30" s="14" t="s">
        <v>54</v>
      </c>
      <c r="C30" s="4">
        <v>128283.47259520626</v>
      </c>
      <c r="D30" s="4">
        <v>139625.8226399156</v>
      </c>
      <c r="E30" s="4">
        <v>207143</v>
      </c>
      <c r="F30" s="4">
        <v>243477</v>
      </c>
      <c r="G30" s="3">
        <v>282744</v>
      </c>
      <c r="H30" s="3">
        <v>304552</v>
      </c>
      <c r="I30" s="3">
        <v>340470</v>
      </c>
      <c r="J30" s="3">
        <v>414050</v>
      </c>
      <c r="K30" s="3">
        <v>436949</v>
      </c>
      <c r="L30" s="3">
        <v>417317</v>
      </c>
      <c r="M30" s="3">
        <v>501226</v>
      </c>
      <c r="N30" s="3">
        <v>561871</v>
      </c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1"/>
      <c r="FZ30" s="1"/>
      <c r="GA30" s="1"/>
    </row>
    <row r="31" spans="1:184" ht="15.75" x14ac:dyDescent="0.25">
      <c r="A31" s="17" t="s">
        <v>40</v>
      </c>
      <c r="B31" s="14" t="s">
        <v>20</v>
      </c>
      <c r="C31" s="4">
        <v>144859.18346619845</v>
      </c>
      <c r="D31" s="4">
        <v>184059.98640422241</v>
      </c>
      <c r="E31" s="4">
        <v>223712.1152</v>
      </c>
      <c r="F31" s="4">
        <v>237894.8322</v>
      </c>
      <c r="G31" s="3">
        <v>251479.95799999998</v>
      </c>
      <c r="H31" s="3">
        <v>271345.94</v>
      </c>
      <c r="I31" s="3">
        <v>300770.08189999999</v>
      </c>
      <c r="J31" s="3">
        <v>330922.92599999998</v>
      </c>
      <c r="K31" s="3">
        <v>411528.44630000001</v>
      </c>
      <c r="L31" s="3">
        <v>441484.05359999998</v>
      </c>
      <c r="M31" s="3">
        <v>494224.22499999998</v>
      </c>
      <c r="N31" s="3">
        <v>573304.88740000001</v>
      </c>
      <c r="O31" s="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1"/>
      <c r="FZ31" s="1"/>
      <c r="GA31" s="1"/>
    </row>
    <row r="32" spans="1:184" s="25" customFormat="1" ht="15.75" x14ac:dyDescent="0.25">
      <c r="A32" s="26"/>
      <c r="B32" s="27" t="s">
        <v>30</v>
      </c>
      <c r="C32" s="20">
        <f>C17+C20+C28+C29+C30+C31</f>
        <v>579121.57964801532</v>
      </c>
      <c r="D32" s="20">
        <f t="shared" ref="D32:F32" si="14">D17+D20+D28+D29+D30+D31</f>
        <v>664988.61547741375</v>
      </c>
      <c r="E32" s="20">
        <f t="shared" si="14"/>
        <v>788991.46920000005</v>
      </c>
      <c r="F32" s="20">
        <f t="shared" si="14"/>
        <v>869854.98300000001</v>
      </c>
      <c r="G32" s="20">
        <f t="shared" ref="G32:H32" si="15">G17+G20+G28+G29+G30+G31</f>
        <v>959213.89789999998</v>
      </c>
      <c r="H32" s="20">
        <f t="shared" si="15"/>
        <v>1032392.3287</v>
      </c>
      <c r="I32" s="20">
        <f t="shared" ref="I32:J32" si="16">I17+I20+I28+I29+I30+I31</f>
        <v>1151590.0447</v>
      </c>
      <c r="J32" s="20">
        <f t="shared" si="16"/>
        <v>1327347.8034999999</v>
      </c>
      <c r="K32" s="20">
        <f t="shared" ref="K32" si="17">K17+K20+K28+K29+K30+K31</f>
        <v>1463133.1993999998</v>
      </c>
      <c r="L32" s="20">
        <f t="shared" ref="L32:M32" si="18">L17+L20+L28+L29+L30+L31</f>
        <v>1469317.3328</v>
      </c>
      <c r="M32" s="20">
        <f t="shared" si="18"/>
        <v>1694579.8400000003</v>
      </c>
      <c r="N32" s="20">
        <f t="shared" ref="N32" si="19">N17+N20+N28+N29+N30+N31</f>
        <v>1911941.7426999998</v>
      </c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4"/>
      <c r="FZ32" s="24"/>
      <c r="GA32" s="24"/>
    </row>
    <row r="33" spans="1:184" s="24" customFormat="1" ht="15.75" x14ac:dyDescent="0.25">
      <c r="A33" s="21" t="s">
        <v>27</v>
      </c>
      <c r="B33" s="30" t="s">
        <v>51</v>
      </c>
      <c r="C33" s="23">
        <f>C6+C11+C13+C14+C15+C17+C20+C28+C29+C30+C31</f>
        <v>1044430.5694993674</v>
      </c>
      <c r="D33" s="23">
        <f>D6+D11+D13+D14+D15+D17+D20+D28+D29+D30+D31</f>
        <v>1220932.3520337078</v>
      </c>
      <c r="E33" s="23">
        <f>E6+E11+E13+E14+E15+E17+E20+E28+E29+E30+E31</f>
        <v>1435409.6403000001</v>
      </c>
      <c r="F33" s="23">
        <f>F6+F11+F13+F14+F15+F17+F20+F28+F29+F30+F31</f>
        <v>1594769.0089080001</v>
      </c>
      <c r="G33" s="23">
        <f t="shared" ref="G33:H33" si="20">G6+G11+G13+G14+G15+G17+G20+G28+G29+G30+G31</f>
        <v>1687649.9395999997</v>
      </c>
      <c r="H33" s="23">
        <f t="shared" si="20"/>
        <v>1869745.2787000001</v>
      </c>
      <c r="I33" s="23">
        <f t="shared" ref="I33:J33" si="21">I6+I11+I13+I14+I15+I17+I20+I28+I29+I30+I31</f>
        <v>2101187.068</v>
      </c>
      <c r="J33" s="23">
        <f t="shared" si="21"/>
        <v>2281069.4905000003</v>
      </c>
      <c r="K33" s="23">
        <f t="shared" ref="K33" si="22">K6+K11+K13+K14+K15+K17+K20+K28+K29+K30+K31</f>
        <v>2543496.7133499999</v>
      </c>
      <c r="L33" s="23">
        <f t="shared" ref="L33:M33" si="23">L6+L11+L13+L14+L15+L17+L20+L28+L29+L30+L31</f>
        <v>2507000.7118500005</v>
      </c>
      <c r="M33" s="23">
        <f t="shared" si="23"/>
        <v>2684561.0951</v>
      </c>
      <c r="N33" s="23">
        <f t="shared" ref="N33" si="24">N6+N11+N13+N14+N15+N17+N20+N28+N29+N30+N31</f>
        <v>3108255.4586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GB33" s="25"/>
    </row>
    <row r="34" spans="1:184" s="25" customFormat="1" ht="15.75" x14ac:dyDescent="0.25">
      <c r="A34" s="31" t="s">
        <v>43</v>
      </c>
      <c r="B34" s="32" t="s">
        <v>25</v>
      </c>
      <c r="C34" s="20">
        <f>GSVA_cur!C34</f>
        <v>38290</v>
      </c>
      <c r="D34" s="20">
        <f>GSVA_cur!D34</f>
        <v>44596</v>
      </c>
      <c r="E34" s="20">
        <f>GSVA_cur!E34</f>
        <v>50411</v>
      </c>
      <c r="F34" s="20">
        <f>GSVA_cur!F34</f>
        <v>53049</v>
      </c>
      <c r="G34" s="20">
        <f>GSVA_cur!G34</f>
        <v>60279</v>
      </c>
      <c r="H34" s="20">
        <f>GSVA_cur!H34</f>
        <v>70061</v>
      </c>
      <c r="I34" s="20">
        <f>GSVA_cur!I34</f>
        <v>84054</v>
      </c>
      <c r="J34" s="20">
        <f>GSVA_cur!J34</f>
        <v>101096</v>
      </c>
      <c r="K34" s="20">
        <f>GSVA_cur!K34</f>
        <v>130670</v>
      </c>
      <c r="L34" s="20">
        <f>GSVA_cur!L34</f>
        <v>159456</v>
      </c>
      <c r="M34" s="20">
        <f>GSVA_cur!M34</f>
        <v>197122</v>
      </c>
      <c r="N34" s="20">
        <f>GSVA_cur!N34</f>
        <v>204378</v>
      </c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</row>
    <row r="35" spans="1:184" s="25" customFormat="1" ht="15.75" x14ac:dyDescent="0.25">
      <c r="A35" s="31" t="s">
        <v>44</v>
      </c>
      <c r="B35" s="32" t="s">
        <v>24</v>
      </c>
      <c r="C35" s="20">
        <f>GSVA_cur!C35</f>
        <v>27290</v>
      </c>
      <c r="D35" s="20">
        <f>GSVA_cur!D35</f>
        <v>33688</v>
      </c>
      <c r="E35" s="20">
        <f>GSVA_cur!E35</f>
        <v>31300</v>
      </c>
      <c r="F35" s="20">
        <f>GSVA_cur!F35</f>
        <v>37376</v>
      </c>
      <c r="G35" s="20">
        <f>GSVA_cur!G35</f>
        <v>35117</v>
      </c>
      <c r="H35" s="20">
        <f>GSVA_cur!H35</f>
        <v>22423</v>
      </c>
      <c r="I35" s="20">
        <f>GSVA_cur!I35</f>
        <v>20732</v>
      </c>
      <c r="J35" s="20">
        <f>GSVA_cur!J35</f>
        <v>40968</v>
      </c>
      <c r="K35" s="20">
        <f>GSVA_cur!K35</f>
        <v>21336</v>
      </c>
      <c r="L35" s="20">
        <f>GSVA_cur!L35</f>
        <v>40851</v>
      </c>
      <c r="M35" s="20">
        <f>GSVA_cur!M35</f>
        <v>66197</v>
      </c>
      <c r="N35" s="20">
        <f>GSVA_cur!N35</f>
        <v>62786</v>
      </c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</row>
    <row r="36" spans="1:184" s="25" customFormat="1" ht="15.75" x14ac:dyDescent="0.25">
      <c r="A36" s="31" t="s">
        <v>45</v>
      </c>
      <c r="B36" s="32" t="s">
        <v>63</v>
      </c>
      <c r="C36" s="20">
        <f>C33+C34-C35</f>
        <v>1055430.5694993674</v>
      </c>
      <c r="D36" s="20">
        <f t="shared" ref="D36:L36" si="25">D33+D34-D35</f>
        <v>1231840.3520337078</v>
      </c>
      <c r="E36" s="20">
        <f t="shared" si="25"/>
        <v>1454520.6403000001</v>
      </c>
      <c r="F36" s="20">
        <f t="shared" si="25"/>
        <v>1610442.0089080001</v>
      </c>
      <c r="G36" s="20">
        <f t="shared" si="25"/>
        <v>1712811.9395999997</v>
      </c>
      <c r="H36" s="20">
        <f t="shared" si="25"/>
        <v>1917383.2787000001</v>
      </c>
      <c r="I36" s="20">
        <f t="shared" si="25"/>
        <v>2164509.068</v>
      </c>
      <c r="J36" s="20">
        <f t="shared" si="25"/>
        <v>2341197.4905000003</v>
      </c>
      <c r="K36" s="20">
        <f t="shared" si="25"/>
        <v>2652830.7133499999</v>
      </c>
      <c r="L36" s="20">
        <f t="shared" si="25"/>
        <v>2625605.7118500005</v>
      </c>
      <c r="M36" s="20">
        <f t="shared" ref="M36" si="26">M33+M34-M35</f>
        <v>2815486.0951</v>
      </c>
      <c r="N36" s="20">
        <f t="shared" ref="N36" si="27">N33+N34-N35</f>
        <v>3249847.4586</v>
      </c>
      <c r="O36" s="3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</row>
    <row r="37" spans="1:184" s="25" customFormat="1" ht="15.75" x14ac:dyDescent="0.25">
      <c r="A37" s="31" t="s">
        <v>46</v>
      </c>
      <c r="B37" s="32" t="s">
        <v>42</v>
      </c>
      <c r="C37" s="20">
        <f>GSVA_cur!C37</f>
        <v>19910</v>
      </c>
      <c r="D37" s="20">
        <f>GSVA_cur!D37</f>
        <v>20120</v>
      </c>
      <c r="E37" s="20">
        <f>GSVA_cur!E37</f>
        <v>20340</v>
      </c>
      <c r="F37" s="20">
        <f>GSVA_cur!F37</f>
        <v>20550</v>
      </c>
      <c r="G37" s="20">
        <f>GSVA_cur!G37</f>
        <v>20770</v>
      </c>
      <c r="H37" s="20">
        <f>GSVA_cur!H37</f>
        <v>20990</v>
      </c>
      <c r="I37" s="20">
        <f>GSVA_cur!I37</f>
        <v>21220</v>
      </c>
      <c r="J37" s="20">
        <f>GSVA_cur!J37</f>
        <v>21440</v>
      </c>
      <c r="K37" s="20">
        <f>GSVA_cur!K37</f>
        <v>21610</v>
      </c>
      <c r="L37" s="20">
        <f>GSVA_cur!L37</f>
        <v>21920</v>
      </c>
      <c r="M37" s="20">
        <f>GSVA_cur!M37</f>
        <v>22130</v>
      </c>
      <c r="N37" s="20">
        <f>GSVA_cur!N37</f>
        <v>22330</v>
      </c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</row>
    <row r="38" spans="1:184" s="25" customFormat="1" ht="15.75" x14ac:dyDescent="0.25">
      <c r="A38" s="31" t="s">
        <v>47</v>
      </c>
      <c r="B38" s="32" t="s">
        <v>64</v>
      </c>
      <c r="C38" s="20">
        <f>C36/C37*1000</f>
        <v>53010.073807100322</v>
      </c>
      <c r="D38" s="20">
        <f t="shared" ref="D38:L38" si="28">D36/D37*1000</f>
        <v>61224.669584180301</v>
      </c>
      <c r="E38" s="20">
        <f t="shared" si="28"/>
        <v>71510.355963618495</v>
      </c>
      <c r="F38" s="20">
        <f t="shared" si="28"/>
        <v>78367.007732749393</v>
      </c>
      <c r="G38" s="20">
        <f t="shared" si="28"/>
        <v>82465.668733750586</v>
      </c>
      <c r="H38" s="20">
        <f t="shared" si="28"/>
        <v>91347.464444973812</v>
      </c>
      <c r="I38" s="20">
        <f t="shared" si="28"/>
        <v>102003.25485391141</v>
      </c>
      <c r="J38" s="20">
        <f t="shared" si="28"/>
        <v>109197.64414645523</v>
      </c>
      <c r="K38" s="20">
        <f t="shared" si="28"/>
        <v>122759.40367191115</v>
      </c>
      <c r="L38" s="20">
        <f t="shared" si="28"/>
        <v>119781.28247490877</v>
      </c>
      <c r="M38" s="20">
        <f t="shared" ref="M38" si="29">M36/M37*1000</f>
        <v>127224.85743786715</v>
      </c>
      <c r="N38" s="20">
        <f t="shared" ref="N38" si="30">N36/N37*1000</f>
        <v>145537.27982982533</v>
      </c>
      <c r="O38" s="3"/>
      <c r="P38" s="3"/>
      <c r="Q38" s="3"/>
      <c r="R38" s="3"/>
      <c r="S38" s="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BT38" s="20"/>
      <c r="BU38" s="20"/>
      <c r="BV38" s="20"/>
      <c r="BW38" s="20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</row>
    <row r="39" spans="1:184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47" orientation="landscape" horizontalDpi="4294967295" verticalDpi="4294967295" r:id="rId1"/>
  <colBreaks count="7" manualBreakCount="7">
    <brk id="19" max="1048575" man="1"/>
    <brk id="31" max="1048575" man="1"/>
    <brk id="47" max="1048575" man="1"/>
    <brk id="111" max="95" man="1"/>
    <brk id="147" max="1048575" man="1"/>
    <brk id="171" max="1048575" man="1"/>
    <brk id="179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V39"/>
  <sheetViews>
    <sheetView zoomScale="80" zoomScaleNormal="80" zoomScaleSheetLayoutView="100" workbookViewId="0">
      <pane xSplit="2" ySplit="5" topLeftCell="C33" activePane="bottomRight" state="frozen"/>
      <selection activeCell="O1" sqref="O1:AO1048576"/>
      <selection pane="topRight" activeCell="O1" sqref="O1:AO1048576"/>
      <selection pane="bottomLeft" activeCell="O1" sqref="O1:AO1048576"/>
      <selection pane="bottomRight" activeCell="O1" sqref="O1:AO1048576"/>
    </sheetView>
  </sheetViews>
  <sheetFormatPr defaultColWidth="8.85546875" defaultRowHeight="15" x14ac:dyDescent="0.25"/>
  <cols>
    <col min="1" max="1" width="11" style="2" customWidth="1"/>
    <col min="2" max="2" width="28.5703125" style="2" customWidth="1"/>
    <col min="3" max="6" width="10.85546875" style="2" customWidth="1"/>
    <col min="7" max="14" width="11.85546875" style="1" customWidth="1"/>
    <col min="15" max="41" width="9.140625" style="2" customWidth="1"/>
    <col min="42" max="42" width="12.42578125" style="2" customWidth="1"/>
    <col min="43" max="64" width="9.140625" style="2" customWidth="1"/>
    <col min="65" max="65" width="12.140625" style="2" customWidth="1"/>
    <col min="66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47" width="9.140625" style="2" customWidth="1"/>
    <col min="148" max="148" width="9.140625" style="2" hidden="1" customWidth="1"/>
    <col min="149" max="156" width="9.140625" style="2" customWidth="1"/>
    <col min="157" max="157" width="9.140625" style="2" hidden="1" customWidth="1"/>
    <col min="158" max="162" width="9.140625" style="2" customWidth="1"/>
    <col min="163" max="163" width="9.140625" style="2" hidden="1" customWidth="1"/>
    <col min="164" max="173" width="9.140625" style="2" customWidth="1"/>
    <col min="174" max="177" width="8.85546875" style="2"/>
    <col min="178" max="178" width="12.7109375" style="2" bestFit="1" customWidth="1"/>
    <col min="179" max="16384" width="8.85546875" style="2"/>
  </cols>
  <sheetData>
    <row r="1" spans="1:178" ht="21" x14ac:dyDescent="0.35">
      <c r="A1" s="2" t="s">
        <v>53</v>
      </c>
      <c r="B1" s="6" t="s">
        <v>66</v>
      </c>
    </row>
    <row r="2" spans="1:178" ht="15.75" x14ac:dyDescent="0.25">
      <c r="A2" s="7" t="s">
        <v>52</v>
      </c>
      <c r="I2" s="1" t="str">
        <f>[1]GSVA_cur!$I$3</f>
        <v>As on 01.08.2024</v>
      </c>
    </row>
    <row r="3" spans="1:178" ht="15.75" x14ac:dyDescent="0.25">
      <c r="A3" s="7"/>
    </row>
    <row r="4" spans="1:178" ht="15.75" x14ac:dyDescent="0.25">
      <c r="A4" s="7"/>
      <c r="E4" s="8"/>
      <c r="F4" s="8" t="s">
        <v>57</v>
      </c>
    </row>
    <row r="5" spans="1:178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</row>
    <row r="6" spans="1:178" s="24" customFormat="1" ht="30" x14ac:dyDescent="0.25">
      <c r="A6" s="21" t="s">
        <v>26</v>
      </c>
      <c r="B6" s="22" t="s">
        <v>2</v>
      </c>
      <c r="C6" s="23">
        <f>SUM(C7:C10)</f>
        <v>327767.66954238748</v>
      </c>
      <c r="D6" s="23">
        <f t="shared" ref="D6:M6" si="0">SUM(D7:D10)</f>
        <v>347359.24314915441</v>
      </c>
      <c r="E6" s="23">
        <f t="shared" si="0"/>
        <v>381412.76007902616</v>
      </c>
      <c r="F6" s="23">
        <f t="shared" si="0"/>
        <v>394944.03210000001</v>
      </c>
      <c r="G6" s="23">
        <f t="shared" si="0"/>
        <v>360563.09019422077</v>
      </c>
      <c r="H6" s="23">
        <f t="shared" si="0"/>
        <v>395744.80254596879</v>
      </c>
      <c r="I6" s="23">
        <f t="shared" si="0"/>
        <v>375012.70466690412</v>
      </c>
      <c r="J6" s="23">
        <f t="shared" si="0"/>
        <v>344918.23779694107</v>
      </c>
      <c r="K6" s="23">
        <f t="shared" si="0"/>
        <v>390742.28757739934</v>
      </c>
      <c r="L6" s="23">
        <f t="shared" si="0"/>
        <v>388529.23252616299</v>
      </c>
      <c r="M6" s="23">
        <f t="shared" si="0"/>
        <v>290811.34454758023</v>
      </c>
      <c r="N6" s="23">
        <f t="shared" ref="N6" si="1">SUM(N7:N10)</f>
        <v>364666.87792397663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V6" s="25"/>
    </row>
    <row r="7" spans="1:178" ht="15.75" x14ac:dyDescent="0.25">
      <c r="A7" s="13">
        <v>1.1000000000000001</v>
      </c>
      <c r="B7" s="14" t="s">
        <v>59</v>
      </c>
      <c r="C7" s="4">
        <v>161407.98912990978</v>
      </c>
      <c r="D7" s="4">
        <v>189203.77993635947</v>
      </c>
      <c r="E7" s="4">
        <v>225448.00639392645</v>
      </c>
      <c r="F7" s="4">
        <v>236193.42589999997</v>
      </c>
      <c r="G7" s="3">
        <v>233194.53784936049</v>
      </c>
      <c r="H7" s="3">
        <v>235053.86185761431</v>
      </c>
      <c r="I7" s="3">
        <v>224332.10117563233</v>
      </c>
      <c r="J7" s="3">
        <v>202099.1565245688</v>
      </c>
      <c r="K7" s="3">
        <v>207912.83575851395</v>
      </c>
      <c r="L7" s="3">
        <v>211871.95141700405</v>
      </c>
      <c r="M7" s="3">
        <v>101711.41847941614</v>
      </c>
      <c r="N7" s="3">
        <v>167644.15115687769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1"/>
      <c r="FT7" s="1"/>
      <c r="FU7" s="1"/>
    </row>
    <row r="8" spans="1:178" ht="15.75" x14ac:dyDescent="0.25">
      <c r="A8" s="13">
        <v>1.2</v>
      </c>
      <c r="B8" s="14" t="s">
        <v>60</v>
      </c>
      <c r="C8" s="4">
        <v>82066.601993815217</v>
      </c>
      <c r="D8" s="4">
        <v>76040.758933955265</v>
      </c>
      <c r="E8" s="4">
        <v>74108.225224895257</v>
      </c>
      <c r="F8" s="4">
        <v>73616.486799999999</v>
      </c>
      <c r="G8" s="3">
        <v>42357.996399810516</v>
      </c>
      <c r="H8" s="3">
        <v>41089.27439886846</v>
      </c>
      <c r="I8" s="3">
        <v>47365.933291770576</v>
      </c>
      <c r="J8" s="3">
        <v>36315.863081679141</v>
      </c>
      <c r="K8" s="3">
        <v>37970.026470588236</v>
      </c>
      <c r="L8" s="3">
        <v>28538.875945305936</v>
      </c>
      <c r="M8" s="3">
        <v>28394.513427336497</v>
      </c>
      <c r="N8" s="3">
        <v>25503.425438596492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1"/>
      <c r="FT8" s="1"/>
      <c r="FU8" s="1"/>
    </row>
    <row r="9" spans="1:178" ht="15.75" x14ac:dyDescent="0.25">
      <c r="A9" s="13">
        <v>1.3</v>
      </c>
      <c r="B9" s="14" t="s">
        <v>61</v>
      </c>
      <c r="C9" s="4">
        <v>78695.503200000006</v>
      </c>
      <c r="D9" s="4">
        <v>76242.315327506323</v>
      </c>
      <c r="E9" s="4">
        <v>75646.59238352222</v>
      </c>
      <c r="F9" s="4">
        <v>78576.845600000001</v>
      </c>
      <c r="G9" s="3">
        <v>78166.42510658456</v>
      </c>
      <c r="H9" s="3">
        <v>112379.16973125884</v>
      </c>
      <c r="I9" s="3">
        <v>95710.411827573917</v>
      </c>
      <c r="J9" s="3">
        <v>98831.900748454282</v>
      </c>
      <c r="K9" s="3">
        <v>136790.76393188853</v>
      </c>
      <c r="L9" s="3">
        <v>140491.40516385302</v>
      </c>
      <c r="M9" s="3">
        <v>152989.83086515978</v>
      </c>
      <c r="N9" s="3">
        <v>163663.57322654463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1"/>
      <c r="FT9" s="1"/>
      <c r="FU9" s="1"/>
    </row>
    <row r="10" spans="1:178" ht="15.75" x14ac:dyDescent="0.25">
      <c r="A10" s="13">
        <v>1.4</v>
      </c>
      <c r="B10" s="14" t="s">
        <v>62</v>
      </c>
      <c r="C10" s="4">
        <v>5597.5752186624995</v>
      </c>
      <c r="D10" s="4">
        <v>5872.3889513333615</v>
      </c>
      <c r="E10" s="4">
        <v>6209.9360766822247</v>
      </c>
      <c r="F10" s="4">
        <v>6557.2737999999999</v>
      </c>
      <c r="G10" s="3">
        <v>6844.130838465182</v>
      </c>
      <c r="H10" s="3">
        <v>7222.4965582272516</v>
      </c>
      <c r="I10" s="3">
        <v>7604.2583719273243</v>
      </c>
      <c r="J10" s="3">
        <v>7671.3174422388547</v>
      </c>
      <c r="K10" s="3">
        <v>8068.6614164086695</v>
      </c>
      <c r="L10" s="3">
        <v>7627</v>
      </c>
      <c r="M10" s="3">
        <v>7715.5817756678243</v>
      </c>
      <c r="N10" s="3">
        <v>7855.7281019577931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1"/>
      <c r="FT10" s="1"/>
      <c r="FU10" s="1"/>
    </row>
    <row r="11" spans="1:178" ht="15.75" x14ac:dyDescent="0.25">
      <c r="A11" s="17" t="s">
        <v>31</v>
      </c>
      <c r="B11" s="14" t="s">
        <v>3</v>
      </c>
      <c r="C11" s="4">
        <v>4976.6909999999998</v>
      </c>
      <c r="D11" s="4">
        <v>3049.8603242712388</v>
      </c>
      <c r="E11" s="4">
        <v>5981.349131760302</v>
      </c>
      <c r="F11" s="4">
        <v>5472.0503599999993</v>
      </c>
      <c r="G11" s="3">
        <v>16617.062908574135</v>
      </c>
      <c r="H11" s="3">
        <v>3764.647524752475</v>
      </c>
      <c r="I11" s="3">
        <v>4469.4676701104381</v>
      </c>
      <c r="J11" s="3">
        <v>7497.3615359583473</v>
      </c>
      <c r="K11" s="3">
        <v>19450.569659442725</v>
      </c>
      <c r="L11" s="3">
        <v>14681.721717210297</v>
      </c>
      <c r="M11" s="3">
        <v>19751.59703819174</v>
      </c>
      <c r="N11" s="3">
        <v>24692.18001525553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1"/>
      <c r="FT11" s="1"/>
      <c r="FU11" s="1"/>
    </row>
    <row r="12" spans="1:178" s="25" customFormat="1" ht="15.75" x14ac:dyDescent="0.25">
      <c r="A12" s="26"/>
      <c r="B12" s="27" t="s">
        <v>28</v>
      </c>
      <c r="C12" s="20">
        <f>C6+C11</f>
        <v>332744.36054238747</v>
      </c>
      <c r="D12" s="20">
        <f t="shared" ref="D12:M12" si="2">D6+D11</f>
        <v>350409.10347342567</v>
      </c>
      <c r="E12" s="20">
        <f t="shared" si="2"/>
        <v>387394.10921078647</v>
      </c>
      <c r="F12" s="20">
        <f t="shared" si="2"/>
        <v>400416.08246000001</v>
      </c>
      <c r="G12" s="20">
        <f t="shared" si="2"/>
        <v>377180.15310279489</v>
      </c>
      <c r="H12" s="20">
        <f t="shared" si="2"/>
        <v>399509.45007072127</v>
      </c>
      <c r="I12" s="20">
        <f t="shared" si="2"/>
        <v>379482.17233701458</v>
      </c>
      <c r="J12" s="20">
        <f t="shared" si="2"/>
        <v>352415.59933289944</v>
      </c>
      <c r="K12" s="20">
        <f t="shared" si="2"/>
        <v>410192.85723684204</v>
      </c>
      <c r="L12" s="20">
        <f t="shared" si="2"/>
        <v>403210.9542433733</v>
      </c>
      <c r="M12" s="20">
        <f t="shared" si="2"/>
        <v>310562.94158577197</v>
      </c>
      <c r="N12" s="20">
        <f t="shared" ref="N12" si="3">N6+N11</f>
        <v>389359.05793923215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4"/>
      <c r="FT12" s="24"/>
      <c r="FU12" s="24"/>
    </row>
    <row r="13" spans="1:178" s="1" customFormat="1" ht="15.75" x14ac:dyDescent="0.25">
      <c r="A13" s="11" t="s">
        <v>32</v>
      </c>
      <c r="B13" s="12" t="s">
        <v>4</v>
      </c>
      <c r="C13" s="3">
        <v>11153.336534966214</v>
      </c>
      <c r="D13" s="3">
        <v>13906.411088403263</v>
      </c>
      <c r="E13" s="3">
        <v>9537.0400626464343</v>
      </c>
      <c r="F13" s="3">
        <v>11410.2088</v>
      </c>
      <c r="G13" s="3">
        <v>17876.253150165798</v>
      </c>
      <c r="H13" s="3">
        <v>21585.454691183404</v>
      </c>
      <c r="I13" s="3">
        <v>21739.284467402922</v>
      </c>
      <c r="J13" s="3">
        <v>24591.564920273348</v>
      </c>
      <c r="K13" s="3">
        <v>22273.081269349845</v>
      </c>
      <c r="L13" s="3">
        <v>16933.748300359024</v>
      </c>
      <c r="M13" s="3">
        <v>14923.881173386239</v>
      </c>
      <c r="N13" s="3">
        <v>13696.916603101959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V13" s="2"/>
    </row>
    <row r="14" spans="1:178" ht="30" x14ac:dyDescent="0.25">
      <c r="A14" s="17" t="s">
        <v>33</v>
      </c>
      <c r="B14" s="14" t="s">
        <v>5</v>
      </c>
      <c r="C14" s="4">
        <v>21462.325000000001</v>
      </c>
      <c r="D14" s="4">
        <v>22042.257968546706</v>
      </c>
      <c r="E14" s="4">
        <v>15929.036922596391</v>
      </c>
      <c r="F14" s="4">
        <v>13698.664000000001</v>
      </c>
      <c r="G14" s="3">
        <v>21114.905447655139</v>
      </c>
      <c r="H14" s="3">
        <v>22394.095426685526</v>
      </c>
      <c r="I14" s="3">
        <v>32499.745635910222</v>
      </c>
      <c r="J14" s="3">
        <v>29159.277904328017</v>
      </c>
      <c r="K14" s="3">
        <v>30817.145510835915</v>
      </c>
      <c r="L14" s="3">
        <v>31771.697425712322</v>
      </c>
      <c r="M14" s="3">
        <v>32972.198894636153</v>
      </c>
      <c r="N14" s="3">
        <v>30983.730358504959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3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1"/>
      <c r="FT14" s="1"/>
      <c r="FU14" s="1"/>
    </row>
    <row r="15" spans="1:178" ht="15.75" x14ac:dyDescent="0.25">
      <c r="A15" s="17" t="s">
        <v>34</v>
      </c>
      <c r="B15" s="14" t="s">
        <v>6</v>
      </c>
      <c r="C15" s="4">
        <v>99948.310991135382</v>
      </c>
      <c r="D15" s="4">
        <v>99651.702545816996</v>
      </c>
      <c r="E15" s="4">
        <v>74725.544870549129</v>
      </c>
      <c r="F15" s="4">
        <v>88564.992499999993</v>
      </c>
      <c r="G15" s="3">
        <v>98993.144007579351</v>
      </c>
      <c r="H15" s="3">
        <v>104259.03960396039</v>
      </c>
      <c r="I15" s="3">
        <v>122972.92073387958</v>
      </c>
      <c r="J15" s="3">
        <v>111520.34868206964</v>
      </c>
      <c r="K15" s="3">
        <v>106002.00247678018</v>
      </c>
      <c r="L15" s="3">
        <v>87310.43319838056</v>
      </c>
      <c r="M15" s="3">
        <v>104962.89619499752</v>
      </c>
      <c r="N15" s="3">
        <v>116854.24968217645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3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1"/>
      <c r="FT15" s="1"/>
      <c r="FU15" s="1"/>
    </row>
    <row r="16" spans="1:178" s="25" customFormat="1" ht="15.75" x14ac:dyDescent="0.25">
      <c r="A16" s="26"/>
      <c r="B16" s="27" t="s">
        <v>29</v>
      </c>
      <c r="C16" s="20">
        <f>+C13+C14+C15</f>
        <v>132563.9725261016</v>
      </c>
      <c r="D16" s="20">
        <f t="shared" ref="D16:J16" si="4">+D13+D14+D15</f>
        <v>135600.37160276697</v>
      </c>
      <c r="E16" s="20">
        <f t="shared" si="4"/>
        <v>100191.62185579195</v>
      </c>
      <c r="F16" s="20">
        <f t="shared" si="4"/>
        <v>113673.86529999999</v>
      </c>
      <c r="G16" s="20">
        <f t="shared" si="4"/>
        <v>137984.30260540027</v>
      </c>
      <c r="H16" s="20">
        <f t="shared" si="4"/>
        <v>148238.58972182934</v>
      </c>
      <c r="I16" s="20">
        <f t="shared" si="4"/>
        <v>177211.95083719271</v>
      </c>
      <c r="J16" s="20">
        <f t="shared" si="4"/>
        <v>165271.19150667102</v>
      </c>
      <c r="K16" s="20">
        <f t="shared" ref="K16" si="5">+K13+K14+K15</f>
        <v>159092.22925696595</v>
      </c>
      <c r="L16" s="20">
        <f t="shared" ref="L16:M16" si="6">+L13+L14+L15</f>
        <v>136015.87892445191</v>
      </c>
      <c r="M16" s="20">
        <f t="shared" si="6"/>
        <v>152858.9762630199</v>
      </c>
      <c r="N16" s="20">
        <f t="shared" ref="N16" si="7">+N13+N14+N15</f>
        <v>161534.89664378337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3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3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3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4"/>
      <c r="FT16" s="24"/>
      <c r="FU16" s="24"/>
    </row>
    <row r="17" spans="1:178" s="24" customFormat="1" ht="30" x14ac:dyDescent="0.25">
      <c r="A17" s="21" t="s">
        <v>35</v>
      </c>
      <c r="B17" s="22" t="s">
        <v>7</v>
      </c>
      <c r="C17" s="23">
        <f>C18+C19</f>
        <v>103558.389</v>
      </c>
      <c r="D17" s="23">
        <f t="shared" ref="D17:J17" si="8">D18+D19</f>
        <v>111688.60119328614</v>
      </c>
      <c r="E17" s="23">
        <f t="shared" si="8"/>
        <v>106360.41932994805</v>
      </c>
      <c r="F17" s="23">
        <f t="shared" si="8"/>
        <v>108690.3986</v>
      </c>
      <c r="G17" s="23">
        <f t="shared" si="8"/>
        <v>123427.54362861204</v>
      </c>
      <c r="H17" s="23">
        <f t="shared" si="8"/>
        <v>121333.73814238566</v>
      </c>
      <c r="I17" s="23">
        <f t="shared" si="8"/>
        <v>155739.17785892411</v>
      </c>
      <c r="J17" s="23">
        <f t="shared" si="8"/>
        <v>176576.71843475432</v>
      </c>
      <c r="K17" s="23">
        <f t="shared" ref="K17" si="9">K18+K19</f>
        <v>194492.34984520124</v>
      </c>
      <c r="L17" s="23">
        <f t="shared" ref="L17:M17" si="10">L18+L19</f>
        <v>178484.45015659614</v>
      </c>
      <c r="M17" s="23">
        <f t="shared" si="10"/>
        <v>133300.22496988592</v>
      </c>
      <c r="N17" s="23">
        <f t="shared" ref="N17" si="11">N18+N19</f>
        <v>158107.76951436562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V17" s="25"/>
    </row>
    <row r="18" spans="1:178" ht="15.75" x14ac:dyDescent="0.25">
      <c r="A18" s="13">
        <v>6.1</v>
      </c>
      <c r="B18" s="14" t="s">
        <v>8</v>
      </c>
      <c r="C18" s="4">
        <v>98933.122000000003</v>
      </c>
      <c r="D18" s="4">
        <v>106973.40167810008</v>
      </c>
      <c r="E18" s="4">
        <v>101890.58977828886</v>
      </c>
      <c r="F18" s="4">
        <v>103960.6606</v>
      </c>
      <c r="G18" s="3">
        <v>119323.35585030791</v>
      </c>
      <c r="H18" s="3">
        <v>116988.14738330976</v>
      </c>
      <c r="I18" s="3">
        <v>151078.61426790166</v>
      </c>
      <c r="J18" s="3">
        <v>171519.47242108689</v>
      </c>
      <c r="K18" s="3">
        <v>189109.9120743034</v>
      </c>
      <c r="L18" s="3">
        <v>176810.98281261936</v>
      </c>
      <c r="M18" s="3">
        <v>130479.00106284986</v>
      </c>
      <c r="N18" s="3">
        <v>152956.63793541826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1"/>
      <c r="FT18" s="1"/>
      <c r="FU18" s="1"/>
    </row>
    <row r="19" spans="1:178" ht="15.75" x14ac:dyDescent="0.25">
      <c r="A19" s="13">
        <v>6.2</v>
      </c>
      <c r="B19" s="14" t="s">
        <v>9</v>
      </c>
      <c r="C19" s="4">
        <v>4625.2669999999998</v>
      </c>
      <c r="D19" s="4">
        <v>4715.199515186061</v>
      </c>
      <c r="E19" s="4">
        <v>4469.8295516591907</v>
      </c>
      <c r="F19" s="4">
        <v>4729.7380000000003</v>
      </c>
      <c r="G19" s="3">
        <v>4104.1877783041209</v>
      </c>
      <c r="H19" s="3">
        <v>4345.590759075908</v>
      </c>
      <c r="I19" s="3">
        <v>4660.5635910224437</v>
      </c>
      <c r="J19" s="3">
        <v>5057.2460136674263</v>
      </c>
      <c r="K19" s="3">
        <v>5382.4377708978327</v>
      </c>
      <c r="L19" s="3">
        <v>1673.467343976778</v>
      </c>
      <c r="M19" s="3">
        <v>2821.2239070360656</v>
      </c>
      <c r="N19" s="3">
        <v>5151.1315789473683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1"/>
      <c r="FT19" s="1"/>
      <c r="FU19" s="1"/>
    </row>
    <row r="20" spans="1:178" s="24" customFormat="1" ht="45" x14ac:dyDescent="0.25">
      <c r="A20" s="28" t="s">
        <v>36</v>
      </c>
      <c r="B20" s="29" t="s">
        <v>10</v>
      </c>
      <c r="C20" s="23">
        <f>SUM(C21:C27)</f>
        <v>48754.246800000001</v>
      </c>
      <c r="D20" s="23">
        <f t="shared" ref="D20:M20" si="12">SUM(D21:D27)</f>
        <v>49591.015599999999</v>
      </c>
      <c r="E20" s="23">
        <f t="shared" si="12"/>
        <v>49848.580499999996</v>
      </c>
      <c r="F20" s="23">
        <f t="shared" si="12"/>
        <v>56676.979500000001</v>
      </c>
      <c r="G20" s="23">
        <f t="shared" si="12"/>
        <v>61883.477972524866</v>
      </c>
      <c r="H20" s="23">
        <f t="shared" si="12"/>
        <v>66606.529750117857</v>
      </c>
      <c r="I20" s="23">
        <f t="shared" si="12"/>
        <v>67855.797915924471</v>
      </c>
      <c r="J20" s="23">
        <f t="shared" si="12"/>
        <v>75286.628294825903</v>
      </c>
      <c r="K20" s="23">
        <f t="shared" si="12"/>
        <v>64085.674071207432</v>
      </c>
      <c r="L20" s="23">
        <f t="shared" si="12"/>
        <v>42597.778626537314</v>
      </c>
      <c r="M20" s="23">
        <f t="shared" si="12"/>
        <v>67726.282363778082</v>
      </c>
      <c r="N20" s="23">
        <f t="shared" ref="N20" si="13">SUM(N21:N27)</f>
        <v>69683.716310704302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V20" s="25"/>
    </row>
    <row r="21" spans="1:178" ht="15.75" x14ac:dyDescent="0.25">
      <c r="A21" s="13">
        <v>7.1</v>
      </c>
      <c r="B21" s="14" t="s">
        <v>11</v>
      </c>
      <c r="C21" s="4">
        <v>230.58080000000001</v>
      </c>
      <c r="D21" s="4">
        <v>292.33909999999997</v>
      </c>
      <c r="E21" s="4">
        <v>172</v>
      </c>
      <c r="F21" s="4">
        <v>138</v>
      </c>
      <c r="G21" s="3">
        <v>174</v>
      </c>
      <c r="H21" s="3">
        <v>45</v>
      </c>
      <c r="I21" s="3">
        <v>73</v>
      </c>
      <c r="J21" s="3">
        <v>34</v>
      </c>
      <c r="K21" s="3">
        <v>75</v>
      </c>
      <c r="L21" s="3">
        <v>160</v>
      </c>
      <c r="M21" s="3">
        <v>169</v>
      </c>
      <c r="N21" s="3">
        <v>163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1"/>
      <c r="FT21" s="1"/>
      <c r="FU21" s="1"/>
    </row>
    <row r="22" spans="1:178" ht="15.75" x14ac:dyDescent="0.25">
      <c r="A22" s="13">
        <v>7.2</v>
      </c>
      <c r="B22" s="14" t="s">
        <v>12</v>
      </c>
      <c r="C22" s="4">
        <v>28698.514999999999</v>
      </c>
      <c r="D22" s="4">
        <v>30180.4905</v>
      </c>
      <c r="E22" s="4">
        <v>26877.4673</v>
      </c>
      <c r="F22" s="4">
        <v>30754.988799999999</v>
      </c>
      <c r="G22" s="3">
        <v>30675.427285646612</v>
      </c>
      <c r="H22" s="3">
        <v>35979.920509193777</v>
      </c>
      <c r="I22" s="3">
        <v>39486.868542928394</v>
      </c>
      <c r="J22" s="3">
        <v>50653.128864301987</v>
      </c>
      <c r="K22" s="3">
        <v>45969.359210526316</v>
      </c>
      <c r="L22" s="3">
        <v>20627.24085249408</v>
      </c>
      <c r="M22" s="3">
        <v>43265.20761000496</v>
      </c>
      <c r="N22" s="3">
        <v>40785.974574116452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1"/>
      <c r="FT22" s="1"/>
      <c r="FU22" s="1"/>
    </row>
    <row r="23" spans="1:178" ht="15.75" x14ac:dyDescent="0.25">
      <c r="A23" s="13">
        <v>7.3</v>
      </c>
      <c r="B23" s="14" t="s">
        <v>13</v>
      </c>
      <c r="C23" s="4">
        <v>856.31670000000008</v>
      </c>
      <c r="D23" s="4">
        <v>372.58950000000004</v>
      </c>
      <c r="E23" s="4">
        <v>213.53370000000001</v>
      </c>
      <c r="F23" s="4">
        <v>291.68959999999998</v>
      </c>
      <c r="G23" s="3">
        <v>284.19564187588821</v>
      </c>
      <c r="H23" s="3">
        <v>386.58161244695896</v>
      </c>
      <c r="I23" s="3">
        <v>318.81412540078378</v>
      </c>
      <c r="J23" s="3">
        <v>563.6371623820371</v>
      </c>
      <c r="K23" s="3">
        <v>548.21315789473681</v>
      </c>
      <c r="L23" s="3">
        <v>629.52371858528761</v>
      </c>
      <c r="M23" s="3">
        <v>1026.4570254375399</v>
      </c>
      <c r="N23" s="3">
        <v>1491.1441647597253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1"/>
      <c r="FT23" s="1"/>
      <c r="FU23" s="1"/>
    </row>
    <row r="24" spans="1:178" ht="15.75" x14ac:dyDescent="0.25">
      <c r="A24" s="13">
        <v>7.4</v>
      </c>
      <c r="B24" s="14" t="s">
        <v>14</v>
      </c>
      <c r="C24" s="4">
        <v>249.02030000000002</v>
      </c>
      <c r="D24" s="4">
        <v>885.19100000000003</v>
      </c>
      <c r="E24" s="4">
        <v>597.24450000000002</v>
      </c>
      <c r="F24" s="4">
        <v>1319.1711999999998</v>
      </c>
      <c r="G24" s="3">
        <v>683.5930838465182</v>
      </c>
      <c r="H24" s="3">
        <v>819.47835926449784</v>
      </c>
      <c r="I24" s="3">
        <v>897.71695760598504</v>
      </c>
      <c r="J24" s="3">
        <v>357.65741945981131</v>
      </c>
      <c r="K24" s="3">
        <v>511.89210526315787</v>
      </c>
      <c r="L24" s="3">
        <v>-33.405927736612966</v>
      </c>
      <c r="M24" s="3">
        <v>-118.42549422518243</v>
      </c>
      <c r="N24" s="3">
        <v>130.07042969743202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1"/>
      <c r="FT24" s="1"/>
      <c r="FU24" s="1"/>
    </row>
    <row r="25" spans="1:178" ht="30" x14ac:dyDescent="0.25">
      <c r="A25" s="13">
        <v>7.5</v>
      </c>
      <c r="B25" s="14" t="s">
        <v>15</v>
      </c>
      <c r="C25" s="4">
        <v>0</v>
      </c>
      <c r="D25" s="4">
        <v>0</v>
      </c>
      <c r="E25" s="4">
        <v>0</v>
      </c>
      <c r="F25" s="4">
        <v>0</v>
      </c>
      <c r="G25" s="3">
        <v>0</v>
      </c>
      <c r="H25" s="3">
        <v>2372</v>
      </c>
      <c r="I25" s="3">
        <v>2314.5248485928037</v>
      </c>
      <c r="J25" s="3">
        <v>2546.3204523267163</v>
      </c>
      <c r="K25" s="3">
        <v>2427.2486842105263</v>
      </c>
      <c r="L25" s="3">
        <v>509.65457184325112</v>
      </c>
      <c r="M25" s="3">
        <v>758.22008077658893</v>
      </c>
      <c r="N25" s="3">
        <v>1674.6524281718789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1"/>
      <c r="FT25" s="1"/>
      <c r="FU25" s="1"/>
    </row>
    <row r="26" spans="1:178" ht="15.75" x14ac:dyDescent="0.25">
      <c r="A26" s="13">
        <v>7.6</v>
      </c>
      <c r="B26" s="14" t="s">
        <v>16</v>
      </c>
      <c r="C26" s="4">
        <v>53.659799999999997</v>
      </c>
      <c r="D26" s="4">
        <v>78.408500000000004</v>
      </c>
      <c r="E26" s="4">
        <v>58.334999999999994</v>
      </c>
      <c r="F26" s="4">
        <v>63.129900000000006</v>
      </c>
      <c r="G26" s="3">
        <v>67.261961155850301</v>
      </c>
      <c r="H26" s="3">
        <v>79.807920792079202</v>
      </c>
      <c r="I26" s="3">
        <v>39.873441396508731</v>
      </c>
      <c r="J26" s="3">
        <v>183.88439635535306</v>
      </c>
      <c r="K26" s="3">
        <v>89.960913312693492</v>
      </c>
      <c r="L26" s="3">
        <v>47.920174165457183</v>
      </c>
      <c r="M26" s="3">
        <v>67.823141784170616</v>
      </c>
      <c r="N26" s="3">
        <v>62.874713958810062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1"/>
      <c r="FT26" s="1"/>
      <c r="FU26" s="1"/>
    </row>
    <row r="27" spans="1:178" ht="30" x14ac:dyDescent="0.25">
      <c r="A27" s="13">
        <v>7.7</v>
      </c>
      <c r="B27" s="14" t="s">
        <v>17</v>
      </c>
      <c r="C27" s="4">
        <v>18666.154200000001</v>
      </c>
      <c r="D27" s="4">
        <v>17781.996999999999</v>
      </c>
      <c r="E27" s="4">
        <v>21930</v>
      </c>
      <c r="F27" s="4">
        <v>24110</v>
      </c>
      <c r="G27" s="3">
        <v>29999</v>
      </c>
      <c r="H27" s="3">
        <v>26923.741348420554</v>
      </c>
      <c r="I27" s="3">
        <v>24725</v>
      </c>
      <c r="J27" s="3">
        <v>20948</v>
      </c>
      <c r="K27" s="3">
        <v>14464</v>
      </c>
      <c r="L27" s="3">
        <v>20656.845237185851</v>
      </c>
      <c r="M27" s="3">
        <v>22558</v>
      </c>
      <c r="N27" s="3">
        <v>25376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1"/>
      <c r="FT27" s="1"/>
      <c r="FU27" s="1"/>
    </row>
    <row r="28" spans="1:178" ht="15.75" x14ac:dyDescent="0.25">
      <c r="A28" s="17" t="s">
        <v>37</v>
      </c>
      <c r="B28" s="14" t="s">
        <v>18</v>
      </c>
      <c r="C28" s="4">
        <v>46948</v>
      </c>
      <c r="D28" s="4">
        <v>51166</v>
      </c>
      <c r="E28" s="4">
        <v>51342</v>
      </c>
      <c r="F28" s="4">
        <v>54388</v>
      </c>
      <c r="G28" s="3">
        <v>49425</v>
      </c>
      <c r="H28" s="3">
        <v>49111</v>
      </c>
      <c r="I28" s="3">
        <v>51608</v>
      </c>
      <c r="J28" s="3">
        <v>54735</v>
      </c>
      <c r="K28" s="3">
        <v>52709</v>
      </c>
      <c r="L28" s="3">
        <v>65011</v>
      </c>
      <c r="M28" s="3">
        <v>132773</v>
      </c>
      <c r="N28" s="3">
        <v>126937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1"/>
      <c r="FT28" s="1"/>
      <c r="FU28" s="1"/>
    </row>
    <row r="29" spans="1:178" ht="45" x14ac:dyDescent="0.25">
      <c r="A29" s="17" t="s">
        <v>38</v>
      </c>
      <c r="B29" s="14" t="s">
        <v>19</v>
      </c>
      <c r="C29" s="4">
        <v>106715.8744</v>
      </c>
      <c r="D29" s="4">
        <v>114731.9418</v>
      </c>
      <c r="E29" s="4">
        <v>105275.7764</v>
      </c>
      <c r="F29" s="4">
        <v>105275.77780000001</v>
      </c>
      <c r="G29" s="3">
        <v>97455.092373282809</v>
      </c>
      <c r="H29" s="3">
        <v>94110.731258840169</v>
      </c>
      <c r="I29" s="3">
        <v>92962.583452084073</v>
      </c>
      <c r="J29" s="3">
        <v>95432.193540514156</v>
      </c>
      <c r="K29" s="3">
        <v>87999.027167182663</v>
      </c>
      <c r="L29" s="3">
        <v>91981.656787105647</v>
      </c>
      <c r="M29" s="3">
        <v>93850.747466874513</v>
      </c>
      <c r="N29" s="3">
        <v>93846.029239766081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1"/>
      <c r="FT29" s="1"/>
      <c r="FU29" s="1"/>
    </row>
    <row r="30" spans="1:178" ht="15.75" x14ac:dyDescent="0.25">
      <c r="A30" s="17" t="s">
        <v>39</v>
      </c>
      <c r="B30" s="14" t="s">
        <v>54</v>
      </c>
      <c r="C30" s="4">
        <v>128283</v>
      </c>
      <c r="D30" s="4">
        <v>124518</v>
      </c>
      <c r="E30" s="4">
        <v>186146</v>
      </c>
      <c r="F30" s="4">
        <v>194265.8963254593</v>
      </c>
      <c r="G30" s="3">
        <v>204788</v>
      </c>
      <c r="H30" s="3">
        <v>219667</v>
      </c>
      <c r="I30" s="3">
        <v>226844</v>
      </c>
      <c r="J30" s="3">
        <v>327244</v>
      </c>
      <c r="K30" s="3">
        <v>283400</v>
      </c>
      <c r="L30" s="3">
        <v>238821</v>
      </c>
      <c r="M30" s="3">
        <v>254865</v>
      </c>
      <c r="N30" s="3">
        <v>270332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1"/>
      <c r="FT30" s="1"/>
      <c r="FU30" s="1"/>
    </row>
    <row r="31" spans="1:178" ht="15.75" x14ac:dyDescent="0.25">
      <c r="A31" s="17" t="s">
        <v>40</v>
      </c>
      <c r="B31" s="14" t="s">
        <v>20</v>
      </c>
      <c r="C31" s="4">
        <v>144859.34359999999</v>
      </c>
      <c r="D31" s="4">
        <v>168509.595</v>
      </c>
      <c r="E31" s="4">
        <v>189243.01869999999</v>
      </c>
      <c r="F31" s="4">
        <v>197098.9136</v>
      </c>
      <c r="G31" s="3">
        <v>186567.29445760304</v>
      </c>
      <c r="H31" s="3">
        <v>210311.34040546912</v>
      </c>
      <c r="I31" s="3">
        <v>212880.81617385108</v>
      </c>
      <c r="J31" s="3">
        <v>212790.96241457859</v>
      </c>
      <c r="K31" s="3">
        <v>252615.458126935</v>
      </c>
      <c r="L31" s="3">
        <v>254379.82323733863</v>
      </c>
      <c r="M31" s="3">
        <v>312640.7562531</v>
      </c>
      <c r="N31" s="3">
        <v>339825.28171878972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1"/>
      <c r="FT31" s="1"/>
      <c r="FU31" s="1"/>
    </row>
    <row r="32" spans="1:178" s="25" customFormat="1" ht="15.75" x14ac:dyDescent="0.25">
      <c r="A32" s="26"/>
      <c r="B32" s="27" t="s">
        <v>30</v>
      </c>
      <c r="C32" s="20">
        <f>C17+C20+C28+C29+C30+C31</f>
        <v>579118.85380000004</v>
      </c>
      <c r="D32" s="20">
        <f t="shared" ref="D32:F32" si="14">D17+D20+D28+D29+D30+D31</f>
        <v>620205.15359328617</v>
      </c>
      <c r="E32" s="20">
        <f t="shared" si="14"/>
        <v>688215.79492994805</v>
      </c>
      <c r="F32" s="20">
        <f t="shared" si="14"/>
        <v>716395.96582545934</v>
      </c>
      <c r="G32" s="20">
        <f t="shared" ref="G32:H32" si="15">G17+G20+G28+G29+G30+G31</f>
        <v>723546.40843202267</v>
      </c>
      <c r="H32" s="20">
        <f t="shared" si="15"/>
        <v>761140.33955681277</v>
      </c>
      <c r="I32" s="20">
        <f t="shared" ref="I32:J32" si="16">I17+I20+I28+I29+I30+I31</f>
        <v>807890.37540078373</v>
      </c>
      <c r="J32" s="20">
        <f t="shared" si="16"/>
        <v>942065.50268467283</v>
      </c>
      <c r="K32" s="20">
        <f t="shared" ref="K32" si="17">K17+K20+K28+K29+K30+K31</f>
        <v>935301.50921052624</v>
      </c>
      <c r="L32" s="20">
        <f t="shared" ref="L32:M32" si="18">L17+L20+L28+L29+L30+L31</f>
        <v>871275.70880757761</v>
      </c>
      <c r="M32" s="20">
        <f t="shared" si="18"/>
        <v>995156.01105363853</v>
      </c>
      <c r="N32" s="20">
        <f t="shared" ref="N32" si="19">N17+N20+N28+N29+N30+N31</f>
        <v>1058731.7967836256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4"/>
      <c r="FT32" s="24"/>
      <c r="FU32" s="24"/>
    </row>
    <row r="33" spans="1:178" s="24" customFormat="1" ht="15.75" x14ac:dyDescent="0.25">
      <c r="A33" s="21" t="s">
        <v>27</v>
      </c>
      <c r="B33" s="30" t="s">
        <v>51</v>
      </c>
      <c r="C33" s="23">
        <f>C6+C11+C13+C14+C15+C17+C20+C28+C29+C30+C31</f>
        <v>1044427.186868489</v>
      </c>
      <c r="D33" s="23">
        <f>D6+D11+D13+D14+D15+D17+D20+D28+D29+D30+D31</f>
        <v>1106214.6286694789</v>
      </c>
      <c r="E33" s="23">
        <f>E6+E11+E13+E14+E15+E17+E20+E28+E29+E30+E31</f>
        <v>1175801.5259965265</v>
      </c>
      <c r="F33" s="23">
        <f>F6+F11+F13+F14+F15+F17+F20+F28+F29+F30+F31</f>
        <v>1230485.9135854593</v>
      </c>
      <c r="G33" s="23">
        <f t="shared" ref="G33:H33" si="20">G6+G11+G13+G14+G15+G17+G20+G28+G29+G30+G31</f>
        <v>1238710.8641402179</v>
      </c>
      <c r="H33" s="23">
        <f t="shared" si="20"/>
        <v>1308888.3793493633</v>
      </c>
      <c r="I33" s="23">
        <f t="shared" ref="I33:J33" si="21">I6+I11+I13+I14+I15+I17+I20+I28+I29+I30+I31</f>
        <v>1364584.498574991</v>
      </c>
      <c r="J33" s="23">
        <f t="shared" si="21"/>
        <v>1459752.2935242434</v>
      </c>
      <c r="K33" s="23">
        <f t="shared" ref="K33" si="22">K6+K11+K13+K14+K15+K17+K20+K28+K29+K30+K31</f>
        <v>1504586.5957043341</v>
      </c>
      <c r="L33" s="23">
        <f t="shared" ref="L33:M33" si="23">L6+L11+L13+L14+L15+L17+L20+L28+L29+L30+L31</f>
        <v>1410502.5419754027</v>
      </c>
      <c r="M33" s="23">
        <f t="shared" si="23"/>
        <v>1458577.9289024305</v>
      </c>
      <c r="N33" s="23">
        <f t="shared" ref="N33" si="24">N6+N11+N13+N14+N15+N17+N20+N28+N29+N30+N31</f>
        <v>1609625.7513666414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V33" s="25"/>
    </row>
    <row r="34" spans="1:178" s="25" customFormat="1" ht="15.75" x14ac:dyDescent="0.25">
      <c r="A34" s="31" t="s">
        <v>43</v>
      </c>
      <c r="B34" s="32" t="s">
        <v>25</v>
      </c>
      <c r="C34" s="20">
        <f>GSVA_const!C34</f>
        <v>38290</v>
      </c>
      <c r="D34" s="20">
        <f>GSVA_const!D34</f>
        <v>41238</v>
      </c>
      <c r="E34" s="20">
        <f>GSVA_const!E34</f>
        <v>43565</v>
      </c>
      <c r="F34" s="20">
        <f>GSVA_const!F34</f>
        <v>34095</v>
      </c>
      <c r="G34" s="20">
        <f>GSVA_const!G34</f>
        <v>50929</v>
      </c>
      <c r="H34" s="20">
        <f>GSVA_const!H34</f>
        <v>58683</v>
      </c>
      <c r="I34" s="20">
        <f>GSVA_const!I34</f>
        <v>70611</v>
      </c>
      <c r="J34" s="20">
        <f>GSVA_const!J34</f>
        <v>76868</v>
      </c>
      <c r="K34" s="20">
        <f>GSVA_const!K34</f>
        <v>96494</v>
      </c>
      <c r="L34" s="20">
        <f>GSVA_const!L34</f>
        <v>115652</v>
      </c>
      <c r="M34" s="20">
        <f>GSVA_const!M34</f>
        <v>123708</v>
      </c>
      <c r="N34" s="20">
        <f>GSVA_const!N34</f>
        <v>139790.03999999998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</row>
    <row r="35" spans="1:178" s="25" customFormat="1" ht="15.75" x14ac:dyDescent="0.25">
      <c r="A35" s="31" t="s">
        <v>44</v>
      </c>
      <c r="B35" s="32" t="s">
        <v>24</v>
      </c>
      <c r="C35" s="20">
        <f>GSVA_const!C35</f>
        <v>27290</v>
      </c>
      <c r="D35" s="20">
        <f>GSVA_const!D35</f>
        <v>31151</v>
      </c>
      <c r="E35" s="20">
        <f>GSVA_const!E35</f>
        <v>27049</v>
      </c>
      <c r="F35" s="20">
        <f>GSVA_const!F35</f>
        <v>23940</v>
      </c>
      <c r="G35" s="20">
        <f>GSVA_const!G35</f>
        <v>29670</v>
      </c>
      <c r="H35" s="20">
        <f>GSVA_const!H35</f>
        <v>18782</v>
      </c>
      <c r="I35" s="20">
        <f>GSVA_const!I35</f>
        <v>17416</v>
      </c>
      <c r="J35" s="20">
        <f>GSVA_const!J35</f>
        <v>31150</v>
      </c>
      <c r="K35" s="20">
        <f>GSVA_const!K35</f>
        <v>15756</v>
      </c>
      <c r="L35" s="20">
        <f>GSVA_const!L35</f>
        <v>29629</v>
      </c>
      <c r="M35" s="20">
        <f>GSVA_const!M35</f>
        <v>43573</v>
      </c>
      <c r="N35" s="20">
        <f>GSVA_const!N35</f>
        <v>42016.590200000006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</row>
    <row r="36" spans="1:178" s="25" customFormat="1" ht="15.75" x14ac:dyDescent="0.25">
      <c r="A36" s="31" t="s">
        <v>45</v>
      </c>
      <c r="B36" s="32" t="s">
        <v>63</v>
      </c>
      <c r="C36" s="20">
        <f>C33+C34-C35</f>
        <v>1055427.186868489</v>
      </c>
      <c r="D36" s="20">
        <f t="shared" ref="D36:L36" si="25">D33+D34-D35</f>
        <v>1116301.6286694789</v>
      </c>
      <c r="E36" s="20">
        <f t="shared" si="25"/>
        <v>1192317.5259965265</v>
      </c>
      <c r="F36" s="20">
        <f t="shared" si="25"/>
        <v>1240640.9135854593</v>
      </c>
      <c r="G36" s="20">
        <f t="shared" si="25"/>
        <v>1259969.8641402179</v>
      </c>
      <c r="H36" s="20">
        <f t="shared" si="25"/>
        <v>1348789.3793493633</v>
      </c>
      <c r="I36" s="20">
        <f t="shared" si="25"/>
        <v>1417779.498574991</v>
      </c>
      <c r="J36" s="20">
        <f t="shared" si="25"/>
        <v>1505470.2935242434</v>
      </c>
      <c r="K36" s="20">
        <f t="shared" si="25"/>
        <v>1585324.5957043341</v>
      </c>
      <c r="L36" s="20">
        <f t="shared" si="25"/>
        <v>1496525.5419754027</v>
      </c>
      <c r="M36" s="20">
        <f t="shared" ref="M36" si="26">M33+M34-M35</f>
        <v>1538712.9289024305</v>
      </c>
      <c r="N36" s="20">
        <f t="shared" ref="N36" si="27">N33+N34-N35</f>
        <v>1707399.2011666414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</row>
    <row r="37" spans="1:178" s="25" customFormat="1" ht="15.75" x14ac:dyDescent="0.25">
      <c r="A37" s="31" t="s">
        <v>46</v>
      </c>
      <c r="B37" s="32" t="s">
        <v>42</v>
      </c>
      <c r="C37" s="20">
        <f>GSVA_cur!C37</f>
        <v>19910</v>
      </c>
      <c r="D37" s="20">
        <f>GSVA_cur!D37</f>
        <v>20120</v>
      </c>
      <c r="E37" s="20">
        <f>GSVA_cur!E37</f>
        <v>20340</v>
      </c>
      <c r="F37" s="20">
        <f>GSVA_cur!F37</f>
        <v>20550</v>
      </c>
      <c r="G37" s="20">
        <f>GSVA_cur!G37</f>
        <v>20770</v>
      </c>
      <c r="H37" s="20">
        <f>GSVA_cur!H37</f>
        <v>20990</v>
      </c>
      <c r="I37" s="20">
        <f>GSVA_cur!I37</f>
        <v>21220</v>
      </c>
      <c r="J37" s="20">
        <f>GSVA_cur!J37</f>
        <v>21440</v>
      </c>
      <c r="K37" s="20">
        <f>GSVA_cur!K37</f>
        <v>21610</v>
      </c>
      <c r="L37" s="20">
        <f>GSVA_cur!L37</f>
        <v>21920</v>
      </c>
      <c r="M37" s="20">
        <f>GSVA_cur!M37</f>
        <v>22130</v>
      </c>
      <c r="N37" s="20">
        <f>GSVA_cur!N37</f>
        <v>22330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</row>
    <row r="38" spans="1:178" s="25" customFormat="1" ht="15.75" x14ac:dyDescent="0.25">
      <c r="A38" s="31" t="s">
        <v>47</v>
      </c>
      <c r="B38" s="32" t="s">
        <v>64</v>
      </c>
      <c r="C38" s="20">
        <f>C36/C37*1000</f>
        <v>53009.903911024063</v>
      </c>
      <c r="D38" s="20">
        <f t="shared" ref="D38:L38" si="28">D36/D37*1000</f>
        <v>55482.188303652038</v>
      </c>
      <c r="E38" s="20">
        <f t="shared" si="28"/>
        <v>58619.347394126176</v>
      </c>
      <c r="F38" s="20">
        <f t="shared" si="28"/>
        <v>60371.820612431118</v>
      </c>
      <c r="G38" s="20">
        <f t="shared" si="28"/>
        <v>60662.968904199224</v>
      </c>
      <c r="H38" s="20">
        <f t="shared" si="28"/>
        <v>64258.665047611401</v>
      </c>
      <c r="I38" s="20">
        <f t="shared" si="28"/>
        <v>66813.359970546226</v>
      </c>
      <c r="J38" s="20">
        <f t="shared" si="28"/>
        <v>70217.830854675529</v>
      </c>
      <c r="K38" s="20">
        <f t="shared" si="28"/>
        <v>73360.693924309773</v>
      </c>
      <c r="L38" s="20">
        <f t="shared" si="28"/>
        <v>68272.150637564002</v>
      </c>
      <c r="M38" s="20">
        <f t="shared" ref="M38" si="29">M36/M37*1000</f>
        <v>69530.633931424789</v>
      </c>
      <c r="N38" s="20">
        <f t="shared" ref="N38" si="30">N36/N37*1000</f>
        <v>76462.12275712681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BN38" s="20"/>
      <c r="BO38" s="20"/>
      <c r="BP38" s="20"/>
      <c r="BQ38" s="20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</row>
    <row r="39" spans="1:178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2024-08-16T06:31:58Z</dcterms:modified>
</cp:coreProperties>
</file>