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305837B0-5652-4560-9D31-A2A45008B77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2" i="1" s="1"/>
  <c r="O16" i="1"/>
  <c r="O17" i="1"/>
  <c r="O20" i="1"/>
  <c r="O37" i="1"/>
  <c r="O6" i="11"/>
  <c r="O16" i="11"/>
  <c r="O17" i="11"/>
  <c r="O20" i="11"/>
  <c r="O34" i="11"/>
  <c r="O35" i="11"/>
  <c r="O37" i="11"/>
  <c r="O6" i="12"/>
  <c r="O16" i="12"/>
  <c r="O17" i="12"/>
  <c r="O20" i="12"/>
  <c r="O34" i="12"/>
  <c r="O35" i="12"/>
  <c r="O37" i="12"/>
  <c r="O6" i="10"/>
  <c r="O12" i="10" s="1"/>
  <c r="O16" i="10"/>
  <c r="O17" i="10"/>
  <c r="O20" i="10"/>
  <c r="O32" i="10" l="1"/>
  <c r="O32" i="12"/>
  <c r="O33" i="12"/>
  <c r="O12" i="12"/>
  <c r="O32" i="11"/>
  <c r="O33" i="11"/>
  <c r="O12" i="11"/>
  <c r="O32" i="1"/>
  <c r="O33" i="10"/>
  <c r="O33" i="1"/>
  <c r="O36" i="1" s="1"/>
  <c r="O38" i="1" s="1"/>
  <c r="O36" i="12" l="1"/>
  <c r="O36" i="11"/>
  <c r="O36" i="10"/>
  <c r="I2" i="1"/>
  <c r="I2" i="11"/>
  <c r="I2" i="12"/>
  <c r="I2" i="10"/>
  <c r="O38" i="12" l="1"/>
  <c r="O38" i="11"/>
  <c r="O38" i="10"/>
  <c r="N37" i="12"/>
  <c r="N37" i="11"/>
  <c r="N37" i="1"/>
  <c r="N20" i="1"/>
  <c r="N20" i="11"/>
  <c r="N20" i="12"/>
  <c r="N20" i="10"/>
  <c r="N16" i="1"/>
  <c r="N16" i="11"/>
  <c r="N16" i="12"/>
  <c r="N16" i="10"/>
  <c r="M34" i="12" l="1"/>
  <c r="N34" i="12"/>
  <c r="M35" i="12"/>
  <c r="N35" i="12"/>
  <c r="M37" i="12"/>
  <c r="M34" i="11"/>
  <c r="N34" i="11"/>
  <c r="M35" i="11"/>
  <c r="N35" i="11"/>
  <c r="M37" i="11"/>
  <c r="N6" i="11"/>
  <c r="N6" i="12"/>
  <c r="N6" i="1"/>
  <c r="N6" i="10"/>
  <c r="N12" i="12" l="1"/>
  <c r="N12" i="11"/>
  <c r="N12" i="1"/>
  <c r="N12" i="10"/>
  <c r="N17" i="1"/>
  <c r="N17" i="11"/>
  <c r="N17" i="12"/>
  <c r="N17" i="10"/>
  <c r="N32" i="10" s="1"/>
  <c r="N32" i="11" l="1"/>
  <c r="N33" i="1"/>
  <c r="N36" i="1" s="1"/>
  <c r="N38" i="1" s="1"/>
  <c r="N33" i="10"/>
  <c r="N32" i="12"/>
  <c r="N33" i="12"/>
  <c r="N33" i="11"/>
  <c r="N32" i="1"/>
  <c r="D37" i="1"/>
  <c r="E37" i="1"/>
  <c r="F37" i="1"/>
  <c r="G37" i="1"/>
  <c r="H37" i="1"/>
  <c r="I37" i="1"/>
  <c r="J37" i="1"/>
  <c r="K37" i="1"/>
  <c r="L37" i="1"/>
  <c r="M37" i="1"/>
  <c r="C37" i="1"/>
  <c r="N36" i="10" l="1"/>
  <c r="N36" i="12"/>
  <c r="N36" i="11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7" i="11"/>
  <c r="E37" i="11"/>
  <c r="F37" i="11"/>
  <c r="G37" i="11"/>
  <c r="H37" i="11"/>
  <c r="I37" i="11"/>
  <c r="J37" i="11"/>
  <c r="K37" i="11"/>
  <c r="L37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M20" i="1"/>
  <c r="M16" i="1"/>
  <c r="M17" i="1"/>
  <c r="M20" i="10"/>
  <c r="M16" i="10"/>
  <c r="M17" i="10"/>
  <c r="M32" i="10" l="1"/>
  <c r="N38" i="10"/>
  <c r="N38" i="12"/>
  <c r="N38" i="11"/>
  <c r="M32" i="1"/>
  <c r="M20" i="11"/>
  <c r="M20" i="12"/>
  <c r="M16" i="11"/>
  <c r="M17" i="11"/>
  <c r="M16" i="12"/>
  <c r="M17" i="12"/>
  <c r="M6" i="1"/>
  <c r="M6" i="11"/>
  <c r="M6" i="12"/>
  <c r="M6" i="10"/>
  <c r="M12" i="11" l="1"/>
  <c r="M33" i="10"/>
  <c r="M32" i="12"/>
  <c r="M32" i="11"/>
  <c r="M12" i="10"/>
  <c r="M33" i="12"/>
  <c r="M12" i="12"/>
  <c r="M33" i="11"/>
  <c r="M33" i="1"/>
  <c r="M36" i="1" s="1"/>
  <c r="M38" i="1" s="1"/>
  <c r="M12" i="1"/>
  <c r="D17" i="11"/>
  <c r="E17" i="11"/>
  <c r="F17" i="11"/>
  <c r="G17" i="11"/>
  <c r="H17" i="11"/>
  <c r="I17" i="11"/>
  <c r="J17" i="11"/>
  <c r="K17" i="11"/>
  <c r="L17" i="11"/>
  <c r="M36" i="10" l="1"/>
  <c r="M36" i="12"/>
  <c r="M36" i="11"/>
  <c r="L20" i="1"/>
  <c r="L20" i="11"/>
  <c r="L20" i="12"/>
  <c r="L20" i="10"/>
  <c r="L32" i="10" s="1"/>
  <c r="L16" i="1"/>
  <c r="L17" i="1"/>
  <c r="L16" i="11"/>
  <c r="L16" i="12"/>
  <c r="L17" i="12"/>
  <c r="L16" i="10"/>
  <c r="L17" i="10"/>
  <c r="L6" i="1"/>
  <c r="L6" i="11"/>
  <c r="L6" i="12"/>
  <c r="L6" i="10"/>
  <c r="L12" i="11" l="1"/>
  <c r="L12" i="1"/>
  <c r="M38" i="10"/>
  <c r="M38" i="11"/>
  <c r="M38" i="12"/>
  <c r="L32" i="12"/>
  <c r="L32" i="11"/>
  <c r="L33" i="11"/>
  <c r="L32" i="1"/>
  <c r="L33" i="1"/>
  <c r="L12" i="10"/>
  <c r="L33" i="10"/>
  <c r="L12" i="12"/>
  <c r="L33" i="12"/>
  <c r="L36" i="1" l="1"/>
  <c r="L38" i="1" s="1"/>
  <c r="L36" i="12"/>
  <c r="L38" i="12" s="1"/>
  <c r="L36" i="11"/>
  <c r="L38" i="11" s="1"/>
  <c r="L36" i="10"/>
  <c r="L38" i="10" l="1"/>
  <c r="J20" i="1"/>
  <c r="K20" i="1"/>
  <c r="J20" i="11"/>
  <c r="J32" i="11" s="1"/>
  <c r="K20" i="11"/>
  <c r="K32" i="11" s="1"/>
  <c r="J20" i="12"/>
  <c r="K20" i="12"/>
  <c r="J20" i="10"/>
  <c r="K20" i="10"/>
  <c r="J16" i="1"/>
  <c r="K16" i="1"/>
  <c r="J17" i="1"/>
  <c r="K17" i="1"/>
  <c r="J16" i="11"/>
  <c r="K16" i="11"/>
  <c r="J16" i="12"/>
  <c r="K16" i="12"/>
  <c r="J17" i="12"/>
  <c r="K17" i="12"/>
  <c r="J16" i="10"/>
  <c r="K16" i="10"/>
  <c r="J17" i="10"/>
  <c r="K17" i="10"/>
  <c r="J6" i="1"/>
  <c r="J12" i="1" s="1"/>
  <c r="K6" i="1"/>
  <c r="K12" i="1" s="1"/>
  <c r="J6" i="11"/>
  <c r="J12" i="11" s="1"/>
  <c r="K6" i="11"/>
  <c r="K12" i="11" s="1"/>
  <c r="J6" i="12"/>
  <c r="K6" i="12"/>
  <c r="J6" i="10"/>
  <c r="K6" i="10"/>
  <c r="K32" i="10" l="1"/>
  <c r="J32" i="10"/>
  <c r="J33" i="11"/>
  <c r="J36" i="11" s="1"/>
  <c r="J38" i="11" s="1"/>
  <c r="K33" i="11"/>
  <c r="K36" i="11" s="1"/>
  <c r="K38" i="11" s="1"/>
  <c r="J12" i="12"/>
  <c r="K12" i="10"/>
  <c r="J12" i="10"/>
  <c r="K32" i="12"/>
  <c r="K12" i="12"/>
  <c r="K33" i="12"/>
  <c r="K36" i="12" s="1"/>
  <c r="K38" i="12" s="1"/>
  <c r="K32" i="1"/>
  <c r="K33" i="1"/>
  <c r="K36" i="1" s="1"/>
  <c r="K38" i="1" s="1"/>
  <c r="K33" i="10"/>
  <c r="J32" i="12"/>
  <c r="J33" i="12"/>
  <c r="J36" i="12" s="1"/>
  <c r="J38" i="12" s="1"/>
  <c r="J32" i="1"/>
  <c r="J33" i="1"/>
  <c r="J36" i="1" s="1"/>
  <c r="J38" i="1" s="1"/>
  <c r="J33" i="10"/>
  <c r="K36" i="10" l="1"/>
  <c r="J36" i="10"/>
  <c r="J38" i="10" l="1"/>
  <c r="K38" i="10"/>
  <c r="I20" i="1" l="1"/>
  <c r="I20" i="11"/>
  <c r="I32" i="11" s="1"/>
  <c r="I20" i="12"/>
  <c r="I20" i="10"/>
  <c r="I16" i="1"/>
  <c r="I17" i="1"/>
  <c r="I16" i="11"/>
  <c r="I16" i="12"/>
  <c r="I17" i="12"/>
  <c r="I16" i="10"/>
  <c r="I17" i="10"/>
  <c r="I6" i="1"/>
  <c r="I12" i="1" s="1"/>
  <c r="I6" i="11"/>
  <c r="I12" i="11" s="1"/>
  <c r="I6" i="12"/>
  <c r="I6" i="10"/>
  <c r="H17" i="10"/>
  <c r="H6" i="10"/>
  <c r="H20" i="12"/>
  <c r="G20" i="12"/>
  <c r="F20" i="12"/>
  <c r="E20" i="12"/>
  <c r="D20" i="12"/>
  <c r="C20" i="12"/>
  <c r="H20" i="11"/>
  <c r="H32" i="11" s="1"/>
  <c r="G20" i="11"/>
  <c r="G32" i="11" s="1"/>
  <c r="F20" i="11"/>
  <c r="F32" i="11" s="1"/>
  <c r="E20" i="11"/>
  <c r="E32" i="11" s="1"/>
  <c r="D20" i="11"/>
  <c r="D32" i="11" s="1"/>
  <c r="C20" i="11"/>
  <c r="H20" i="1"/>
  <c r="G20" i="1"/>
  <c r="F20" i="1"/>
  <c r="E20" i="1"/>
  <c r="D20" i="1"/>
  <c r="C20" i="1"/>
  <c r="I32" i="10" l="1"/>
  <c r="I33" i="11"/>
  <c r="I36" i="11" s="1"/>
  <c r="I38" i="11" s="1"/>
  <c r="H12" i="10"/>
  <c r="I33" i="10"/>
  <c r="I12" i="10"/>
  <c r="I12" i="12"/>
  <c r="I32" i="12"/>
  <c r="I33" i="12"/>
  <c r="I36" i="12" s="1"/>
  <c r="I38" i="12" s="1"/>
  <c r="I32" i="1"/>
  <c r="I33" i="1"/>
  <c r="I36" i="1" s="1"/>
  <c r="I38" i="1" s="1"/>
  <c r="H6" i="1"/>
  <c r="H16" i="1"/>
  <c r="H17" i="1"/>
  <c r="H6" i="11"/>
  <c r="H16" i="11"/>
  <c r="H6" i="12"/>
  <c r="H16" i="12"/>
  <c r="H17" i="12"/>
  <c r="H16" i="10"/>
  <c r="H20" i="10"/>
  <c r="H32" i="10" s="1"/>
  <c r="H33" i="11" l="1"/>
  <c r="H36" i="11" s="1"/>
  <c r="H38" i="11" s="1"/>
  <c r="H12" i="11"/>
  <c r="H12" i="1"/>
  <c r="H32" i="12"/>
  <c r="H32" i="1"/>
  <c r="I36" i="10"/>
  <c r="H33" i="12"/>
  <c r="H36" i="12" s="1"/>
  <c r="H38" i="12" s="1"/>
  <c r="H12" i="12"/>
  <c r="H33" i="1"/>
  <c r="H36" i="1" s="1"/>
  <c r="H38" i="1" s="1"/>
  <c r="H33" i="10"/>
  <c r="I38" i="10" l="1"/>
  <c r="H36" i="10"/>
  <c r="H38" i="10" l="1"/>
  <c r="G6" i="12" l="1"/>
  <c r="G16" i="12"/>
  <c r="G17" i="12"/>
  <c r="G6" i="1"/>
  <c r="G12" i="1" s="1"/>
  <c r="G6" i="11"/>
  <c r="G16" i="11"/>
  <c r="G16" i="1"/>
  <c r="G17" i="1"/>
  <c r="C35" i="12"/>
  <c r="C34" i="12"/>
  <c r="C37" i="12"/>
  <c r="C37" i="11"/>
  <c r="C35" i="11"/>
  <c r="C34" i="11"/>
  <c r="G16" i="10"/>
  <c r="G17" i="10"/>
  <c r="G20" i="10"/>
  <c r="G32" i="10" s="1"/>
  <c r="G6" i="10"/>
  <c r="G33" i="11" l="1"/>
  <c r="G36" i="11" s="1"/>
  <c r="G38" i="11" s="1"/>
  <c r="G12" i="11"/>
  <c r="G32" i="12"/>
  <c r="G33" i="12"/>
  <c r="G36" i="12" s="1"/>
  <c r="G38" i="12" s="1"/>
  <c r="G32" i="1"/>
  <c r="G12" i="10"/>
  <c r="G12" i="12"/>
  <c r="G33" i="1"/>
  <c r="G36" i="1" s="1"/>
  <c r="G38" i="1" s="1"/>
  <c r="G33" i="10"/>
  <c r="G36" i="10" l="1"/>
  <c r="F17" i="12"/>
  <c r="E17" i="12"/>
  <c r="D17" i="12"/>
  <c r="C17" i="12"/>
  <c r="F16" i="12"/>
  <c r="E16" i="12"/>
  <c r="D16" i="12"/>
  <c r="C16" i="12"/>
  <c r="F6" i="12"/>
  <c r="E6" i="12"/>
  <c r="D6" i="12"/>
  <c r="C6" i="12"/>
  <c r="C17" i="11"/>
  <c r="F16" i="11"/>
  <c r="E16" i="11"/>
  <c r="D16" i="11"/>
  <c r="C16" i="11"/>
  <c r="F6" i="11"/>
  <c r="E6" i="11"/>
  <c r="D6" i="11"/>
  <c r="C6" i="11"/>
  <c r="C12" i="11" s="1"/>
  <c r="F17" i="1"/>
  <c r="E17" i="1"/>
  <c r="D17" i="1"/>
  <c r="C17" i="1"/>
  <c r="F16" i="1"/>
  <c r="E16" i="1"/>
  <c r="D16" i="1"/>
  <c r="C16" i="1"/>
  <c r="F6" i="1"/>
  <c r="F12" i="1" s="1"/>
  <c r="E6" i="1"/>
  <c r="E12" i="1" s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F32" i="10" l="1"/>
  <c r="D32" i="10"/>
  <c r="E32" i="10"/>
  <c r="F33" i="11"/>
  <c r="F36" i="11" s="1"/>
  <c r="F38" i="11" s="1"/>
  <c r="F12" i="11"/>
  <c r="D33" i="11"/>
  <c r="D36" i="11" s="1"/>
  <c r="D38" i="11" s="1"/>
  <c r="D12" i="11"/>
  <c r="E33" i="11"/>
  <c r="E36" i="11" s="1"/>
  <c r="E38" i="11" s="1"/>
  <c r="E12" i="11"/>
  <c r="C32" i="10"/>
  <c r="C12" i="1"/>
  <c r="D12" i="1"/>
  <c r="C32" i="12"/>
  <c r="E32" i="12"/>
  <c r="D32" i="12"/>
  <c r="F32" i="12"/>
  <c r="C33" i="12"/>
  <c r="C36" i="12" s="1"/>
  <c r="D33" i="12"/>
  <c r="D36" i="12" s="1"/>
  <c r="D38" i="12" s="1"/>
  <c r="C32" i="11"/>
  <c r="C33" i="11"/>
  <c r="C32" i="1"/>
  <c r="E32" i="1"/>
  <c r="D32" i="1"/>
  <c r="F32" i="1"/>
  <c r="E33" i="12"/>
  <c r="E36" i="12" s="1"/>
  <c r="E38" i="12" s="1"/>
  <c r="F33" i="12"/>
  <c r="F36" i="12" s="1"/>
  <c r="F38" i="12" s="1"/>
  <c r="E33" i="1"/>
  <c r="E36" i="1" s="1"/>
  <c r="E38" i="1" s="1"/>
  <c r="E12" i="12"/>
  <c r="C33" i="1"/>
  <c r="C36" i="1" s="1"/>
  <c r="C38" i="1" s="1"/>
  <c r="D33" i="1"/>
  <c r="D36" i="1" s="1"/>
  <c r="D38" i="1" s="1"/>
  <c r="F33" i="1"/>
  <c r="F36" i="1" s="1"/>
  <c r="F38" i="1" s="1"/>
  <c r="G38" i="10"/>
  <c r="C12" i="10"/>
  <c r="F33" i="10"/>
  <c r="D33" i="10"/>
  <c r="F12" i="10"/>
  <c r="C12" i="12"/>
  <c r="D12" i="12"/>
  <c r="F12" i="12"/>
  <c r="D12" i="10"/>
  <c r="C33" i="10"/>
  <c r="E33" i="10"/>
  <c r="E12" i="10"/>
  <c r="E36" i="10" l="1"/>
  <c r="C36" i="11"/>
  <c r="C38" i="12"/>
  <c r="D36" i="10"/>
  <c r="F36" i="10"/>
  <c r="C36" i="10"/>
  <c r="C38" i="10" l="1"/>
  <c r="D38" i="10"/>
  <c r="C38" i="11"/>
  <c r="F38" i="10"/>
  <c r="E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<sst xmlns="http://schemas.openxmlformats.org/spreadsheetml/2006/main" count="280" uniqueCount="76">
  <si>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</si>
  <si>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</si>
  <si>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</si>
  <si>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</si>
  <si>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</si>
  <si>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</si>
  <si>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</si>
  <si>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</si>
  <si>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</si>
  <si>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</si>
  <si>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</si>
  <si>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</si>
  <si>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</si>
  <si>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</si>
  <si>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</si>
  <si>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</si>
  <si>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</si>
  <si>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</si>
  <si>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</si>
  <si>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</si>
  <si>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</si>
  <si>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</si>
  <si>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</si>
  <si>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</si>
  <si>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</si>
  <si>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</si>
  <si>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</si>
  <si>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</si>
  <si>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</si>
  <si>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</si>
  <si>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</si>
  <si>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</si>
  <si>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</si>
  <si>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</si>
  <si>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</si>
  <si>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</si>
  <si>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</si>
  <si>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</si>
  <si>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</si>
  <si>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</si>
  <si>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</si>
  <si>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</si>
  <si>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</si>
  <si>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</si>
  <si>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</si>
  <si>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</si>
  <si>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</si>
  <si>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</si>
  <si>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</si>
  <si>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</si>
  <si>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</si>
  <si>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</si>
  <si>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</si>
  <si>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</si>
  <si>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</si>
  <si>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</si>
  <si>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Odisha</t>
  </si>
  <si>
    <t>2016-17</t>
  </si>
  <si>
    <t>2017-18</t>
  </si>
  <si>
    <t>2018-19</t>
  </si>
  <si>
    <t>2019-20</t>
  </si>
  <si>
    <t>2020-21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</si>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</sst>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12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1" fontId="14" fillId="0" borderId="0" xfId="0" applyNumberFormat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49" fontId="11" fillId="0" borderId="0" xfId="0" quotePrefix="1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Protection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Protection="1"/>
    <xf numFmtId="1" fontId="7" fillId="3" borderId="0" xfId="0" applyNumberFormat="1" applyFont="1" applyFill="1" applyBorder="1" applyProtection="1">
      <protection locked="0"/>
    </xf>
    <xf numFmtId="1" fontId="14" fillId="3" borderId="0" xfId="0" applyNumberFormat="1" applyFont="1" applyFill="1" applyBorder="1" applyProtection="1"/>
    <xf numFmtId="49" fontId="11" fillId="3" borderId="0" xfId="0" applyNumberFormat="1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Protection="1"/>
    <xf numFmtId="49" fontId="11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14" fillId="3" borderId="0" xfId="0" applyNumberFormat="1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 vertical="top" wrapText="1"/>
    </xf>
    <xf numFmtId="0" fontId="16" fillId="3" borderId="0" xfId="0" applyFont="1" applyFill="1" applyBorder="1" applyAlignment="1" applyProtection="1">
      <alignment horizontal="left" vertical="center" wrapText="1"/>
    </xf>
    <xf numFmtId="49" fontId="11" fillId="3" borderId="0" xfId="0" quotePrefix="1" applyNumberFormat="1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Border="1" applyProtection="1"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33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39"/>
  <sheetViews>
    <sheetView tabSelected="1" zoomScale="68" zoomScaleNormal="68" zoomScaleSheetLayoutView="100" workbookViewId="0">
      <pane xSplit="2" ySplit="5" topLeftCell="C6" activePane="bottomRight" state="frozen"/>
      <selection activeCell="F29" sqref="F29"/>
      <selection pane="topRight" activeCell="F29" sqref="F29"/>
      <selection pane="bottomLeft" activeCell="F29" sqref="F29"/>
      <selection pane="bottomRight" activeCell="AN10" sqref="AN10"/>
    </sheetView>
  </sheetViews>
  <sheetFormatPr defaultColWidth="8.85546875" defaultRowHeight="21" x14ac:dyDescent="0.35"/>
  <cols>
    <col min="1" max="1" width="11" style="2" customWidth="1"/>
    <col min="2" max="2" width="44" style="2" customWidth="1"/>
    <col min="3" max="6" width="15" style="2" customWidth="1"/>
    <col min="7" max="8" width="15" style="1" customWidth="1"/>
    <col min="9" max="15" width="15" style="5" customWidth="1"/>
    <col min="16" max="16" width="15" style="2" customWidth="1"/>
    <col min="17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7" width="8.85546875" style="2"/>
    <col min="178" max="178" width="12.7109375" style="2" bestFit="1" customWidth="1"/>
    <col min="179" max="16384" width="8.85546875" style="2"/>
  </cols>
  <sheetData>
    <row r="1" spans="1:178" x14ac:dyDescent="0.35">
      <c r="A1" s="2" t="s">
        <v>43</v>
      </c>
      <c r="B1" s="8" t="s">
        <v>56</v>
      </c>
    </row>
    <row r="2" spans="1:178" x14ac:dyDescent="0.35">
      <c r="A2" s="9" t="s">
        <v>38</v>
      </c>
      <c r="I2" s="5" t="str">
        <f>[1]GSVA_cur!$I$3</f>
        <v>As on 01.08.2024</v>
      </c>
    </row>
    <row r="3" spans="1:178" x14ac:dyDescent="0.35">
      <c r="A3" s="9"/>
    </row>
    <row r="4" spans="1:178" x14ac:dyDescent="0.35">
      <c r="A4" s="9"/>
      <c r="E4" s="10"/>
      <c r="F4" s="10" t="s">
        <v>47</v>
      </c>
    </row>
    <row r="5" spans="1:178" ht="15.75" x14ac:dyDescent="0.25">
      <c r="A5" s="11" t="s">
        <v>0</v>
      </c>
      <c r="B5" s="12" t="s">
        <v>1</v>
      </c>
      <c r="C5" s="13" t="s">
        <v>21</v>
      </c>
      <c r="D5" s="13" t="s">
        <v>22</v>
      </c>
      <c r="E5" s="13" t="s">
        <v>23</v>
      </c>
      <c r="F5" s="13" t="s">
        <v>46</v>
      </c>
      <c r="G5" s="6" t="s">
        <v>55</v>
      </c>
      <c r="H5" s="6" t="s">
        <v>57</v>
      </c>
      <c r="I5" s="6" t="s">
        <v>58</v>
      </c>
      <c r="J5" s="6" t="s">
        <v>59</v>
      </c>
      <c r="K5" s="6" t="s">
        <v>60</v>
      </c>
      <c r="L5" s="6" t="s">
        <v>61</v>
      </c>
      <c r="M5" s="6" t="s">
        <v>72</v>
      </c>
      <c r="N5" s="6" t="s">
        <v>73</v>
      </c>
      <c r="O5" s="6" t="s">
        <v>74</v>
      </c>
    </row>
    <row r="6" spans="1:178" s="29" customFormat="1" ht="15.75" x14ac:dyDescent="0.25">
      <c r="A6" s="27" t="s">
        <v>26</v>
      </c>
      <c r="B6" s="28" t="s">
        <v>2</v>
      </c>
      <c r="C6" s="26">
        <f>SUM(C7:C10)</f>
        <v>3934537.459100557</v>
      </c>
      <c r="D6" s="26">
        <f t="shared" ref="D6:E6" si="0">SUM(D7:D10)</f>
        <v>5342866.5504192226</v>
      </c>
      <c r="E6" s="26">
        <f t="shared" si="0"/>
        <v>5674966.6959175449</v>
      </c>
      <c r="F6" s="26">
        <f t="shared" ref="F6:N6" si="1">SUM(F7:F10)</f>
        <v>6556958.9903982086</v>
      </c>
      <c r="G6" s="26">
        <f t="shared" si="1"/>
        <v>6163540.8160575954</v>
      </c>
      <c r="H6" s="26">
        <f t="shared" si="1"/>
        <v>7425208.2270744219</v>
      </c>
      <c r="I6" s="26">
        <f t="shared" si="1"/>
        <v>7494152.2799245967</v>
      </c>
      <c r="J6" s="26">
        <f t="shared" si="1"/>
        <v>8694179.6881079972</v>
      </c>
      <c r="K6" s="26">
        <f t="shared" si="1"/>
        <v>11209586.101087378</v>
      </c>
      <c r="L6" s="26">
        <f t="shared" si="1"/>
        <v>11695727.011719413</v>
      </c>
      <c r="M6" s="26">
        <f t="shared" si="1"/>
        <v>12048970.879839867</v>
      </c>
      <c r="N6" s="26">
        <f t="shared" si="1"/>
        <v>13142642.60794653</v>
      </c>
      <c r="O6" s="26">
        <f t="shared" ref="O6" si="2">SUM(O7:O10)</f>
        <v>14389538.419863245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V6" s="23"/>
    </row>
    <row r="7" spans="1:178" ht="15.75" x14ac:dyDescent="0.25">
      <c r="A7" s="14">
        <v>1.1000000000000001</v>
      </c>
      <c r="B7" s="15" t="s">
        <v>49</v>
      </c>
      <c r="C7" s="16">
        <v>2555038.7536649816</v>
      </c>
      <c r="D7" s="16">
        <v>3750538.4788407013</v>
      </c>
      <c r="E7" s="16">
        <v>3802013.6757261273</v>
      </c>
      <c r="F7" s="16">
        <v>4436266.1523856474</v>
      </c>
      <c r="G7" s="7">
        <v>3765010.0811597658</v>
      </c>
      <c r="H7" s="7">
        <v>4707585.8480065977</v>
      </c>
      <c r="I7" s="7">
        <v>4427626.8896878427</v>
      </c>
      <c r="J7" s="7">
        <v>5078111.0727468645</v>
      </c>
      <c r="K7" s="7">
        <v>7040491.4267619951</v>
      </c>
      <c r="L7" s="7">
        <v>7139139.1747230776</v>
      </c>
      <c r="M7" s="7">
        <v>7126352.0766300336</v>
      </c>
      <c r="N7" s="7">
        <v>7576584.2792211538</v>
      </c>
      <c r="O7" s="7">
        <v>8516614.6939195022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4">
        <v>1.2</v>
      </c>
      <c r="B8" s="15" t="s">
        <v>50</v>
      </c>
      <c r="C8" s="16">
        <v>538910.85180090985</v>
      </c>
      <c r="D8" s="16">
        <v>637320.32226181019</v>
      </c>
      <c r="E8" s="16">
        <v>729848.77800838242</v>
      </c>
      <c r="F8" s="16">
        <v>803496.43870883388</v>
      </c>
      <c r="G8" s="7">
        <v>880541.65014977427</v>
      </c>
      <c r="H8" s="7">
        <v>909690.3319546883</v>
      </c>
      <c r="I8" s="7">
        <v>1188323.1403382074</v>
      </c>
      <c r="J8" s="7">
        <v>1417110.1093944011</v>
      </c>
      <c r="K8" s="7">
        <v>1608672.6262656692</v>
      </c>
      <c r="L8" s="7">
        <v>1733580.1896921685</v>
      </c>
      <c r="M8" s="7">
        <v>1949663.044493194</v>
      </c>
      <c r="N8" s="7">
        <v>2153372.0283301915</v>
      </c>
      <c r="O8" s="7">
        <v>2266875.2314337189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4">
        <v>1.3</v>
      </c>
      <c r="B9" s="15" t="s">
        <v>51</v>
      </c>
      <c r="C9" s="16">
        <v>572222.6487036827</v>
      </c>
      <c r="D9" s="16">
        <v>619884.24624673324</v>
      </c>
      <c r="E9" s="16">
        <v>784936.52249883523</v>
      </c>
      <c r="F9" s="16">
        <v>864086.46078654786</v>
      </c>
      <c r="G9" s="7">
        <v>957597.92534645624</v>
      </c>
      <c r="H9" s="7">
        <v>1108049.3368010549</v>
      </c>
      <c r="I9" s="7">
        <v>1022003.8113471409</v>
      </c>
      <c r="J9" s="7">
        <v>1249921.4907635937</v>
      </c>
      <c r="K9" s="7">
        <v>1472914.0474645379</v>
      </c>
      <c r="L9" s="7">
        <v>1607433.4458592625</v>
      </c>
      <c r="M9" s="7">
        <v>1540340.2566114992</v>
      </c>
      <c r="N9" s="7">
        <v>1907819.681654634</v>
      </c>
      <c r="O9" s="7">
        <v>2061262.172531409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4">
        <v>1.4</v>
      </c>
      <c r="B10" s="15" t="s">
        <v>52</v>
      </c>
      <c r="C10" s="16">
        <v>268365.20493098296</v>
      </c>
      <c r="D10" s="16">
        <v>335123.50306997867</v>
      </c>
      <c r="E10" s="16">
        <v>358167.71968420019</v>
      </c>
      <c r="F10" s="16">
        <v>453109.93851718027</v>
      </c>
      <c r="G10" s="7">
        <v>560391.15940159839</v>
      </c>
      <c r="H10" s="7">
        <v>699882.7103120808</v>
      </c>
      <c r="I10" s="7">
        <v>856198.43855140579</v>
      </c>
      <c r="J10" s="7">
        <v>949037.01520313881</v>
      </c>
      <c r="K10" s="7">
        <v>1087508.0005951766</v>
      </c>
      <c r="L10" s="7">
        <v>1215574.2014449036</v>
      </c>
      <c r="M10" s="7">
        <v>1432615.5021051401</v>
      </c>
      <c r="N10" s="7">
        <v>1504866.6187405514</v>
      </c>
      <c r="O10" s="7">
        <v>1544786.321978614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7" t="s">
        <v>62</v>
      </c>
      <c r="B11" s="15" t="s">
        <v>3</v>
      </c>
      <c r="C11" s="16">
        <v>2648738.4527413668</v>
      </c>
      <c r="D11" s="16">
        <v>2666988.8780539245</v>
      </c>
      <c r="E11" s="16">
        <v>2868392.2038138756</v>
      </c>
      <c r="F11" s="16">
        <v>2703160.6440786985</v>
      </c>
      <c r="G11" s="7">
        <v>2862080.494591244</v>
      </c>
      <c r="H11" s="7">
        <v>3292603.9919016138</v>
      </c>
      <c r="I11" s="7">
        <v>3467115.2429095227</v>
      </c>
      <c r="J11" s="7">
        <v>4139376.7484079171</v>
      </c>
      <c r="K11" s="7">
        <v>3908737.2503224229</v>
      </c>
      <c r="L11" s="7">
        <v>3948198.6842694678</v>
      </c>
      <c r="M11" s="7">
        <v>6338279.0939537175</v>
      </c>
      <c r="N11" s="7">
        <v>6549429.9023193577</v>
      </c>
      <c r="O11" s="7">
        <v>7531498.1218571365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3" customFormat="1" ht="15.75" x14ac:dyDescent="0.25">
      <c r="A12" s="30"/>
      <c r="B12" s="31" t="s">
        <v>28</v>
      </c>
      <c r="C12" s="32">
        <f>C6+C11</f>
        <v>6583275.9118419234</v>
      </c>
      <c r="D12" s="32">
        <f t="shared" ref="D12:E12" si="3">D6+D11</f>
        <v>8009855.4284731466</v>
      </c>
      <c r="E12" s="32">
        <f t="shared" si="3"/>
        <v>8543358.89973142</v>
      </c>
      <c r="F12" s="32">
        <f t="shared" ref="F12" si="4">F6+F11</f>
        <v>9260119.6344769076</v>
      </c>
      <c r="G12" s="32">
        <f t="shared" ref="G12:N12" si="5">G6+G11</f>
        <v>9025621.3106488399</v>
      </c>
      <c r="H12" s="32">
        <f t="shared" si="5"/>
        <v>10717812.218976036</v>
      </c>
      <c r="I12" s="32">
        <f t="shared" si="5"/>
        <v>10961267.522834118</v>
      </c>
      <c r="J12" s="32">
        <f t="shared" si="5"/>
        <v>12833556.436515914</v>
      </c>
      <c r="K12" s="32">
        <f t="shared" si="5"/>
        <v>15118323.3514098</v>
      </c>
      <c r="L12" s="32">
        <f t="shared" si="5"/>
        <v>15643925.69598888</v>
      </c>
      <c r="M12" s="32">
        <f t="shared" si="5"/>
        <v>18387249.973793585</v>
      </c>
      <c r="N12" s="32">
        <f t="shared" si="5"/>
        <v>19692072.510265887</v>
      </c>
      <c r="O12" s="32">
        <f t="shared" ref="O12" si="6">O6+O11</f>
        <v>21921036.541720383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9"/>
      <c r="FT12" s="29"/>
      <c r="FU12" s="29"/>
    </row>
    <row r="13" spans="1:178" s="1" customFormat="1" ht="15.75" x14ac:dyDescent="0.25">
      <c r="A13" s="18" t="s">
        <v>63</v>
      </c>
      <c r="B13" s="19" t="s">
        <v>4</v>
      </c>
      <c r="C13" s="7">
        <v>4116404.4662145386</v>
      </c>
      <c r="D13" s="7">
        <v>4212453.1417505117</v>
      </c>
      <c r="E13" s="7">
        <v>5168497.950795372</v>
      </c>
      <c r="F13" s="7">
        <v>4724215.1282324977</v>
      </c>
      <c r="G13" s="7">
        <v>4654609.6129232226</v>
      </c>
      <c r="H13" s="7">
        <v>6741508.387108976</v>
      </c>
      <c r="I13" s="7">
        <v>8000596.0981282014</v>
      </c>
      <c r="J13" s="7">
        <v>10384918.701277265</v>
      </c>
      <c r="K13" s="7">
        <v>8849462.0418091789</v>
      </c>
      <c r="L13" s="7">
        <v>10483742.240437407</v>
      </c>
      <c r="M13" s="7">
        <v>16419045.688068658</v>
      </c>
      <c r="N13" s="7">
        <v>16091949.626335382</v>
      </c>
      <c r="O13" s="7">
        <v>18088398.149730109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1.5" x14ac:dyDescent="0.25">
      <c r="A14" s="17" t="s">
        <v>64</v>
      </c>
      <c r="B14" s="15" t="s">
        <v>5</v>
      </c>
      <c r="C14" s="16">
        <v>775700.62358404056</v>
      </c>
      <c r="D14" s="16">
        <v>937277.66458166065</v>
      </c>
      <c r="E14" s="16">
        <v>1044477.3817149072</v>
      </c>
      <c r="F14" s="16">
        <v>1008705.8503369587</v>
      </c>
      <c r="G14" s="16">
        <v>1218870.6462168007</v>
      </c>
      <c r="H14" s="16">
        <v>1318938.6636428356</v>
      </c>
      <c r="I14" s="16">
        <v>1313855.0778529793</v>
      </c>
      <c r="J14" s="16">
        <v>1237963.4374150846</v>
      </c>
      <c r="K14" s="16">
        <v>1316053.3977077901</v>
      </c>
      <c r="L14" s="16">
        <v>1371563.9735747229</v>
      </c>
      <c r="M14" s="16">
        <v>1900384.1274143606</v>
      </c>
      <c r="N14" s="16">
        <v>2218939.7170445435</v>
      </c>
      <c r="O14" s="16">
        <v>2615732.8232983127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7" t="s">
        <v>65</v>
      </c>
      <c r="B15" s="15" t="s">
        <v>6</v>
      </c>
      <c r="C15" s="16">
        <v>2059628.6952868076</v>
      </c>
      <c r="D15" s="16">
        <v>2074164.2228995489</v>
      </c>
      <c r="E15" s="16">
        <v>2314668.5393817108</v>
      </c>
      <c r="F15" s="16">
        <v>2393041.380744312</v>
      </c>
      <c r="G15" s="16">
        <v>2370791.7210698775</v>
      </c>
      <c r="H15" s="16">
        <v>2609536.8604826918</v>
      </c>
      <c r="I15" s="16">
        <v>2975352.5521554267</v>
      </c>
      <c r="J15" s="16">
        <v>3263912.2745329477</v>
      </c>
      <c r="K15" s="16">
        <v>3298183.5613323529</v>
      </c>
      <c r="L15" s="16">
        <v>3142316.2427500165</v>
      </c>
      <c r="M15" s="16">
        <v>4416658.8976399098</v>
      </c>
      <c r="N15" s="16">
        <v>5599530.6799113294</v>
      </c>
      <c r="O15" s="16">
        <v>6069213.6704449728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3" customFormat="1" ht="15.75" x14ac:dyDescent="0.25">
      <c r="A16" s="30"/>
      <c r="B16" s="31" t="s">
        <v>29</v>
      </c>
      <c r="C16" s="32">
        <f>+C13+C14+C15</f>
        <v>6951733.7850853866</v>
      </c>
      <c r="D16" s="32">
        <f t="shared" ref="D16:E16" si="7">+D13+D14+D15</f>
        <v>7223895.0292317215</v>
      </c>
      <c r="E16" s="32">
        <f t="shared" si="7"/>
        <v>8527643.8718919903</v>
      </c>
      <c r="F16" s="32">
        <f t="shared" ref="F16:G16" si="8">+F13+F14+F15</f>
        <v>8125962.3593137683</v>
      </c>
      <c r="G16" s="32">
        <f t="shared" si="8"/>
        <v>8244271.9802099001</v>
      </c>
      <c r="H16" s="32">
        <f>+H13+H14+H15</f>
        <v>10669983.911234504</v>
      </c>
      <c r="I16" s="32">
        <f>+I13+I14+I15</f>
        <v>12289803.728136607</v>
      </c>
      <c r="J16" s="32">
        <f t="shared" ref="J16:K16" si="9">+J13+J14+J15</f>
        <v>14886794.413225297</v>
      </c>
      <c r="K16" s="32">
        <f t="shared" si="9"/>
        <v>13463699.000849321</v>
      </c>
      <c r="L16" s="32">
        <f t="shared" ref="L16" si="10">+L13+L14+L15</f>
        <v>14997622.456762146</v>
      </c>
      <c r="M16" s="32">
        <f t="shared" ref="M16" si="11">+M13+M14+M15</f>
        <v>22736088.713122927</v>
      </c>
      <c r="N16" s="32">
        <f>+N13+N14+N15</f>
        <v>23910420.023291256</v>
      </c>
      <c r="O16" s="32">
        <f>+O13+O14+O15</f>
        <v>26773344.643473394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4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4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4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9"/>
      <c r="FT16" s="29"/>
      <c r="FU16" s="29"/>
    </row>
    <row r="17" spans="1:178" s="29" customFormat="1" ht="15.75" x14ac:dyDescent="0.25">
      <c r="A17" s="27" t="s">
        <v>66</v>
      </c>
      <c r="B17" s="28" t="s">
        <v>7</v>
      </c>
      <c r="C17" s="26">
        <f>C18+C19</f>
        <v>2035854.3530947156</v>
      </c>
      <c r="D17" s="26">
        <f t="shared" ref="D17:E17" si="12">D18+D19</f>
        <v>2436044.1400163723</v>
      </c>
      <c r="E17" s="26">
        <f t="shared" si="12"/>
        <v>2769620.2867078818</v>
      </c>
      <c r="F17" s="26">
        <f t="shared" ref="F17:G17" si="13">F18+F19</f>
        <v>3030217.9731709999</v>
      </c>
      <c r="G17" s="26">
        <f t="shared" si="13"/>
        <v>3352590.613872</v>
      </c>
      <c r="H17" s="26">
        <f t="shared" ref="H17" si="14">H18+H19</f>
        <v>3538165.6307501658</v>
      </c>
      <c r="I17" s="26">
        <f t="shared" ref="I17:K17" si="15">I18+I19</f>
        <v>3995610.3651752477</v>
      </c>
      <c r="J17" s="26">
        <f t="shared" si="15"/>
        <v>4499318.9255993497</v>
      </c>
      <c r="K17" s="26">
        <f t="shared" si="15"/>
        <v>4871891.9648390161</v>
      </c>
      <c r="L17" s="26">
        <f t="shared" ref="L17" si="16">L18+L19</f>
        <v>3752047.0720811184</v>
      </c>
      <c r="M17" s="26">
        <f t="shared" ref="M17:N17" si="17">M18+M19</f>
        <v>4645279.0783729432</v>
      </c>
      <c r="N17" s="26">
        <f t="shared" si="17"/>
        <v>5692897.6913033072</v>
      </c>
      <c r="O17" s="26">
        <f t="shared" ref="O17" si="18">O18+O19</f>
        <v>6617875.7785378434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V17" s="23"/>
    </row>
    <row r="18" spans="1:178" ht="15.75" x14ac:dyDescent="0.25">
      <c r="A18" s="14">
        <v>6.1</v>
      </c>
      <c r="B18" s="15" t="s">
        <v>8</v>
      </c>
      <c r="C18" s="16">
        <v>1838865.6765299998</v>
      </c>
      <c r="D18" s="16">
        <v>2218946.1527789999</v>
      </c>
      <c r="E18" s="16">
        <v>2533465.0367951519</v>
      </c>
      <c r="F18" s="16">
        <v>2782577.3227709997</v>
      </c>
      <c r="G18" s="16">
        <v>3082291.0559999999</v>
      </c>
      <c r="H18" s="16">
        <v>3240394.2565163397</v>
      </c>
      <c r="I18" s="16">
        <v>3665665.4151986865</v>
      </c>
      <c r="J18" s="16">
        <v>4120463.1180863101</v>
      </c>
      <c r="K18" s="16">
        <v>4462230.6228838796</v>
      </c>
      <c r="L18" s="16">
        <v>3559180.298723896</v>
      </c>
      <c r="M18" s="16">
        <v>4357569.1173319574</v>
      </c>
      <c r="N18" s="16">
        <v>5201732.9643574199</v>
      </c>
      <c r="O18" s="16">
        <v>6023424.1063908255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4">
        <v>6.2</v>
      </c>
      <c r="B19" s="15" t="s">
        <v>9</v>
      </c>
      <c r="C19" s="16">
        <v>196988.67656471589</v>
      </c>
      <c r="D19" s="16">
        <v>217097.98723737229</v>
      </c>
      <c r="E19" s="16">
        <v>236155.24991273013</v>
      </c>
      <c r="F19" s="16">
        <v>247640.65040000001</v>
      </c>
      <c r="G19" s="16">
        <v>270299.55787200003</v>
      </c>
      <c r="H19" s="16">
        <v>297771.37423382589</v>
      </c>
      <c r="I19" s="16">
        <v>329944.94997656113</v>
      </c>
      <c r="J19" s="16">
        <v>378855.80751303938</v>
      </c>
      <c r="K19" s="16">
        <v>409661.34195513692</v>
      </c>
      <c r="L19" s="16">
        <v>192866.77335722212</v>
      </c>
      <c r="M19" s="16">
        <v>287709.96104098589</v>
      </c>
      <c r="N19" s="16">
        <v>491164.72694588697</v>
      </c>
      <c r="O19" s="16">
        <v>594451.67214701767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9" customFormat="1" ht="31.5" x14ac:dyDescent="0.25">
      <c r="A20" s="27" t="s">
        <v>67</v>
      </c>
      <c r="B20" s="33" t="s">
        <v>10</v>
      </c>
      <c r="C20" s="26">
        <f>SUM(C21:C27)</f>
        <v>1347538.4427078073</v>
      </c>
      <c r="D20" s="26">
        <f t="shared" ref="D20:E20" si="19">SUM(D21:D27)</f>
        <v>1560857.48175696</v>
      </c>
      <c r="E20" s="26">
        <f t="shared" si="19"/>
        <v>1771254.2631191427</v>
      </c>
      <c r="F20" s="26">
        <f t="shared" ref="F20:G20" si="20">SUM(F21:F27)</f>
        <v>2048455.377019689</v>
      </c>
      <c r="G20" s="26">
        <f t="shared" si="20"/>
        <v>2257035.7125000004</v>
      </c>
      <c r="H20" s="26">
        <f t="shared" ref="H20:M20" si="21">SUM(H21:H27)</f>
        <v>2502714.6427966775</v>
      </c>
      <c r="I20" s="26">
        <f t="shared" si="21"/>
        <v>2740356.7686677412</v>
      </c>
      <c r="J20" s="26">
        <f t="shared" si="21"/>
        <v>2652194.5477248472</v>
      </c>
      <c r="K20" s="26">
        <f t="shared" si="21"/>
        <v>2875869.7664607642</v>
      </c>
      <c r="L20" s="26">
        <f t="shared" si="21"/>
        <v>2804401.1876790281</v>
      </c>
      <c r="M20" s="26">
        <f t="shared" si="21"/>
        <v>3737627.5656857439</v>
      </c>
      <c r="N20" s="26">
        <f>SUM(N21:N27)</f>
        <v>4270906.2578511154</v>
      </c>
      <c r="O20" s="26">
        <f>SUM(O21:O27)</f>
        <v>4771148.1425198317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V20" s="23"/>
    </row>
    <row r="21" spans="1:178" ht="15.75" x14ac:dyDescent="0.25">
      <c r="A21" s="14">
        <v>7.1</v>
      </c>
      <c r="B21" s="15" t="s">
        <v>11</v>
      </c>
      <c r="C21" s="16">
        <v>179465.56410125067</v>
      </c>
      <c r="D21" s="16">
        <v>233718.77469442526</v>
      </c>
      <c r="E21" s="16">
        <v>266785.40890307201</v>
      </c>
      <c r="F21" s="16">
        <v>343229</v>
      </c>
      <c r="G21" s="16">
        <v>395310</v>
      </c>
      <c r="H21" s="16">
        <v>371338</v>
      </c>
      <c r="I21" s="16">
        <v>404929</v>
      </c>
      <c r="J21" s="16">
        <v>412861</v>
      </c>
      <c r="K21" s="16">
        <v>492797</v>
      </c>
      <c r="L21" s="16">
        <v>542100.79528383713</v>
      </c>
      <c r="M21" s="16">
        <v>628418.89771852153</v>
      </c>
      <c r="N21" s="16">
        <v>738634.11097591277</v>
      </c>
      <c r="O21" s="16">
        <v>805861.93955603789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4">
        <v>7.2</v>
      </c>
      <c r="B22" s="15" t="s">
        <v>12</v>
      </c>
      <c r="C22" s="16">
        <v>693449.518943</v>
      </c>
      <c r="D22" s="16">
        <v>802858.969362</v>
      </c>
      <c r="E22" s="16">
        <v>892414.83151750511</v>
      </c>
      <c r="F22" s="16">
        <v>972267.02601599996</v>
      </c>
      <c r="G22" s="16">
        <v>1036673.498</v>
      </c>
      <c r="H22" s="16">
        <v>1239514.3249637459</v>
      </c>
      <c r="I22" s="16">
        <v>1387446.1220784292</v>
      </c>
      <c r="J22" s="16">
        <v>1263305.7468171869</v>
      </c>
      <c r="K22" s="16">
        <v>1271444.9687670351</v>
      </c>
      <c r="L22" s="16">
        <v>1018318.2814998095</v>
      </c>
      <c r="M22" s="16">
        <v>1601701.3322629947</v>
      </c>
      <c r="N22" s="16">
        <v>1708692.5889243595</v>
      </c>
      <c r="O22" s="16">
        <v>1882457.5170700874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4">
        <v>7.3</v>
      </c>
      <c r="B23" s="15" t="s">
        <v>13</v>
      </c>
      <c r="C23" s="16">
        <v>41961.716959790305</v>
      </c>
      <c r="D23" s="16">
        <v>42596.566696189417</v>
      </c>
      <c r="E23" s="16">
        <v>42862.029808453328</v>
      </c>
      <c r="F23" s="16">
        <v>47988.154499999997</v>
      </c>
      <c r="G23" s="16">
        <v>44899.482000000004</v>
      </c>
      <c r="H23" s="16">
        <v>72288.98105800552</v>
      </c>
      <c r="I23" s="16">
        <v>86993.118533569461</v>
      </c>
      <c r="J23" s="16">
        <v>115960.78693169415</v>
      </c>
      <c r="K23" s="16">
        <v>125218.95066487601</v>
      </c>
      <c r="L23" s="16">
        <v>146399.28679356631</v>
      </c>
      <c r="M23" s="16">
        <v>194163.54239935972</v>
      </c>
      <c r="N23" s="16">
        <v>264614.70418030128</v>
      </c>
      <c r="O23" s="16">
        <v>289536.20064531185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4">
        <v>7.4</v>
      </c>
      <c r="B24" s="15" t="s">
        <v>14</v>
      </c>
      <c r="C24" s="16">
        <v>3420.9616000000001</v>
      </c>
      <c r="D24" s="16">
        <v>7231.5765000000001</v>
      </c>
      <c r="E24" s="16">
        <v>5310.5667580643985</v>
      </c>
      <c r="F24" s="16">
        <v>8947.3955999999998</v>
      </c>
      <c r="G24" s="16">
        <v>17219.504000000001</v>
      </c>
      <c r="H24" s="16">
        <v>19572.87868746915</v>
      </c>
      <c r="I24" s="16">
        <v>23800.654951690296</v>
      </c>
      <c r="J24" s="16">
        <v>15363.907330975557</v>
      </c>
      <c r="K24" s="16">
        <v>25662.028194603488</v>
      </c>
      <c r="L24" s="16">
        <v>16684.921514802136</v>
      </c>
      <c r="M24" s="16">
        <v>14118.471989502304</v>
      </c>
      <c r="N24" s="16">
        <v>19690.205112759108</v>
      </c>
      <c r="O24" s="16">
        <v>22476.647252199356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15.75" x14ac:dyDescent="0.25">
      <c r="A25" s="14">
        <v>7.5</v>
      </c>
      <c r="B25" s="15" t="s">
        <v>15</v>
      </c>
      <c r="C25" s="16">
        <v>80536.490812000004</v>
      </c>
      <c r="D25" s="16">
        <v>87714.546959000014</v>
      </c>
      <c r="E25" s="16">
        <v>98780.267376008487</v>
      </c>
      <c r="F25" s="16">
        <v>120057.7092</v>
      </c>
      <c r="G25" s="16">
        <v>124947.399</v>
      </c>
      <c r="H25" s="16">
        <v>137695.0831342437</v>
      </c>
      <c r="I25" s="16">
        <v>189214.22133157132</v>
      </c>
      <c r="J25" s="16">
        <v>175701.21950608675</v>
      </c>
      <c r="K25" s="16">
        <v>193946.37826051985</v>
      </c>
      <c r="L25" s="16">
        <v>193485.14771043698</v>
      </c>
      <c r="M25" s="16">
        <v>227272.67950002404</v>
      </c>
      <c r="N25" s="16">
        <v>277448.66158137622</v>
      </c>
      <c r="O25" s="16">
        <v>305496.05114147189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4">
        <v>7.6</v>
      </c>
      <c r="B26" s="15" t="s">
        <v>16</v>
      </c>
      <c r="C26" s="16">
        <v>13967.281391290875</v>
      </c>
      <c r="D26" s="16">
        <v>15383.518561999999</v>
      </c>
      <c r="E26" s="16">
        <v>18232.761326612748</v>
      </c>
      <c r="F26" s="16">
        <v>18780.741000000002</v>
      </c>
      <c r="G26" s="16">
        <v>20244.8295</v>
      </c>
      <c r="H26" s="16">
        <v>22462.391757239653</v>
      </c>
      <c r="I26" s="16">
        <v>23279.298885913522</v>
      </c>
      <c r="J26" s="16">
        <v>27216.600334787363</v>
      </c>
      <c r="K26" s="16">
        <v>28544.587111695386</v>
      </c>
      <c r="L26" s="16">
        <v>29354.303560254859</v>
      </c>
      <c r="M26" s="16">
        <v>34007.532202162249</v>
      </c>
      <c r="N26" s="16">
        <v>33977.497710561016</v>
      </c>
      <c r="O26" s="16">
        <v>34097.045912378671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1.5" x14ac:dyDescent="0.25">
      <c r="A27" s="14">
        <v>7.7</v>
      </c>
      <c r="B27" s="15" t="s">
        <v>17</v>
      </c>
      <c r="C27" s="16">
        <v>334736.90890047548</v>
      </c>
      <c r="D27" s="16">
        <v>371353.52898334555</v>
      </c>
      <c r="E27" s="16">
        <v>446868.39742942684</v>
      </c>
      <c r="F27" s="16">
        <v>537185.35070368915</v>
      </c>
      <c r="G27" s="16">
        <v>617741</v>
      </c>
      <c r="H27" s="16">
        <v>639842.98319597379</v>
      </c>
      <c r="I27" s="16">
        <v>624694.35288656794</v>
      </c>
      <c r="J27" s="16">
        <v>641785.28680411645</v>
      </c>
      <c r="K27" s="16">
        <v>738255.85346203449</v>
      </c>
      <c r="L27" s="16">
        <v>858058.4513163215</v>
      </c>
      <c r="M27" s="16">
        <v>1037945.1096131793</v>
      </c>
      <c r="N27" s="16">
        <v>1227848.4893658457</v>
      </c>
      <c r="O27" s="16">
        <v>1431222.740942345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7" t="s">
        <v>68</v>
      </c>
      <c r="B28" s="15" t="s">
        <v>18</v>
      </c>
      <c r="C28" s="16">
        <v>796303.23501495773</v>
      </c>
      <c r="D28" s="16">
        <v>910353.7266789187</v>
      </c>
      <c r="E28" s="16">
        <v>962328.36548983981</v>
      </c>
      <c r="F28" s="16">
        <v>1065147.1376310433</v>
      </c>
      <c r="G28" s="16">
        <v>1184299</v>
      </c>
      <c r="H28" s="16">
        <v>1148781.3429732481</v>
      </c>
      <c r="I28" s="16">
        <v>1338585.4268395777</v>
      </c>
      <c r="J28" s="16">
        <v>1506464</v>
      </c>
      <c r="K28" s="16">
        <v>1706041.3705639695</v>
      </c>
      <c r="L28" s="16">
        <v>1781321.0661696459</v>
      </c>
      <c r="M28" s="16">
        <v>1908597.733270502</v>
      </c>
      <c r="N28" s="16">
        <v>2339287.9764786554</v>
      </c>
      <c r="O28" s="16">
        <v>2393869.5524090342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31.5" x14ac:dyDescent="0.25">
      <c r="A29" s="17" t="s">
        <v>69</v>
      </c>
      <c r="B29" s="15" t="s">
        <v>19</v>
      </c>
      <c r="C29" s="16">
        <v>1707147.3494978191</v>
      </c>
      <c r="D29" s="16">
        <v>1901720.8940552869</v>
      </c>
      <c r="E29" s="16">
        <v>2146626.6655094563</v>
      </c>
      <c r="F29" s="16">
        <v>2321999.471110675</v>
      </c>
      <c r="G29" s="16">
        <v>2439614.262254003</v>
      </c>
      <c r="H29" s="16">
        <v>2671043.1818852923</v>
      </c>
      <c r="I29" s="16">
        <v>2816271.3337334045</v>
      </c>
      <c r="J29" s="16">
        <v>2982475.3203625823</v>
      </c>
      <c r="K29" s="16">
        <v>3054098.136931289</v>
      </c>
      <c r="L29" s="16">
        <v>3034780.2683106232</v>
      </c>
      <c r="M29" s="16">
        <v>3383580.6208916167</v>
      </c>
      <c r="N29" s="16">
        <v>3828462.6503878566</v>
      </c>
      <c r="O29" s="16">
        <v>4407038.6532912087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7" t="s">
        <v>70</v>
      </c>
      <c r="B30" s="15" t="s">
        <v>44</v>
      </c>
      <c r="C30" s="16">
        <v>863076.91029759601</v>
      </c>
      <c r="D30" s="16">
        <v>980807.83272926311</v>
      </c>
      <c r="E30" s="16">
        <v>1390656.681049274</v>
      </c>
      <c r="F30" s="16">
        <v>1517495.6169600014</v>
      </c>
      <c r="G30" s="16">
        <v>1573618</v>
      </c>
      <c r="H30" s="16">
        <v>1609037.2680771765</v>
      </c>
      <c r="I30" s="16">
        <v>1752524.2751566288</v>
      </c>
      <c r="J30" s="16">
        <v>1945081.7068345253</v>
      </c>
      <c r="K30" s="16">
        <v>2293750.1724051572</v>
      </c>
      <c r="L30" s="16">
        <v>2284391.4766458096</v>
      </c>
      <c r="M30" s="16">
        <v>2486841.9252983858</v>
      </c>
      <c r="N30" s="16">
        <v>2716261.1307100211</v>
      </c>
      <c r="O30" s="16">
        <v>3271113.2765396717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7" t="s">
        <v>71</v>
      </c>
      <c r="B31" s="15" t="s">
        <v>20</v>
      </c>
      <c r="C31" s="16">
        <v>1738239.0161168047</v>
      </c>
      <c r="D31" s="16">
        <v>1892760.4839005389</v>
      </c>
      <c r="E31" s="16">
        <v>1932774.2422635609</v>
      </c>
      <c r="F31" s="16">
        <v>2150766.4904002827</v>
      </c>
      <c r="G31" s="16">
        <v>2373548.4198793708</v>
      </c>
      <c r="H31" s="16">
        <v>2640051.2828565617</v>
      </c>
      <c r="I31" s="16">
        <v>3193310.2538840519</v>
      </c>
      <c r="J31" s="16">
        <v>3480684.3562086644</v>
      </c>
      <c r="K31" s="16">
        <v>4064563.3779833685</v>
      </c>
      <c r="L31" s="16">
        <v>3785679.6483198004</v>
      </c>
      <c r="M31" s="16">
        <v>4566887.131419247</v>
      </c>
      <c r="N31" s="16">
        <v>5239562.2056106068</v>
      </c>
      <c r="O31" s="16">
        <v>5817493.4490720751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3" customFormat="1" ht="15.75" x14ac:dyDescent="0.25">
      <c r="A32" s="30"/>
      <c r="B32" s="31" t="s">
        <v>30</v>
      </c>
      <c r="C32" s="32">
        <f>C17+C20+C28+C29+C30+C31</f>
        <v>8488159.3067297004</v>
      </c>
      <c r="D32" s="32">
        <f t="shared" ref="D32:J32" si="22">D17+D20+D28+D29+D30+D31</f>
        <v>9682544.5591373406</v>
      </c>
      <c r="E32" s="32">
        <f t="shared" si="22"/>
        <v>10973260.504139155</v>
      </c>
      <c r="F32" s="32">
        <f t="shared" si="22"/>
        <v>12134082.066292692</v>
      </c>
      <c r="G32" s="32">
        <f t="shared" si="22"/>
        <v>13180706.008505374</v>
      </c>
      <c r="H32" s="32">
        <f t="shared" si="22"/>
        <v>14109793.34933912</v>
      </c>
      <c r="I32" s="32">
        <f t="shared" si="22"/>
        <v>15836658.42345665</v>
      </c>
      <c r="J32" s="32">
        <f t="shared" si="22"/>
        <v>17066218.856729969</v>
      </c>
      <c r="K32" s="32">
        <f t="shared" ref="K32:L32" si="23">K17+K20+K28+K29+K30+K31</f>
        <v>18866214.789183564</v>
      </c>
      <c r="L32" s="32">
        <f t="shared" si="23"/>
        <v>17442620.719206024</v>
      </c>
      <c r="M32" s="32">
        <f t="shared" ref="M32:N32" si="24">M17+M20+M28+M29+M30+M31</f>
        <v>20728814.054938436</v>
      </c>
      <c r="N32" s="32">
        <f t="shared" si="24"/>
        <v>24087377.912341561</v>
      </c>
      <c r="O32" s="32">
        <f t="shared" ref="O32" si="25">O17+O20+O28+O29+O30+O31</f>
        <v>27278538.852369666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9"/>
      <c r="FT32" s="29"/>
      <c r="FU32" s="29"/>
    </row>
    <row r="33" spans="1:178" s="29" customFormat="1" ht="15.75" x14ac:dyDescent="0.25">
      <c r="A33" s="27" t="s">
        <v>27</v>
      </c>
      <c r="B33" s="34" t="s">
        <v>31</v>
      </c>
      <c r="C33" s="26">
        <f t="shared" ref="C33:H33" si="26">C6+C11+C13+C14+C15+C17+C20+C28+C29+C30+C31</f>
        <v>22023169.003657009</v>
      </c>
      <c r="D33" s="26">
        <f t="shared" si="26"/>
        <v>24916295.016842209</v>
      </c>
      <c r="E33" s="26">
        <f t="shared" si="26"/>
        <v>28044263.275762562</v>
      </c>
      <c r="F33" s="26">
        <f t="shared" si="26"/>
        <v>29520164.060083367</v>
      </c>
      <c r="G33" s="26">
        <f t="shared" si="26"/>
        <v>30450599.299364116</v>
      </c>
      <c r="H33" s="26">
        <f t="shared" si="26"/>
        <v>35497589.479549654</v>
      </c>
      <c r="I33" s="26">
        <f t="shared" ref="I33:K33" si="27">I6+I11+I13+I14+I15+I17+I20+I28+I29+I30+I31</f>
        <v>39087729.67442739</v>
      </c>
      <c r="J33" s="26">
        <f t="shared" si="27"/>
        <v>44786569.70647119</v>
      </c>
      <c r="K33" s="26">
        <f t="shared" si="27"/>
        <v>47448237.141442679</v>
      </c>
      <c r="L33" s="26">
        <f t="shared" ref="L33:M33" si="28">L6+L11+L13+L14+L15+L17+L20+L28+L29+L30+L31</f>
        <v>48084168.871957064</v>
      </c>
      <c r="M33" s="26">
        <f t="shared" si="28"/>
        <v>61852152.741854943</v>
      </c>
      <c r="N33" s="26">
        <f t="shared" ref="N33:O33" si="29">N6+N11+N13+N14+N15+N17+N20+N28+N29+N30+N31</f>
        <v>67689870.445898712</v>
      </c>
      <c r="O33" s="26">
        <f t="shared" si="29"/>
        <v>75972920.037563443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V33" s="23"/>
    </row>
    <row r="34" spans="1:178" ht="15.75" x14ac:dyDescent="0.25">
      <c r="A34" s="20" t="s">
        <v>33</v>
      </c>
      <c r="B34" s="21" t="s">
        <v>25</v>
      </c>
      <c r="C34" s="16">
        <v>2031088.5159155158</v>
      </c>
      <c r="D34" s="16">
        <v>2340292.170314536</v>
      </c>
      <c r="E34" s="16">
        <v>2715614.2398168598</v>
      </c>
      <c r="F34" s="16">
        <v>3082180.0000000005</v>
      </c>
      <c r="G34" s="16">
        <v>3529971</v>
      </c>
      <c r="H34" s="16">
        <v>4920611</v>
      </c>
      <c r="I34" s="16">
        <v>6124238</v>
      </c>
      <c r="J34" s="16">
        <v>6312958</v>
      </c>
      <c r="K34" s="16">
        <v>7646960.8439380098</v>
      </c>
      <c r="L34" s="16">
        <v>8098251.6313266885</v>
      </c>
      <c r="M34" s="16">
        <v>10310564.689758923</v>
      </c>
      <c r="N34" s="16">
        <v>10964759.983112268</v>
      </c>
      <c r="O34" s="16">
        <v>12165572.631434655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8" ht="15.75" x14ac:dyDescent="0.25">
      <c r="A35" s="20" t="s">
        <v>34</v>
      </c>
      <c r="B35" s="21" t="s">
        <v>24</v>
      </c>
      <c r="C35" s="16">
        <v>955550</v>
      </c>
      <c r="D35" s="16">
        <v>1086626.9999999998</v>
      </c>
      <c r="E35" s="16">
        <v>1112340.0000000002</v>
      </c>
      <c r="F35" s="16">
        <v>1177349</v>
      </c>
      <c r="G35" s="16">
        <v>1125620</v>
      </c>
      <c r="H35" s="16">
        <v>1137833</v>
      </c>
      <c r="I35" s="16">
        <v>1172436</v>
      </c>
      <c r="J35" s="16">
        <v>1238402</v>
      </c>
      <c r="K35" s="16">
        <v>1345027</v>
      </c>
      <c r="L35" s="16">
        <v>2163903.9999999995</v>
      </c>
      <c r="M35" s="16">
        <v>2461396</v>
      </c>
      <c r="N35" s="16">
        <v>2698673</v>
      </c>
      <c r="O35" s="16">
        <v>2786133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8" s="23" customFormat="1" ht="15.75" x14ac:dyDescent="0.25">
      <c r="A36" s="35" t="s">
        <v>35</v>
      </c>
      <c r="B36" s="36" t="s">
        <v>45</v>
      </c>
      <c r="C36" s="32">
        <f>C33+C34-C35</f>
        <v>23098707.519572526</v>
      </c>
      <c r="D36" s="32">
        <f t="shared" ref="D36:E36" si="30">D33+D34-D35</f>
        <v>26169960.187156744</v>
      </c>
      <c r="E36" s="32">
        <f t="shared" si="30"/>
        <v>29647537.515579421</v>
      </c>
      <c r="F36" s="32">
        <f t="shared" ref="F36:G36" si="31">F33+F34-F35</f>
        <v>31424995.060083367</v>
      </c>
      <c r="G36" s="32">
        <f t="shared" si="31"/>
        <v>32854950.29936412</v>
      </c>
      <c r="H36" s="32">
        <f t="shared" ref="H36:N36" si="32">H33+H34-H35</f>
        <v>39280367.479549654</v>
      </c>
      <c r="I36" s="32">
        <f t="shared" si="32"/>
        <v>44039531.67442739</v>
      </c>
      <c r="J36" s="32">
        <f t="shared" si="32"/>
        <v>49861125.70647119</v>
      </c>
      <c r="K36" s="32">
        <f t="shared" si="32"/>
        <v>53750170.985380687</v>
      </c>
      <c r="L36" s="32">
        <f t="shared" si="32"/>
        <v>54018516.503283754</v>
      </c>
      <c r="M36" s="32">
        <f t="shared" si="32"/>
        <v>69701321.431613863</v>
      </c>
      <c r="N36" s="32">
        <f t="shared" si="32"/>
        <v>75955957.429010987</v>
      </c>
      <c r="O36" s="32">
        <f t="shared" ref="O36" si="33">O33+O34-O35</f>
        <v>85352359.668998092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</row>
    <row r="37" spans="1:178" ht="15.75" x14ac:dyDescent="0.25">
      <c r="A37" s="20" t="s">
        <v>36</v>
      </c>
      <c r="B37" s="21" t="s">
        <v>32</v>
      </c>
      <c r="C37" s="13">
        <v>422070</v>
      </c>
      <c r="D37" s="13">
        <v>426050</v>
      </c>
      <c r="E37" s="13">
        <v>430040</v>
      </c>
      <c r="F37" s="13">
        <v>434010</v>
      </c>
      <c r="G37" s="13">
        <v>438000</v>
      </c>
      <c r="H37" s="13">
        <v>441680</v>
      </c>
      <c r="I37" s="13">
        <v>445140</v>
      </c>
      <c r="J37" s="13">
        <v>448600</v>
      </c>
      <c r="K37" s="13">
        <v>452050</v>
      </c>
      <c r="L37" s="13">
        <v>455520</v>
      </c>
      <c r="M37" s="13">
        <v>458650</v>
      </c>
      <c r="N37" s="13">
        <v>461560</v>
      </c>
      <c r="O37" s="13">
        <v>464460</v>
      </c>
    </row>
    <row r="38" spans="1:178" s="23" customFormat="1" ht="15.75" x14ac:dyDescent="0.25">
      <c r="A38" s="35" t="s">
        <v>37</v>
      </c>
      <c r="B38" s="36" t="s">
        <v>48</v>
      </c>
      <c r="C38" s="32">
        <f>C36/C37*1000</f>
        <v>54727.195772200168</v>
      </c>
      <c r="D38" s="32">
        <f t="shared" ref="D38:E38" si="34">D36/D37*1000</f>
        <v>61424.621962578909</v>
      </c>
      <c r="E38" s="32">
        <f t="shared" si="34"/>
        <v>68941.34851543908</v>
      </c>
      <c r="F38" s="32">
        <f t="shared" ref="F38:G38" si="35">F36/F37*1000</f>
        <v>72406.154374515259</v>
      </c>
      <c r="G38" s="32">
        <f t="shared" si="35"/>
        <v>75011.302053342748</v>
      </c>
      <c r="H38" s="32">
        <f t="shared" ref="H38:N38" si="36">H36/H37*1000</f>
        <v>88933.996285884932</v>
      </c>
      <c r="I38" s="32">
        <f t="shared" si="36"/>
        <v>98934.114378459344</v>
      </c>
      <c r="J38" s="32">
        <f t="shared" si="36"/>
        <v>111148.29626944091</v>
      </c>
      <c r="K38" s="32">
        <f t="shared" si="36"/>
        <v>118903.15448596545</v>
      </c>
      <c r="L38" s="32">
        <f t="shared" si="36"/>
        <v>118586.48687935492</v>
      </c>
      <c r="M38" s="32">
        <f t="shared" si="36"/>
        <v>151970.61251850837</v>
      </c>
      <c r="N38" s="32">
        <f t="shared" si="36"/>
        <v>164563.56146332217</v>
      </c>
      <c r="O38" s="32">
        <f t="shared" ref="O38" si="37">O36/O37*1000</f>
        <v>183766.86833957303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N38" s="25"/>
      <c r="BO38" s="25"/>
      <c r="BP38" s="25"/>
      <c r="BQ38" s="25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</row>
    <row r="39" spans="1:178" x14ac:dyDescent="0.3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39"/>
  <sheetViews>
    <sheetView zoomScale="68" zoomScaleNormal="68" zoomScaleSheetLayoutView="100" workbookViewId="0">
      <pane xSplit="2" ySplit="5" topLeftCell="C6" activePane="bottomRight" state="frozen"/>
      <selection activeCell="AN10" sqref="AN10"/>
      <selection pane="topRight" activeCell="AN10" sqref="AN10"/>
      <selection pane="bottomLeft" activeCell="AN10" sqref="AN10"/>
      <selection pane="bottomRight" activeCell="AN10" sqref="AN10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5" style="2" customWidth="1"/>
    <col min="7" max="15" width="15" style="1" customWidth="1"/>
    <col min="16" max="16" width="15" style="2" customWidth="1"/>
    <col min="17" max="37" width="9.140625" style="2" customWidth="1"/>
    <col min="38" max="38" width="12.42578125" style="2" customWidth="1"/>
    <col min="39" max="60" width="9.140625" style="2" customWidth="1"/>
    <col min="61" max="61" width="12.140625" style="2" customWidth="1"/>
    <col min="62" max="65" width="9.140625" style="2" customWidth="1"/>
    <col min="66" max="70" width="9.140625" style="2" hidden="1" customWidth="1"/>
    <col min="71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1" customWidth="1"/>
    <col min="96" max="100" width="9.140625" style="1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43" width="9.140625" style="2" customWidth="1"/>
    <col min="144" max="144" width="9.140625" style="2" hidden="1" customWidth="1"/>
    <col min="145" max="152" width="9.140625" style="2" customWidth="1"/>
    <col min="153" max="153" width="9.140625" style="2" hidden="1" customWidth="1"/>
    <col min="154" max="158" width="9.140625" style="2" customWidth="1"/>
    <col min="159" max="159" width="9.140625" style="2" hidden="1" customWidth="1"/>
    <col min="160" max="169" width="9.140625" style="2" customWidth="1"/>
    <col min="170" max="170" width="9.140625" style="2"/>
    <col min="171" max="173" width="8.85546875" style="2"/>
    <col min="174" max="174" width="12.7109375" style="2" bestFit="1" customWidth="1"/>
    <col min="175" max="16384" width="8.85546875" style="2"/>
  </cols>
  <sheetData>
    <row r="1" spans="1:174" ht="21" x14ac:dyDescent="0.35">
      <c r="A1" s="2" t="s">
        <v>43</v>
      </c>
      <c r="B1" s="8" t="s">
        <v>56</v>
      </c>
    </row>
    <row r="2" spans="1:174" ht="21" x14ac:dyDescent="0.35">
      <c r="A2" s="9" t="s">
        <v>39</v>
      </c>
      <c r="I2" s="5" t="str">
        <f>[1]GSVA_cur!$I$3</f>
        <v>As on 01.08.2024</v>
      </c>
    </row>
    <row r="3" spans="1:174" ht="15.75" x14ac:dyDescent="0.25">
      <c r="A3" s="9"/>
    </row>
    <row r="4" spans="1:174" ht="15.75" x14ac:dyDescent="0.25">
      <c r="A4" s="9"/>
      <c r="E4" s="10"/>
      <c r="F4" s="10" t="s">
        <v>47</v>
      </c>
    </row>
    <row r="5" spans="1:174" ht="15.75" x14ac:dyDescent="0.25">
      <c r="A5" s="11" t="s">
        <v>0</v>
      </c>
      <c r="B5" s="12" t="s">
        <v>1</v>
      </c>
      <c r="C5" s="13" t="s">
        <v>21</v>
      </c>
      <c r="D5" s="13" t="s">
        <v>22</v>
      </c>
      <c r="E5" s="13" t="s">
        <v>23</v>
      </c>
      <c r="F5" s="13" t="s">
        <v>46</v>
      </c>
      <c r="G5" s="22" t="s">
        <v>55</v>
      </c>
      <c r="H5" s="22" t="s">
        <v>57</v>
      </c>
      <c r="I5" s="22" t="s">
        <v>58</v>
      </c>
      <c r="J5" s="22" t="s">
        <v>59</v>
      </c>
      <c r="K5" s="22" t="s">
        <v>60</v>
      </c>
      <c r="L5" s="22" t="s">
        <v>61</v>
      </c>
      <c r="M5" s="22" t="s">
        <v>72</v>
      </c>
      <c r="N5" s="22" t="s">
        <v>73</v>
      </c>
      <c r="O5" s="22" t="s">
        <v>74</v>
      </c>
    </row>
    <row r="6" spans="1:174" s="29" customFormat="1" ht="15.75" x14ac:dyDescent="0.25">
      <c r="A6" s="27" t="s">
        <v>26</v>
      </c>
      <c r="B6" s="28" t="s">
        <v>2</v>
      </c>
      <c r="C6" s="26">
        <f>SUM(C7:C10)</f>
        <v>3934537.459100557</v>
      </c>
      <c r="D6" s="26">
        <f t="shared" ref="D6:G6" si="0">SUM(D7:D10)</f>
        <v>4558109.1724313609</v>
      </c>
      <c r="E6" s="26">
        <f t="shared" si="0"/>
        <v>4368529.2226264728</v>
      </c>
      <c r="F6" s="26">
        <f t="shared" si="0"/>
        <v>4711023.6968259858</v>
      </c>
      <c r="G6" s="26">
        <f t="shared" si="0"/>
        <v>4111533.0447115363</v>
      </c>
      <c r="H6" s="26">
        <f t="shared" ref="H6:N6" si="1">SUM(H7:H10)</f>
        <v>4930742.4929567631</v>
      </c>
      <c r="I6" s="26">
        <f t="shared" si="1"/>
        <v>4389512.5618854836</v>
      </c>
      <c r="J6" s="26">
        <f t="shared" si="1"/>
        <v>4773229.2711246479</v>
      </c>
      <c r="K6" s="26">
        <f t="shared" si="1"/>
        <v>5418965.9339059209</v>
      </c>
      <c r="L6" s="26">
        <f t="shared" si="1"/>
        <v>5803999.7489611292</v>
      </c>
      <c r="M6" s="26">
        <f t="shared" si="1"/>
        <v>5954318.3783820793</v>
      </c>
      <c r="N6" s="26">
        <f t="shared" si="1"/>
        <v>6489007.8525087191</v>
      </c>
      <c r="O6" s="26">
        <f t="shared" ref="O6" si="2">SUM(O7:O10)</f>
        <v>6743415.3170479424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R6" s="23"/>
    </row>
    <row r="7" spans="1:174" ht="15.75" x14ac:dyDescent="0.25">
      <c r="A7" s="14">
        <v>1.1000000000000001</v>
      </c>
      <c r="B7" s="15" t="s">
        <v>49</v>
      </c>
      <c r="C7" s="16">
        <v>2555038.7536649816</v>
      </c>
      <c r="D7" s="16">
        <v>3153542.0499220253</v>
      </c>
      <c r="E7" s="16">
        <v>2864359.9027891825</v>
      </c>
      <c r="F7" s="16">
        <v>3154053.7727801898</v>
      </c>
      <c r="G7" s="7">
        <v>2454137.3643230046</v>
      </c>
      <c r="H7" s="7">
        <v>3025225.5163561348</v>
      </c>
      <c r="I7" s="7">
        <v>2417149.244536615</v>
      </c>
      <c r="J7" s="7">
        <v>2622729.510927421</v>
      </c>
      <c r="K7" s="7">
        <v>3108767.7442650669</v>
      </c>
      <c r="L7" s="7">
        <v>3423806.7316318229</v>
      </c>
      <c r="M7" s="7">
        <v>3358724.331325565</v>
      </c>
      <c r="N7" s="7">
        <v>3761014.6855236171</v>
      </c>
      <c r="O7" s="7">
        <v>3908935.1002400843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1"/>
      <c r="FP7" s="1"/>
      <c r="FQ7" s="1"/>
    </row>
    <row r="8" spans="1:174" ht="15.75" x14ac:dyDescent="0.25">
      <c r="A8" s="14">
        <v>1.2</v>
      </c>
      <c r="B8" s="15" t="s">
        <v>50</v>
      </c>
      <c r="C8" s="16">
        <v>538910.85180090985</v>
      </c>
      <c r="D8" s="16">
        <v>550337.0708633844</v>
      </c>
      <c r="E8" s="16">
        <v>603389.35620929161</v>
      </c>
      <c r="F8" s="16">
        <v>581685.70617648505</v>
      </c>
      <c r="G8" s="7">
        <v>609794.04578348587</v>
      </c>
      <c r="H8" s="7">
        <v>628973.56014069787</v>
      </c>
      <c r="I8" s="7">
        <v>681784.29062833579</v>
      </c>
      <c r="J8" s="7">
        <v>757036.5613156769</v>
      </c>
      <c r="K8" s="7">
        <v>791433.01364921045</v>
      </c>
      <c r="L8" s="7">
        <v>793188.48420923925</v>
      </c>
      <c r="M8" s="7">
        <v>872889.04796219105</v>
      </c>
      <c r="N8" s="7">
        <v>940779.18376129831</v>
      </c>
      <c r="O8" s="7">
        <v>964102.18596753769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1"/>
      <c r="FP8" s="1"/>
      <c r="FQ8" s="1"/>
    </row>
    <row r="9" spans="1:174" ht="15.75" x14ac:dyDescent="0.25">
      <c r="A9" s="14">
        <v>1.3</v>
      </c>
      <c r="B9" s="15" t="s">
        <v>51</v>
      </c>
      <c r="C9" s="16">
        <v>572222.6487036827</v>
      </c>
      <c r="D9" s="16">
        <v>552476.87995432643</v>
      </c>
      <c r="E9" s="16">
        <v>604104.61933705199</v>
      </c>
      <c r="F9" s="16">
        <v>638506.8408140681</v>
      </c>
      <c r="G9" s="7">
        <v>675203.77753145038</v>
      </c>
      <c r="H9" s="7">
        <v>822447.43048954546</v>
      </c>
      <c r="I9" s="7">
        <v>758933.23203397391</v>
      </c>
      <c r="J9" s="7">
        <v>815486.00495419581</v>
      </c>
      <c r="K9" s="7">
        <v>887646.01065942016</v>
      </c>
      <c r="L9" s="7">
        <v>931364.96021790977</v>
      </c>
      <c r="M9" s="7">
        <v>971316.26996020391</v>
      </c>
      <c r="N9" s="7">
        <v>986021.7144534298</v>
      </c>
      <c r="O9" s="7">
        <v>1040599.5315960486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1"/>
      <c r="FP9" s="1"/>
      <c r="FQ9" s="1"/>
    </row>
    <row r="10" spans="1:174" ht="15.75" x14ac:dyDescent="0.25">
      <c r="A10" s="14">
        <v>1.4</v>
      </c>
      <c r="B10" s="15" t="s">
        <v>52</v>
      </c>
      <c r="C10" s="16">
        <v>268365.20493098296</v>
      </c>
      <c r="D10" s="16">
        <v>301753.1716916241</v>
      </c>
      <c r="E10" s="16">
        <v>296675.34429094702</v>
      </c>
      <c r="F10" s="16">
        <v>336777.3770552426</v>
      </c>
      <c r="G10" s="7">
        <v>372397.85707359534</v>
      </c>
      <c r="H10" s="7">
        <v>454095.98597038491</v>
      </c>
      <c r="I10" s="7">
        <v>531645.79468655912</v>
      </c>
      <c r="J10" s="7">
        <v>577977.19392735418</v>
      </c>
      <c r="K10" s="7">
        <v>631119.16533222341</v>
      </c>
      <c r="L10" s="7">
        <v>655639.57290215674</v>
      </c>
      <c r="M10" s="7">
        <v>751388.72913411912</v>
      </c>
      <c r="N10" s="7">
        <v>801192.26877037308</v>
      </c>
      <c r="O10" s="7">
        <v>829778.49924427166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1"/>
      <c r="FP10" s="1"/>
      <c r="FQ10" s="1"/>
    </row>
    <row r="11" spans="1:174" ht="15.75" x14ac:dyDescent="0.25">
      <c r="A11" s="17" t="s">
        <v>62</v>
      </c>
      <c r="B11" s="15" t="s">
        <v>3</v>
      </c>
      <c r="C11" s="16">
        <v>2648738.4527413668</v>
      </c>
      <c r="D11" s="16">
        <v>2596740.4859144408</v>
      </c>
      <c r="E11" s="16">
        <v>3097751.8279523589</v>
      </c>
      <c r="F11" s="16">
        <v>2851913.8628404448</v>
      </c>
      <c r="G11" s="7">
        <v>3674187.3810893246</v>
      </c>
      <c r="H11" s="7">
        <v>4179914.4072739501</v>
      </c>
      <c r="I11" s="7">
        <v>3805345.8701936817</v>
      </c>
      <c r="J11" s="7">
        <v>4184510.6661929656</v>
      </c>
      <c r="K11" s="7">
        <v>4020284.1968342974</v>
      </c>
      <c r="L11" s="7">
        <v>3649478.7113537779</v>
      </c>
      <c r="M11" s="7">
        <v>4457127.561727195</v>
      </c>
      <c r="N11" s="7">
        <v>5325289.0819386607</v>
      </c>
      <c r="O11" s="7">
        <v>5721998.5757928956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1"/>
      <c r="FP11" s="1"/>
      <c r="FQ11" s="1"/>
    </row>
    <row r="12" spans="1:174" s="23" customFormat="1" ht="15.75" x14ac:dyDescent="0.25">
      <c r="A12" s="30"/>
      <c r="B12" s="31" t="s">
        <v>28</v>
      </c>
      <c r="C12" s="32">
        <f>C6+C11</f>
        <v>6583275.9118419234</v>
      </c>
      <c r="D12" s="32">
        <f t="shared" ref="D12:F12" si="3">D6+D11</f>
        <v>7154849.6583458018</v>
      </c>
      <c r="E12" s="32">
        <f t="shared" si="3"/>
        <v>7466281.0505788317</v>
      </c>
      <c r="F12" s="32">
        <f t="shared" si="3"/>
        <v>7562937.5596664306</v>
      </c>
      <c r="G12" s="32">
        <f t="shared" ref="G12:N12" si="4">G6+G11</f>
        <v>7785720.4258008609</v>
      </c>
      <c r="H12" s="32">
        <f t="shared" si="4"/>
        <v>9110656.9002307132</v>
      </c>
      <c r="I12" s="32">
        <f t="shared" si="4"/>
        <v>8194858.4320791652</v>
      </c>
      <c r="J12" s="32">
        <f t="shared" si="4"/>
        <v>8957739.9373176135</v>
      </c>
      <c r="K12" s="32">
        <f t="shared" si="4"/>
        <v>9439250.1307402179</v>
      </c>
      <c r="L12" s="32">
        <f t="shared" si="4"/>
        <v>9453478.4603149071</v>
      </c>
      <c r="M12" s="32">
        <f t="shared" si="4"/>
        <v>10411445.940109275</v>
      </c>
      <c r="N12" s="32">
        <f t="shared" si="4"/>
        <v>11814296.93444738</v>
      </c>
      <c r="O12" s="32">
        <f t="shared" ref="O12" si="5">O6+O11</f>
        <v>12465413.892840838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9"/>
      <c r="FP12" s="29"/>
      <c r="FQ12" s="29"/>
    </row>
    <row r="13" spans="1:174" s="1" customFormat="1" ht="15.75" x14ac:dyDescent="0.25">
      <c r="A13" s="18" t="s">
        <v>63</v>
      </c>
      <c r="B13" s="19" t="s">
        <v>4</v>
      </c>
      <c r="C13" s="7">
        <v>4116404.4662145376</v>
      </c>
      <c r="D13" s="7">
        <v>3985120.3597139129</v>
      </c>
      <c r="E13" s="7">
        <v>4830203.5772336489</v>
      </c>
      <c r="F13" s="7">
        <v>4374502.6220550695</v>
      </c>
      <c r="G13" s="7">
        <v>4840718.7532791151</v>
      </c>
      <c r="H13" s="7">
        <v>6449058.7990171928</v>
      </c>
      <c r="I13" s="7">
        <v>7773873.0707384627</v>
      </c>
      <c r="J13" s="7">
        <v>9214681.831781676</v>
      </c>
      <c r="K13" s="7">
        <v>8152166.4908643058</v>
      </c>
      <c r="L13" s="7">
        <v>9630983.3090266977</v>
      </c>
      <c r="M13" s="7">
        <v>12001907.02743296</v>
      </c>
      <c r="N13" s="7">
        <v>11660644.070165025</v>
      </c>
      <c r="O13" s="7">
        <v>12691026.793078991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R13" s="2"/>
    </row>
    <row r="14" spans="1:174" ht="31.5" x14ac:dyDescent="0.25">
      <c r="A14" s="17" t="s">
        <v>64</v>
      </c>
      <c r="B14" s="15" t="s">
        <v>5</v>
      </c>
      <c r="C14" s="16">
        <v>775700.62358404056</v>
      </c>
      <c r="D14" s="16">
        <v>924884.38789196883</v>
      </c>
      <c r="E14" s="16">
        <v>987636.53958219092</v>
      </c>
      <c r="F14" s="16">
        <v>919544.07150015468</v>
      </c>
      <c r="G14" s="16">
        <v>1105925.5820406559</v>
      </c>
      <c r="H14" s="16">
        <v>1189991.7864690199</v>
      </c>
      <c r="I14" s="16">
        <v>1172430.9646761175</v>
      </c>
      <c r="J14" s="16">
        <v>1075432.0305051045</v>
      </c>
      <c r="K14" s="16">
        <v>1112798.1039528965</v>
      </c>
      <c r="L14" s="16">
        <v>1169475.6844393525</v>
      </c>
      <c r="M14" s="16">
        <v>1533318.804070916</v>
      </c>
      <c r="N14" s="16">
        <v>1618483.2897058083</v>
      </c>
      <c r="O14" s="16">
        <v>1714875.219212834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3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3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3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1"/>
      <c r="FP14" s="1"/>
      <c r="FQ14" s="1"/>
    </row>
    <row r="15" spans="1:174" ht="15.75" x14ac:dyDescent="0.25">
      <c r="A15" s="17" t="s">
        <v>65</v>
      </c>
      <c r="B15" s="15" t="s">
        <v>6</v>
      </c>
      <c r="C15" s="16">
        <v>2059628.6952868076</v>
      </c>
      <c r="D15" s="16">
        <v>2009633.3220845647</v>
      </c>
      <c r="E15" s="16">
        <v>2144854.6349975439</v>
      </c>
      <c r="F15" s="16">
        <v>2138636.216184211</v>
      </c>
      <c r="G15" s="16">
        <v>2146416.4530322584</v>
      </c>
      <c r="H15" s="16">
        <v>2300759.3569076871</v>
      </c>
      <c r="I15" s="16">
        <v>2493034.5238048779</v>
      </c>
      <c r="J15" s="16">
        <v>2592606.0257512624</v>
      </c>
      <c r="K15" s="16">
        <v>2597611.0630303766</v>
      </c>
      <c r="L15" s="16">
        <v>2364814.7666567755</v>
      </c>
      <c r="M15" s="16">
        <v>2995061.8510182574</v>
      </c>
      <c r="N15" s="16">
        <v>3543373.8893508096</v>
      </c>
      <c r="O15" s="16">
        <v>3788182.6391874417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3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3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1"/>
      <c r="FP15" s="1"/>
      <c r="FQ15" s="1"/>
    </row>
    <row r="16" spans="1:174" s="23" customFormat="1" ht="15.75" x14ac:dyDescent="0.25">
      <c r="A16" s="30"/>
      <c r="B16" s="31" t="s">
        <v>29</v>
      </c>
      <c r="C16" s="32">
        <f>+C13+C14+C15</f>
        <v>6951733.7850853857</v>
      </c>
      <c r="D16" s="32">
        <f t="shared" ref="D16:F16" si="6">+D13+D14+D15</f>
        <v>6919638.0696904464</v>
      </c>
      <c r="E16" s="32">
        <f t="shared" si="6"/>
        <v>7962694.7518133838</v>
      </c>
      <c r="F16" s="32">
        <f t="shared" si="6"/>
        <v>7432682.9097394357</v>
      </c>
      <c r="G16" s="32">
        <f t="shared" ref="G16:H16" si="7">+G13+G14+G15</f>
        <v>8093060.7883520294</v>
      </c>
      <c r="H16" s="32">
        <f t="shared" si="7"/>
        <v>9939809.942393899</v>
      </c>
      <c r="I16" s="32">
        <f t="shared" ref="I16:K16" si="8">+I13+I14+I15</f>
        <v>11439338.559219457</v>
      </c>
      <c r="J16" s="32">
        <f t="shared" si="8"/>
        <v>12882719.888038043</v>
      </c>
      <c r="K16" s="32">
        <f t="shared" si="8"/>
        <v>11862575.65784758</v>
      </c>
      <c r="L16" s="32">
        <f t="shared" ref="L16" si="9">+L13+L14+L15</f>
        <v>13165273.760122824</v>
      </c>
      <c r="M16" s="32">
        <f t="shared" ref="M16" si="10">+M13+M14+M15</f>
        <v>16530287.682522133</v>
      </c>
      <c r="N16" s="32">
        <f>+N13+N14+N15</f>
        <v>16822501.249221642</v>
      </c>
      <c r="O16" s="32">
        <f>+O13+O14+O15</f>
        <v>18194084.651479267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4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4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4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9"/>
      <c r="FP16" s="29"/>
      <c r="FQ16" s="29"/>
    </row>
    <row r="17" spans="1:174" s="29" customFormat="1" ht="15.75" x14ac:dyDescent="0.25">
      <c r="A17" s="27" t="s">
        <v>66</v>
      </c>
      <c r="B17" s="28" t="s">
        <v>7</v>
      </c>
      <c r="C17" s="26">
        <f>C18+C19</f>
        <v>2035854.3530947159</v>
      </c>
      <c r="D17" s="26">
        <f t="shared" ref="D17:F17" si="11">D18+D19</f>
        <v>2274230.7434891961</v>
      </c>
      <c r="E17" s="26">
        <f t="shared" si="11"/>
        <v>2454254.0246662232</v>
      </c>
      <c r="F17" s="26">
        <f t="shared" si="11"/>
        <v>2652359.7073219866</v>
      </c>
      <c r="G17" s="26">
        <f t="shared" ref="G17:H17" si="12">G18+G19</f>
        <v>3052006.1232740334</v>
      </c>
      <c r="H17" s="26">
        <f t="shared" si="12"/>
        <v>3165618.2626283052</v>
      </c>
      <c r="I17" s="26">
        <f t="shared" ref="I17:K17" si="13">I18+I19</f>
        <v>3475493.9402469173</v>
      </c>
      <c r="J17" s="26">
        <f t="shared" si="13"/>
        <v>3757458.0401663748</v>
      </c>
      <c r="K17" s="26">
        <f t="shared" si="13"/>
        <v>4006859.4935816173</v>
      </c>
      <c r="L17" s="26">
        <f t="shared" ref="L17" si="14">L18+L19</f>
        <v>3048101.1267663222</v>
      </c>
      <c r="M17" s="26">
        <f t="shared" ref="M17:N17" si="15">M18+M19</f>
        <v>3333851.5014007757</v>
      </c>
      <c r="N17" s="26">
        <f t="shared" si="15"/>
        <v>3737407.1628950806</v>
      </c>
      <c r="O17" s="26">
        <f t="shared" ref="O17" si="16">O18+O19</f>
        <v>4376676.5642913552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R17" s="23"/>
    </row>
    <row r="18" spans="1:174" ht="15.75" x14ac:dyDescent="0.25">
      <c r="A18" s="14">
        <v>6.1</v>
      </c>
      <c r="B18" s="15" t="s">
        <v>8</v>
      </c>
      <c r="C18" s="16">
        <v>1838865.6765300001</v>
      </c>
      <c r="D18" s="16">
        <v>2071553.4155974532</v>
      </c>
      <c r="E18" s="16">
        <v>2245247.9996932428</v>
      </c>
      <c r="F18" s="16">
        <v>2435869.9411440156</v>
      </c>
      <c r="G18" s="16">
        <v>2806083.1493283296</v>
      </c>
      <c r="H18" s="16">
        <v>2899397.2352237725</v>
      </c>
      <c r="I18" s="16">
        <v>3188572.5715454048</v>
      </c>
      <c r="J18" s="16">
        <v>3441003.2136136424</v>
      </c>
      <c r="K18" s="16">
        <v>3669670.4238199987</v>
      </c>
      <c r="L18" s="16">
        <v>2891133.9290683921</v>
      </c>
      <c r="M18" s="16">
        <v>3127306.0359622263</v>
      </c>
      <c r="N18" s="16">
        <v>3414756.9629446967</v>
      </c>
      <c r="O18" s="16">
        <v>3983452.288059161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1"/>
      <c r="FP18" s="1"/>
      <c r="FQ18" s="1"/>
    </row>
    <row r="19" spans="1:174" ht="15.75" x14ac:dyDescent="0.25">
      <c r="A19" s="14">
        <v>6.2</v>
      </c>
      <c r="B19" s="15" t="s">
        <v>9</v>
      </c>
      <c r="C19" s="16">
        <v>196988.67656471589</v>
      </c>
      <c r="D19" s="16">
        <v>202677.32789174299</v>
      </c>
      <c r="E19" s="16">
        <v>209006.02497298032</v>
      </c>
      <c r="F19" s="16">
        <v>216489.76617797106</v>
      </c>
      <c r="G19" s="16">
        <v>245922.97394570397</v>
      </c>
      <c r="H19" s="16">
        <v>266221.02740453277</v>
      </c>
      <c r="I19" s="16">
        <v>286921.36870151246</v>
      </c>
      <c r="J19" s="16">
        <v>316454.82655273244</v>
      </c>
      <c r="K19" s="16">
        <v>337189.06976161874</v>
      </c>
      <c r="L19" s="16">
        <v>156967.19769792983</v>
      </c>
      <c r="M19" s="16">
        <v>206545.46543854923</v>
      </c>
      <c r="N19" s="16">
        <v>322650.19995038398</v>
      </c>
      <c r="O19" s="16">
        <v>393224.27623219381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1"/>
      <c r="FP19" s="1"/>
      <c r="FQ19" s="1"/>
    </row>
    <row r="20" spans="1:174" s="29" customFormat="1" ht="31.5" x14ac:dyDescent="0.25">
      <c r="A20" s="27" t="s">
        <v>67</v>
      </c>
      <c r="B20" s="33" t="s">
        <v>10</v>
      </c>
      <c r="C20" s="26">
        <f>SUM(C21:C27)</f>
        <v>1347538.4427078073</v>
      </c>
      <c r="D20" s="26">
        <f t="shared" ref="D20:M20" si="17">SUM(D21:D27)</f>
        <v>1509441.2159664184</v>
      </c>
      <c r="E20" s="26">
        <f t="shared" si="17"/>
        <v>1639446.01861166</v>
      </c>
      <c r="F20" s="26">
        <f t="shared" si="17"/>
        <v>1841387.2409274878</v>
      </c>
      <c r="G20" s="26">
        <f t="shared" si="17"/>
        <v>2037154.1731138227</v>
      </c>
      <c r="H20" s="26">
        <f t="shared" si="17"/>
        <v>2168881.9031366911</v>
      </c>
      <c r="I20" s="26">
        <f t="shared" si="17"/>
        <v>2316191.2670908216</v>
      </c>
      <c r="J20" s="26">
        <f t="shared" si="17"/>
        <v>2128964.6316079111</v>
      </c>
      <c r="K20" s="26">
        <f t="shared" si="17"/>
        <v>2210116.7362506785</v>
      </c>
      <c r="L20" s="26">
        <f t="shared" si="17"/>
        <v>1852207.3287701975</v>
      </c>
      <c r="M20" s="26">
        <f t="shared" si="17"/>
        <v>2323342.9810228264</v>
      </c>
      <c r="N20" s="26">
        <f>SUM(N21:N27)</f>
        <v>2532174.6203545532</v>
      </c>
      <c r="O20" s="26">
        <f>SUM(O21:O27)</f>
        <v>2780658.514730264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R20" s="23"/>
    </row>
    <row r="21" spans="1:174" ht="15.75" x14ac:dyDescent="0.25">
      <c r="A21" s="14">
        <v>7.1</v>
      </c>
      <c r="B21" s="15" t="s">
        <v>11</v>
      </c>
      <c r="C21" s="16">
        <v>179465.56410125067</v>
      </c>
      <c r="D21" s="16">
        <v>222895.79144099148</v>
      </c>
      <c r="E21" s="16">
        <v>247614.53763189272</v>
      </c>
      <c r="F21" s="16">
        <v>297269.385135105</v>
      </c>
      <c r="G21" s="16">
        <v>336282</v>
      </c>
      <c r="H21" s="16">
        <v>285708.94779943861</v>
      </c>
      <c r="I21" s="16">
        <v>305252.8712885665</v>
      </c>
      <c r="J21" s="16">
        <v>305143.89163905737</v>
      </c>
      <c r="K21" s="16">
        <v>299596.88077073853</v>
      </c>
      <c r="L21" s="16">
        <v>274809.73327289108</v>
      </c>
      <c r="M21" s="16">
        <v>344779.54479088751</v>
      </c>
      <c r="N21" s="16">
        <v>425950.26802662748</v>
      </c>
      <c r="O21" s="16">
        <v>470130.96461402863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1"/>
      <c r="FP21" s="1"/>
      <c r="FQ21" s="1"/>
    </row>
    <row r="22" spans="1:174" ht="15.75" x14ac:dyDescent="0.25">
      <c r="A22" s="14">
        <v>7.2</v>
      </c>
      <c r="B22" s="15" t="s">
        <v>12</v>
      </c>
      <c r="C22" s="16">
        <v>693449.518943</v>
      </c>
      <c r="D22" s="16">
        <v>780614.65528253966</v>
      </c>
      <c r="E22" s="16">
        <v>830026.27269380831</v>
      </c>
      <c r="F22" s="16">
        <v>884836.50034184637</v>
      </c>
      <c r="G22" s="16">
        <v>951900.53299762006</v>
      </c>
      <c r="H22" s="16">
        <v>1098650.4129824387</v>
      </c>
      <c r="I22" s="16">
        <v>1197971.2994795297</v>
      </c>
      <c r="J22" s="16">
        <v>1031086.5283346542</v>
      </c>
      <c r="K22" s="16">
        <v>1016188.0458073228</v>
      </c>
      <c r="L22" s="16">
        <v>704318.00986833125</v>
      </c>
      <c r="M22" s="16">
        <v>1018334.5119837393</v>
      </c>
      <c r="N22" s="16">
        <v>1011329.4543613369</v>
      </c>
      <c r="O22" s="16">
        <v>1093271.0770548314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1"/>
      <c r="FP22" s="1"/>
      <c r="FQ22" s="1"/>
    </row>
    <row r="23" spans="1:174" ht="15.75" x14ac:dyDescent="0.25">
      <c r="A23" s="14">
        <v>7.3</v>
      </c>
      <c r="B23" s="15" t="s">
        <v>13</v>
      </c>
      <c r="C23" s="16">
        <v>41961.716959790305</v>
      </c>
      <c r="D23" s="16">
        <v>41416.370118140745</v>
      </c>
      <c r="E23" s="16">
        <v>39865.553087576147</v>
      </c>
      <c r="F23" s="16">
        <v>43672.848661376971</v>
      </c>
      <c r="G23" s="16">
        <v>41227.870616517917</v>
      </c>
      <c r="H23" s="16">
        <v>64073.740249658193</v>
      </c>
      <c r="I23" s="16">
        <v>75113.013469178797</v>
      </c>
      <c r="J23" s="16">
        <v>94645.266401519388</v>
      </c>
      <c r="K23" s="16">
        <v>100079.8334965129</v>
      </c>
      <c r="L23" s="16">
        <v>101256.80368688048</v>
      </c>
      <c r="M23" s="16">
        <v>123445.88358113474</v>
      </c>
      <c r="N23" s="16">
        <v>156618.36782654727</v>
      </c>
      <c r="O23" s="16">
        <v>168153.35860462792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1"/>
      <c r="FP23" s="1"/>
      <c r="FQ23" s="1"/>
    </row>
    <row r="24" spans="1:174" ht="15.75" x14ac:dyDescent="0.25">
      <c r="A24" s="14">
        <v>7.4</v>
      </c>
      <c r="B24" s="15" t="s">
        <v>14</v>
      </c>
      <c r="C24" s="16">
        <v>3420.9616000000001</v>
      </c>
      <c r="D24" s="16">
        <v>7031.2157080124916</v>
      </c>
      <c r="E24" s="16">
        <v>4939.306000318722</v>
      </c>
      <c r="F24" s="16">
        <v>8142.8064492930262</v>
      </c>
      <c r="G24" s="16">
        <v>15811.395841774138</v>
      </c>
      <c r="H24" s="16">
        <v>17348.529839598355</v>
      </c>
      <c r="I24" s="16">
        <v>20550.348649378815</v>
      </c>
      <c r="J24" s="16">
        <v>12539.905648669788</v>
      </c>
      <c r="K24" s="16">
        <v>20510.086494592651</v>
      </c>
      <c r="L24" s="16">
        <v>11540.095989248861</v>
      </c>
      <c r="M24" s="16">
        <v>8976.2847753099122</v>
      </c>
      <c r="N24" s="16">
        <v>11654.105906484383</v>
      </c>
      <c r="O24" s="16">
        <v>13053.717349350736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1"/>
      <c r="FP24" s="1"/>
      <c r="FQ24" s="1"/>
    </row>
    <row r="25" spans="1:174" ht="15.75" x14ac:dyDescent="0.25">
      <c r="A25" s="14">
        <v>7.5</v>
      </c>
      <c r="B25" s="15" t="s">
        <v>15</v>
      </c>
      <c r="C25" s="16">
        <v>80536.490812000004</v>
      </c>
      <c r="D25" s="16">
        <v>85284.294565551536</v>
      </c>
      <c r="E25" s="16">
        <v>91874.556820605518</v>
      </c>
      <c r="F25" s="16">
        <v>109261.59213985204</v>
      </c>
      <c r="G25" s="16">
        <v>114729.94721503559</v>
      </c>
      <c r="H25" s="16">
        <v>122046.80244862261</v>
      </c>
      <c r="I25" s="16">
        <v>163374.42081644773</v>
      </c>
      <c r="J25" s="16">
        <v>143404.05497707261</v>
      </c>
      <c r="K25" s="16">
        <v>155009.4545634065</v>
      </c>
      <c r="L25" s="16">
        <v>133823.65479463365</v>
      </c>
      <c r="M25" s="16">
        <v>144496.11079420146</v>
      </c>
      <c r="N25" s="16">
        <v>164214.44404286446</v>
      </c>
      <c r="O25" s="16">
        <v>177422.32897094366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1"/>
      <c r="FP25" s="1"/>
      <c r="FQ25" s="1"/>
    </row>
    <row r="26" spans="1:174" ht="15.75" x14ac:dyDescent="0.25">
      <c r="A26" s="14">
        <v>7.6</v>
      </c>
      <c r="B26" s="15" t="s">
        <v>16</v>
      </c>
      <c r="C26" s="16">
        <v>13967.281391290875</v>
      </c>
      <c r="D26" s="16">
        <v>14038.612315708455</v>
      </c>
      <c r="E26" s="16">
        <v>14303.657309928951</v>
      </c>
      <c r="F26" s="16">
        <v>13838.121710398342</v>
      </c>
      <c r="G26" s="16">
        <v>15729.972817767908</v>
      </c>
      <c r="H26" s="16">
        <v>19923.889413410088</v>
      </c>
      <c r="I26" s="16">
        <v>20259.353196996759</v>
      </c>
      <c r="J26" s="16">
        <v>22718.801265246217</v>
      </c>
      <c r="K26" s="16">
        <v>23436.217408462955</v>
      </c>
      <c r="L26" s="16">
        <v>23790.484433460599</v>
      </c>
      <c r="M26" s="16">
        <v>24396.606161057054</v>
      </c>
      <c r="N26" s="16">
        <v>22282.156112943223</v>
      </c>
      <c r="O26" s="16">
        <v>22520.952808322822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1"/>
      <c r="FP26" s="1"/>
      <c r="FQ26" s="1"/>
    </row>
    <row r="27" spans="1:174" ht="31.5" x14ac:dyDescent="0.25">
      <c r="A27" s="14">
        <v>7.7</v>
      </c>
      <c r="B27" s="15" t="s">
        <v>17</v>
      </c>
      <c r="C27" s="16">
        <v>334736.90890047548</v>
      </c>
      <c r="D27" s="16">
        <v>358160.27653547405</v>
      </c>
      <c r="E27" s="16">
        <v>410822.13506752998</v>
      </c>
      <c r="F27" s="16">
        <v>484365.98648961633</v>
      </c>
      <c r="G27" s="16">
        <v>561472.45362510718</v>
      </c>
      <c r="H27" s="16">
        <v>561129.58040352445</v>
      </c>
      <c r="I27" s="16">
        <v>533669.96019072365</v>
      </c>
      <c r="J27" s="16">
        <v>519426.18334169179</v>
      </c>
      <c r="K27" s="16">
        <v>595296.21770964225</v>
      </c>
      <c r="L27" s="16">
        <v>602668.54672475159</v>
      </c>
      <c r="M27" s="16">
        <v>658914.03893649613</v>
      </c>
      <c r="N27" s="16">
        <v>740125.82407774939</v>
      </c>
      <c r="O27" s="16">
        <v>836106.11532815895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1"/>
      <c r="FP27" s="1"/>
      <c r="FQ27" s="1"/>
    </row>
    <row r="28" spans="1:174" ht="15.75" x14ac:dyDescent="0.25">
      <c r="A28" s="17" t="s">
        <v>68</v>
      </c>
      <c r="B28" s="15" t="s">
        <v>18</v>
      </c>
      <c r="C28" s="16">
        <v>796303.23501495773</v>
      </c>
      <c r="D28" s="16">
        <v>898381.16737987532</v>
      </c>
      <c r="E28" s="16">
        <v>929171.81396513991</v>
      </c>
      <c r="F28" s="16">
        <v>1018384.1910623803</v>
      </c>
      <c r="G28" s="16">
        <v>1097064</v>
      </c>
      <c r="H28" s="16">
        <v>1065757.4242457023</v>
      </c>
      <c r="I28" s="16">
        <v>1152674.644012003</v>
      </c>
      <c r="J28" s="16">
        <v>1212765.993071588</v>
      </c>
      <c r="K28" s="16">
        <v>1302455.789203244</v>
      </c>
      <c r="L28" s="16">
        <v>1351593.9965973392</v>
      </c>
      <c r="M28" s="16">
        <v>1352347.4571427268</v>
      </c>
      <c r="N28" s="16">
        <v>1450783.9215314416</v>
      </c>
      <c r="O28" s="16">
        <v>1691423.2470958687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1"/>
      <c r="FP28" s="1"/>
      <c r="FQ28" s="1"/>
    </row>
    <row r="29" spans="1:174" ht="31.5" x14ac:dyDescent="0.25">
      <c r="A29" s="17" t="s">
        <v>69</v>
      </c>
      <c r="B29" s="15" t="s">
        <v>19</v>
      </c>
      <c r="C29" s="16">
        <v>1707147.3494978191</v>
      </c>
      <c r="D29" s="16">
        <v>1770646.9036316897</v>
      </c>
      <c r="E29" s="16">
        <v>1889542.0444315267</v>
      </c>
      <c r="F29" s="16">
        <v>2002383.4675213043</v>
      </c>
      <c r="G29" s="16">
        <v>2154941.0022981153</v>
      </c>
      <c r="H29" s="16">
        <v>2310192.1160310344</v>
      </c>
      <c r="I29" s="16">
        <v>2450903.2014550306</v>
      </c>
      <c r="J29" s="16">
        <v>2489708.9159338097</v>
      </c>
      <c r="K29" s="16">
        <v>2507946.6265894086</v>
      </c>
      <c r="L29" s="16">
        <v>2459773.1636664565</v>
      </c>
      <c r="M29" s="16">
        <v>2427348.402417093</v>
      </c>
      <c r="N29" s="16">
        <v>2510805.5141160018</v>
      </c>
      <c r="O29" s="16">
        <v>2607015.502874807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1"/>
      <c r="FP29" s="1"/>
      <c r="FQ29" s="1"/>
    </row>
    <row r="30" spans="1:174" ht="15.75" x14ac:dyDescent="0.25">
      <c r="A30" s="17" t="s">
        <v>70</v>
      </c>
      <c r="B30" s="15" t="s">
        <v>44</v>
      </c>
      <c r="C30" s="16">
        <v>863076.91029759601</v>
      </c>
      <c r="D30" s="16">
        <v>923056.16608853999</v>
      </c>
      <c r="E30" s="16">
        <v>1249331.6243043009</v>
      </c>
      <c r="F30" s="16">
        <v>1340688.6890013071</v>
      </c>
      <c r="G30" s="16">
        <v>1434156.2324521423</v>
      </c>
      <c r="H30" s="16">
        <v>1445570.0298209218</v>
      </c>
      <c r="I30" s="16">
        <v>1529025.5144966308</v>
      </c>
      <c r="J30" s="16">
        <v>1628944.1392608725</v>
      </c>
      <c r="K30" s="16">
        <v>1889010.8312880585</v>
      </c>
      <c r="L30" s="16">
        <v>1854505.0129622754</v>
      </c>
      <c r="M30" s="16">
        <v>1800125.564248499</v>
      </c>
      <c r="N30" s="16">
        <v>1805130.6922688663</v>
      </c>
      <c r="O30" s="16">
        <v>2182120.5673349509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1"/>
      <c r="FP30" s="1"/>
      <c r="FQ30" s="1"/>
    </row>
    <row r="31" spans="1:174" ht="15.75" x14ac:dyDescent="0.25">
      <c r="A31" s="17" t="s">
        <v>71</v>
      </c>
      <c r="B31" s="15" t="s">
        <v>20</v>
      </c>
      <c r="C31" s="16">
        <v>1738239.0161168047</v>
      </c>
      <c r="D31" s="16">
        <v>1741648.367618989</v>
      </c>
      <c r="E31" s="16">
        <v>1665455.0954966478</v>
      </c>
      <c r="F31" s="16">
        <v>1733178.0764807372</v>
      </c>
      <c r="G31" s="16">
        <v>1810066.485108552</v>
      </c>
      <c r="H31" s="16">
        <v>1891454.0003756171</v>
      </c>
      <c r="I31" s="16">
        <v>2176800.7191478359</v>
      </c>
      <c r="J31" s="16">
        <v>2241356.886558136</v>
      </c>
      <c r="K31" s="16">
        <v>2528265.6953083458</v>
      </c>
      <c r="L31" s="16">
        <v>2226961.4513708516</v>
      </c>
      <c r="M31" s="16">
        <v>2631087.0126556549</v>
      </c>
      <c r="N31" s="16">
        <v>2911209.9089497575</v>
      </c>
      <c r="O31" s="16">
        <v>3048213.0275659645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1"/>
      <c r="FP31" s="1"/>
      <c r="FQ31" s="1"/>
    </row>
    <row r="32" spans="1:174" s="23" customFormat="1" ht="15.75" x14ac:dyDescent="0.25">
      <c r="A32" s="30"/>
      <c r="B32" s="31" t="s">
        <v>30</v>
      </c>
      <c r="C32" s="32">
        <f>C17+C20+C28+C29+C30+C31</f>
        <v>8488159.3067297004</v>
      </c>
      <c r="D32" s="32">
        <f t="shared" ref="D32:H32" si="18">D17+D20+D28+D29+D30+D31</f>
        <v>9117404.564174708</v>
      </c>
      <c r="E32" s="32">
        <f t="shared" si="18"/>
        <v>9827200.6214754991</v>
      </c>
      <c r="F32" s="32">
        <f t="shared" si="18"/>
        <v>10588381.372315204</v>
      </c>
      <c r="G32" s="32">
        <f t="shared" si="18"/>
        <v>11585388.016246667</v>
      </c>
      <c r="H32" s="32">
        <f t="shared" si="18"/>
        <v>12047473.736238271</v>
      </c>
      <c r="I32" s="32">
        <f t="shared" ref="I32:K32" si="19">I17+I20+I28+I29+I30+I31</f>
        <v>13101089.286449239</v>
      </c>
      <c r="J32" s="32">
        <f t="shared" si="19"/>
        <v>13459198.606598692</v>
      </c>
      <c r="K32" s="32">
        <f t="shared" si="19"/>
        <v>14444655.172221353</v>
      </c>
      <c r="L32" s="32">
        <f t="shared" ref="L32" si="20">L17+L20+L28+L29+L30+L31</f>
        <v>12793142.080133444</v>
      </c>
      <c r="M32" s="32">
        <f t="shared" ref="M32:N32" si="21">M17+M20+M28+M29+M30+M31</f>
        <v>13868102.918887574</v>
      </c>
      <c r="N32" s="32">
        <f t="shared" si="21"/>
        <v>14947511.8201157</v>
      </c>
      <c r="O32" s="32">
        <f t="shared" ref="O32" si="22">O17+O20+O28+O29+O30+O31</f>
        <v>16686107.42389321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9"/>
      <c r="FP32" s="29"/>
      <c r="FQ32" s="29"/>
    </row>
    <row r="33" spans="1:174" s="29" customFormat="1" ht="15.75" x14ac:dyDescent="0.25">
      <c r="A33" s="27" t="s">
        <v>27</v>
      </c>
      <c r="B33" s="34" t="s">
        <v>31</v>
      </c>
      <c r="C33" s="26">
        <f t="shared" ref="C33:H33" si="23">C6+C11+C13+C14+C15+C17+C20+C28+C29+C30+C31</f>
        <v>22023169.003657006</v>
      </c>
      <c r="D33" s="26">
        <f t="shared" si="23"/>
        <v>23191892.292210959</v>
      </c>
      <c r="E33" s="26">
        <f t="shared" si="23"/>
        <v>25256176.423867714</v>
      </c>
      <c r="F33" s="26">
        <f t="shared" si="23"/>
        <v>25584001.841721073</v>
      </c>
      <c r="G33" s="26">
        <f t="shared" si="23"/>
        <v>27464169.230399556</v>
      </c>
      <c r="H33" s="26">
        <f t="shared" si="23"/>
        <v>31097940.578862887</v>
      </c>
      <c r="I33" s="26">
        <f t="shared" ref="I33:K33" si="24">I6+I11+I13+I14+I15+I17+I20+I28+I29+I30+I31</f>
        <v>32735286.277747862</v>
      </c>
      <c r="J33" s="26">
        <f t="shared" si="24"/>
        <v>35299658.431954354</v>
      </c>
      <c r="K33" s="26">
        <f t="shared" si="24"/>
        <v>35746480.960809156</v>
      </c>
      <c r="L33" s="26">
        <f t="shared" ref="L33" si="25">L6+L11+L13+L14+L15+L17+L20+L28+L29+L30+L31</f>
        <v>35411894.300571173</v>
      </c>
      <c r="M33" s="26">
        <f t="shared" ref="M33:N33" si="26">M6+M11+M13+M14+M15+M17+M20+M28+M29+M30+M31</f>
        <v>40809836.541518986</v>
      </c>
      <c r="N33" s="26">
        <f t="shared" si="26"/>
        <v>43584310.003784716</v>
      </c>
      <c r="O33" s="26">
        <f t="shared" ref="O33" si="27">O6+O11+O13+O14+O15+O17+O20+O28+O29+O30+O31</f>
        <v>47345605.968213312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R33" s="23"/>
    </row>
    <row r="34" spans="1:174" ht="15.75" x14ac:dyDescent="0.25">
      <c r="A34" s="20" t="s">
        <v>33</v>
      </c>
      <c r="B34" s="21" t="s">
        <v>25</v>
      </c>
      <c r="C34" s="16">
        <v>2031088.5159155158</v>
      </c>
      <c r="D34" s="16">
        <v>2136424.6905016657</v>
      </c>
      <c r="E34" s="16">
        <v>2257786.4394688131</v>
      </c>
      <c r="F34" s="16">
        <v>2398864.494942497</v>
      </c>
      <c r="G34" s="16">
        <v>2582087.1346529489</v>
      </c>
      <c r="H34" s="16">
        <v>3430016.3796227346</v>
      </c>
      <c r="I34" s="16">
        <v>4175806.6275739809</v>
      </c>
      <c r="J34" s="16">
        <v>4196932.7832879638</v>
      </c>
      <c r="K34" s="16">
        <v>4861684.1041765483</v>
      </c>
      <c r="L34" s="16">
        <v>4770821.9970593434</v>
      </c>
      <c r="M34" s="16">
        <v>5891301.7509156065</v>
      </c>
      <c r="N34" s="16">
        <v>5910658.0446393099</v>
      </c>
      <c r="O34" s="16">
        <v>6155109.1218490768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</row>
    <row r="35" spans="1:174" ht="15.75" x14ac:dyDescent="0.25">
      <c r="A35" s="20" t="s">
        <v>34</v>
      </c>
      <c r="B35" s="21" t="s">
        <v>24</v>
      </c>
      <c r="C35" s="16">
        <v>955550</v>
      </c>
      <c r="D35" s="16">
        <v>991968.77279375878</v>
      </c>
      <c r="E35" s="16">
        <v>924809.6181172292</v>
      </c>
      <c r="F35" s="16">
        <v>916332.17860606895</v>
      </c>
      <c r="G35" s="16">
        <v>823363.39888006239</v>
      </c>
      <c r="H35" s="16">
        <v>793150.65289153624</v>
      </c>
      <c r="I35" s="16">
        <v>799424.51929633168</v>
      </c>
      <c r="J35" s="16">
        <v>823305.01053379104</v>
      </c>
      <c r="K35" s="16">
        <v>855123.56072439183</v>
      </c>
      <c r="L35" s="16">
        <v>1274793.7792880666</v>
      </c>
      <c r="M35" s="16">
        <v>1406404.6927419766</v>
      </c>
      <c r="N35" s="16">
        <v>1454745.3206333974</v>
      </c>
      <c r="O35" s="16">
        <v>1409629.71185372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</row>
    <row r="36" spans="1:174" s="23" customFormat="1" ht="15.75" x14ac:dyDescent="0.25">
      <c r="A36" s="35" t="s">
        <v>35</v>
      </c>
      <c r="B36" s="36" t="s">
        <v>45</v>
      </c>
      <c r="C36" s="32">
        <f>C33+C34-C35</f>
        <v>23098707.519572522</v>
      </c>
      <c r="D36" s="32">
        <f t="shared" ref="D36:F36" si="28">D33+D34-D35</f>
        <v>24336348.209918868</v>
      </c>
      <c r="E36" s="32">
        <f t="shared" si="28"/>
        <v>26589153.245219298</v>
      </c>
      <c r="F36" s="32">
        <f t="shared" si="28"/>
        <v>27066534.1580575</v>
      </c>
      <c r="G36" s="32">
        <f t="shared" ref="G36:N36" si="29">G33+G34-G35</f>
        <v>29222892.966172446</v>
      </c>
      <c r="H36" s="32">
        <f t="shared" si="29"/>
        <v>33734806.305594079</v>
      </c>
      <c r="I36" s="32">
        <f t="shared" si="29"/>
        <v>36111668.386025511</v>
      </c>
      <c r="J36" s="32">
        <f t="shared" si="29"/>
        <v>38673286.204708531</v>
      </c>
      <c r="K36" s="32">
        <f t="shared" si="29"/>
        <v>39753041.504261315</v>
      </c>
      <c r="L36" s="32">
        <f t="shared" si="29"/>
        <v>38907922.51834245</v>
      </c>
      <c r="M36" s="32">
        <f t="shared" si="29"/>
        <v>45294733.59969262</v>
      </c>
      <c r="N36" s="32">
        <f t="shared" si="29"/>
        <v>48040222.727790631</v>
      </c>
      <c r="O36" s="32">
        <f t="shared" ref="O36" si="30">O33+O34-O35</f>
        <v>52091085.378208667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</row>
    <row r="37" spans="1:174" s="23" customFormat="1" ht="15.75" x14ac:dyDescent="0.25">
      <c r="A37" s="35" t="s">
        <v>36</v>
      </c>
      <c r="B37" s="36" t="s">
        <v>32</v>
      </c>
      <c r="C37" s="37">
        <f>GSVA_cur!C37</f>
        <v>422070</v>
      </c>
      <c r="D37" s="37">
        <f>GSVA_cur!D37</f>
        <v>426050</v>
      </c>
      <c r="E37" s="37">
        <f>GSVA_cur!E37</f>
        <v>430040</v>
      </c>
      <c r="F37" s="37">
        <f>GSVA_cur!F37</f>
        <v>434010</v>
      </c>
      <c r="G37" s="37">
        <f>GSVA_cur!G37</f>
        <v>438000</v>
      </c>
      <c r="H37" s="37">
        <f>GSVA_cur!H37</f>
        <v>441680</v>
      </c>
      <c r="I37" s="37">
        <f>GSVA_cur!I37</f>
        <v>445140</v>
      </c>
      <c r="J37" s="37">
        <f>GSVA_cur!J37</f>
        <v>448600</v>
      </c>
      <c r="K37" s="37">
        <f>GSVA_cur!K37</f>
        <v>452050</v>
      </c>
      <c r="L37" s="37">
        <f>GSVA_cur!L37</f>
        <v>455520</v>
      </c>
      <c r="M37" s="37">
        <f>GSVA_cur!M37</f>
        <v>458650</v>
      </c>
      <c r="N37" s="37">
        <f>GSVA_cur!N37</f>
        <v>461560</v>
      </c>
      <c r="O37" s="37">
        <f>GSVA_cur!O37</f>
        <v>464460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</row>
    <row r="38" spans="1:174" s="23" customFormat="1" ht="15.75" x14ac:dyDescent="0.25">
      <c r="A38" s="35" t="s">
        <v>37</v>
      </c>
      <c r="B38" s="36" t="s">
        <v>48</v>
      </c>
      <c r="C38" s="32">
        <f>C36/C37*1000</f>
        <v>54727.195772200161</v>
      </c>
      <c r="D38" s="32">
        <f t="shared" ref="D38:F38" si="31">D36/D37*1000</f>
        <v>57120.873629665221</v>
      </c>
      <c r="E38" s="32">
        <f t="shared" si="31"/>
        <v>61829.488524833265</v>
      </c>
      <c r="F38" s="32">
        <f t="shared" si="31"/>
        <v>62363.849123424574</v>
      </c>
      <c r="G38" s="32">
        <f t="shared" ref="G38:N38" si="32">G36/G37*1000</f>
        <v>66718.933712722472</v>
      </c>
      <c r="H38" s="32">
        <f t="shared" si="32"/>
        <v>76378.387759450459</v>
      </c>
      <c r="I38" s="32">
        <f t="shared" si="32"/>
        <v>81124.294347902935</v>
      </c>
      <c r="J38" s="32">
        <f t="shared" si="32"/>
        <v>86208.841294490718</v>
      </c>
      <c r="K38" s="32">
        <f t="shared" si="32"/>
        <v>87939.479049355854</v>
      </c>
      <c r="L38" s="32">
        <f t="shared" si="32"/>
        <v>85414.301278412488</v>
      </c>
      <c r="M38" s="32">
        <f t="shared" si="32"/>
        <v>98756.641447056842</v>
      </c>
      <c r="N38" s="32">
        <f t="shared" si="32"/>
        <v>104082.29206991644</v>
      </c>
      <c r="O38" s="32">
        <f t="shared" ref="O38" si="33">O36/O37*1000</f>
        <v>112154.08297422527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J38" s="25"/>
      <c r="BK38" s="25"/>
      <c r="BL38" s="25"/>
      <c r="BM38" s="25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</row>
    <row r="39" spans="1:174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V39"/>
  <sheetViews>
    <sheetView zoomScale="68" zoomScaleNormal="68" zoomScaleSheetLayoutView="100" workbookViewId="0">
      <pane xSplit="2" ySplit="5" topLeftCell="C6" activePane="bottomRight" state="frozen"/>
      <selection activeCell="AN10" sqref="AN10"/>
      <selection pane="topRight" activeCell="AN10" sqref="AN10"/>
      <selection pane="bottomLeft" activeCell="AN10" sqref="AN10"/>
      <selection pane="bottomRight" activeCell="AN10" sqref="AN10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5" style="2" customWidth="1"/>
    <col min="7" max="15" width="15" style="1" customWidth="1"/>
    <col min="16" max="16" width="15" style="2" customWidth="1"/>
    <col min="17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7" width="8.85546875" style="2"/>
    <col min="178" max="178" width="12.7109375" style="2" bestFit="1" customWidth="1"/>
    <col min="179" max="16384" width="8.85546875" style="2"/>
  </cols>
  <sheetData>
    <row r="1" spans="1:178" ht="21" x14ac:dyDescent="0.35">
      <c r="A1" s="2" t="s">
        <v>43</v>
      </c>
      <c r="B1" s="8" t="s">
        <v>56</v>
      </c>
    </row>
    <row r="2" spans="1:178" ht="21" x14ac:dyDescent="0.35">
      <c r="A2" s="9" t="s">
        <v>40</v>
      </c>
      <c r="I2" s="5" t="str">
        <f>[1]GSVA_cur!$I$3</f>
        <v>As on 01.08.2024</v>
      </c>
    </row>
    <row r="3" spans="1:178" ht="15.75" x14ac:dyDescent="0.25">
      <c r="A3" s="9"/>
    </row>
    <row r="4" spans="1:178" ht="15.75" x14ac:dyDescent="0.25">
      <c r="A4" s="9"/>
      <c r="E4" s="10"/>
      <c r="F4" s="10" t="s">
        <v>47</v>
      </c>
    </row>
    <row r="5" spans="1:178" ht="15.75" x14ac:dyDescent="0.25">
      <c r="A5" s="11" t="s">
        <v>0</v>
      </c>
      <c r="B5" s="12" t="s">
        <v>1</v>
      </c>
      <c r="C5" s="13" t="s">
        <v>21</v>
      </c>
      <c r="D5" s="13" t="s">
        <v>22</v>
      </c>
      <c r="E5" s="13" t="s">
        <v>23</v>
      </c>
      <c r="F5" s="13" t="s">
        <v>46</v>
      </c>
      <c r="G5" s="22" t="s">
        <v>55</v>
      </c>
      <c r="H5" s="22" t="s">
        <v>57</v>
      </c>
      <c r="I5" s="22" t="s">
        <v>58</v>
      </c>
      <c r="J5" s="22" t="s">
        <v>59</v>
      </c>
      <c r="K5" s="22" t="s">
        <v>60</v>
      </c>
      <c r="L5" s="22" t="s">
        <v>61</v>
      </c>
      <c r="M5" s="22" t="s">
        <v>72</v>
      </c>
      <c r="N5" s="22" t="s">
        <v>73</v>
      </c>
      <c r="O5" s="22" t="s">
        <v>74</v>
      </c>
    </row>
    <row r="6" spans="1:178" s="29" customFormat="1" ht="15.75" x14ac:dyDescent="0.25">
      <c r="A6" s="27" t="s">
        <v>26</v>
      </c>
      <c r="B6" s="28" t="s">
        <v>2</v>
      </c>
      <c r="C6" s="26">
        <f>SUM(C7:C10)</f>
        <v>3655362.3979098713</v>
      </c>
      <c r="D6" s="26">
        <f t="shared" ref="D6:F6" si="0">SUM(D7:D10)</f>
        <v>5020903.9825698407</v>
      </c>
      <c r="E6" s="26">
        <f t="shared" si="0"/>
        <v>5303736.6050333697</v>
      </c>
      <c r="F6" s="26">
        <f t="shared" si="0"/>
        <v>6140445.2523239218</v>
      </c>
      <c r="G6" s="26">
        <f t="shared" ref="G6:N6" si="1">SUM(G7:G10)</f>
        <v>5706522.3414972778</v>
      </c>
      <c r="H6" s="26">
        <f t="shared" si="1"/>
        <v>6918364.4280481683</v>
      </c>
      <c r="I6" s="26">
        <f t="shared" si="1"/>
        <v>6938053.9111220567</v>
      </c>
      <c r="J6" s="26">
        <f t="shared" si="1"/>
        <v>8090562.1978988731</v>
      </c>
      <c r="K6" s="26">
        <f t="shared" si="1"/>
        <v>10549449.834912542</v>
      </c>
      <c r="L6" s="26">
        <f t="shared" si="1"/>
        <v>10964313.717049465</v>
      </c>
      <c r="M6" s="26">
        <f t="shared" si="1"/>
        <v>11227349.120822679</v>
      </c>
      <c r="N6" s="26">
        <f t="shared" si="1"/>
        <v>12254881.231600195</v>
      </c>
      <c r="O6" s="26">
        <f t="shared" ref="O6" si="2">SUM(O7:O10)</f>
        <v>13501777.043516908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V6" s="23"/>
    </row>
    <row r="7" spans="1:178" ht="15.75" x14ac:dyDescent="0.25">
      <c r="A7" s="14">
        <v>1.1000000000000001</v>
      </c>
      <c r="B7" s="15" t="s">
        <v>49</v>
      </c>
      <c r="C7" s="16">
        <v>2323278.2105052201</v>
      </c>
      <c r="D7" s="16">
        <v>3484350.2785758106</v>
      </c>
      <c r="E7" s="16">
        <v>3490503.3943475755</v>
      </c>
      <c r="F7" s="16">
        <v>4084682.4514599182</v>
      </c>
      <c r="G7" s="16">
        <v>3380092.4721973334</v>
      </c>
      <c r="H7" s="16">
        <v>4279658.3343834421</v>
      </c>
      <c r="I7" s="16">
        <v>3958686.8514032522</v>
      </c>
      <c r="J7" s="16">
        <v>4571038.2760911603</v>
      </c>
      <c r="K7" s="16">
        <v>6489763.5977066597</v>
      </c>
      <c r="L7" s="16">
        <v>6535188.037606054</v>
      </c>
      <c r="M7" s="16">
        <v>6451479.0620637257</v>
      </c>
      <c r="N7" s="16">
        <v>6852621.8614813937</v>
      </c>
      <c r="O7" s="16">
        <v>7792652.2761797421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4">
        <v>1.2</v>
      </c>
      <c r="B8" s="15" t="s">
        <v>50</v>
      </c>
      <c r="C8" s="16">
        <v>528868.92552253534</v>
      </c>
      <c r="D8" s="16">
        <v>625383.3619437695</v>
      </c>
      <c r="E8" s="16">
        <v>716080.46584407799</v>
      </c>
      <c r="F8" s="16">
        <v>789281.07899687684</v>
      </c>
      <c r="G8" s="16">
        <v>867277.05923982558</v>
      </c>
      <c r="H8" s="16">
        <v>896479.94151526934</v>
      </c>
      <c r="I8" s="16">
        <v>1173252.6446446483</v>
      </c>
      <c r="J8" s="16">
        <v>1399272.7954699947</v>
      </c>
      <c r="K8" s="16">
        <v>1589787.7724855712</v>
      </c>
      <c r="L8" s="16">
        <v>1713771.6264549596</v>
      </c>
      <c r="M8" s="16">
        <v>1925468.0614684387</v>
      </c>
      <c r="N8" s="16">
        <v>2122971.1709677028</v>
      </c>
      <c r="O8" s="16">
        <v>2236474.3740712302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4">
        <v>1.3</v>
      </c>
      <c r="B9" s="15" t="s">
        <v>51</v>
      </c>
      <c r="C9" s="16">
        <v>565936.00189778744</v>
      </c>
      <c r="D9" s="16">
        <v>612932.79339330643</v>
      </c>
      <c r="E9" s="16">
        <v>777012.89483022853</v>
      </c>
      <c r="F9" s="16">
        <v>855628.53244176635</v>
      </c>
      <c r="G9" s="16">
        <v>948938.54802350944</v>
      </c>
      <c r="H9" s="16">
        <v>1099365.294444331</v>
      </c>
      <c r="I9" s="16">
        <v>1012410.4569409764</v>
      </c>
      <c r="J9" s="16">
        <v>1238472.0368717043</v>
      </c>
      <c r="K9" s="16">
        <v>1459922.0194957289</v>
      </c>
      <c r="L9" s="16">
        <v>1592142.8551196</v>
      </c>
      <c r="M9" s="16">
        <v>1523782.5299212076</v>
      </c>
      <c r="N9" s="16">
        <v>1886592.3072720319</v>
      </c>
      <c r="O9" s="16">
        <v>2040034.7981488069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4">
        <v>1.4</v>
      </c>
      <c r="B10" s="15" t="s">
        <v>52</v>
      </c>
      <c r="C10" s="16">
        <v>237279.25998432853</v>
      </c>
      <c r="D10" s="16">
        <v>298237.54865695431</v>
      </c>
      <c r="E10" s="16">
        <v>320139.85001148703</v>
      </c>
      <c r="F10" s="16">
        <v>410853.18942536088</v>
      </c>
      <c r="G10" s="16">
        <v>510214.26203660987</v>
      </c>
      <c r="H10" s="16">
        <v>642860.8577051257</v>
      </c>
      <c r="I10" s="16">
        <v>793703.95813317841</v>
      </c>
      <c r="J10" s="16">
        <v>881779.08946601383</v>
      </c>
      <c r="K10" s="16">
        <v>1009976.4452245831</v>
      </c>
      <c r="L10" s="16">
        <v>1123211.1978688494</v>
      </c>
      <c r="M10" s="16">
        <v>1326619.4673693059</v>
      </c>
      <c r="N10" s="16">
        <v>1392695.8918790659</v>
      </c>
      <c r="O10" s="16">
        <v>1432615.5951171285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7" t="s">
        <v>62</v>
      </c>
      <c r="B11" s="15" t="s">
        <v>3</v>
      </c>
      <c r="C11" s="16">
        <v>2254986.3064015568</v>
      </c>
      <c r="D11" s="16">
        <v>2234557.101433428</v>
      </c>
      <c r="E11" s="16">
        <v>2457251.4911175403</v>
      </c>
      <c r="F11" s="16">
        <v>2307232.0045837141</v>
      </c>
      <c r="G11" s="16">
        <v>2396774.4226529617</v>
      </c>
      <c r="H11" s="16">
        <v>2766771.206845995</v>
      </c>
      <c r="I11" s="16">
        <v>2926442.1034060777</v>
      </c>
      <c r="J11" s="16">
        <v>3492865.5575053394</v>
      </c>
      <c r="K11" s="16">
        <v>3216262.2922378713</v>
      </c>
      <c r="L11" s="16">
        <v>3104252.8342517093</v>
      </c>
      <c r="M11" s="16">
        <v>5294298.6544193774</v>
      </c>
      <c r="N11" s="16">
        <v>5524139.1964388257</v>
      </c>
      <c r="O11" s="16">
        <v>6506207.4159766044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3" customFormat="1" ht="15.75" x14ac:dyDescent="0.25">
      <c r="A12" s="30"/>
      <c r="B12" s="31" t="s">
        <v>28</v>
      </c>
      <c r="C12" s="32">
        <f>C6+C11</f>
        <v>5910348.7043114286</v>
      </c>
      <c r="D12" s="32">
        <f t="shared" ref="D12:N12" si="3">D6+D11</f>
        <v>7255461.0840032687</v>
      </c>
      <c r="E12" s="32">
        <f t="shared" si="3"/>
        <v>7760988.0961509105</v>
      </c>
      <c r="F12" s="32">
        <f t="shared" si="3"/>
        <v>8447677.2569076363</v>
      </c>
      <c r="G12" s="32">
        <f t="shared" si="3"/>
        <v>8103296.7641502395</v>
      </c>
      <c r="H12" s="32">
        <f t="shared" si="3"/>
        <v>9685135.6348941624</v>
      </c>
      <c r="I12" s="32">
        <f t="shared" si="3"/>
        <v>9864496.0145281348</v>
      </c>
      <c r="J12" s="32">
        <f t="shared" si="3"/>
        <v>11583427.755404212</v>
      </c>
      <c r="K12" s="32">
        <f t="shared" si="3"/>
        <v>13765712.127150413</v>
      </c>
      <c r="L12" s="32">
        <f t="shared" si="3"/>
        <v>14068566.551301174</v>
      </c>
      <c r="M12" s="32">
        <f t="shared" si="3"/>
        <v>16521647.775242057</v>
      </c>
      <c r="N12" s="32">
        <f t="shared" si="3"/>
        <v>17779020.428039022</v>
      </c>
      <c r="O12" s="32">
        <f t="shared" ref="O12" si="4">O6+O11</f>
        <v>20007984.45949351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9"/>
      <c r="FT12" s="29"/>
      <c r="FU12" s="29"/>
    </row>
    <row r="13" spans="1:178" s="1" customFormat="1" ht="15.75" x14ac:dyDescent="0.25">
      <c r="A13" s="18" t="s">
        <v>63</v>
      </c>
      <c r="B13" s="19" t="s">
        <v>4</v>
      </c>
      <c r="C13" s="7">
        <v>3273608.4804288987</v>
      </c>
      <c r="D13" s="7">
        <v>3459143.2649451899</v>
      </c>
      <c r="E13" s="7">
        <v>4067726.7789277015</v>
      </c>
      <c r="F13" s="7">
        <v>3475552.5087953312</v>
      </c>
      <c r="G13" s="7">
        <v>3129081.0173414354</v>
      </c>
      <c r="H13" s="7">
        <v>4967036.5131698642</v>
      </c>
      <c r="I13" s="7">
        <v>6268771.3043867676</v>
      </c>
      <c r="J13" s="7">
        <v>8500142.0722950939</v>
      </c>
      <c r="K13" s="7">
        <v>6848177.7121460643</v>
      </c>
      <c r="L13" s="7">
        <v>8428455.7154128198</v>
      </c>
      <c r="M13" s="7">
        <v>14059133.126889307</v>
      </c>
      <c r="N13" s="7">
        <v>13191480.028885558</v>
      </c>
      <c r="O13" s="7">
        <v>15187928.552280284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1.5" x14ac:dyDescent="0.25">
      <c r="A14" s="17" t="s">
        <v>64</v>
      </c>
      <c r="B14" s="15" t="s">
        <v>5</v>
      </c>
      <c r="C14" s="16">
        <v>581075.24174195807</v>
      </c>
      <c r="D14" s="16">
        <v>703118.32177742338</v>
      </c>
      <c r="E14" s="16">
        <v>761679.88432848733</v>
      </c>
      <c r="F14" s="16">
        <v>650312.489684609</v>
      </c>
      <c r="G14" s="16">
        <v>825010.75487685658</v>
      </c>
      <c r="H14" s="16">
        <v>879064.60760044632</v>
      </c>
      <c r="I14" s="16">
        <v>912034.53375466412</v>
      </c>
      <c r="J14" s="16">
        <v>842068.87472197635</v>
      </c>
      <c r="K14" s="16">
        <v>914482.59438721905</v>
      </c>
      <c r="L14" s="16">
        <v>922182.1216808646</v>
      </c>
      <c r="M14" s="16">
        <v>1286750.8644201485</v>
      </c>
      <c r="N14" s="16">
        <v>1475057.5995957484</v>
      </c>
      <c r="O14" s="16">
        <v>1871850.7058495176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7" t="s">
        <v>65</v>
      </c>
      <c r="B15" s="15" t="s">
        <v>6</v>
      </c>
      <c r="C15" s="16">
        <v>1963595.7463652531</v>
      </c>
      <c r="D15" s="16">
        <v>1966116.7940525671</v>
      </c>
      <c r="E15" s="16">
        <v>2174137.6333262534</v>
      </c>
      <c r="F15" s="16">
        <v>2252189.6612681272</v>
      </c>
      <c r="G15" s="16">
        <v>2230017.0639624954</v>
      </c>
      <c r="H15" s="16">
        <v>2449511.737717119</v>
      </c>
      <c r="I15" s="16">
        <v>2789953.3295219219</v>
      </c>
      <c r="J15" s="16">
        <v>3048192.5154923634</v>
      </c>
      <c r="K15" s="16">
        <v>3049354.1323784972</v>
      </c>
      <c r="L15" s="16">
        <v>2867815.1415652628</v>
      </c>
      <c r="M15" s="16">
        <v>4085685.117787343</v>
      </c>
      <c r="N15" s="16">
        <v>5084413.2967077512</v>
      </c>
      <c r="O15" s="16">
        <v>5554096.2872413946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3" customFormat="1" ht="15.75" x14ac:dyDescent="0.25">
      <c r="A16" s="30"/>
      <c r="B16" s="31" t="s">
        <v>29</v>
      </c>
      <c r="C16" s="32">
        <f>+C13+C14+C15</f>
        <v>5818279.4685361097</v>
      </c>
      <c r="D16" s="32">
        <f t="shared" ref="D16:F16" si="5">+D13+D14+D15</f>
        <v>6128378.3807751806</v>
      </c>
      <c r="E16" s="32">
        <f t="shared" si="5"/>
        <v>7003544.2965824418</v>
      </c>
      <c r="F16" s="32">
        <f t="shared" si="5"/>
        <v>6378054.6597480671</v>
      </c>
      <c r="G16" s="32">
        <f t="shared" ref="G16:H16" si="6">+G13+G14+G15</f>
        <v>6184108.8361807875</v>
      </c>
      <c r="H16" s="32">
        <f t="shared" si="6"/>
        <v>8295612.85848743</v>
      </c>
      <c r="I16" s="32">
        <f t="shared" ref="I16:K16" si="7">+I13+I14+I15</f>
        <v>9970759.1676633544</v>
      </c>
      <c r="J16" s="32">
        <f t="shared" si="7"/>
        <v>12390403.462509433</v>
      </c>
      <c r="K16" s="32">
        <f t="shared" si="7"/>
        <v>10812014.438911781</v>
      </c>
      <c r="L16" s="32">
        <f t="shared" ref="L16:M16" si="8">+L13+L14+L15</f>
        <v>12218452.978658948</v>
      </c>
      <c r="M16" s="32">
        <f t="shared" si="8"/>
        <v>19431569.109096799</v>
      </c>
      <c r="N16" s="32">
        <f>+N13+N14+N15</f>
        <v>19750950.925189056</v>
      </c>
      <c r="O16" s="32">
        <f>+O13+O14+O15</f>
        <v>22613875.545371197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4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4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4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9"/>
      <c r="FT16" s="29"/>
      <c r="FU16" s="29"/>
    </row>
    <row r="17" spans="1:178" s="29" customFormat="1" ht="15.75" x14ac:dyDescent="0.25">
      <c r="A17" s="27" t="s">
        <v>66</v>
      </c>
      <c r="B17" s="28" t="s">
        <v>7</v>
      </c>
      <c r="C17" s="26">
        <f>C18+C19</f>
        <v>1982273.6601115968</v>
      </c>
      <c r="D17" s="26">
        <f t="shared" ref="D17:L17" si="9">D18+D19</f>
        <v>2370053.9688050705</v>
      </c>
      <c r="E17" s="26">
        <f t="shared" si="9"/>
        <v>2689608.3617669931</v>
      </c>
      <c r="F17" s="26">
        <f t="shared" si="9"/>
        <v>2939662.6196519244</v>
      </c>
      <c r="G17" s="26">
        <f t="shared" si="9"/>
        <v>3207791.8434704342</v>
      </c>
      <c r="H17" s="26">
        <f t="shared" si="9"/>
        <v>3376192.5701314281</v>
      </c>
      <c r="I17" s="26">
        <f t="shared" si="9"/>
        <v>3851200.6559253647</v>
      </c>
      <c r="J17" s="26">
        <f t="shared" si="9"/>
        <v>4272557.6510771047</v>
      </c>
      <c r="K17" s="26">
        <f t="shared" si="9"/>
        <v>4618148.1527536623</v>
      </c>
      <c r="L17" s="26">
        <f t="shared" si="9"/>
        <v>3473955.8618518091</v>
      </c>
      <c r="M17" s="26">
        <f t="shared" ref="M17:N17" si="10">M18+M19</f>
        <v>4313342.9062236007</v>
      </c>
      <c r="N17" s="26">
        <f t="shared" si="10"/>
        <v>5291961.4423789717</v>
      </c>
      <c r="O17" s="26">
        <f t="shared" ref="O17" si="11">O18+O19</f>
        <v>6216939.5296135079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V17" s="23"/>
    </row>
    <row r="18" spans="1:178" ht="15.75" x14ac:dyDescent="0.25">
      <c r="A18" s="14">
        <v>6.1</v>
      </c>
      <c r="B18" s="15" t="s">
        <v>8</v>
      </c>
      <c r="C18" s="16">
        <v>1794250.8671443907</v>
      </c>
      <c r="D18" s="16">
        <v>2162610.7086743093</v>
      </c>
      <c r="E18" s="16">
        <v>2463945.6914134133</v>
      </c>
      <c r="F18" s="16">
        <v>2703293.5493006059</v>
      </c>
      <c r="G18" s="16">
        <v>2957740.7555164923</v>
      </c>
      <c r="H18" s="16">
        <v>3100420.5719552306</v>
      </c>
      <c r="I18" s="16">
        <v>3536907.1803136985</v>
      </c>
      <c r="J18" s="16">
        <v>3921353.6549888561</v>
      </c>
      <c r="K18" s="16">
        <v>4239634.4416877991</v>
      </c>
      <c r="L18" s="16">
        <v>3316001.2354291896</v>
      </c>
      <c r="M18" s="16">
        <v>4068347.3385147778</v>
      </c>
      <c r="N18" s="16">
        <v>4854454.0709339967</v>
      </c>
      <c r="O18" s="16">
        <v>5676145.2129674023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4">
        <v>6.2</v>
      </c>
      <c r="B19" s="15" t="s">
        <v>9</v>
      </c>
      <c r="C19" s="16">
        <v>188022.79296720622</v>
      </c>
      <c r="D19" s="16">
        <v>207443.26013076102</v>
      </c>
      <c r="E19" s="16">
        <v>225662.67035357992</v>
      </c>
      <c r="F19" s="16">
        <v>236369.07035131828</v>
      </c>
      <c r="G19" s="16">
        <v>250051.08795394193</v>
      </c>
      <c r="H19" s="16">
        <v>275771.9981761974</v>
      </c>
      <c r="I19" s="16">
        <v>314293.47561166604</v>
      </c>
      <c r="J19" s="16">
        <v>351203.99608824897</v>
      </c>
      <c r="K19" s="16">
        <v>378513.71106586361</v>
      </c>
      <c r="L19" s="16">
        <v>157954.62642261936</v>
      </c>
      <c r="M19" s="16">
        <v>244995.56770882255</v>
      </c>
      <c r="N19" s="16">
        <v>437507.37144497508</v>
      </c>
      <c r="O19" s="16">
        <v>540794.31664610584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9" customFormat="1" ht="31.5" x14ac:dyDescent="0.25">
      <c r="A20" s="27" t="s">
        <v>67</v>
      </c>
      <c r="B20" s="33" t="s">
        <v>10</v>
      </c>
      <c r="C20" s="26">
        <f>SUM(C21:C27)</f>
        <v>1074689.7278419635</v>
      </c>
      <c r="D20" s="26">
        <f t="shared" ref="D20:M20" si="12">SUM(D21:D27)</f>
        <v>1257367.3429478919</v>
      </c>
      <c r="E20" s="26">
        <f t="shared" si="12"/>
        <v>1368696.6638483838</v>
      </c>
      <c r="F20" s="26">
        <f t="shared" si="12"/>
        <v>1616123.2447062251</v>
      </c>
      <c r="G20" s="26">
        <f t="shared" si="12"/>
        <v>1792723.2379557148</v>
      </c>
      <c r="H20" s="26">
        <f t="shared" si="12"/>
        <v>1953992.6678586109</v>
      </c>
      <c r="I20" s="26">
        <f t="shared" si="12"/>
        <v>2072361.1032095668</v>
      </c>
      <c r="J20" s="26">
        <f t="shared" si="12"/>
        <v>1883234.4836314111</v>
      </c>
      <c r="K20" s="26">
        <f t="shared" si="12"/>
        <v>1981923.4240195691</v>
      </c>
      <c r="L20" s="26">
        <f t="shared" si="12"/>
        <v>1832070.5452244121</v>
      </c>
      <c r="M20" s="26">
        <f t="shared" si="12"/>
        <v>2666106.5322385556</v>
      </c>
      <c r="N20" s="26">
        <f>SUM(N21:N27)</f>
        <v>3011759.0696486919</v>
      </c>
      <c r="O20" s="26">
        <f>SUM(O21:O27)</f>
        <v>3512000.9543174077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V20" s="23"/>
    </row>
    <row r="21" spans="1:178" ht="15.75" x14ac:dyDescent="0.25">
      <c r="A21" s="14">
        <v>7.1</v>
      </c>
      <c r="B21" s="15" t="s">
        <v>11</v>
      </c>
      <c r="C21" s="16">
        <v>139536.58886994771</v>
      </c>
      <c r="D21" s="16">
        <v>188885.99009457073</v>
      </c>
      <c r="E21" s="16">
        <v>211484.70666521799</v>
      </c>
      <c r="F21" s="16">
        <v>275905.08987528866</v>
      </c>
      <c r="G21" s="16">
        <v>318905.26229341608</v>
      </c>
      <c r="H21" s="16">
        <v>287994.3892095043</v>
      </c>
      <c r="I21" s="16">
        <v>298522.60066300922</v>
      </c>
      <c r="J21" s="16">
        <v>303023.23869941698</v>
      </c>
      <c r="K21" s="16">
        <v>367187.02691353753</v>
      </c>
      <c r="L21" s="16">
        <v>407699.29655796051</v>
      </c>
      <c r="M21" s="16">
        <v>479648.08770715189</v>
      </c>
      <c r="N21" s="16">
        <v>544693.94203979278</v>
      </c>
      <c r="O21" s="16">
        <v>611921.77061991789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4">
        <v>7.2</v>
      </c>
      <c r="B22" s="15" t="s">
        <v>12</v>
      </c>
      <c r="C22" s="16">
        <v>551673.47161479341</v>
      </c>
      <c r="D22" s="16">
        <v>641617.93423770345</v>
      </c>
      <c r="E22" s="16">
        <v>694430.15929619479</v>
      </c>
      <c r="F22" s="16">
        <v>768707.10222710087</v>
      </c>
      <c r="G22" s="16">
        <v>824555.77292393625</v>
      </c>
      <c r="H22" s="16">
        <v>980641.7332404569</v>
      </c>
      <c r="I22" s="16">
        <v>1073541.3613531413</v>
      </c>
      <c r="J22" s="16">
        <v>886414.3507711069</v>
      </c>
      <c r="K22" s="16">
        <v>834733.27566724189</v>
      </c>
      <c r="L22" s="16">
        <v>570667.85454561014</v>
      </c>
      <c r="M22" s="16">
        <v>1110705.3146557244</v>
      </c>
      <c r="N22" s="16">
        <v>1133753.0354561922</v>
      </c>
      <c r="O22" s="16">
        <v>1307517.9636019198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4">
        <v>7.3</v>
      </c>
      <c r="B23" s="15" t="s">
        <v>13</v>
      </c>
      <c r="C23" s="16">
        <v>28152.068099532604</v>
      </c>
      <c r="D23" s="16">
        <v>26062.446091875758</v>
      </c>
      <c r="E23" s="16">
        <v>23821.715312642202</v>
      </c>
      <c r="F23" s="16">
        <v>30484.986310263266</v>
      </c>
      <c r="G23" s="16">
        <v>27284.400473074496</v>
      </c>
      <c r="H23" s="16">
        <v>50117.376526292974</v>
      </c>
      <c r="I23" s="16">
        <v>61735.74420031505</v>
      </c>
      <c r="J23" s="16">
        <v>89977.135316593514</v>
      </c>
      <c r="K23" s="16">
        <v>97591.842148855154</v>
      </c>
      <c r="L23" s="16">
        <v>112005.20427903504</v>
      </c>
      <c r="M23" s="16">
        <v>158517.39501566996</v>
      </c>
      <c r="N23" s="16">
        <v>224856.72708721075</v>
      </c>
      <c r="O23" s="16">
        <v>249778.22355222132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4">
        <v>7.4</v>
      </c>
      <c r="B24" s="15" t="s">
        <v>14</v>
      </c>
      <c r="C24" s="16">
        <v>910.19608037565285</v>
      </c>
      <c r="D24" s="16">
        <v>4069.89450906607</v>
      </c>
      <c r="E24" s="16">
        <v>2594.3972086872477</v>
      </c>
      <c r="F24" s="16">
        <v>5976.2867974632736</v>
      </c>
      <c r="G24" s="16">
        <v>14191.411620218672</v>
      </c>
      <c r="H24" s="16">
        <v>16492.05916745041</v>
      </c>
      <c r="I24" s="16">
        <v>19990.506531389401</v>
      </c>
      <c r="J24" s="16">
        <v>10853.94997597803</v>
      </c>
      <c r="K24" s="16">
        <v>15639.904477229889</v>
      </c>
      <c r="L24" s="16">
        <v>2164.9415871457677</v>
      </c>
      <c r="M24" s="16">
        <v>1006.6302618887403</v>
      </c>
      <c r="N24" s="16">
        <v>6228.7659881019445</v>
      </c>
      <c r="O24" s="16">
        <v>9015.2081275421933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15.75" x14ac:dyDescent="0.25">
      <c r="A25" s="14">
        <v>7.5</v>
      </c>
      <c r="B25" s="15" t="s">
        <v>15</v>
      </c>
      <c r="C25" s="16">
        <v>70981.295757059605</v>
      </c>
      <c r="D25" s="16">
        <v>79166.984997042513</v>
      </c>
      <c r="E25" s="16">
        <v>84550.652885892079</v>
      </c>
      <c r="F25" s="16">
        <v>105891.8538998103</v>
      </c>
      <c r="G25" s="16">
        <v>109829.93719996148</v>
      </c>
      <c r="H25" s="16">
        <v>117531.90296995032</v>
      </c>
      <c r="I25" s="16">
        <v>163025.65741308345</v>
      </c>
      <c r="J25" s="16">
        <v>148456.1004791671</v>
      </c>
      <c r="K25" s="16">
        <v>161356.73123333126</v>
      </c>
      <c r="L25" s="16">
        <v>155016.22389093909</v>
      </c>
      <c r="M25" s="16">
        <v>189117.92006769939</v>
      </c>
      <c r="N25" s="16">
        <v>234322.99605213749</v>
      </c>
      <c r="O25" s="16">
        <v>262370.38561223319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4">
        <v>7.6</v>
      </c>
      <c r="B26" s="15" t="s">
        <v>16</v>
      </c>
      <c r="C26" s="16">
        <v>11922.374089478504</v>
      </c>
      <c r="D26" s="16">
        <v>13200.901127589917</v>
      </c>
      <c r="E26" s="16">
        <v>15392.522648571234</v>
      </c>
      <c r="F26" s="16">
        <v>15768.930974217452</v>
      </c>
      <c r="G26" s="16">
        <v>17000.246406439393</v>
      </c>
      <c r="H26" s="16">
        <v>18869.666849590078</v>
      </c>
      <c r="I26" s="16">
        <v>19575.618593265921</v>
      </c>
      <c r="J26" s="16">
        <v>24818.728422295288</v>
      </c>
      <c r="K26" s="16">
        <v>25872.696855146743</v>
      </c>
      <c r="L26" s="16">
        <v>26344.584235357252</v>
      </c>
      <c r="M26" s="16">
        <v>30087.761103133351</v>
      </c>
      <c r="N26" s="16">
        <v>29929.660010637508</v>
      </c>
      <c r="O26" s="16">
        <v>30049.208212455163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1.5" x14ac:dyDescent="0.25">
      <c r="A27" s="14">
        <v>7.7</v>
      </c>
      <c r="B27" s="15" t="s">
        <v>17</v>
      </c>
      <c r="C27" s="16">
        <v>271513.73333077604</v>
      </c>
      <c r="D27" s="16">
        <v>304363.19189004367</v>
      </c>
      <c r="E27" s="16">
        <v>336422.50983117812</v>
      </c>
      <c r="F27" s="16">
        <v>413388.99462208146</v>
      </c>
      <c r="G27" s="16">
        <v>480956.20703866839</v>
      </c>
      <c r="H27" s="16">
        <v>482345.5398953656</v>
      </c>
      <c r="I27" s="16">
        <v>435969.61445536261</v>
      </c>
      <c r="J27" s="16">
        <v>419690.97996685299</v>
      </c>
      <c r="K27" s="16">
        <v>479541.94672422693</v>
      </c>
      <c r="L27" s="16">
        <v>558172.44012836437</v>
      </c>
      <c r="M27" s="16">
        <v>697023.42342728784</v>
      </c>
      <c r="N27" s="16">
        <v>837973.94301461882</v>
      </c>
      <c r="O27" s="16">
        <v>1041348.1945911181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7" t="s">
        <v>68</v>
      </c>
      <c r="B28" s="15" t="s">
        <v>18</v>
      </c>
      <c r="C28" s="16">
        <v>783728.99269138917</v>
      </c>
      <c r="D28" s="16">
        <v>894227.21295093151</v>
      </c>
      <c r="E28" s="16">
        <v>946267.64385530935</v>
      </c>
      <c r="F28" s="16">
        <v>1045499.2133378953</v>
      </c>
      <c r="G28" s="16">
        <v>1159987.756790515</v>
      </c>
      <c r="H28" s="16">
        <v>1122571.947617043</v>
      </c>
      <c r="I28" s="16">
        <v>1308445.6316060792</v>
      </c>
      <c r="J28" s="16">
        <v>1472067.387688868</v>
      </c>
      <c r="K28" s="16">
        <v>1666779.0483659217</v>
      </c>
      <c r="L28" s="16">
        <v>1734760.5791213873</v>
      </c>
      <c r="M28" s="16">
        <v>1858341.8156150256</v>
      </c>
      <c r="N28" s="16">
        <v>2283963.7696609362</v>
      </c>
      <c r="O28" s="16">
        <v>2338545.3455913151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31.5" x14ac:dyDescent="0.25">
      <c r="A29" s="17" t="s">
        <v>69</v>
      </c>
      <c r="B29" s="15" t="s">
        <v>19</v>
      </c>
      <c r="C29" s="16">
        <v>1520729.134143535</v>
      </c>
      <c r="D29" s="16">
        <v>1674815.1712532835</v>
      </c>
      <c r="E29" s="16">
        <v>1873544.6448267233</v>
      </c>
      <c r="F29" s="16">
        <v>1997025.2456900885</v>
      </c>
      <c r="G29" s="16">
        <v>2089836.1572535885</v>
      </c>
      <c r="H29" s="16">
        <v>2274134.4205196593</v>
      </c>
      <c r="I29" s="16">
        <v>2368704.3297096472</v>
      </c>
      <c r="J29" s="16">
        <v>2470138.1865823502</v>
      </c>
      <c r="K29" s="16">
        <v>2491741.9403270818</v>
      </c>
      <c r="L29" s="16">
        <v>2416012.8554216558</v>
      </c>
      <c r="M29" s="16">
        <v>2664740.6154156015</v>
      </c>
      <c r="N29" s="16">
        <v>2980127.7503569485</v>
      </c>
      <c r="O29" s="16">
        <v>3558703.7532603005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7" t="s">
        <v>70</v>
      </c>
      <c r="B30" s="15" t="s">
        <v>44</v>
      </c>
      <c r="C30" s="16">
        <v>666151</v>
      </c>
      <c r="D30" s="16">
        <v>762905.99098</v>
      </c>
      <c r="E30" s="16">
        <v>1089497.55174</v>
      </c>
      <c r="F30" s="16">
        <v>1200884.4599947876</v>
      </c>
      <c r="G30" s="16">
        <v>1262191.7828051392</v>
      </c>
      <c r="H30" s="16">
        <v>1303735.0817044568</v>
      </c>
      <c r="I30" s="16">
        <v>1439371.4792875168</v>
      </c>
      <c r="J30" s="16">
        <v>1608590.6357412706</v>
      </c>
      <c r="K30" s="16">
        <v>1907476.7648289998</v>
      </c>
      <c r="L30" s="16">
        <v>1893712.3230135094</v>
      </c>
      <c r="M30" s="16">
        <v>2052301.9902476477</v>
      </c>
      <c r="N30" s="16">
        <v>2248557.3196043847</v>
      </c>
      <c r="O30" s="16">
        <v>2803409.4654340353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7" t="s">
        <v>71</v>
      </c>
      <c r="B31" s="15" t="s">
        <v>20</v>
      </c>
      <c r="C31" s="16">
        <v>1590855.7603873285</v>
      </c>
      <c r="D31" s="16">
        <v>1734373.4125204193</v>
      </c>
      <c r="E31" s="16">
        <v>1762315.9806908898</v>
      </c>
      <c r="F31" s="16">
        <v>1962584.2100612151</v>
      </c>
      <c r="G31" s="16">
        <v>2193614.6459187963</v>
      </c>
      <c r="H31" s="16">
        <v>2439016.8473711186</v>
      </c>
      <c r="I31" s="16">
        <v>2924551.8469577031</v>
      </c>
      <c r="J31" s="16">
        <v>3209899.4438133063</v>
      </c>
      <c r="K31" s="16">
        <v>3753753.2976599843</v>
      </c>
      <c r="L31" s="16">
        <v>3442625.7217221712</v>
      </c>
      <c r="M31" s="16">
        <v>4143812.0610030475</v>
      </c>
      <c r="N31" s="16">
        <v>4745210.6284336951</v>
      </c>
      <c r="O31" s="16">
        <v>5323141.8718951633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3" customFormat="1" ht="15.75" x14ac:dyDescent="0.25">
      <c r="A32" s="30"/>
      <c r="B32" s="31" t="s">
        <v>30</v>
      </c>
      <c r="C32" s="32">
        <f>C17+C20+C28+C29+C30+C31</f>
        <v>7618428.2751758127</v>
      </c>
      <c r="D32" s="32">
        <f t="shared" ref="D32:L32" si="13">D17+D20+D28+D29+D30+D31</f>
        <v>8693743.0994575974</v>
      </c>
      <c r="E32" s="32">
        <f t="shared" si="13"/>
        <v>9729930.8467282988</v>
      </c>
      <c r="F32" s="32">
        <f t="shared" si="13"/>
        <v>10761778.993442137</v>
      </c>
      <c r="G32" s="32">
        <f t="shared" si="13"/>
        <v>11706145.424194189</v>
      </c>
      <c r="H32" s="32">
        <f t="shared" si="13"/>
        <v>12469643.535202315</v>
      </c>
      <c r="I32" s="32">
        <f t="shared" si="13"/>
        <v>13964635.046695877</v>
      </c>
      <c r="J32" s="32">
        <f t="shared" si="13"/>
        <v>14916487.78853431</v>
      </c>
      <c r="K32" s="32">
        <f t="shared" si="13"/>
        <v>16419822.627955221</v>
      </c>
      <c r="L32" s="32">
        <f t="shared" si="13"/>
        <v>14793137.886354944</v>
      </c>
      <c r="M32" s="32">
        <f t="shared" ref="M32:N32" si="14">M17+M20+M28+M29+M30+M31</f>
        <v>17698645.92074348</v>
      </c>
      <c r="N32" s="32">
        <f t="shared" si="14"/>
        <v>20561579.980083629</v>
      </c>
      <c r="O32" s="32">
        <f t="shared" ref="O32" si="15">O17+O20+O28+O29+O30+O31</f>
        <v>23752740.920111731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9"/>
      <c r="FT32" s="29"/>
      <c r="FU32" s="29"/>
    </row>
    <row r="33" spans="1:178" s="29" customFormat="1" ht="15.75" x14ac:dyDescent="0.25">
      <c r="A33" s="27" t="s">
        <v>27</v>
      </c>
      <c r="B33" s="34" t="s">
        <v>41</v>
      </c>
      <c r="C33" s="26">
        <f t="shared" ref="C33" si="16">C6+C11+C13+C14+C15+C17+C20+C28+C29+C30+C31</f>
        <v>19347056.448023353</v>
      </c>
      <c r="D33" s="26">
        <f t="shared" ref="D33:L33" si="17">D6+D11+D13+D14+D15+D17+D20+D28+D29+D30+D31</f>
        <v>22077582.564236045</v>
      </c>
      <c r="E33" s="26">
        <f t="shared" si="17"/>
        <v>24494463.239461653</v>
      </c>
      <c r="F33" s="26">
        <f t="shared" si="17"/>
        <v>25587510.910097841</v>
      </c>
      <c r="G33" s="26">
        <f t="shared" si="17"/>
        <v>25993551.024525214</v>
      </c>
      <c r="H33" s="26">
        <f t="shared" si="17"/>
        <v>30450392.028583914</v>
      </c>
      <c r="I33" s="26">
        <f t="shared" si="17"/>
        <v>33799890.228887364</v>
      </c>
      <c r="J33" s="26">
        <f t="shared" si="17"/>
        <v>38890319.006447956</v>
      </c>
      <c r="K33" s="26">
        <f t="shared" si="17"/>
        <v>40997549.19401741</v>
      </c>
      <c r="L33" s="26">
        <f t="shared" si="17"/>
        <v>41080157.416315064</v>
      </c>
      <c r="M33" s="26">
        <f t="shared" ref="M33:N33" si="18">M6+M11+M13+M14+M15+M17+M20+M28+M29+M30+M31</f>
        <v>53651862.805082336</v>
      </c>
      <c r="N33" s="26">
        <f t="shared" si="18"/>
        <v>58091551.333311699</v>
      </c>
      <c r="O33" s="26">
        <f t="shared" ref="O33" si="19">O6+O11+O13+O14+O15+O17+O20+O28+O29+O30+O31</f>
        <v>66374600.924976438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V33" s="23"/>
    </row>
    <row r="34" spans="1:178" s="23" customFormat="1" ht="15.75" x14ac:dyDescent="0.25">
      <c r="A34" s="35" t="s">
        <v>33</v>
      </c>
      <c r="B34" s="36" t="s">
        <v>25</v>
      </c>
      <c r="C34" s="32">
        <f>GSVA_cur!C34</f>
        <v>2031088.5159155158</v>
      </c>
      <c r="D34" s="32">
        <f>GSVA_cur!D34</f>
        <v>2340292.170314536</v>
      </c>
      <c r="E34" s="32">
        <f>GSVA_cur!E34</f>
        <v>2715614.2398168598</v>
      </c>
      <c r="F34" s="32">
        <f>GSVA_cur!F34</f>
        <v>3082180.0000000005</v>
      </c>
      <c r="G34" s="32">
        <f>GSVA_cur!G34</f>
        <v>3529971</v>
      </c>
      <c r="H34" s="32">
        <f>GSVA_cur!H34</f>
        <v>4920611</v>
      </c>
      <c r="I34" s="32">
        <f>GSVA_cur!I34</f>
        <v>6124238</v>
      </c>
      <c r="J34" s="32">
        <f>GSVA_cur!J34</f>
        <v>6312958</v>
      </c>
      <c r="K34" s="32">
        <f>GSVA_cur!K34</f>
        <v>7646960.8439380098</v>
      </c>
      <c r="L34" s="32">
        <f>GSVA_cur!L34</f>
        <v>8098251.6313266885</v>
      </c>
      <c r="M34" s="32">
        <f>GSVA_cur!M34</f>
        <v>10310564.689758923</v>
      </c>
      <c r="N34" s="32">
        <f>GSVA_cur!N34</f>
        <v>10964759.983112268</v>
      </c>
      <c r="O34" s="32">
        <f>GSVA_cur!O34</f>
        <v>12165572.631434655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</row>
    <row r="35" spans="1:178" s="23" customFormat="1" ht="15.75" x14ac:dyDescent="0.25">
      <c r="A35" s="35" t="s">
        <v>34</v>
      </c>
      <c r="B35" s="36" t="s">
        <v>24</v>
      </c>
      <c r="C35" s="32">
        <f>GSVA_cur!C35</f>
        <v>955550</v>
      </c>
      <c r="D35" s="32">
        <f>GSVA_cur!D35</f>
        <v>1086626.9999999998</v>
      </c>
      <c r="E35" s="32">
        <f>GSVA_cur!E35</f>
        <v>1112340.0000000002</v>
      </c>
      <c r="F35" s="32">
        <f>GSVA_cur!F35</f>
        <v>1177349</v>
      </c>
      <c r="G35" s="32">
        <f>GSVA_cur!G35</f>
        <v>1125620</v>
      </c>
      <c r="H35" s="32">
        <f>GSVA_cur!H35</f>
        <v>1137833</v>
      </c>
      <c r="I35" s="32">
        <f>GSVA_cur!I35</f>
        <v>1172436</v>
      </c>
      <c r="J35" s="32">
        <f>GSVA_cur!J35</f>
        <v>1238402</v>
      </c>
      <c r="K35" s="32">
        <f>GSVA_cur!K35</f>
        <v>1345027</v>
      </c>
      <c r="L35" s="32">
        <f>GSVA_cur!L35</f>
        <v>2163903.9999999995</v>
      </c>
      <c r="M35" s="32">
        <f>GSVA_cur!M35</f>
        <v>2461396</v>
      </c>
      <c r="N35" s="32">
        <f>GSVA_cur!N35</f>
        <v>2698673</v>
      </c>
      <c r="O35" s="32">
        <f>GSVA_cur!O35</f>
        <v>2786133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</row>
    <row r="36" spans="1:178" s="23" customFormat="1" ht="15.75" x14ac:dyDescent="0.25">
      <c r="A36" s="35" t="s">
        <v>35</v>
      </c>
      <c r="B36" s="36" t="s">
        <v>53</v>
      </c>
      <c r="C36" s="32">
        <f>C33+C34-C35</f>
        <v>20422594.96393887</v>
      </c>
      <c r="D36" s="32">
        <f t="shared" ref="D36:L36" si="20">D33+D34-D35</f>
        <v>23331247.73455058</v>
      </c>
      <c r="E36" s="32">
        <f t="shared" si="20"/>
        <v>26097737.479278512</v>
      </c>
      <c r="F36" s="32">
        <f t="shared" si="20"/>
        <v>27492341.910097841</v>
      </c>
      <c r="G36" s="32">
        <f t="shared" si="20"/>
        <v>28397902.024525214</v>
      </c>
      <c r="H36" s="32">
        <f t="shared" si="20"/>
        <v>34233170.028583914</v>
      </c>
      <c r="I36" s="32">
        <f t="shared" si="20"/>
        <v>38751692.228887364</v>
      </c>
      <c r="J36" s="32">
        <f t="shared" si="20"/>
        <v>43964875.006447956</v>
      </c>
      <c r="K36" s="32">
        <f t="shared" si="20"/>
        <v>47299483.037955418</v>
      </c>
      <c r="L36" s="32">
        <f t="shared" si="20"/>
        <v>47014505.047641754</v>
      </c>
      <c r="M36" s="32">
        <f t="shared" ref="M36:N36" si="21">M33+M34-M35</f>
        <v>61501031.494841263</v>
      </c>
      <c r="N36" s="32">
        <f t="shared" si="21"/>
        <v>66357638.316423967</v>
      </c>
      <c r="O36" s="32">
        <f t="shared" ref="O36" si="22">O33+O34-O35</f>
        <v>75754040.556411088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</row>
    <row r="37" spans="1:178" s="23" customFormat="1" ht="15.75" x14ac:dyDescent="0.25">
      <c r="A37" s="35" t="s">
        <v>36</v>
      </c>
      <c r="B37" s="36" t="s">
        <v>32</v>
      </c>
      <c r="C37" s="37">
        <f>GSVA_cur!C37</f>
        <v>422070</v>
      </c>
      <c r="D37" s="37">
        <f>GSVA_cur!D37</f>
        <v>426050</v>
      </c>
      <c r="E37" s="37">
        <f>GSVA_cur!E37</f>
        <v>430040</v>
      </c>
      <c r="F37" s="37">
        <f>GSVA_cur!F37</f>
        <v>434010</v>
      </c>
      <c r="G37" s="37">
        <f>GSVA_cur!G37</f>
        <v>438000</v>
      </c>
      <c r="H37" s="37">
        <f>GSVA_cur!H37</f>
        <v>441680</v>
      </c>
      <c r="I37" s="37">
        <f>GSVA_cur!I37</f>
        <v>445140</v>
      </c>
      <c r="J37" s="37">
        <f>GSVA_cur!J37</f>
        <v>448600</v>
      </c>
      <c r="K37" s="37">
        <f>GSVA_cur!K37</f>
        <v>452050</v>
      </c>
      <c r="L37" s="37">
        <f>GSVA_cur!L37</f>
        <v>455520</v>
      </c>
      <c r="M37" s="37">
        <f>GSVA_cur!M37</f>
        <v>458650</v>
      </c>
      <c r="N37" s="37">
        <f>GSVA_cur!N37</f>
        <v>461560</v>
      </c>
      <c r="O37" s="37">
        <f>GSVA_cur!O37</f>
        <v>464460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</row>
    <row r="38" spans="1:178" s="23" customFormat="1" ht="15.75" x14ac:dyDescent="0.25">
      <c r="A38" s="35" t="s">
        <v>37</v>
      </c>
      <c r="B38" s="36" t="s">
        <v>54</v>
      </c>
      <c r="C38" s="32">
        <f>C36/C37*1000</f>
        <v>48386.748558151186</v>
      </c>
      <c r="D38" s="32">
        <f t="shared" ref="D38:L38" si="23">D36/D37*1000</f>
        <v>54761.759733718063</v>
      </c>
      <c r="E38" s="32">
        <f t="shared" si="23"/>
        <v>60686.767461814045</v>
      </c>
      <c r="F38" s="32">
        <f t="shared" si="23"/>
        <v>63344.950370032588</v>
      </c>
      <c r="G38" s="32">
        <f t="shared" si="23"/>
        <v>64835.392750057566</v>
      </c>
      <c r="H38" s="32">
        <f t="shared" si="23"/>
        <v>77506.724390019721</v>
      </c>
      <c r="I38" s="32">
        <f t="shared" si="23"/>
        <v>87055.066336180447</v>
      </c>
      <c r="J38" s="32">
        <f t="shared" si="23"/>
        <v>98004.62551593392</v>
      </c>
      <c r="K38" s="32">
        <f t="shared" si="23"/>
        <v>104633.29949774453</v>
      </c>
      <c r="L38" s="32">
        <f t="shared" si="23"/>
        <v>103210.62751941023</v>
      </c>
      <c r="M38" s="32">
        <f t="shared" ref="M38:N38" si="24">M36/M37*1000</f>
        <v>134091.4237323477</v>
      </c>
      <c r="N38" s="32">
        <f t="shared" si="24"/>
        <v>143768.17383747286</v>
      </c>
      <c r="O38" s="32">
        <f t="shared" ref="O38" si="25">O36/O37*1000</f>
        <v>163101.3231632672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N38" s="25"/>
      <c r="BO38" s="25"/>
      <c r="BP38" s="25"/>
      <c r="BQ38" s="25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</row>
    <row r="39" spans="1:178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R39"/>
  <sheetViews>
    <sheetView zoomScale="68" zoomScaleNormal="68" zoomScaleSheetLayoutView="100" workbookViewId="0">
      <pane xSplit="2" ySplit="5" topLeftCell="C24" activePane="bottomRight" state="frozen"/>
      <selection activeCell="AN10" sqref="AN10"/>
      <selection pane="topRight" activeCell="AN10" sqref="AN10"/>
      <selection pane="bottomLeft" activeCell="AN10" sqref="AN10"/>
      <selection pane="bottomRight" activeCell="AN10" sqref="AN10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5" style="2" customWidth="1"/>
    <col min="7" max="15" width="15" style="1" customWidth="1"/>
    <col min="16" max="16" width="15" style="2" customWidth="1"/>
    <col min="17" max="37" width="9.140625" style="2" customWidth="1"/>
    <col min="38" max="38" width="12.42578125" style="2" customWidth="1"/>
    <col min="39" max="60" width="9.140625" style="2" customWidth="1"/>
    <col min="61" max="61" width="12.140625" style="2" customWidth="1"/>
    <col min="62" max="65" width="9.140625" style="2" customWidth="1"/>
    <col min="66" max="70" width="9.140625" style="2" hidden="1" customWidth="1"/>
    <col min="71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1" customWidth="1"/>
    <col min="96" max="100" width="9.140625" style="1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43" width="9.140625" style="2" customWidth="1"/>
    <col min="144" max="144" width="9.140625" style="2" hidden="1" customWidth="1"/>
    <col min="145" max="152" width="9.140625" style="2" customWidth="1"/>
    <col min="153" max="153" width="9.140625" style="2" hidden="1" customWidth="1"/>
    <col min="154" max="158" width="9.140625" style="2" customWidth="1"/>
    <col min="159" max="159" width="9.140625" style="2" hidden="1" customWidth="1"/>
    <col min="160" max="169" width="9.140625" style="2" customWidth="1"/>
    <col min="170" max="173" width="8.85546875" style="2"/>
    <col min="174" max="174" width="12.7109375" style="2" bestFit="1" customWidth="1"/>
    <col min="175" max="16384" width="8.85546875" style="2"/>
  </cols>
  <sheetData>
    <row r="1" spans="1:174" ht="21" x14ac:dyDescent="0.35">
      <c r="A1" s="2" t="s">
        <v>43</v>
      </c>
      <c r="B1" s="8" t="s">
        <v>56</v>
      </c>
    </row>
    <row r="2" spans="1:174" ht="15.75" x14ac:dyDescent="0.25">
      <c r="A2" s="9" t="s">
        <v>42</v>
      </c>
      <c r="I2" s="1" t="str">
        <f>[1]GSVA_cur!$I$3</f>
        <v>As on 01.08.2024</v>
      </c>
    </row>
    <row r="3" spans="1:174" ht="15.75" x14ac:dyDescent="0.25">
      <c r="A3" s="9"/>
    </row>
    <row r="4" spans="1:174" ht="15.75" x14ac:dyDescent="0.25">
      <c r="A4" s="9"/>
      <c r="E4" s="10"/>
      <c r="F4" s="10" t="s">
        <v>47</v>
      </c>
    </row>
    <row r="5" spans="1:174" ht="15.75" x14ac:dyDescent="0.25">
      <c r="A5" s="11" t="s">
        <v>0</v>
      </c>
      <c r="B5" s="12" t="s">
        <v>1</v>
      </c>
      <c r="C5" s="13" t="s">
        <v>21</v>
      </c>
      <c r="D5" s="13" t="s">
        <v>22</v>
      </c>
      <c r="E5" s="13" t="s">
        <v>23</v>
      </c>
      <c r="F5" s="13" t="s">
        <v>46</v>
      </c>
      <c r="G5" s="22" t="s">
        <v>55</v>
      </c>
      <c r="H5" s="22" t="s">
        <v>57</v>
      </c>
      <c r="I5" s="22" t="s">
        <v>58</v>
      </c>
      <c r="J5" s="22" t="s">
        <v>59</v>
      </c>
      <c r="K5" s="22" t="s">
        <v>60</v>
      </c>
      <c r="L5" s="22" t="s">
        <v>61</v>
      </c>
      <c r="M5" s="22" t="s">
        <v>72</v>
      </c>
      <c r="N5" s="22" t="s">
        <v>73</v>
      </c>
      <c r="O5" s="22" t="s">
        <v>74</v>
      </c>
    </row>
    <row r="6" spans="1:174" s="29" customFormat="1" ht="15.75" x14ac:dyDescent="0.25">
      <c r="A6" s="27" t="s">
        <v>26</v>
      </c>
      <c r="B6" s="28" t="s">
        <v>2</v>
      </c>
      <c r="C6" s="26">
        <f>SUM(C7:C10)</f>
        <v>3655362.3979098713</v>
      </c>
      <c r="D6" s="26">
        <f t="shared" ref="D6:F6" si="0">SUM(D7:D10)</f>
        <v>4259737.1803515479</v>
      </c>
      <c r="E6" s="26">
        <f t="shared" si="0"/>
        <v>4050611.4036217653</v>
      </c>
      <c r="F6" s="26">
        <f t="shared" si="0"/>
        <v>4369441.7021428104</v>
      </c>
      <c r="G6" s="26">
        <f t="shared" ref="G6:N6" si="1">SUM(G7:G10)</f>
        <v>3750189.9603318237</v>
      </c>
      <c r="H6" s="26">
        <f t="shared" si="1"/>
        <v>4542067.3507935898</v>
      </c>
      <c r="I6" s="26">
        <f t="shared" si="1"/>
        <v>3973272.0930296849</v>
      </c>
      <c r="J6" s="26">
        <f t="shared" si="1"/>
        <v>4334669.7300215475</v>
      </c>
      <c r="K6" s="26">
        <f t="shared" si="1"/>
        <v>4954992.7240192899</v>
      </c>
      <c r="L6" s="26">
        <f t="shared" si="1"/>
        <v>5308803.705060686</v>
      </c>
      <c r="M6" s="26">
        <f t="shared" si="1"/>
        <v>5426614.2780210599</v>
      </c>
      <c r="N6" s="26">
        <f t="shared" si="1"/>
        <v>5923868.4250455163</v>
      </c>
      <c r="O6" s="26">
        <f t="shared" ref="O6" si="2">SUM(O7:O10)</f>
        <v>6178275.8895847406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R6" s="23"/>
    </row>
    <row r="7" spans="1:174" ht="15.75" x14ac:dyDescent="0.25">
      <c r="A7" s="14">
        <v>1.1000000000000001</v>
      </c>
      <c r="B7" s="15" t="s">
        <v>49</v>
      </c>
      <c r="C7" s="16">
        <v>2323278.2105052201</v>
      </c>
      <c r="D7" s="16">
        <v>2907473.7994007329</v>
      </c>
      <c r="E7" s="16">
        <v>2599028.4564268072</v>
      </c>
      <c r="F7" s="16">
        <v>2869312.3529814305</v>
      </c>
      <c r="G7" s="16">
        <v>2156169.7492500097</v>
      </c>
      <c r="H7" s="16">
        <v>2706395.7649834221</v>
      </c>
      <c r="I7" s="16">
        <v>2076909.2759393898</v>
      </c>
      <c r="J7" s="16">
        <v>2265336.3578289342</v>
      </c>
      <c r="K7" s="16">
        <v>2734612.3563325466</v>
      </c>
      <c r="L7" s="16">
        <v>3031037.9435598403</v>
      </c>
      <c r="M7" s="16">
        <v>2942269.6891840803</v>
      </c>
      <c r="N7" s="16">
        <v>3312455.2818868668</v>
      </c>
      <c r="O7" s="16">
        <v>3460375.696603334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1"/>
      <c r="FP7" s="1"/>
      <c r="FQ7" s="1"/>
    </row>
    <row r="8" spans="1:174" ht="15.75" x14ac:dyDescent="0.25">
      <c r="A8" s="14">
        <v>1.2</v>
      </c>
      <c r="B8" s="15" t="s">
        <v>50</v>
      </c>
      <c r="C8" s="16">
        <v>528868.92552253534</v>
      </c>
      <c r="D8" s="16">
        <v>539279.73908196657</v>
      </c>
      <c r="E8" s="16">
        <v>591186.24863566225</v>
      </c>
      <c r="F8" s="16">
        <v>569447.78638643026</v>
      </c>
      <c r="G8" s="16">
        <v>597909.29098984075</v>
      </c>
      <c r="H8" s="16">
        <v>617391.87865435495</v>
      </c>
      <c r="I8" s="16">
        <v>669356.94159582234</v>
      </c>
      <c r="J8" s="16">
        <v>743227.0919544535</v>
      </c>
      <c r="K8" s="16">
        <v>776873.96608637355</v>
      </c>
      <c r="L8" s="16">
        <v>778308.24074410927</v>
      </c>
      <c r="M8" s="16">
        <v>856888.72907038836</v>
      </c>
      <c r="N8" s="16">
        <v>922317.05253831111</v>
      </c>
      <c r="O8" s="16">
        <v>945640.05474455049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1"/>
      <c r="FP8" s="1"/>
      <c r="FQ8" s="1"/>
    </row>
    <row r="9" spans="1:174" ht="15.75" x14ac:dyDescent="0.25">
      <c r="A9" s="14">
        <v>1.3</v>
      </c>
      <c r="B9" s="15" t="s">
        <v>51</v>
      </c>
      <c r="C9" s="16">
        <v>565936.00189778744</v>
      </c>
      <c r="D9" s="16">
        <v>546025.45641785266</v>
      </c>
      <c r="E9" s="16">
        <v>597086.96409376373</v>
      </c>
      <c r="F9" s="16">
        <v>631242.52630097023</v>
      </c>
      <c r="G9" s="16">
        <v>667553.21515268821</v>
      </c>
      <c r="H9" s="16">
        <v>814953.08581809839</v>
      </c>
      <c r="I9" s="16">
        <v>751103.80825315509</v>
      </c>
      <c r="J9" s="16">
        <v>806665.92909697362</v>
      </c>
      <c r="K9" s="16">
        <v>877731.46221131482</v>
      </c>
      <c r="L9" s="16">
        <v>920007.52800579893</v>
      </c>
      <c r="M9" s="16">
        <v>960343.18019378558</v>
      </c>
      <c r="N9" s="16">
        <v>973040.43141472246</v>
      </c>
      <c r="O9" s="16">
        <v>1027618.2485573413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1"/>
      <c r="FP9" s="1"/>
      <c r="FQ9" s="1"/>
    </row>
    <row r="10" spans="1:174" ht="15.75" x14ac:dyDescent="0.25">
      <c r="A10" s="14">
        <v>1.4</v>
      </c>
      <c r="B10" s="15" t="s">
        <v>52</v>
      </c>
      <c r="C10" s="16">
        <v>237279.25998432853</v>
      </c>
      <c r="D10" s="16">
        <v>266958.18545099581</v>
      </c>
      <c r="E10" s="16">
        <v>263309.73446553189</v>
      </c>
      <c r="F10" s="16">
        <v>299439.03647397936</v>
      </c>
      <c r="G10" s="16">
        <v>328557.70493928483</v>
      </c>
      <c r="H10" s="16">
        <v>403326.62133771385</v>
      </c>
      <c r="I10" s="16">
        <v>475902.06724131765</v>
      </c>
      <c r="J10" s="16">
        <v>519440.35114118597</v>
      </c>
      <c r="K10" s="16">
        <v>565774.93938905431</v>
      </c>
      <c r="L10" s="16">
        <v>579449.992750937</v>
      </c>
      <c r="M10" s="16">
        <v>667112.67957280553</v>
      </c>
      <c r="N10" s="16">
        <v>716055.65920561645</v>
      </c>
      <c r="O10" s="16">
        <v>744641.88967951504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1"/>
      <c r="FP10" s="1"/>
      <c r="FQ10" s="1"/>
    </row>
    <row r="11" spans="1:174" ht="15.75" x14ac:dyDescent="0.25">
      <c r="A11" s="17" t="s">
        <v>62</v>
      </c>
      <c r="B11" s="15" t="s">
        <v>3</v>
      </c>
      <c r="C11" s="16">
        <v>2254986.3064015568</v>
      </c>
      <c r="D11" s="16">
        <v>2185032.1160641778</v>
      </c>
      <c r="E11" s="16">
        <v>2721217.8846070841</v>
      </c>
      <c r="F11" s="16">
        <v>2510952.1660296032</v>
      </c>
      <c r="G11" s="16">
        <v>3284776.9153733319</v>
      </c>
      <c r="H11" s="16">
        <v>3746993.6137054185</v>
      </c>
      <c r="I11" s="16">
        <v>3371465.2928159274</v>
      </c>
      <c r="J11" s="16">
        <v>3682275.0753540574</v>
      </c>
      <c r="K11" s="16">
        <v>3498842.1251289509</v>
      </c>
      <c r="L11" s="16">
        <v>3033985.4496794268</v>
      </c>
      <c r="M11" s="16">
        <v>3732319.2499993402</v>
      </c>
      <c r="N11" s="16">
        <v>4646645.0566679193</v>
      </c>
      <c r="O11" s="16">
        <v>5043354.5505221542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1"/>
      <c r="FP11" s="1"/>
      <c r="FQ11" s="1"/>
    </row>
    <row r="12" spans="1:174" s="23" customFormat="1" ht="15.75" x14ac:dyDescent="0.25">
      <c r="A12" s="30"/>
      <c r="B12" s="31" t="s">
        <v>28</v>
      </c>
      <c r="C12" s="32">
        <f>C6+C11</f>
        <v>5910348.7043114286</v>
      </c>
      <c r="D12" s="32">
        <f t="shared" ref="D12:F12" si="3">D6+D11</f>
        <v>6444769.2964157257</v>
      </c>
      <c r="E12" s="32">
        <f t="shared" si="3"/>
        <v>6771829.2882288489</v>
      </c>
      <c r="F12" s="32">
        <f t="shared" si="3"/>
        <v>6880393.8681724137</v>
      </c>
      <c r="G12" s="32">
        <f t="shared" ref="G12:N12" si="4">G6+G11</f>
        <v>7034966.8757051555</v>
      </c>
      <c r="H12" s="32">
        <f t="shared" si="4"/>
        <v>8289060.9644990079</v>
      </c>
      <c r="I12" s="32">
        <f t="shared" si="4"/>
        <v>7344737.3858456127</v>
      </c>
      <c r="J12" s="32">
        <f t="shared" si="4"/>
        <v>8016944.8053756049</v>
      </c>
      <c r="K12" s="32">
        <f t="shared" si="4"/>
        <v>8453834.8491482399</v>
      </c>
      <c r="L12" s="32">
        <f t="shared" si="4"/>
        <v>8342789.1547401128</v>
      </c>
      <c r="M12" s="32">
        <f t="shared" si="4"/>
        <v>9158933.5280204006</v>
      </c>
      <c r="N12" s="32">
        <f t="shared" si="4"/>
        <v>10570513.481713437</v>
      </c>
      <c r="O12" s="32">
        <f t="shared" ref="O12" si="5">O6+O11</f>
        <v>11221630.440106895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9"/>
      <c r="FP12" s="29"/>
      <c r="FQ12" s="29"/>
    </row>
    <row r="13" spans="1:174" s="1" customFormat="1" ht="15.75" x14ac:dyDescent="0.25">
      <c r="A13" s="18" t="s">
        <v>63</v>
      </c>
      <c r="B13" s="19" t="s">
        <v>4</v>
      </c>
      <c r="C13" s="7">
        <v>3273608.4804288978</v>
      </c>
      <c r="D13" s="7">
        <v>3259701.0587997064</v>
      </c>
      <c r="E13" s="7">
        <v>3798066.0713409809</v>
      </c>
      <c r="F13" s="7">
        <v>3251093.0706474371</v>
      </c>
      <c r="G13" s="7">
        <v>3476763.9574121227</v>
      </c>
      <c r="H13" s="7">
        <v>4858978.7767240638</v>
      </c>
      <c r="I13" s="7">
        <v>6253088.9650479509</v>
      </c>
      <c r="J13" s="7">
        <v>7613990.0101166004</v>
      </c>
      <c r="K13" s="7">
        <v>6482350.9840673413</v>
      </c>
      <c r="L13" s="7">
        <v>7939426.5105988942</v>
      </c>
      <c r="M13" s="7">
        <v>10168969.722365731</v>
      </c>
      <c r="N13" s="7">
        <v>9739773.4722608998</v>
      </c>
      <c r="O13" s="7">
        <v>10770156.195174865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R13" s="2"/>
    </row>
    <row r="14" spans="1:174" ht="31.5" x14ac:dyDescent="0.25">
      <c r="A14" s="17" t="s">
        <v>64</v>
      </c>
      <c r="B14" s="15" t="s">
        <v>5</v>
      </c>
      <c r="C14" s="16">
        <v>581075.24174195807</v>
      </c>
      <c r="D14" s="16">
        <v>699195.98143569229</v>
      </c>
      <c r="E14" s="16">
        <v>722379.70436027204</v>
      </c>
      <c r="F14" s="16">
        <v>599174.07207818772</v>
      </c>
      <c r="G14" s="16">
        <v>753112.96211636881</v>
      </c>
      <c r="H14" s="16">
        <v>795863.47719333239</v>
      </c>
      <c r="I14" s="16">
        <v>821073.04820270452</v>
      </c>
      <c r="J14" s="16">
        <v>740195.29679275025</v>
      </c>
      <c r="K14" s="16">
        <v>774780.27712229732</v>
      </c>
      <c r="L14" s="16">
        <v>799952.36241637683</v>
      </c>
      <c r="M14" s="16">
        <v>1065480.5050000453</v>
      </c>
      <c r="N14" s="16">
        <v>1080660.877870793</v>
      </c>
      <c r="O14" s="16">
        <v>1177052.807377819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3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3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3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1"/>
      <c r="FP14" s="1"/>
      <c r="FQ14" s="1"/>
    </row>
    <row r="15" spans="1:174" ht="15.75" x14ac:dyDescent="0.25">
      <c r="A15" s="17" t="s">
        <v>65</v>
      </c>
      <c r="B15" s="15" t="s">
        <v>6</v>
      </c>
      <c r="C15" s="16">
        <v>1963595.7463652531</v>
      </c>
      <c r="D15" s="16">
        <v>1906551.4802468857</v>
      </c>
      <c r="E15" s="16">
        <v>2012618.5219559143</v>
      </c>
      <c r="F15" s="16">
        <v>2008003.8554395873</v>
      </c>
      <c r="G15" s="16">
        <v>2015148.1237417175</v>
      </c>
      <c r="H15" s="16">
        <v>2148081.9116744716</v>
      </c>
      <c r="I15" s="16">
        <v>2317010.4940166473</v>
      </c>
      <c r="J15" s="16">
        <v>2393552.6153249415</v>
      </c>
      <c r="K15" s="16">
        <v>2368289.1481567654</v>
      </c>
      <c r="L15" s="16">
        <v>2111865.2889053142</v>
      </c>
      <c r="M15" s="16">
        <v>2704853.5983596905</v>
      </c>
      <c r="N15" s="16">
        <v>3209015.0858009644</v>
      </c>
      <c r="O15" s="16">
        <v>3453823.8356375964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3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3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1"/>
      <c r="FP15" s="1"/>
      <c r="FQ15" s="1"/>
    </row>
    <row r="16" spans="1:174" s="23" customFormat="1" ht="15.75" x14ac:dyDescent="0.25">
      <c r="A16" s="30"/>
      <c r="B16" s="31" t="s">
        <v>29</v>
      </c>
      <c r="C16" s="32">
        <f>+C13+C14+C15</f>
        <v>5818279.4685361087</v>
      </c>
      <c r="D16" s="32">
        <f t="shared" ref="D16:F16" si="6">+D13+D14+D15</f>
        <v>5865448.5204822849</v>
      </c>
      <c r="E16" s="32">
        <f t="shared" si="6"/>
        <v>6533064.2976571675</v>
      </c>
      <c r="F16" s="32">
        <f t="shared" si="6"/>
        <v>5858270.9981652126</v>
      </c>
      <c r="G16" s="32">
        <f t="shared" ref="G16:H16" si="7">+G13+G14+G15</f>
        <v>6245025.0432702098</v>
      </c>
      <c r="H16" s="32">
        <f t="shared" si="7"/>
        <v>7802924.1655918676</v>
      </c>
      <c r="I16" s="32">
        <f t="shared" ref="I16:K16" si="8">+I13+I14+I15</f>
        <v>9391172.5072673038</v>
      </c>
      <c r="J16" s="32">
        <f t="shared" si="8"/>
        <v>10747737.922234293</v>
      </c>
      <c r="K16" s="32">
        <f t="shared" si="8"/>
        <v>9625420.4093464036</v>
      </c>
      <c r="L16" s="32">
        <f t="shared" ref="L16:M16" si="9">+L13+L14+L15</f>
        <v>10851244.161920585</v>
      </c>
      <c r="M16" s="32">
        <f t="shared" si="9"/>
        <v>13939303.825725468</v>
      </c>
      <c r="N16" s="32">
        <f>+N13+N14+N15</f>
        <v>14029449.435932657</v>
      </c>
      <c r="O16" s="32">
        <f>+O13+O14+O15</f>
        <v>15401032.83819028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4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4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4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9"/>
      <c r="FP16" s="29"/>
      <c r="FQ16" s="29"/>
    </row>
    <row r="17" spans="1:174" s="29" customFormat="1" ht="15.75" x14ac:dyDescent="0.25">
      <c r="A17" s="27" t="s">
        <v>66</v>
      </c>
      <c r="B17" s="28" t="s">
        <v>7</v>
      </c>
      <c r="C17" s="26">
        <f>C18+C19</f>
        <v>1982273.6601115973</v>
      </c>
      <c r="D17" s="26">
        <f t="shared" ref="D17:F17" si="10">D18+D19</f>
        <v>2212037.0142716533</v>
      </c>
      <c r="E17" s="26">
        <f t="shared" si="10"/>
        <v>2381395.8028625734</v>
      </c>
      <c r="F17" s="26">
        <f t="shared" si="10"/>
        <v>2572856.3099317062</v>
      </c>
      <c r="G17" s="26">
        <f t="shared" ref="G17:H17" si="11">G18+G19</f>
        <v>2922488.3385921814</v>
      </c>
      <c r="H17" s="26">
        <f t="shared" si="11"/>
        <v>3022136.7646426181</v>
      </c>
      <c r="I17" s="26">
        <f t="shared" ref="I17:K17" si="12">I18+I19</f>
        <v>3352987.6270788824</v>
      </c>
      <c r="J17" s="26">
        <f t="shared" si="12"/>
        <v>3573828.9396417844</v>
      </c>
      <c r="K17" s="26">
        <f t="shared" si="12"/>
        <v>3803735.5648034294</v>
      </c>
      <c r="L17" s="26">
        <f t="shared" ref="L17:M17" si="13">L18+L19</f>
        <v>2830796.7679855684</v>
      </c>
      <c r="M17" s="26">
        <f t="shared" si="13"/>
        <v>3097146.5093499208</v>
      </c>
      <c r="N17" s="26">
        <f t="shared" ref="N17" si="14">N18+N19</f>
        <v>3478106.4932510355</v>
      </c>
      <c r="O17" s="26">
        <f t="shared" ref="O17" si="15">O18+O19</f>
        <v>4117375.89464731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R17" s="23"/>
    </row>
    <row r="18" spans="1:174" ht="15.75" x14ac:dyDescent="0.25">
      <c r="A18" s="14">
        <v>6.1</v>
      </c>
      <c r="B18" s="15" t="s">
        <v>8</v>
      </c>
      <c r="C18" s="16">
        <v>1794250.8671443909</v>
      </c>
      <c r="D18" s="16">
        <v>2018504.7841107936</v>
      </c>
      <c r="E18" s="16">
        <v>2182013.2096098182</v>
      </c>
      <c r="F18" s="16">
        <v>2366271.893194065</v>
      </c>
      <c r="G18" s="16">
        <v>2694656.5893621682</v>
      </c>
      <c r="H18" s="16">
        <v>2775358.8086690702</v>
      </c>
      <c r="I18" s="16">
        <v>3079298.9209266319</v>
      </c>
      <c r="J18" s="16">
        <v>3279613.500781151</v>
      </c>
      <c r="K18" s="16">
        <v>3491351.9048070298</v>
      </c>
      <c r="L18" s="16">
        <v>2701029.5124170948</v>
      </c>
      <c r="M18" s="16">
        <v>2920850.4547904897</v>
      </c>
      <c r="N18" s="16">
        <v>3190202.4205621635</v>
      </c>
      <c r="O18" s="16">
        <v>3758897.7456766278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1"/>
      <c r="FP18" s="1"/>
      <c r="FQ18" s="1"/>
    </row>
    <row r="19" spans="1:174" ht="15.75" x14ac:dyDescent="0.25">
      <c r="A19" s="14">
        <v>6.2</v>
      </c>
      <c r="B19" s="15" t="s">
        <v>9</v>
      </c>
      <c r="C19" s="16">
        <v>188022.79296720622</v>
      </c>
      <c r="D19" s="16">
        <v>193532.23016085979</v>
      </c>
      <c r="E19" s="16">
        <v>199382.59325275541</v>
      </c>
      <c r="F19" s="16">
        <v>206584.41673764103</v>
      </c>
      <c r="G19" s="16">
        <v>227831.74923001317</v>
      </c>
      <c r="H19" s="16">
        <v>246777.95597354771</v>
      </c>
      <c r="I19" s="16">
        <v>273688.70615225064</v>
      </c>
      <c r="J19" s="16">
        <v>294215.43886063347</v>
      </c>
      <c r="K19" s="16">
        <v>312383.65999639971</v>
      </c>
      <c r="L19" s="16">
        <v>129767.25556847379</v>
      </c>
      <c r="M19" s="16">
        <v>176296.05455943086</v>
      </c>
      <c r="N19" s="16">
        <v>287904.07268887217</v>
      </c>
      <c r="O19" s="16">
        <v>358478.148970682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1"/>
      <c r="FP19" s="1"/>
      <c r="FQ19" s="1"/>
    </row>
    <row r="20" spans="1:174" s="29" customFormat="1" ht="31.5" x14ac:dyDescent="0.25">
      <c r="A20" s="27" t="s">
        <v>67</v>
      </c>
      <c r="B20" s="33" t="s">
        <v>10</v>
      </c>
      <c r="C20" s="26">
        <f>SUM(C21:C27)</f>
        <v>1074689.7278419635</v>
      </c>
      <c r="D20" s="26">
        <f t="shared" ref="D20:M20" si="16">SUM(D21:D27)</f>
        <v>1218464.9237486369</v>
      </c>
      <c r="E20" s="26">
        <f t="shared" si="16"/>
        <v>1261675.9675621372</v>
      </c>
      <c r="F20" s="26">
        <f t="shared" si="16"/>
        <v>1451285.7435194487</v>
      </c>
      <c r="G20" s="26">
        <f t="shared" si="16"/>
        <v>1621483.1737380596</v>
      </c>
      <c r="H20" s="26">
        <f t="shared" si="16"/>
        <v>1681584.4940815868</v>
      </c>
      <c r="I20" s="26">
        <f t="shared" si="16"/>
        <v>1735942.940420279</v>
      </c>
      <c r="J20" s="26">
        <f t="shared" si="16"/>
        <v>1476710.297890174</v>
      </c>
      <c r="K20" s="26">
        <f t="shared" si="16"/>
        <v>1478417.8439447961</v>
      </c>
      <c r="L20" s="26">
        <f t="shared" si="16"/>
        <v>1086706.1210467103</v>
      </c>
      <c r="M20" s="26">
        <f t="shared" si="16"/>
        <v>1516978.9995599848</v>
      </c>
      <c r="N20" s="26">
        <f>SUM(N21:N27)</f>
        <v>1652638.1842343519</v>
      </c>
      <c r="O20" s="26">
        <f>SUM(O21:O27)</f>
        <v>1901122.0786100628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R20" s="23"/>
    </row>
    <row r="21" spans="1:174" ht="15.75" x14ac:dyDescent="0.25">
      <c r="A21" s="14">
        <v>7.1</v>
      </c>
      <c r="B21" s="15" t="s">
        <v>11</v>
      </c>
      <c r="C21" s="16">
        <v>139536.58886994771</v>
      </c>
      <c r="D21" s="16">
        <v>180851.83772608431</v>
      </c>
      <c r="E21" s="16">
        <v>197142.05652972244</v>
      </c>
      <c r="F21" s="16">
        <v>238713.29396863288</v>
      </c>
      <c r="G21" s="16">
        <v>269793.67446224624</v>
      </c>
      <c r="H21" s="16">
        <v>214179.52821487922</v>
      </c>
      <c r="I21" s="16">
        <v>216873.88993178139</v>
      </c>
      <c r="J21" s="16">
        <v>217701.01249267533</v>
      </c>
      <c r="K21" s="16">
        <v>201784.13154322706</v>
      </c>
      <c r="L21" s="16">
        <v>172720.84215822109</v>
      </c>
      <c r="M21" s="16">
        <v>238317.91392502375</v>
      </c>
      <c r="N21" s="16">
        <v>293017.36902218865</v>
      </c>
      <c r="O21" s="16">
        <v>337198.0656095898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1"/>
      <c r="FP21" s="1"/>
      <c r="FQ21" s="1"/>
    </row>
    <row r="22" spans="1:174" ht="15.75" x14ac:dyDescent="0.25">
      <c r="A22" s="14">
        <v>7.2</v>
      </c>
      <c r="B22" s="15" t="s">
        <v>12</v>
      </c>
      <c r="C22" s="16">
        <v>551673.47161479341</v>
      </c>
      <c r="D22" s="16">
        <v>626276.85032021638</v>
      </c>
      <c r="E22" s="16">
        <v>646811.88470459869</v>
      </c>
      <c r="F22" s="16">
        <v>695258.12171776581</v>
      </c>
      <c r="G22" s="16">
        <v>754027.2856225865</v>
      </c>
      <c r="H22" s="16">
        <v>861275.01583836018</v>
      </c>
      <c r="I22" s="16">
        <v>916959.54261957854</v>
      </c>
      <c r="J22" s="16">
        <v>699444.26026333799</v>
      </c>
      <c r="K22" s="16">
        <v>650394.20320691145</v>
      </c>
      <c r="L22" s="16">
        <v>351874.14987931325</v>
      </c>
      <c r="M22" s="16">
        <v>649358.55056045519</v>
      </c>
      <c r="N22" s="16">
        <v>627613.53668939136</v>
      </c>
      <c r="O22" s="16">
        <v>709555.15938288602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1"/>
      <c r="FP22" s="1"/>
      <c r="FQ22" s="1"/>
    </row>
    <row r="23" spans="1:174" ht="15.75" x14ac:dyDescent="0.25">
      <c r="A23" s="14">
        <v>7.3</v>
      </c>
      <c r="B23" s="15" t="s">
        <v>13</v>
      </c>
      <c r="C23" s="16">
        <v>28152.068099532604</v>
      </c>
      <c r="D23" s="16">
        <v>25544.306190614756</v>
      </c>
      <c r="E23" s="16">
        <v>22171.572221758943</v>
      </c>
      <c r="F23" s="16">
        <v>27354.717054387293</v>
      </c>
      <c r="G23" s="16">
        <v>24776.784161864587</v>
      </c>
      <c r="H23" s="16">
        <v>43704.242849359653</v>
      </c>
      <c r="I23" s="16">
        <v>52495.157009060975</v>
      </c>
      <c r="J23" s="16">
        <v>71841.412538201679</v>
      </c>
      <c r="K23" s="16">
        <v>77052.831763521841</v>
      </c>
      <c r="L23" s="16">
        <v>74226.726918968619</v>
      </c>
      <c r="M23" s="16">
        <v>96623.768373513289</v>
      </c>
      <c r="N23" s="16">
        <v>127927.59254938383</v>
      </c>
      <c r="O23" s="16">
        <v>139462.5833274645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1"/>
      <c r="FP23" s="1"/>
      <c r="FQ23" s="1"/>
    </row>
    <row r="24" spans="1:174" ht="15.75" x14ac:dyDescent="0.25">
      <c r="A24" s="14">
        <v>7.4</v>
      </c>
      <c r="B24" s="15" t="s">
        <v>14</v>
      </c>
      <c r="C24" s="16">
        <v>910.19608037565285</v>
      </c>
      <c r="D24" s="16">
        <v>3994.5743207623204</v>
      </c>
      <c r="E24" s="16">
        <v>2415.61474862462</v>
      </c>
      <c r="F24" s="16">
        <v>5368.6775530548466</v>
      </c>
      <c r="G24" s="16">
        <v>13013.129654931008</v>
      </c>
      <c r="H24" s="16">
        <v>14546.964794209322</v>
      </c>
      <c r="I24" s="16">
        <v>17174.829205432405</v>
      </c>
      <c r="J24" s="16">
        <v>8632.3638691947563</v>
      </c>
      <c r="K24" s="16">
        <v>12135.744215963099</v>
      </c>
      <c r="L24" s="16">
        <v>116.9165147003132</v>
      </c>
      <c r="M24" s="16">
        <v>-883.93535925958531</v>
      </c>
      <c r="N24" s="16">
        <v>1969.9013237096497</v>
      </c>
      <c r="O24" s="16">
        <v>3369.5127665760028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1"/>
      <c r="FP24" s="1"/>
      <c r="FQ24" s="1"/>
    </row>
    <row r="25" spans="1:174" ht="15.75" x14ac:dyDescent="0.25">
      <c r="A25" s="14">
        <v>7.5</v>
      </c>
      <c r="B25" s="15" t="s">
        <v>15</v>
      </c>
      <c r="C25" s="16">
        <v>70981.295757059605</v>
      </c>
      <c r="D25" s="16">
        <v>77081.276458653083</v>
      </c>
      <c r="E25" s="16">
        <v>78477.167850005499</v>
      </c>
      <c r="F25" s="16">
        <v>96741.859877976269</v>
      </c>
      <c r="G25" s="16">
        <v>101447.2831380811</v>
      </c>
      <c r="H25" s="16">
        <v>104469.88170651437</v>
      </c>
      <c r="I25" s="16">
        <v>141120.54048539061</v>
      </c>
      <c r="J25" s="16">
        <v>121110.37041417832</v>
      </c>
      <c r="K25" s="16">
        <v>128858.64232865401</v>
      </c>
      <c r="L25" s="16">
        <v>103518.32031693382</v>
      </c>
      <c r="M25" s="16">
        <v>116162.42171735653</v>
      </c>
      <c r="N25" s="16">
        <v>133600.83820368841</v>
      </c>
      <c r="O25" s="16">
        <v>146808.72313176762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1"/>
      <c r="FP25" s="1"/>
      <c r="FQ25" s="1"/>
    </row>
    <row r="26" spans="1:174" ht="15.75" x14ac:dyDescent="0.25">
      <c r="A26" s="14">
        <v>7.6</v>
      </c>
      <c r="B26" s="15" t="s">
        <v>16</v>
      </c>
      <c r="C26" s="16">
        <v>11922.374089478504</v>
      </c>
      <c r="D26" s="16">
        <v>11980.641477349474</v>
      </c>
      <c r="E26" s="16">
        <v>11722.927276518731</v>
      </c>
      <c r="F26" s="16">
        <v>11210.895571847048</v>
      </c>
      <c r="G26" s="16">
        <v>12846.04565587483</v>
      </c>
      <c r="H26" s="16">
        <v>16749.609767128288</v>
      </c>
      <c r="I26" s="16">
        <v>17154.675410159765</v>
      </c>
      <c r="J26" s="16">
        <v>20812.804932731418</v>
      </c>
      <c r="K26" s="16">
        <v>21327.62877824518</v>
      </c>
      <c r="L26" s="16">
        <v>21470.593011202684</v>
      </c>
      <c r="M26" s="16">
        <v>21685.422919930617</v>
      </c>
      <c r="N26" s="16">
        <v>19668.730836735325</v>
      </c>
      <c r="O26" s="16">
        <v>19907.527532114924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1"/>
      <c r="FP26" s="1"/>
      <c r="FQ26" s="1"/>
    </row>
    <row r="27" spans="1:174" ht="31.5" x14ac:dyDescent="0.25">
      <c r="A27" s="14">
        <v>7.7</v>
      </c>
      <c r="B27" s="15" t="s">
        <v>17</v>
      </c>
      <c r="C27" s="16">
        <v>271513.73333077604</v>
      </c>
      <c r="D27" s="16">
        <v>292735.43725495675</v>
      </c>
      <c r="E27" s="16">
        <v>302934.74423090828</v>
      </c>
      <c r="F27" s="16">
        <v>376638.17777578451</v>
      </c>
      <c r="G27" s="16">
        <v>445578.97104247531</v>
      </c>
      <c r="H27" s="16">
        <v>426659.25091113587</v>
      </c>
      <c r="I27" s="16">
        <v>374164.3057588751</v>
      </c>
      <c r="J27" s="16">
        <v>337168.07337985444</v>
      </c>
      <c r="K27" s="16">
        <v>386864.66210827377</v>
      </c>
      <c r="L27" s="16">
        <v>362778.5722473705</v>
      </c>
      <c r="M27" s="16">
        <v>395714.85742296505</v>
      </c>
      <c r="N27" s="16">
        <v>448840.21560925461</v>
      </c>
      <c r="O27" s="16">
        <v>544820.50685966411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1"/>
      <c r="FP27" s="1"/>
      <c r="FQ27" s="1"/>
    </row>
    <row r="28" spans="1:174" ht="15.75" x14ac:dyDescent="0.25">
      <c r="A28" s="17" t="s">
        <v>68</v>
      </c>
      <c r="B28" s="15" t="s">
        <v>18</v>
      </c>
      <c r="C28" s="16">
        <v>783728.99269138917</v>
      </c>
      <c r="D28" s="16">
        <v>882746.79741807329</v>
      </c>
      <c r="E28" s="16">
        <v>913890.65712048369</v>
      </c>
      <c r="F28" s="16">
        <v>1000967.722038312</v>
      </c>
      <c r="G28" s="16">
        <v>1075954.2889840472</v>
      </c>
      <c r="H28" s="16">
        <v>1042826.8668996752</v>
      </c>
      <c r="I28" s="16">
        <v>1126983.8713489573</v>
      </c>
      <c r="J28" s="16">
        <v>1184551.2992670266</v>
      </c>
      <c r="K28" s="16">
        <v>1270808.9313479201</v>
      </c>
      <c r="L28" s="16">
        <v>1314388.4230294996</v>
      </c>
      <c r="M28" s="16">
        <v>1314197.0346568679</v>
      </c>
      <c r="N28" s="16">
        <v>1410504.0921748162</v>
      </c>
      <c r="O28" s="16">
        <v>1651143.4177392432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1"/>
      <c r="FP28" s="1"/>
      <c r="FQ28" s="1"/>
    </row>
    <row r="29" spans="1:174" ht="31.5" x14ac:dyDescent="0.25">
      <c r="A29" s="17" t="s">
        <v>69</v>
      </c>
      <c r="B29" s="15" t="s">
        <v>19</v>
      </c>
      <c r="C29" s="16">
        <v>1520729.134143535</v>
      </c>
      <c r="D29" s="16">
        <v>1557935.0375445003</v>
      </c>
      <c r="E29" s="16">
        <v>1641434.798173575</v>
      </c>
      <c r="F29" s="16">
        <v>1724828.4735636327</v>
      </c>
      <c r="G29" s="16">
        <v>1858864.8231090913</v>
      </c>
      <c r="H29" s="16">
        <v>1976631.1419888646</v>
      </c>
      <c r="I29" s="16">
        <v>2089384.957583752</v>
      </c>
      <c r="J29" s="16">
        <v>2095321.9452891485</v>
      </c>
      <c r="K29" s="16">
        <v>2079467.0975849307</v>
      </c>
      <c r="L29" s="16">
        <v>1996069.4021054087</v>
      </c>
      <c r="M29" s="16">
        <v>1922377.2168046767</v>
      </c>
      <c r="N29" s="16">
        <v>1970459.5695447889</v>
      </c>
      <c r="O29" s="16">
        <v>2066669.5583035941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1"/>
      <c r="FP29" s="1"/>
      <c r="FQ29" s="1"/>
    </row>
    <row r="30" spans="1:174" ht="15.75" x14ac:dyDescent="0.25">
      <c r="A30" s="17" t="s">
        <v>70</v>
      </c>
      <c r="B30" s="15" t="s">
        <v>44</v>
      </c>
      <c r="C30" s="16">
        <v>666151</v>
      </c>
      <c r="D30" s="16">
        <v>713663.22823199257</v>
      </c>
      <c r="E30" s="16">
        <v>968442.26821333345</v>
      </c>
      <c r="F30" s="16">
        <v>1054332.2739199188</v>
      </c>
      <c r="G30" s="16">
        <v>1150585.679823976</v>
      </c>
      <c r="H30" s="16">
        <v>1168221.3993767533</v>
      </c>
      <c r="I30" s="16">
        <v>1252716.4029625524</v>
      </c>
      <c r="J30" s="16">
        <v>1342730.4596045325</v>
      </c>
      <c r="K30" s="16">
        <v>1566072.8775279147</v>
      </c>
      <c r="L30" s="16">
        <v>1534612.903576588</v>
      </c>
      <c r="M30" s="16">
        <v>1472239.5911663719</v>
      </c>
      <c r="N30" s="16">
        <v>1474463.7861127693</v>
      </c>
      <c r="O30" s="16">
        <v>1851453.6611788538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1"/>
      <c r="FP30" s="1"/>
      <c r="FQ30" s="1"/>
    </row>
    <row r="31" spans="1:174" ht="15.75" x14ac:dyDescent="0.25">
      <c r="A31" s="17" t="s">
        <v>71</v>
      </c>
      <c r="B31" s="15" t="s">
        <v>20</v>
      </c>
      <c r="C31" s="16">
        <v>1590855.7603873285</v>
      </c>
      <c r="D31" s="16">
        <v>1590586.4868671596</v>
      </c>
      <c r="E31" s="16">
        <v>1507477.494300687</v>
      </c>
      <c r="F31" s="16">
        <v>1567606.0660391529</v>
      </c>
      <c r="G31" s="16">
        <v>1651075.3052826836</v>
      </c>
      <c r="H31" s="16">
        <v>1714573.299154998</v>
      </c>
      <c r="I31" s="16">
        <v>1948881.2498496231</v>
      </c>
      <c r="J31" s="16">
        <v>2022487.6617206377</v>
      </c>
      <c r="K31" s="16">
        <v>2280144.1751650134</v>
      </c>
      <c r="L31" s="16">
        <v>1958344.6615591126</v>
      </c>
      <c r="M31" s="16">
        <v>2327052.3140070299</v>
      </c>
      <c r="N31" s="16">
        <v>2577916.838298664</v>
      </c>
      <c r="O31" s="16">
        <v>2714919.956914871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1"/>
      <c r="FP31" s="1"/>
      <c r="FQ31" s="1"/>
    </row>
    <row r="32" spans="1:174" s="23" customFormat="1" ht="15.75" x14ac:dyDescent="0.25">
      <c r="A32" s="30"/>
      <c r="B32" s="31" t="s">
        <v>30</v>
      </c>
      <c r="C32" s="32">
        <f>C17+C20+C28+C29+C30+C31</f>
        <v>7618428.2751758136</v>
      </c>
      <c r="D32" s="32">
        <f t="shared" ref="D32:H32" si="17">D17+D20+D28+D29+D30+D31</f>
        <v>8175433.4880820159</v>
      </c>
      <c r="E32" s="32">
        <f t="shared" si="17"/>
        <v>8674316.9882327896</v>
      </c>
      <c r="F32" s="32">
        <f t="shared" si="17"/>
        <v>9371876.5890121721</v>
      </c>
      <c r="G32" s="32">
        <f t="shared" si="17"/>
        <v>10280451.609530041</v>
      </c>
      <c r="H32" s="32">
        <f t="shared" si="17"/>
        <v>10605973.966144497</v>
      </c>
      <c r="I32" s="32">
        <f t="shared" ref="I32:K32" si="18">I17+I20+I28+I29+I30+I31</f>
        <v>11506897.049244046</v>
      </c>
      <c r="J32" s="32">
        <f t="shared" si="18"/>
        <v>11695630.603413302</v>
      </c>
      <c r="K32" s="32">
        <f t="shared" si="18"/>
        <v>12478646.490374006</v>
      </c>
      <c r="L32" s="32">
        <f t="shared" ref="L32:M32" si="19">L17+L20+L28+L29+L30+L31</f>
        <v>10720918.279302888</v>
      </c>
      <c r="M32" s="32">
        <f t="shared" si="19"/>
        <v>11649991.665544853</v>
      </c>
      <c r="N32" s="32">
        <f t="shared" ref="N32:O32" si="20">N17+N20+N28+N29+N30+N31</f>
        <v>12564088.963616425</v>
      </c>
      <c r="O32" s="32">
        <f t="shared" si="20"/>
        <v>14302684.567393936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9"/>
      <c r="FP32" s="29"/>
      <c r="FQ32" s="29"/>
    </row>
    <row r="33" spans="1:174" s="29" customFormat="1" ht="15.75" x14ac:dyDescent="0.25">
      <c r="A33" s="27" t="s">
        <v>27</v>
      </c>
      <c r="B33" s="34" t="s">
        <v>41</v>
      </c>
      <c r="C33" s="26">
        <f t="shared" ref="C33:H33" si="21">C6+C11+C13+C14+C15+C17+C20+C28+C29+C30+C31</f>
        <v>19347056.448023353</v>
      </c>
      <c r="D33" s="26">
        <f t="shared" si="21"/>
        <v>20485651.304980028</v>
      </c>
      <c r="E33" s="26">
        <f t="shared" si="21"/>
        <v>21979210.574118804</v>
      </c>
      <c r="F33" s="26">
        <f t="shared" si="21"/>
        <v>22110541.455349799</v>
      </c>
      <c r="G33" s="26">
        <f t="shared" si="21"/>
        <v>23560443.528505404</v>
      </c>
      <c r="H33" s="26">
        <f t="shared" si="21"/>
        <v>26697959.096235372</v>
      </c>
      <c r="I33" s="26">
        <f t="shared" ref="I33:K33" si="22">I6+I11+I13+I14+I15+I17+I20+I28+I29+I30+I31</f>
        <v>28242806.942356966</v>
      </c>
      <c r="J33" s="26">
        <f t="shared" si="22"/>
        <v>30460313.331023201</v>
      </c>
      <c r="K33" s="26">
        <f t="shared" si="22"/>
        <v>30557901.748868648</v>
      </c>
      <c r="L33" s="26">
        <f t="shared" ref="L33:M33" si="23">L6+L11+L13+L14+L15+L17+L20+L28+L29+L30+L31</f>
        <v>29914951.595963586</v>
      </c>
      <c r="M33" s="26">
        <f t="shared" si="23"/>
        <v>34748229.019290715</v>
      </c>
      <c r="N33" s="26">
        <f t="shared" ref="N33:O33" si="24">N6+N11+N13+N14+N15+N17+N20+N28+N29+N30+N31</f>
        <v>37164051.881262518</v>
      </c>
      <c r="O33" s="26">
        <f t="shared" si="24"/>
        <v>40925347.845691115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R33" s="23"/>
    </row>
    <row r="34" spans="1:174" s="23" customFormat="1" ht="15.75" x14ac:dyDescent="0.25">
      <c r="A34" s="35" t="s">
        <v>33</v>
      </c>
      <c r="B34" s="36" t="s">
        <v>25</v>
      </c>
      <c r="C34" s="32">
        <f>GSVA_const!C34</f>
        <v>2031088.5159155158</v>
      </c>
      <c r="D34" s="32">
        <f>GSVA_const!D34</f>
        <v>2136424.6905016657</v>
      </c>
      <c r="E34" s="32">
        <f>GSVA_const!E34</f>
        <v>2257786.4394688131</v>
      </c>
      <c r="F34" s="32">
        <f>GSVA_const!F34</f>
        <v>2398864.494942497</v>
      </c>
      <c r="G34" s="32">
        <f>GSVA_const!G34</f>
        <v>2582087.1346529489</v>
      </c>
      <c r="H34" s="32">
        <f>GSVA_const!H34</f>
        <v>3430016.3796227346</v>
      </c>
      <c r="I34" s="32">
        <f>GSVA_const!I34</f>
        <v>4175806.6275739809</v>
      </c>
      <c r="J34" s="32">
        <f>GSVA_const!J34</f>
        <v>4196932.7832879638</v>
      </c>
      <c r="K34" s="32">
        <f>GSVA_const!K34</f>
        <v>4861684.1041765483</v>
      </c>
      <c r="L34" s="32">
        <f>GSVA_const!L34</f>
        <v>4770821.9970593434</v>
      </c>
      <c r="M34" s="32">
        <f>GSVA_const!M34</f>
        <v>5891301.7509156065</v>
      </c>
      <c r="N34" s="32">
        <f>GSVA_const!N34</f>
        <v>5910658.0446393099</v>
      </c>
      <c r="O34" s="32">
        <f>GSVA_const!O34</f>
        <v>6155109.1218490768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</row>
    <row r="35" spans="1:174" s="23" customFormat="1" ht="15.75" x14ac:dyDescent="0.25">
      <c r="A35" s="35" t="s">
        <v>34</v>
      </c>
      <c r="B35" s="36" t="s">
        <v>24</v>
      </c>
      <c r="C35" s="32">
        <f>GSVA_const!C35</f>
        <v>955550</v>
      </c>
      <c r="D35" s="32">
        <f>GSVA_const!D35</f>
        <v>991968.77279375878</v>
      </c>
      <c r="E35" s="32">
        <f>GSVA_const!E35</f>
        <v>924809.6181172292</v>
      </c>
      <c r="F35" s="32">
        <f>GSVA_const!F35</f>
        <v>916332.17860606895</v>
      </c>
      <c r="G35" s="32">
        <f>GSVA_const!G35</f>
        <v>823363.39888006239</v>
      </c>
      <c r="H35" s="32">
        <f>GSVA_const!H35</f>
        <v>793150.65289153624</v>
      </c>
      <c r="I35" s="32">
        <f>GSVA_const!I35</f>
        <v>799424.51929633168</v>
      </c>
      <c r="J35" s="32">
        <f>GSVA_const!J35</f>
        <v>823305.01053379104</v>
      </c>
      <c r="K35" s="32">
        <f>GSVA_const!K35</f>
        <v>855123.56072439183</v>
      </c>
      <c r="L35" s="32">
        <f>GSVA_const!L35</f>
        <v>1274793.7792880666</v>
      </c>
      <c r="M35" s="32">
        <f>GSVA_const!M35</f>
        <v>1406404.6927419766</v>
      </c>
      <c r="N35" s="32">
        <f>GSVA_const!N35</f>
        <v>1454745.3206333974</v>
      </c>
      <c r="O35" s="32">
        <f>GSVA_const!O35</f>
        <v>1409629.71185372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</row>
    <row r="36" spans="1:174" s="23" customFormat="1" ht="15.75" x14ac:dyDescent="0.25">
      <c r="A36" s="35" t="s">
        <v>35</v>
      </c>
      <c r="B36" s="36" t="s">
        <v>53</v>
      </c>
      <c r="C36" s="32">
        <f>C33+C34-C35</f>
        <v>20422594.96393887</v>
      </c>
      <c r="D36" s="32">
        <f t="shared" ref="D36:L36" si="25">D33+D34-D35</f>
        <v>21630107.222687934</v>
      </c>
      <c r="E36" s="32">
        <f t="shared" si="25"/>
        <v>23312187.395470388</v>
      </c>
      <c r="F36" s="32">
        <f t="shared" si="25"/>
        <v>23593073.771686226</v>
      </c>
      <c r="G36" s="32">
        <f t="shared" si="25"/>
        <v>25319167.264278293</v>
      </c>
      <c r="H36" s="32">
        <f t="shared" si="25"/>
        <v>29334824.822966572</v>
      </c>
      <c r="I36" s="32">
        <f t="shared" si="25"/>
        <v>31619189.050634615</v>
      </c>
      <c r="J36" s="32">
        <f t="shared" si="25"/>
        <v>33833941.103777379</v>
      </c>
      <c r="K36" s="32">
        <f t="shared" si="25"/>
        <v>34564462.292320803</v>
      </c>
      <c r="L36" s="32">
        <f t="shared" si="25"/>
        <v>33410979.813734859</v>
      </c>
      <c r="M36" s="32">
        <f t="shared" ref="M36:N36" si="26">M33+M34-M35</f>
        <v>39233126.07746435</v>
      </c>
      <c r="N36" s="32">
        <f t="shared" si="26"/>
        <v>41619964.605268434</v>
      </c>
      <c r="O36" s="32">
        <f t="shared" ref="O36" si="27">O33+O34-O35</f>
        <v>45670827.255686469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</row>
    <row r="37" spans="1:174" s="23" customFormat="1" ht="15.75" x14ac:dyDescent="0.25">
      <c r="A37" s="35" t="s">
        <v>36</v>
      </c>
      <c r="B37" s="36" t="s">
        <v>32</v>
      </c>
      <c r="C37" s="37">
        <f>GSVA_cur!C37</f>
        <v>422070</v>
      </c>
      <c r="D37" s="37">
        <f>GSVA_cur!D37</f>
        <v>426050</v>
      </c>
      <c r="E37" s="37">
        <f>GSVA_cur!E37</f>
        <v>430040</v>
      </c>
      <c r="F37" s="37">
        <f>GSVA_cur!F37</f>
        <v>434010</v>
      </c>
      <c r="G37" s="37">
        <f>GSVA_cur!G37</f>
        <v>438000</v>
      </c>
      <c r="H37" s="37">
        <f>GSVA_cur!H37</f>
        <v>441680</v>
      </c>
      <c r="I37" s="37">
        <f>GSVA_cur!I37</f>
        <v>445140</v>
      </c>
      <c r="J37" s="37">
        <f>GSVA_cur!J37</f>
        <v>448600</v>
      </c>
      <c r="K37" s="37">
        <f>GSVA_cur!K37</f>
        <v>452050</v>
      </c>
      <c r="L37" s="37">
        <f>GSVA_cur!L37</f>
        <v>455520</v>
      </c>
      <c r="M37" s="37">
        <f>GSVA_cur!M37</f>
        <v>458650</v>
      </c>
      <c r="N37" s="37">
        <f>GSVA_cur!N37</f>
        <v>461560</v>
      </c>
      <c r="O37" s="37">
        <f>GSVA_cur!O37</f>
        <v>464460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</row>
    <row r="38" spans="1:174" s="23" customFormat="1" ht="15.75" x14ac:dyDescent="0.25">
      <c r="A38" s="35" t="s">
        <v>37</v>
      </c>
      <c r="B38" s="36" t="s">
        <v>54</v>
      </c>
      <c r="C38" s="32">
        <f>C36/C37*1000</f>
        <v>48386.748558151186</v>
      </c>
      <c r="D38" s="32">
        <f t="shared" ref="D38:L38" si="28">D36/D37*1000</f>
        <v>50768.94078790737</v>
      </c>
      <c r="E38" s="32">
        <f t="shared" si="28"/>
        <v>54209.346561878869</v>
      </c>
      <c r="F38" s="32">
        <f t="shared" si="28"/>
        <v>54360.668582950224</v>
      </c>
      <c r="G38" s="32">
        <f t="shared" si="28"/>
        <v>57806.317954973274</v>
      </c>
      <c r="H38" s="32">
        <f t="shared" si="28"/>
        <v>66416.466271885918</v>
      </c>
      <c r="I38" s="32">
        <f t="shared" si="28"/>
        <v>71032.010267858685</v>
      </c>
      <c r="J38" s="32">
        <f t="shared" si="28"/>
        <v>75421.179455589343</v>
      </c>
      <c r="K38" s="32">
        <f t="shared" si="28"/>
        <v>76461.591178676696</v>
      </c>
      <c r="L38" s="32">
        <f t="shared" si="28"/>
        <v>73346.899836966229</v>
      </c>
      <c r="M38" s="32">
        <f t="shared" ref="M38:N38" si="29">M36/M37*1000</f>
        <v>85540.447132812275</v>
      </c>
      <c r="N38" s="32">
        <f t="shared" si="29"/>
        <v>90172.381933591372</v>
      </c>
      <c r="O38" s="32">
        <f t="shared" ref="O38" si="30">O36/O37*1000</f>
        <v>98331.023674130105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J38" s="25"/>
      <c r="BK38" s="25"/>
      <c r="BL38" s="25"/>
      <c r="BM38" s="25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</row>
    <row r="39" spans="1:174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2024-08-16T06:32:30Z</dcterms:modified>
</cp:coreProperties>
</file>