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AA1CA847-5E5B-45E6-A59C-C6A2D81013FA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6" i="12" l="1"/>
  <c r="O16" i="12"/>
  <c r="O17" i="12"/>
  <c r="O20" i="12"/>
  <c r="O34" i="12"/>
  <c r="O35" i="12"/>
  <c r="O37" i="12"/>
  <c r="O6" i="11"/>
  <c r="O16" i="11"/>
  <c r="O17" i="11"/>
  <c r="O20" i="11"/>
  <c r="O34" i="11"/>
  <c r="O35" i="11"/>
  <c r="O37" i="11"/>
  <c r="O37" i="1"/>
  <c r="O20" i="1"/>
  <c r="O20" i="10"/>
  <c r="O32" i="12" l="1"/>
  <c r="O33" i="12"/>
  <c r="O36" i="12" s="1"/>
  <c r="O12" i="12"/>
  <c r="O33" i="11"/>
  <c r="O36" i="11" s="1"/>
  <c r="O12" i="11"/>
  <c r="O32" i="11"/>
  <c r="N6" i="1"/>
  <c r="N16" i="1"/>
  <c r="N17" i="1"/>
  <c r="N20" i="1"/>
  <c r="N37" i="1"/>
  <c r="N6" i="11"/>
  <c r="N12" i="11" s="1"/>
  <c r="N16" i="11"/>
  <c r="N17" i="11"/>
  <c r="N20" i="11"/>
  <c r="N34" i="11"/>
  <c r="N35" i="11"/>
  <c r="N37" i="11"/>
  <c r="N6" i="12"/>
  <c r="N12" i="12" s="1"/>
  <c r="N16" i="12"/>
  <c r="N17" i="12"/>
  <c r="N20" i="12"/>
  <c r="N34" i="12"/>
  <c r="N35" i="12"/>
  <c r="N37" i="12"/>
  <c r="N6" i="10"/>
  <c r="N16" i="10"/>
  <c r="N17" i="10"/>
  <c r="N20" i="10"/>
  <c r="O38" i="12" l="1"/>
  <c r="N32" i="11"/>
  <c r="O38" i="11"/>
  <c r="N33" i="10"/>
  <c r="N36" i="10" s="1"/>
  <c r="N32" i="12"/>
  <c r="N33" i="12"/>
  <c r="N32" i="1"/>
  <c r="N33" i="1"/>
  <c r="N36" i="1" s="1"/>
  <c r="N12" i="1"/>
  <c r="N32" i="10"/>
  <c r="N12" i="10"/>
  <c r="N33" i="11"/>
  <c r="N36" i="12" l="1"/>
  <c r="N38" i="1"/>
  <c r="N38" i="10"/>
  <c r="N36" i="11"/>
  <c r="I2" i="1"/>
  <c r="I2" i="11"/>
  <c r="I2" i="12"/>
  <c r="I2" i="10"/>
  <c r="N38" i="12" l="1"/>
  <c r="N38" i="11"/>
  <c r="M37" i="12"/>
  <c r="M37" i="11"/>
  <c r="M37" i="1"/>
  <c r="M34" i="12"/>
  <c r="M35" i="12"/>
  <c r="M34" i="11"/>
  <c r="M35" i="11"/>
  <c r="O16" i="1"/>
  <c r="O17" i="1"/>
  <c r="O16" i="10"/>
  <c r="O17" i="10"/>
  <c r="O6" i="1"/>
  <c r="O6" i="10"/>
  <c r="O12" i="10" l="1"/>
  <c r="O32" i="1"/>
  <c r="O33" i="1"/>
  <c r="O36" i="1" s="1"/>
  <c r="O38" i="1" s="1"/>
  <c r="O12" i="1"/>
  <c r="O32" i="10"/>
  <c r="O33" i="10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7" i="11"/>
  <c r="E37" i="11"/>
  <c r="F37" i="11"/>
  <c r="G37" i="11"/>
  <c r="H37" i="11"/>
  <c r="I37" i="11"/>
  <c r="J37" i="11"/>
  <c r="K37" i="11"/>
  <c r="L37" i="11"/>
  <c r="D37" i="1"/>
  <c r="E37" i="1"/>
  <c r="F37" i="1"/>
  <c r="G37" i="1"/>
  <c r="H37" i="1"/>
  <c r="I37" i="1"/>
  <c r="J37" i="1"/>
  <c r="K37" i="1"/>
  <c r="L37" i="1"/>
  <c r="O36" i="10" l="1"/>
  <c r="M20" i="1"/>
  <c r="M20" i="11"/>
  <c r="M20" i="12"/>
  <c r="M20" i="10"/>
  <c r="M17" i="1"/>
  <c r="M17" i="11"/>
  <c r="M17" i="12"/>
  <c r="M17" i="10"/>
  <c r="M16" i="1"/>
  <c r="M16" i="11"/>
  <c r="M16" i="12"/>
  <c r="M16" i="10"/>
  <c r="M6" i="1"/>
  <c r="M6" i="11"/>
  <c r="M6" i="12"/>
  <c r="M6" i="10"/>
  <c r="O38" i="10" l="1"/>
  <c r="M12" i="1"/>
  <c r="M12" i="10"/>
  <c r="M32" i="12"/>
  <c r="M32" i="11"/>
  <c r="M12" i="11"/>
  <c r="M33" i="11"/>
  <c r="M12" i="12"/>
  <c r="M33" i="12"/>
  <c r="M32" i="1"/>
  <c r="M33" i="1"/>
  <c r="M32" i="10"/>
  <c r="M33" i="10"/>
  <c r="K20" i="12"/>
  <c r="L20" i="12"/>
  <c r="K17" i="12"/>
  <c r="L17" i="12"/>
  <c r="L17" i="11"/>
  <c r="K17" i="1"/>
  <c r="L17" i="1"/>
  <c r="J17" i="10"/>
  <c r="K17" i="10"/>
  <c r="L17" i="10"/>
  <c r="M36" i="12" l="1"/>
  <c r="M36" i="11"/>
  <c r="M36" i="1"/>
  <c r="M36" i="10"/>
  <c r="C37" i="12"/>
  <c r="C37" i="11"/>
  <c r="C37" i="1"/>
  <c r="M38" i="12" l="1"/>
  <c r="M38" i="11"/>
  <c r="M38" i="1"/>
  <c r="M38" i="10"/>
  <c r="L20" i="1"/>
  <c r="L20" i="11"/>
  <c r="L32" i="12"/>
  <c r="L20" i="10"/>
  <c r="L16" i="1"/>
  <c r="L16" i="11"/>
  <c r="L16" i="12"/>
  <c r="L16" i="10"/>
  <c r="L6" i="1"/>
  <c r="L6" i="11"/>
  <c r="L6" i="12"/>
  <c r="L6" i="10"/>
  <c r="L32" i="11" l="1"/>
  <c r="L33" i="11"/>
  <c r="L33" i="10"/>
  <c r="L33" i="12"/>
  <c r="L33" i="1"/>
  <c r="L12" i="11"/>
  <c r="L12" i="12"/>
  <c r="L12" i="10"/>
  <c r="L12" i="1"/>
  <c r="L32" i="1"/>
  <c r="L32" i="10"/>
  <c r="L36" i="12" l="1"/>
  <c r="L36" i="11"/>
  <c r="L38" i="11" s="1"/>
  <c r="L36" i="1"/>
  <c r="L36" i="10"/>
  <c r="K20" i="1"/>
  <c r="K20" i="11"/>
  <c r="K20" i="10"/>
  <c r="K17" i="11"/>
  <c r="K16" i="1"/>
  <c r="K16" i="11"/>
  <c r="K16" i="12"/>
  <c r="K16" i="10"/>
  <c r="K6" i="1"/>
  <c r="K6" i="11"/>
  <c r="K6" i="12"/>
  <c r="K6" i="10"/>
  <c r="K12" i="10" s="1"/>
  <c r="L38" i="12" l="1"/>
  <c r="L38" i="1"/>
  <c r="K32" i="11"/>
  <c r="K33" i="11"/>
  <c r="K36" i="11" s="1"/>
  <c r="K38" i="11" s="1"/>
  <c r="L38" i="10"/>
  <c r="K12" i="12"/>
  <c r="K32" i="12"/>
  <c r="K33" i="12"/>
  <c r="K36" i="12" s="1"/>
  <c r="K38" i="12" s="1"/>
  <c r="K12" i="11"/>
  <c r="K32" i="1"/>
  <c r="K33" i="1"/>
  <c r="K12" i="1"/>
  <c r="K32" i="10"/>
  <c r="K33" i="10"/>
  <c r="K36" i="1" l="1"/>
  <c r="K38" i="1" s="1"/>
  <c r="K36" i="10"/>
  <c r="K38" i="10" l="1"/>
  <c r="D17" i="1"/>
  <c r="E17" i="1"/>
  <c r="F17" i="1"/>
  <c r="G17" i="1"/>
  <c r="H17" i="1"/>
  <c r="I17" i="1"/>
  <c r="J17" i="1"/>
  <c r="D16" i="1"/>
  <c r="E16" i="1"/>
  <c r="F16" i="1"/>
  <c r="G16" i="1"/>
  <c r="H16" i="1"/>
  <c r="I16" i="1"/>
  <c r="J16" i="1"/>
  <c r="D6" i="1"/>
  <c r="E6" i="1"/>
  <c r="E12" i="1" s="1"/>
  <c r="F6" i="1"/>
  <c r="F12" i="1" s="1"/>
  <c r="G6" i="1"/>
  <c r="G12" i="1" s="1"/>
  <c r="H6" i="1"/>
  <c r="H12" i="1" s="1"/>
  <c r="I6" i="1"/>
  <c r="J6" i="1"/>
  <c r="J12" i="1" s="1"/>
  <c r="D12" i="1" l="1"/>
  <c r="I12" i="1"/>
  <c r="C34" i="12"/>
  <c r="D20" i="1" l="1"/>
  <c r="E20" i="1"/>
  <c r="F20" i="1"/>
  <c r="G20" i="1"/>
  <c r="H20" i="1"/>
  <c r="I20" i="1"/>
  <c r="J20" i="1"/>
  <c r="F33" i="1" l="1"/>
  <c r="F32" i="1"/>
  <c r="E32" i="1"/>
  <c r="E33" i="1"/>
  <c r="G33" i="1"/>
  <c r="G32" i="1"/>
  <c r="D33" i="1"/>
  <c r="D32" i="1"/>
  <c r="I33" i="1"/>
  <c r="I32" i="1"/>
  <c r="J32" i="1"/>
  <c r="J33" i="1"/>
  <c r="H33" i="1"/>
  <c r="H32" i="1"/>
  <c r="C35" i="12"/>
  <c r="C35" i="11"/>
  <c r="C34" i="11"/>
  <c r="J20" i="11"/>
  <c r="J20" i="12"/>
  <c r="J20" i="10"/>
  <c r="J16" i="11"/>
  <c r="J17" i="11"/>
  <c r="J16" i="12"/>
  <c r="J17" i="12"/>
  <c r="J16" i="10"/>
  <c r="J6" i="11"/>
  <c r="J6" i="12"/>
  <c r="J6" i="10"/>
  <c r="J33" i="11" l="1"/>
  <c r="J36" i="11" s="1"/>
  <c r="J38" i="11" s="1"/>
  <c r="J32" i="11"/>
  <c r="E36" i="1"/>
  <c r="E38" i="1" s="1"/>
  <c r="G36" i="1"/>
  <c r="G38" i="1" s="1"/>
  <c r="F36" i="1"/>
  <c r="F38" i="1" s="1"/>
  <c r="D36" i="1"/>
  <c r="D38" i="1" s="1"/>
  <c r="J32" i="12"/>
  <c r="J36" i="1"/>
  <c r="J38" i="1" s="1"/>
  <c r="H36" i="1"/>
  <c r="H38" i="1" s="1"/>
  <c r="I36" i="1"/>
  <c r="I38" i="1" s="1"/>
  <c r="J12" i="10"/>
  <c r="J33" i="12"/>
  <c r="J36" i="12" s="1"/>
  <c r="J38" i="12" s="1"/>
  <c r="J12" i="12"/>
  <c r="J12" i="11"/>
  <c r="J32" i="10"/>
  <c r="J33" i="10"/>
  <c r="J36" i="10" l="1"/>
  <c r="J38" i="10" l="1"/>
  <c r="I20" i="12" l="1"/>
  <c r="H20" i="12"/>
  <c r="G20" i="12"/>
  <c r="F20" i="12"/>
  <c r="E20" i="12"/>
  <c r="D20" i="12"/>
  <c r="C20" i="12"/>
  <c r="I17" i="12"/>
  <c r="H17" i="12"/>
  <c r="G17" i="12"/>
  <c r="F17" i="12"/>
  <c r="E17" i="12"/>
  <c r="D17" i="12"/>
  <c r="C17" i="12"/>
  <c r="I16" i="12"/>
  <c r="H16" i="12"/>
  <c r="G16" i="12"/>
  <c r="F16" i="12"/>
  <c r="E16" i="12"/>
  <c r="D16" i="12"/>
  <c r="C16" i="12"/>
  <c r="I6" i="12"/>
  <c r="H6" i="12"/>
  <c r="G6" i="12"/>
  <c r="F6" i="12"/>
  <c r="F12" i="12" s="1"/>
  <c r="E6" i="12"/>
  <c r="E12" i="12" s="1"/>
  <c r="D6" i="12"/>
  <c r="C6" i="12"/>
  <c r="I20" i="11"/>
  <c r="H20" i="11"/>
  <c r="G20" i="11"/>
  <c r="F20" i="11"/>
  <c r="E20" i="11"/>
  <c r="D20" i="11"/>
  <c r="C20" i="11"/>
  <c r="I17" i="11"/>
  <c r="H17" i="11"/>
  <c r="G17" i="11"/>
  <c r="F17" i="11"/>
  <c r="E17" i="11"/>
  <c r="D17" i="11"/>
  <c r="C17" i="11"/>
  <c r="I16" i="11"/>
  <c r="H16" i="11"/>
  <c r="G16" i="11"/>
  <c r="F16" i="11"/>
  <c r="E16" i="11"/>
  <c r="D16" i="11"/>
  <c r="C16" i="11"/>
  <c r="I6" i="11"/>
  <c r="H6" i="11"/>
  <c r="G6" i="11"/>
  <c r="F6" i="11"/>
  <c r="E6" i="11"/>
  <c r="D6" i="11"/>
  <c r="C6" i="11"/>
  <c r="C20" i="1"/>
  <c r="C17" i="1"/>
  <c r="C16" i="1"/>
  <c r="C6" i="1"/>
  <c r="I20" i="10"/>
  <c r="H20" i="10"/>
  <c r="G20" i="10"/>
  <c r="F20" i="10"/>
  <c r="E20" i="10"/>
  <c r="D20" i="10"/>
  <c r="C20" i="10"/>
  <c r="I17" i="10"/>
  <c r="H17" i="10"/>
  <c r="G17" i="10"/>
  <c r="F17" i="10"/>
  <c r="E17" i="10"/>
  <c r="D17" i="10"/>
  <c r="C17" i="10"/>
  <c r="I16" i="10"/>
  <c r="H16" i="10"/>
  <c r="G16" i="10"/>
  <c r="F16" i="10"/>
  <c r="E16" i="10"/>
  <c r="D16" i="10"/>
  <c r="C16" i="10"/>
  <c r="I6" i="10"/>
  <c r="H6" i="10"/>
  <c r="G6" i="10"/>
  <c r="F6" i="10"/>
  <c r="E6" i="10"/>
  <c r="D6" i="10"/>
  <c r="C6" i="10"/>
  <c r="H32" i="11" l="1"/>
  <c r="I32" i="11"/>
  <c r="D32" i="11"/>
  <c r="F33" i="11"/>
  <c r="F36" i="11" s="1"/>
  <c r="F38" i="11" s="1"/>
  <c r="E32" i="11"/>
  <c r="E33" i="11"/>
  <c r="E36" i="11" s="1"/>
  <c r="E38" i="11" s="1"/>
  <c r="G33" i="11"/>
  <c r="G36" i="11" s="1"/>
  <c r="G38" i="11" s="1"/>
  <c r="F32" i="11"/>
  <c r="D33" i="11"/>
  <c r="D36" i="11" s="1"/>
  <c r="D38" i="11" s="1"/>
  <c r="G32" i="11"/>
  <c r="H33" i="11"/>
  <c r="H36" i="11" s="1"/>
  <c r="H38" i="11" s="1"/>
  <c r="I33" i="11"/>
  <c r="I36" i="11" s="1"/>
  <c r="I38" i="11" s="1"/>
  <c r="F32" i="12"/>
  <c r="C33" i="12"/>
  <c r="C36" i="12" s="1"/>
  <c r="G12" i="12"/>
  <c r="F32" i="10"/>
  <c r="C32" i="12"/>
  <c r="C33" i="10"/>
  <c r="C33" i="11"/>
  <c r="C36" i="11" s="1"/>
  <c r="D32" i="10"/>
  <c r="D33" i="12"/>
  <c r="D36" i="12" s="1"/>
  <c r="D38" i="12" s="1"/>
  <c r="D32" i="12"/>
  <c r="C32" i="10"/>
  <c r="E33" i="12"/>
  <c r="E36" i="12" s="1"/>
  <c r="E38" i="12" s="1"/>
  <c r="E32" i="12"/>
  <c r="C12" i="12"/>
  <c r="C12" i="10"/>
  <c r="G12" i="11"/>
  <c r="C32" i="1"/>
  <c r="E32" i="10"/>
  <c r="C32" i="11"/>
  <c r="H12" i="12"/>
  <c r="I12" i="11"/>
  <c r="H12" i="11"/>
  <c r="G32" i="12"/>
  <c r="I33" i="12"/>
  <c r="I36" i="12" s="1"/>
  <c r="I38" i="12" s="1"/>
  <c r="I32" i="12"/>
  <c r="H32" i="12"/>
  <c r="I32" i="10"/>
  <c r="G33" i="10"/>
  <c r="H32" i="10"/>
  <c r="I33" i="10"/>
  <c r="H33" i="10"/>
  <c r="G32" i="10"/>
  <c r="H12" i="10"/>
  <c r="G12" i="10"/>
  <c r="I12" i="12"/>
  <c r="F33" i="12"/>
  <c r="F36" i="12" s="1"/>
  <c r="F38" i="12" s="1"/>
  <c r="G33" i="12"/>
  <c r="G36" i="12" s="1"/>
  <c r="G38" i="12" s="1"/>
  <c r="H33" i="12"/>
  <c r="H36" i="12" s="1"/>
  <c r="H38" i="12" s="1"/>
  <c r="D12" i="12"/>
  <c r="C12" i="11"/>
  <c r="D12" i="11"/>
  <c r="E12" i="11"/>
  <c r="F12" i="11"/>
  <c r="C12" i="1"/>
  <c r="C33" i="1"/>
  <c r="D33" i="10"/>
  <c r="E33" i="10"/>
  <c r="I12" i="10"/>
  <c r="F33" i="10"/>
  <c r="D12" i="10"/>
  <c r="E12" i="10"/>
  <c r="F12" i="10"/>
  <c r="C36" i="10" l="1"/>
  <c r="F36" i="10"/>
  <c r="C36" i="1"/>
  <c r="G36" i="10"/>
  <c r="E36" i="10"/>
  <c r="E38" i="10" s="1"/>
  <c r="D36" i="10"/>
  <c r="D38" i="10" s="1"/>
  <c r="H36" i="10"/>
  <c r="I36" i="10"/>
  <c r="C38" i="12"/>
  <c r="C38" i="11"/>
  <c r="C38" i="1" l="1"/>
  <c r="F38" i="10"/>
  <c r="G38" i="10"/>
  <c r="C38" i="10"/>
  <c r="H38" i="10"/>
  <c r="I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<sst xmlns="http://schemas.openxmlformats.org/spreadsheetml/2006/main" count="280" uniqueCount="76">
  <si>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</si>
  <si>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</si>
  <si>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</si>
  <si>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</si>
  <si>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</si>
  <si>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</si>
  <si>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</si>
  <si>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</si>
  <si>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</si>
  <si>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</si>
  <si>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</si>
  <si>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</si>
  <si>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</si>
  <si>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</si>
  <si>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</si>
  <si>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</si>
  <si>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</si>
  <si>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</si>
  <si>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</si>
  <si>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</si>
  <si>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</si>
  <si>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</si>
  <si>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</si>
  <si>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</si>
  <si>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</si>
  <si>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</si>
  <si>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</si>
  <si>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</si>
  <si>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</si>
  <si>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</si>
  <si>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</si>
  <si>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</si>
  <si>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</si>
  <si>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</si>
  <si>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</si>
  <si>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</si>
  <si>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</si>
  <si>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</si>
  <si>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</si>
  <si>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</si>
  <si>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</si>
  <si>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</si>
  <si>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</si>
  <si>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</si>
  <si>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</si>
  <si>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</si>
  <si>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</si>
  <si>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</si>
  <si>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</si>
  <si>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</si>
  <si>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</si>
  <si>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</si>
  <si>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</si>
  <si>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</si>
  <si>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</si>
  <si>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</si>
  <si>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</si>
  <si>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</si>
  <si>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</si>
  <si>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</si>
  <si>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</si>
  <si>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</si>
  <si>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</si>
  <si>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</si>
  <si>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</si>
  <si>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</si>
  <si>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Puducherry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</si>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</sst>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1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1" fontId="7" fillId="0" borderId="0" xfId="0" applyNumberFormat="1" applyFont="1" applyFill="1" applyProtection="1">
      <protection locked="0"/>
    </xf>
    <xf numFmtId="0" fontId="7" fillId="0" borderId="1" xfId="0" applyFont="1" applyFill="1" applyBorder="1" applyProtection="1"/>
    <xf numFmtId="0" fontId="16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quotePrefix="1" applyFont="1" applyFill="1" applyProtection="1">
      <protection locked="0"/>
    </xf>
    <xf numFmtId="0" fontId="0" fillId="0" borderId="1" xfId="0" applyFont="1" applyFill="1" applyBorder="1" applyProtection="1">
      <protection locked="0"/>
    </xf>
    <xf numFmtId="1" fontId="0" fillId="0" borderId="1" xfId="0" applyNumberFormat="1" applyFont="1" applyFill="1" applyBorder="1" applyProtection="1"/>
    <xf numFmtId="1" fontId="0" fillId="0" borderId="1" xfId="0" applyNumberFormat="1" applyFont="1" applyFill="1" applyBorder="1" applyProtection="1">
      <protection locked="0"/>
    </xf>
    <xf numFmtId="1" fontId="0" fillId="0" borderId="0" xfId="0" applyNumberFormat="1" applyFont="1" applyFill="1" applyBorder="1" applyProtection="1">
      <protection locked="0"/>
    </xf>
    <xf numFmtId="0" fontId="7" fillId="0" borderId="3" xfId="0" applyFont="1" applyFill="1" applyBorder="1" applyProtection="1"/>
    <xf numFmtId="0" fontId="7" fillId="3" borderId="0" xfId="0" applyFont="1" applyFill="1" applyProtection="1"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1" fontId="7" fillId="3" borderId="1" xfId="0" applyNumberFormat="1" applyFont="1" applyFill="1" applyBorder="1" applyProtection="1"/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0" fontId="7" fillId="3" borderId="0" xfId="0" applyFont="1" applyFill="1" applyProtection="1"/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Protection="1">
      <protection locked="0"/>
    </xf>
    <xf numFmtId="1" fontId="0" fillId="3" borderId="1" xfId="0" applyNumberFormat="1" applyFont="1" applyFill="1" applyBorder="1" applyProtection="1"/>
    <xf numFmtId="1" fontId="0" fillId="3" borderId="1" xfId="0" applyNumberFormat="1" applyFont="1" applyFill="1" applyBorder="1" applyProtection="1"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39"/>
  <sheetViews>
    <sheetView tabSelected="1" zoomScaleNormal="100" zoomScaleSheetLayoutView="100" workbookViewId="0">
      <pane xSplit="2" ySplit="5" topLeftCell="AZ6" activePane="bottomRight" state="frozen"/>
      <selection activeCell="Q41" sqref="Q41"/>
      <selection pane="topRight" activeCell="Q41" sqref="Q41"/>
      <selection pane="bottomLeft" activeCell="Q41" sqref="Q41"/>
      <selection pane="bottomRight" activeCell="P1" sqref="P1:BM1048576"/>
    </sheetView>
  </sheetViews>
  <sheetFormatPr defaultColWidth="8.85546875" defaultRowHeight="15" x14ac:dyDescent="0.25"/>
  <cols>
    <col min="1" max="1" width="11" style="2" customWidth="1"/>
    <col min="2" max="2" width="33" style="2" customWidth="1"/>
    <col min="3" max="5" width="10.7109375" style="2" customWidth="1"/>
    <col min="6" max="6" width="10.7109375" style="7" customWidth="1"/>
    <col min="7" max="15" width="11.85546875" style="6" customWidth="1"/>
    <col min="16" max="42" width="9.140625" style="7" customWidth="1"/>
    <col min="43" max="43" width="12.42578125" style="7" customWidth="1"/>
    <col min="44" max="65" width="9.140625" style="7" customWidth="1"/>
    <col min="66" max="66" width="12.140625" style="7" customWidth="1"/>
    <col min="67" max="70" width="9.140625" style="7" customWidth="1"/>
    <col min="71" max="75" width="9.140625" style="7" hidden="1" customWidth="1"/>
    <col min="76" max="76" width="9.140625" style="7" customWidth="1"/>
    <col min="77" max="81" width="9.140625" style="7" hidden="1" customWidth="1"/>
    <col min="82" max="82" width="9.140625" style="7" customWidth="1"/>
    <col min="83" max="87" width="9.140625" style="7" hidden="1" customWidth="1"/>
    <col min="88" max="88" width="9.140625" style="7" customWidth="1"/>
    <col min="89" max="93" width="9.140625" style="7" hidden="1" customWidth="1"/>
    <col min="94" max="94" width="9.140625" style="7" customWidth="1"/>
    <col min="95" max="99" width="9.140625" style="7" hidden="1" customWidth="1"/>
    <col min="100" max="100" width="9.140625" style="6" customWidth="1"/>
    <col min="101" max="105" width="9.140625" style="6" hidden="1" customWidth="1"/>
    <col min="106" max="106" width="9.140625" style="6" customWidth="1"/>
    <col min="107" max="111" width="9.140625" style="6" hidden="1" customWidth="1"/>
    <col min="112" max="112" width="9.140625" style="6" customWidth="1"/>
    <col min="113" max="117" width="9.140625" style="6" hidden="1" customWidth="1"/>
    <col min="118" max="118" width="9.140625" style="6" customWidth="1"/>
    <col min="119" max="148" width="9.140625" style="7" customWidth="1"/>
    <col min="149" max="149" width="9.140625" style="7" hidden="1" customWidth="1"/>
    <col min="150" max="157" width="9.140625" style="7" customWidth="1"/>
    <col min="158" max="158" width="9.140625" style="7" hidden="1" customWidth="1"/>
    <col min="159" max="163" width="9.140625" style="7" customWidth="1"/>
    <col min="164" max="164" width="9.140625" style="7" hidden="1" customWidth="1"/>
    <col min="165" max="174" width="9.140625" style="7" customWidth="1"/>
    <col min="175" max="178" width="8.85546875" style="7"/>
    <col min="179" max="179" width="12.7109375" style="7" bestFit="1" customWidth="1"/>
    <col min="180" max="16384" width="8.85546875" style="2"/>
  </cols>
  <sheetData>
    <row r="1" spans="1:179" ht="18.75" x14ac:dyDescent="0.3">
      <c r="A1" s="2" t="s">
        <v>53</v>
      </c>
      <c r="B1" s="23" t="s">
        <v>66</v>
      </c>
    </row>
    <row r="2" spans="1:179" ht="15.75" x14ac:dyDescent="0.25">
      <c r="A2" s="11" t="s">
        <v>48</v>
      </c>
      <c r="I2" s="6" t="str">
        <f>[1]GSVA_cur!$I$3</f>
        <v>As on 01.08.2024</v>
      </c>
    </row>
    <row r="3" spans="1:179" ht="15.75" x14ac:dyDescent="0.25">
      <c r="A3" s="11"/>
      <c r="B3" s="31"/>
    </row>
    <row r="4" spans="1:179" ht="15.75" x14ac:dyDescent="0.25">
      <c r="A4" s="11"/>
      <c r="E4" s="10"/>
      <c r="F4" s="10" t="s">
        <v>57</v>
      </c>
    </row>
    <row r="5" spans="1:179" ht="15.75" x14ac:dyDescent="0.25">
      <c r="A5" s="12" t="s">
        <v>0</v>
      </c>
      <c r="B5" s="13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2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30" t="s">
        <v>72</v>
      </c>
      <c r="N5" s="30" t="s">
        <v>73</v>
      </c>
      <c r="O5" s="30" t="s">
        <v>74</v>
      </c>
    </row>
    <row r="6" spans="1:179" s="38" customFormat="1" ht="15.75" x14ac:dyDescent="0.25">
      <c r="A6" s="32" t="s">
        <v>26</v>
      </c>
      <c r="B6" s="33" t="s">
        <v>2</v>
      </c>
      <c r="C6" s="34">
        <f>SUM(C7:C10)</f>
        <v>75378</v>
      </c>
      <c r="D6" s="34">
        <f t="shared" ref="D6:O6" si="0">SUM(D7:D10)</f>
        <v>90421</v>
      </c>
      <c r="E6" s="34">
        <f t="shared" si="0"/>
        <v>97627</v>
      </c>
      <c r="F6" s="34">
        <f t="shared" si="0"/>
        <v>114680.3207</v>
      </c>
      <c r="G6" s="34">
        <f t="shared" si="0"/>
        <v>120037.8711</v>
      </c>
      <c r="H6" s="34">
        <f t="shared" si="0"/>
        <v>128811.52230000001</v>
      </c>
      <c r="I6" s="34">
        <f t="shared" si="0"/>
        <v>132105.02429999999</v>
      </c>
      <c r="J6" s="34">
        <f t="shared" si="0"/>
        <v>146330.00884594108</v>
      </c>
      <c r="K6" s="34">
        <f t="shared" si="0"/>
        <v>158075.45139274563</v>
      </c>
      <c r="L6" s="34">
        <f t="shared" si="0"/>
        <v>153723.1094071072</v>
      </c>
      <c r="M6" s="34">
        <f t="shared" si="0"/>
        <v>161529.69600484008</v>
      </c>
      <c r="N6" s="34">
        <f t="shared" ref="N6" si="1">SUM(N7:N10)</f>
        <v>175507.89963036746</v>
      </c>
      <c r="O6" s="34">
        <f t="shared" si="0"/>
        <v>181485.27138706442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6"/>
      <c r="FU6" s="36"/>
      <c r="FV6" s="36"/>
      <c r="FW6" s="37"/>
    </row>
    <row r="7" spans="1:179" ht="15.75" x14ac:dyDescent="0.25">
      <c r="A7" s="17">
        <v>1.1000000000000001</v>
      </c>
      <c r="B7" s="18" t="s">
        <v>59</v>
      </c>
      <c r="C7" s="4">
        <v>20453</v>
      </c>
      <c r="D7" s="4">
        <v>30492</v>
      </c>
      <c r="E7" s="4">
        <v>32407</v>
      </c>
      <c r="F7" s="4">
        <v>40210.178800000002</v>
      </c>
      <c r="G7" s="4">
        <v>37944.764999999999</v>
      </c>
      <c r="H7" s="4">
        <v>39340.892999999996</v>
      </c>
      <c r="I7" s="4">
        <v>43047.285300000003</v>
      </c>
      <c r="J7" s="4">
        <v>49079.066400000003</v>
      </c>
      <c r="K7" s="4">
        <v>55577.447393059992</v>
      </c>
      <c r="L7" s="4">
        <v>48946.825095621178</v>
      </c>
      <c r="M7" s="4">
        <v>49984.988111903702</v>
      </c>
      <c r="N7" s="4">
        <v>56308.800141062646</v>
      </c>
      <c r="O7" s="4">
        <v>58407.26877593041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6"/>
      <c r="FU7" s="6"/>
      <c r="FV7" s="6"/>
    </row>
    <row r="8" spans="1:179" ht="15.75" x14ac:dyDescent="0.25">
      <c r="A8" s="17">
        <v>1.2</v>
      </c>
      <c r="B8" s="18" t="s">
        <v>60</v>
      </c>
      <c r="C8" s="4">
        <v>32214</v>
      </c>
      <c r="D8" s="4">
        <v>36707</v>
      </c>
      <c r="E8" s="4">
        <v>39975</v>
      </c>
      <c r="F8" s="4">
        <v>45630.750899999999</v>
      </c>
      <c r="G8" s="4">
        <v>48411.688499999997</v>
      </c>
      <c r="H8" s="4">
        <v>51499.237500000003</v>
      </c>
      <c r="I8" s="4">
        <v>54144.0726</v>
      </c>
      <c r="J8" s="4">
        <v>55677.267</v>
      </c>
      <c r="K8" s="4">
        <v>55967.994156405111</v>
      </c>
      <c r="L8" s="4">
        <v>63857.733118720324</v>
      </c>
      <c r="M8" s="4">
        <v>68696.467998649983</v>
      </c>
      <c r="N8" s="4">
        <v>72378.866266146273</v>
      </c>
      <c r="O8" s="4">
        <v>74539.111512788702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6"/>
      <c r="FU8" s="6"/>
      <c r="FV8" s="6"/>
    </row>
    <row r="9" spans="1:179" ht="15.75" x14ac:dyDescent="0.25">
      <c r="A9" s="17">
        <v>1.3</v>
      </c>
      <c r="B9" s="18" t="s">
        <v>61</v>
      </c>
      <c r="C9" s="4">
        <v>3319</v>
      </c>
      <c r="D9" s="4">
        <v>3388.0000000000005</v>
      </c>
      <c r="E9" s="4">
        <v>3331</v>
      </c>
      <c r="F9" s="4">
        <v>4174.8576999999996</v>
      </c>
      <c r="G9" s="4">
        <v>4245.1967999999997</v>
      </c>
      <c r="H9" s="4">
        <v>8330.3212000000003</v>
      </c>
      <c r="I9" s="4">
        <v>6136.5443999999998</v>
      </c>
      <c r="J9" s="4">
        <v>6774.9226443105417</v>
      </c>
      <c r="K9" s="4">
        <v>6854.7671707927375</v>
      </c>
      <c r="L9" s="4">
        <v>6846.1494154931079</v>
      </c>
      <c r="M9" s="4">
        <v>7051.052245376356</v>
      </c>
      <c r="N9" s="4">
        <v>7647.2911091363831</v>
      </c>
      <c r="O9" s="4">
        <v>7799.7492698182286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6"/>
      <c r="FU9" s="6"/>
      <c r="FV9" s="6"/>
    </row>
    <row r="10" spans="1:179" ht="15.75" x14ac:dyDescent="0.25">
      <c r="A10" s="17">
        <v>1.4</v>
      </c>
      <c r="B10" s="18" t="s">
        <v>62</v>
      </c>
      <c r="C10" s="4">
        <v>19392</v>
      </c>
      <c r="D10" s="4">
        <v>19834</v>
      </c>
      <c r="E10" s="4">
        <v>21914</v>
      </c>
      <c r="F10" s="4">
        <v>24664.533299999999</v>
      </c>
      <c r="G10" s="4">
        <v>29436.220799999999</v>
      </c>
      <c r="H10" s="4">
        <v>29641.070599999999</v>
      </c>
      <c r="I10" s="4">
        <v>28777.121999999999</v>
      </c>
      <c r="J10" s="4">
        <v>34798.75280163053</v>
      </c>
      <c r="K10" s="4">
        <v>39675.242672487795</v>
      </c>
      <c r="L10" s="4">
        <v>34072.4017772726</v>
      </c>
      <c r="M10" s="4">
        <v>35797.187648910032</v>
      </c>
      <c r="N10" s="4">
        <v>39172.942114022146</v>
      </c>
      <c r="O10" s="4">
        <v>40739.141828527077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6"/>
      <c r="FU10" s="6"/>
      <c r="FV10" s="6"/>
    </row>
    <row r="11" spans="1:179" ht="15.75" x14ac:dyDescent="0.25">
      <c r="A11" s="19" t="s">
        <v>31</v>
      </c>
      <c r="B11" s="18" t="s">
        <v>3</v>
      </c>
      <c r="C11" s="4">
        <v>25362</v>
      </c>
      <c r="D11" s="4">
        <v>36566</v>
      </c>
      <c r="E11" s="4">
        <v>43924</v>
      </c>
      <c r="F11" s="4">
        <v>33312.659399999997</v>
      </c>
      <c r="G11" s="4">
        <v>38307.724000000002</v>
      </c>
      <c r="H11" s="4">
        <v>52437.457799999996</v>
      </c>
      <c r="I11" s="4">
        <v>67493.418900000004</v>
      </c>
      <c r="J11" s="4">
        <v>55014.368999999999</v>
      </c>
      <c r="K11" s="4">
        <v>53912.985798231013</v>
      </c>
      <c r="L11" s="4">
        <v>47775.961035034517</v>
      </c>
      <c r="M11" s="4">
        <v>51194.531184269472</v>
      </c>
      <c r="N11" s="4">
        <v>46699.583914028735</v>
      </c>
      <c r="O11" s="4">
        <v>47677.985378348494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6"/>
      <c r="FU11" s="6"/>
      <c r="FV11" s="6"/>
    </row>
    <row r="12" spans="1:179" s="31" customFormat="1" ht="15.75" x14ac:dyDescent="0.25">
      <c r="A12" s="39"/>
      <c r="B12" s="40" t="s">
        <v>28</v>
      </c>
      <c r="C12" s="41">
        <f>C6+C11</f>
        <v>100740</v>
      </c>
      <c r="D12" s="41">
        <f t="shared" ref="D12:O12" si="2">D6+D11</f>
        <v>126987</v>
      </c>
      <c r="E12" s="41">
        <f t="shared" si="2"/>
        <v>141551</v>
      </c>
      <c r="F12" s="41">
        <f t="shared" si="2"/>
        <v>147992.98009999999</v>
      </c>
      <c r="G12" s="41">
        <f t="shared" si="2"/>
        <v>158345.59510000001</v>
      </c>
      <c r="H12" s="41">
        <f t="shared" si="2"/>
        <v>181248.98010000002</v>
      </c>
      <c r="I12" s="41">
        <f t="shared" si="2"/>
        <v>199598.44319999998</v>
      </c>
      <c r="J12" s="41">
        <f t="shared" si="2"/>
        <v>201344.37784594108</v>
      </c>
      <c r="K12" s="41">
        <f t="shared" si="2"/>
        <v>211988.43719097663</v>
      </c>
      <c r="L12" s="41">
        <f t="shared" si="2"/>
        <v>201499.07044214173</v>
      </c>
      <c r="M12" s="41">
        <f t="shared" si="2"/>
        <v>212724.22718910954</v>
      </c>
      <c r="N12" s="41">
        <f t="shared" ref="N12" si="3">N6+N11</f>
        <v>222207.48354439621</v>
      </c>
      <c r="O12" s="41">
        <f t="shared" si="2"/>
        <v>229163.25676541292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36"/>
      <c r="FU12" s="36"/>
      <c r="FV12" s="36"/>
      <c r="FW12" s="37"/>
    </row>
    <row r="13" spans="1:179" s="16" customFormat="1" ht="15.75" x14ac:dyDescent="0.25">
      <c r="A13" s="14" t="s">
        <v>32</v>
      </c>
      <c r="B13" s="15" t="s">
        <v>4</v>
      </c>
      <c r="C13" s="1">
        <v>427827.00000000006</v>
      </c>
      <c r="D13" s="1">
        <v>437889.99999999994</v>
      </c>
      <c r="E13" s="1">
        <v>580331</v>
      </c>
      <c r="F13" s="1">
        <v>472372.67820000002</v>
      </c>
      <c r="G13" s="1">
        <v>707212.54029999999</v>
      </c>
      <c r="H13" s="1">
        <v>769595.81220000004</v>
      </c>
      <c r="I13" s="1">
        <v>807417.67200000002</v>
      </c>
      <c r="J13" s="1">
        <v>929672.49600000004</v>
      </c>
      <c r="K13" s="1">
        <v>936496.02383980504</v>
      </c>
      <c r="L13" s="1">
        <v>1049780.0511981153</v>
      </c>
      <c r="M13" s="1">
        <v>909066.41722012439</v>
      </c>
      <c r="N13" s="1">
        <v>958212.86376640422</v>
      </c>
      <c r="O13" s="1">
        <v>1051911.2191858056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6"/>
      <c r="FU13" s="6"/>
      <c r="FV13" s="6"/>
      <c r="FW13" s="7"/>
    </row>
    <row r="14" spans="1:179" ht="30" x14ac:dyDescent="0.25">
      <c r="A14" s="19" t="s">
        <v>33</v>
      </c>
      <c r="B14" s="18" t="s">
        <v>5</v>
      </c>
      <c r="C14" s="4">
        <v>22711</v>
      </c>
      <c r="D14" s="4">
        <v>26802</v>
      </c>
      <c r="E14" s="4">
        <v>29739</v>
      </c>
      <c r="F14" s="4">
        <v>51148.154000000002</v>
      </c>
      <c r="G14" s="4">
        <v>21461.315200000001</v>
      </c>
      <c r="H14" s="4">
        <v>25897.9725</v>
      </c>
      <c r="I14" s="4">
        <v>30787.370800000001</v>
      </c>
      <c r="J14" s="4">
        <v>44305.323600000003</v>
      </c>
      <c r="K14" s="1">
        <v>50431.573615551402</v>
      </c>
      <c r="L14" s="1">
        <v>46336.626681674068</v>
      </c>
      <c r="M14" s="1">
        <v>49593.972495065929</v>
      </c>
      <c r="N14" s="1">
        <v>51988.681919054477</v>
      </c>
      <c r="O14" s="4">
        <v>54382.111258525852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8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8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8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6"/>
      <c r="FU14" s="6"/>
      <c r="FV14" s="6"/>
    </row>
    <row r="15" spans="1:179" ht="15.75" x14ac:dyDescent="0.25">
      <c r="A15" s="19" t="s">
        <v>34</v>
      </c>
      <c r="B15" s="18" t="s">
        <v>6</v>
      </c>
      <c r="C15" s="4">
        <v>244130.00000000003</v>
      </c>
      <c r="D15" s="4">
        <v>245390</v>
      </c>
      <c r="E15" s="4">
        <v>297167</v>
      </c>
      <c r="F15" s="4">
        <v>319326.19199999998</v>
      </c>
      <c r="G15" s="4">
        <v>325189.1226</v>
      </c>
      <c r="H15" s="4">
        <v>358939.0834</v>
      </c>
      <c r="I15" s="4">
        <v>395582.73090000002</v>
      </c>
      <c r="J15" s="4">
        <v>447810.94400000002</v>
      </c>
      <c r="K15" s="1">
        <v>451182.13797826821</v>
      </c>
      <c r="L15" s="1">
        <v>432399.75844655151</v>
      </c>
      <c r="M15" s="1">
        <v>580239.91531023895</v>
      </c>
      <c r="N15" s="1">
        <v>635743.22243553388</v>
      </c>
      <c r="O15" s="4">
        <v>691248.52740227955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8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8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8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6"/>
      <c r="FU15" s="6"/>
      <c r="FV15" s="6"/>
    </row>
    <row r="16" spans="1:179" s="31" customFormat="1" ht="15.75" x14ac:dyDescent="0.25">
      <c r="A16" s="39"/>
      <c r="B16" s="40" t="s">
        <v>29</v>
      </c>
      <c r="C16" s="41">
        <f>+C13+C14+C15</f>
        <v>694668.00000000012</v>
      </c>
      <c r="D16" s="41">
        <f t="shared" ref="D16:I16" si="4">+D13+D14+D15</f>
        <v>710082</v>
      </c>
      <c r="E16" s="41">
        <f t="shared" si="4"/>
        <v>907237</v>
      </c>
      <c r="F16" s="41">
        <f t="shared" si="4"/>
        <v>842847.02419999999</v>
      </c>
      <c r="G16" s="41">
        <f t="shared" si="4"/>
        <v>1053862.9780999999</v>
      </c>
      <c r="H16" s="41">
        <f t="shared" si="4"/>
        <v>1154432.8681000001</v>
      </c>
      <c r="I16" s="41">
        <f t="shared" si="4"/>
        <v>1233787.7737</v>
      </c>
      <c r="J16" s="41">
        <f t="shared" ref="J16:M16" si="5">+J13+J14+J15</f>
        <v>1421788.7636000002</v>
      </c>
      <c r="K16" s="41">
        <f t="shared" si="5"/>
        <v>1438109.7354336246</v>
      </c>
      <c r="L16" s="41">
        <f t="shared" si="5"/>
        <v>1528516.4363263408</v>
      </c>
      <c r="M16" s="41">
        <f t="shared" si="5"/>
        <v>1538900.3050254292</v>
      </c>
      <c r="N16" s="41">
        <f t="shared" ref="N16" si="6">+N13+N14+N15</f>
        <v>1645944.7681209925</v>
      </c>
      <c r="O16" s="41">
        <f t="shared" ref="O16" si="7">+O13+O14+O15</f>
        <v>1797541.8578466112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35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35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35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36"/>
      <c r="FU16" s="36"/>
      <c r="FV16" s="36"/>
      <c r="FW16" s="37"/>
    </row>
    <row r="17" spans="1:179" s="38" customFormat="1" ht="30" x14ac:dyDescent="0.25">
      <c r="A17" s="32" t="s">
        <v>35</v>
      </c>
      <c r="B17" s="33" t="s">
        <v>7</v>
      </c>
      <c r="C17" s="34">
        <f>C18+C19</f>
        <v>147477</v>
      </c>
      <c r="D17" s="34">
        <f t="shared" ref="D17:M17" si="8">D18+D19</f>
        <v>188941</v>
      </c>
      <c r="E17" s="34">
        <f t="shared" si="8"/>
        <v>190310</v>
      </c>
      <c r="F17" s="34">
        <f t="shared" si="8"/>
        <v>202934.23699999999</v>
      </c>
      <c r="G17" s="34">
        <f t="shared" si="8"/>
        <v>224168.6262</v>
      </c>
      <c r="H17" s="34">
        <f t="shared" si="8"/>
        <v>249619.5545</v>
      </c>
      <c r="I17" s="34">
        <f t="shared" si="8"/>
        <v>279204.717</v>
      </c>
      <c r="J17" s="34">
        <f t="shared" si="8"/>
        <v>323369.84770000004</v>
      </c>
      <c r="K17" s="34">
        <f t="shared" si="8"/>
        <v>346061.19486609462</v>
      </c>
      <c r="L17" s="34">
        <f t="shared" si="8"/>
        <v>268580.09854435234</v>
      </c>
      <c r="M17" s="34">
        <f t="shared" si="8"/>
        <v>335129.01252443239</v>
      </c>
      <c r="N17" s="34">
        <f t="shared" ref="N17" si="9">N18+N19</f>
        <v>409527.81252251216</v>
      </c>
      <c r="O17" s="34">
        <f t="shared" ref="O17" si="10">O18+O19</f>
        <v>446044.59474652633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6"/>
      <c r="FU17" s="36"/>
      <c r="FV17" s="36"/>
      <c r="FW17" s="37"/>
    </row>
    <row r="18" spans="1:179" ht="15.75" x14ac:dyDescent="0.25">
      <c r="A18" s="17">
        <v>6.1</v>
      </c>
      <c r="B18" s="18" t="s">
        <v>8</v>
      </c>
      <c r="C18" s="4">
        <v>127194</v>
      </c>
      <c r="D18" s="4">
        <v>166686</v>
      </c>
      <c r="E18" s="4">
        <v>166269</v>
      </c>
      <c r="F18" s="4">
        <v>177530.2402</v>
      </c>
      <c r="G18" s="4">
        <v>196346.1678</v>
      </c>
      <c r="H18" s="4">
        <v>219037.962</v>
      </c>
      <c r="I18" s="4">
        <v>245426.16450000001</v>
      </c>
      <c r="J18" s="4">
        <v>284502.32770000002</v>
      </c>
      <c r="K18" s="4">
        <v>304018.92527116853</v>
      </c>
      <c r="L18" s="4">
        <v>246500.89832908669</v>
      </c>
      <c r="M18" s="4">
        <v>301586.97499567922</v>
      </c>
      <c r="N18" s="4">
        <v>356436.47243612161</v>
      </c>
      <c r="O18" s="4">
        <v>388920.27156191797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6"/>
      <c r="FU18" s="6"/>
      <c r="FV18" s="6"/>
    </row>
    <row r="19" spans="1:179" ht="15.75" x14ac:dyDescent="0.25">
      <c r="A19" s="17">
        <v>6.2</v>
      </c>
      <c r="B19" s="18" t="s">
        <v>9</v>
      </c>
      <c r="C19" s="4">
        <v>20283</v>
      </c>
      <c r="D19" s="4">
        <v>22255</v>
      </c>
      <c r="E19" s="4">
        <v>24041</v>
      </c>
      <c r="F19" s="4">
        <v>25403.996800000001</v>
      </c>
      <c r="G19" s="4">
        <v>27822.4584</v>
      </c>
      <c r="H19" s="4">
        <v>30581.592499999999</v>
      </c>
      <c r="I19" s="4">
        <v>33778.552499999998</v>
      </c>
      <c r="J19" s="4">
        <v>38867.519999999997</v>
      </c>
      <c r="K19" s="4">
        <v>42042.269594926096</v>
      </c>
      <c r="L19" s="4">
        <v>22079.200215265664</v>
      </c>
      <c r="M19" s="4">
        <v>33542.037528753157</v>
      </c>
      <c r="N19" s="4">
        <v>53091.340086390555</v>
      </c>
      <c r="O19" s="4">
        <v>57124.323184608336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6"/>
      <c r="FU19" s="6"/>
      <c r="FV19" s="6"/>
    </row>
    <row r="20" spans="1:179" s="38" customFormat="1" ht="30" x14ac:dyDescent="0.25">
      <c r="A20" s="43" t="s">
        <v>36</v>
      </c>
      <c r="B20" s="44" t="s">
        <v>10</v>
      </c>
      <c r="C20" s="34">
        <f>SUM(C21:C27)</f>
        <v>67419</v>
      </c>
      <c r="D20" s="34">
        <f t="shared" ref="D20:M20" si="11">SUM(D21:D27)</f>
        <v>76048</v>
      </c>
      <c r="E20" s="34">
        <f t="shared" si="11"/>
        <v>83063</v>
      </c>
      <c r="F20" s="34">
        <f t="shared" si="11"/>
        <v>86773.6342</v>
      </c>
      <c r="G20" s="34">
        <f t="shared" si="11"/>
        <v>92789.600900000005</v>
      </c>
      <c r="H20" s="34">
        <f t="shared" si="11"/>
        <v>104378.27600000001</v>
      </c>
      <c r="I20" s="34">
        <f t="shared" si="11"/>
        <v>108985.1651</v>
      </c>
      <c r="J20" s="34">
        <f t="shared" si="11"/>
        <v>122867.07200057543</v>
      </c>
      <c r="K20" s="34">
        <f t="shared" si="11"/>
        <v>131821.4534214036</v>
      </c>
      <c r="L20" s="34">
        <f t="shared" si="11"/>
        <v>108476.86683240959</v>
      </c>
      <c r="M20" s="34">
        <f t="shared" si="11"/>
        <v>142860.43313119153</v>
      </c>
      <c r="N20" s="34">
        <f t="shared" ref="N20:O20" si="12">SUM(N21:N27)</f>
        <v>157784.62849889777</v>
      </c>
      <c r="O20" s="34">
        <f t="shared" si="12"/>
        <v>159044.39387208814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6"/>
      <c r="FU20" s="36"/>
      <c r="FV20" s="36"/>
      <c r="FW20" s="37"/>
    </row>
    <row r="21" spans="1:179" ht="15.75" x14ac:dyDescent="0.25">
      <c r="A21" s="17">
        <v>7.1</v>
      </c>
      <c r="B21" s="18" t="s">
        <v>11</v>
      </c>
      <c r="C21" s="4">
        <v>200</v>
      </c>
      <c r="D21" s="4">
        <v>202.99999999999997</v>
      </c>
      <c r="E21" s="4">
        <v>225.99999999999997</v>
      </c>
      <c r="F21" s="4">
        <v>270</v>
      </c>
      <c r="G21" s="4">
        <v>307.67129999999997</v>
      </c>
      <c r="H21" s="4">
        <v>337</v>
      </c>
      <c r="I21" s="4">
        <v>430</v>
      </c>
      <c r="J21" s="4">
        <v>415</v>
      </c>
      <c r="K21" s="4">
        <v>454</v>
      </c>
      <c r="L21" s="4">
        <v>114</v>
      </c>
      <c r="M21" s="4">
        <v>242</v>
      </c>
      <c r="N21" s="4">
        <v>307</v>
      </c>
      <c r="O21" s="4">
        <v>354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6"/>
      <c r="FU21" s="6"/>
      <c r="FV21" s="6"/>
    </row>
    <row r="22" spans="1:179" ht="15.75" x14ac:dyDescent="0.25">
      <c r="A22" s="17">
        <v>7.2</v>
      </c>
      <c r="B22" s="18" t="s">
        <v>12</v>
      </c>
      <c r="C22" s="4">
        <v>41200</v>
      </c>
      <c r="D22" s="4">
        <v>47180</v>
      </c>
      <c r="E22" s="4">
        <v>49118</v>
      </c>
      <c r="F22" s="4">
        <v>49858</v>
      </c>
      <c r="G22" s="4">
        <v>51580.999199999998</v>
      </c>
      <c r="H22" s="4">
        <v>57231.317900000002</v>
      </c>
      <c r="I22" s="4">
        <v>61051.020799999998</v>
      </c>
      <c r="J22" s="4">
        <v>71747.778699999995</v>
      </c>
      <c r="K22" s="4">
        <v>71459.647383163479</v>
      </c>
      <c r="L22" s="4">
        <v>52368.577564132669</v>
      </c>
      <c r="M22" s="4">
        <v>78086.250002601984</v>
      </c>
      <c r="N22" s="4">
        <v>76695.455085776499</v>
      </c>
      <c r="O22" s="4">
        <v>81311.855494826261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6"/>
      <c r="FU22" s="6"/>
      <c r="FV22" s="6"/>
    </row>
    <row r="23" spans="1:179" ht="15.75" x14ac:dyDescent="0.25">
      <c r="A23" s="17">
        <v>7.3</v>
      </c>
      <c r="B23" s="18" t="s">
        <v>13</v>
      </c>
      <c r="C23" s="4">
        <v>3968</v>
      </c>
      <c r="D23" s="4">
        <v>3989</v>
      </c>
      <c r="E23" s="4">
        <v>3161</v>
      </c>
      <c r="F23" s="4">
        <v>2630</v>
      </c>
      <c r="G23" s="4">
        <v>2352.1188000000002</v>
      </c>
      <c r="H23" s="4">
        <v>5745.7317999999996</v>
      </c>
      <c r="I23" s="4">
        <v>5389.2608</v>
      </c>
      <c r="J23" s="4">
        <v>6987.11</v>
      </c>
      <c r="K23" s="4">
        <v>8144.8482144950876</v>
      </c>
      <c r="L23" s="4">
        <v>6411.979050738908</v>
      </c>
      <c r="M23" s="4">
        <v>6691.8021412335102</v>
      </c>
      <c r="N23" s="4">
        <v>14287.044977875385</v>
      </c>
      <c r="O23" s="4">
        <v>7498.0194616130775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6"/>
      <c r="FU23" s="6"/>
      <c r="FV23" s="6"/>
    </row>
    <row r="24" spans="1:179" ht="15.75" x14ac:dyDescent="0.25">
      <c r="A24" s="17">
        <v>7.4</v>
      </c>
      <c r="B24" s="18" t="s">
        <v>14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253.29920000000001</v>
      </c>
      <c r="J24" s="4">
        <v>320.81659999999999</v>
      </c>
      <c r="K24" s="4">
        <v>449.92090342369818</v>
      </c>
      <c r="L24" s="4">
        <v>1.9593518871623858</v>
      </c>
      <c r="M24" s="4">
        <v>5.9553454512764468</v>
      </c>
      <c r="N24" s="4">
        <v>385.71085615200764</v>
      </c>
      <c r="O24" s="4">
        <v>406.20434164162896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6"/>
      <c r="FU24" s="6"/>
      <c r="FV24" s="6"/>
    </row>
    <row r="25" spans="1:179" ht="15.75" x14ac:dyDescent="0.25">
      <c r="A25" s="17">
        <v>7.5</v>
      </c>
      <c r="B25" s="18" t="s">
        <v>15</v>
      </c>
      <c r="C25" s="4">
        <v>689</v>
      </c>
      <c r="D25" s="4">
        <v>793</v>
      </c>
      <c r="E25" s="4">
        <v>949</v>
      </c>
      <c r="F25" s="4">
        <v>500</v>
      </c>
      <c r="G25" s="4">
        <v>549.09059999999999</v>
      </c>
      <c r="H25" s="4">
        <v>2487.9749000000002</v>
      </c>
      <c r="I25" s="4">
        <v>2501.4528</v>
      </c>
      <c r="J25" s="4">
        <v>867.97619999999995</v>
      </c>
      <c r="K25" s="4">
        <v>2983.0641955663141</v>
      </c>
      <c r="L25" s="4">
        <v>1395.0585436596186</v>
      </c>
      <c r="M25" s="4">
        <v>1168.5489923428643</v>
      </c>
      <c r="N25" s="4">
        <v>2173.5593909178187</v>
      </c>
      <c r="O25" s="4">
        <v>2330.3805049378725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6"/>
      <c r="FU25" s="6"/>
      <c r="FV25" s="6"/>
    </row>
    <row r="26" spans="1:179" ht="15.75" x14ac:dyDescent="0.25">
      <c r="A26" s="17">
        <v>7.6</v>
      </c>
      <c r="B26" s="18" t="s">
        <v>16</v>
      </c>
      <c r="C26" s="4">
        <v>51</v>
      </c>
      <c r="D26" s="4">
        <v>45</v>
      </c>
      <c r="E26" s="4">
        <v>28.999999999999996</v>
      </c>
      <c r="F26" s="4">
        <v>30.6342</v>
      </c>
      <c r="G26" s="4">
        <v>30.721</v>
      </c>
      <c r="H26" s="4">
        <v>181.61779999999999</v>
      </c>
      <c r="I26" s="4">
        <v>18.971499999999999</v>
      </c>
      <c r="J26" s="4">
        <v>61.955000575424599</v>
      </c>
      <c r="K26" s="4">
        <v>61.972724755003377</v>
      </c>
      <c r="L26" s="4">
        <v>13.974125220869446</v>
      </c>
      <c r="M26" s="4">
        <v>20.932817794217506</v>
      </c>
      <c r="N26" s="4">
        <v>52.858188176041359</v>
      </c>
      <c r="O26" s="4">
        <v>66.784069069300102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6"/>
      <c r="FU26" s="6"/>
      <c r="FV26" s="6"/>
    </row>
    <row r="27" spans="1:179" ht="30" x14ac:dyDescent="0.25">
      <c r="A27" s="17">
        <v>7.7</v>
      </c>
      <c r="B27" s="18" t="s">
        <v>17</v>
      </c>
      <c r="C27" s="4">
        <v>21311</v>
      </c>
      <c r="D27" s="4">
        <v>23838</v>
      </c>
      <c r="E27" s="4">
        <v>29580</v>
      </c>
      <c r="F27" s="4">
        <v>33485</v>
      </c>
      <c r="G27" s="4">
        <v>37969</v>
      </c>
      <c r="H27" s="4">
        <v>38394.633600000001</v>
      </c>
      <c r="I27" s="4">
        <v>39341.160000000003</v>
      </c>
      <c r="J27" s="4">
        <v>42466.4355</v>
      </c>
      <c r="K27" s="4">
        <v>48268</v>
      </c>
      <c r="L27" s="4">
        <v>48171.318196770371</v>
      </c>
      <c r="M27" s="4">
        <v>56644.943831767683</v>
      </c>
      <c r="N27" s="4">
        <v>63883</v>
      </c>
      <c r="O27" s="4">
        <v>67077.150000000009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6"/>
      <c r="FU27" s="6"/>
      <c r="FV27" s="6"/>
    </row>
    <row r="28" spans="1:179" ht="15.75" x14ac:dyDescent="0.25">
      <c r="A28" s="19" t="s">
        <v>37</v>
      </c>
      <c r="B28" s="18" t="s">
        <v>18</v>
      </c>
      <c r="C28" s="4">
        <v>59157.000000000007</v>
      </c>
      <c r="D28" s="4">
        <v>63963</v>
      </c>
      <c r="E28" s="4">
        <v>68944</v>
      </c>
      <c r="F28" s="4">
        <v>73148</v>
      </c>
      <c r="G28" s="4">
        <v>83634</v>
      </c>
      <c r="H28" s="4">
        <v>87792</v>
      </c>
      <c r="I28" s="4">
        <v>101399</v>
      </c>
      <c r="J28" s="4">
        <v>97888</v>
      </c>
      <c r="K28" s="4">
        <v>111402</v>
      </c>
      <c r="L28" s="4">
        <v>122248</v>
      </c>
      <c r="M28" s="4">
        <v>127453</v>
      </c>
      <c r="N28" s="4">
        <v>153458</v>
      </c>
      <c r="O28" s="4">
        <v>151216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6"/>
      <c r="FU28" s="6"/>
      <c r="FV28" s="6"/>
    </row>
    <row r="29" spans="1:179" ht="30" x14ac:dyDescent="0.25">
      <c r="A29" s="19" t="s">
        <v>38</v>
      </c>
      <c r="B29" s="18" t="s">
        <v>19</v>
      </c>
      <c r="C29" s="4">
        <v>144860</v>
      </c>
      <c r="D29" s="4">
        <v>170936</v>
      </c>
      <c r="E29" s="4">
        <v>206980.00000000003</v>
      </c>
      <c r="F29" s="4">
        <v>239927.74400000001</v>
      </c>
      <c r="G29" s="4">
        <v>272710.84399999998</v>
      </c>
      <c r="H29" s="4">
        <v>313278.84899999999</v>
      </c>
      <c r="I29" s="4">
        <v>342331.63099999999</v>
      </c>
      <c r="J29" s="4">
        <v>374182.26</v>
      </c>
      <c r="K29" s="4">
        <v>407793.96533037431</v>
      </c>
      <c r="L29" s="4">
        <v>408243.95810344041</v>
      </c>
      <c r="M29" s="4">
        <v>460241.29630194267</v>
      </c>
      <c r="N29" s="4">
        <v>497887.78681182803</v>
      </c>
      <c r="O29" s="4">
        <v>518858.14373875421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6"/>
      <c r="FU29" s="6"/>
      <c r="FV29" s="6"/>
    </row>
    <row r="30" spans="1:179" ht="15.75" x14ac:dyDescent="0.25">
      <c r="A30" s="19" t="s">
        <v>39</v>
      </c>
      <c r="B30" s="18" t="s">
        <v>54</v>
      </c>
      <c r="C30" s="4">
        <v>80270</v>
      </c>
      <c r="D30" s="4">
        <v>87479</v>
      </c>
      <c r="E30" s="4">
        <v>74652</v>
      </c>
      <c r="F30" s="4">
        <v>97623</v>
      </c>
      <c r="G30" s="4">
        <v>108140</v>
      </c>
      <c r="H30" s="4">
        <v>112035</v>
      </c>
      <c r="I30" s="4">
        <v>112625</v>
      </c>
      <c r="J30" s="4">
        <v>126552</v>
      </c>
      <c r="K30" s="4">
        <v>129203</v>
      </c>
      <c r="L30" s="4">
        <v>144649</v>
      </c>
      <c r="M30" s="4">
        <v>149550.37208718352</v>
      </c>
      <c r="N30" s="4">
        <v>172422</v>
      </c>
      <c r="O30" s="4">
        <v>190625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6"/>
      <c r="FU30" s="6"/>
      <c r="FV30" s="6"/>
    </row>
    <row r="31" spans="1:179" ht="15.75" x14ac:dyDescent="0.25">
      <c r="A31" s="19" t="s">
        <v>40</v>
      </c>
      <c r="B31" s="18" t="s">
        <v>20</v>
      </c>
      <c r="C31" s="4">
        <v>186610</v>
      </c>
      <c r="D31" s="4">
        <v>222709</v>
      </c>
      <c r="E31" s="4">
        <v>246164</v>
      </c>
      <c r="F31" s="4">
        <v>288126.6666</v>
      </c>
      <c r="G31" s="4">
        <v>323953.14640000003</v>
      </c>
      <c r="H31" s="4">
        <v>371352.38</v>
      </c>
      <c r="I31" s="4">
        <v>420993.56400000001</v>
      </c>
      <c r="J31" s="4">
        <v>455281.9252</v>
      </c>
      <c r="K31" s="4">
        <v>524460.3187477449</v>
      </c>
      <c r="L31" s="4">
        <v>487451.67491658649</v>
      </c>
      <c r="M31" s="4">
        <v>589898.4635676418</v>
      </c>
      <c r="N31" s="4">
        <v>692072.23387105518</v>
      </c>
      <c r="O31" s="4">
        <v>741172.64757069841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6"/>
      <c r="FU31" s="6"/>
      <c r="FV31" s="6"/>
    </row>
    <row r="32" spans="1:179" s="31" customFormat="1" ht="15.75" x14ac:dyDescent="0.25">
      <c r="A32" s="39"/>
      <c r="B32" s="40" t="s">
        <v>30</v>
      </c>
      <c r="C32" s="41">
        <f>C17+C20+C28+C29+C30+C31</f>
        <v>685793</v>
      </c>
      <c r="D32" s="41">
        <f t="shared" ref="D32:I32" si="13">D17+D20+D28+D29+D30+D31</f>
        <v>810076</v>
      </c>
      <c r="E32" s="41">
        <f t="shared" si="13"/>
        <v>870113</v>
      </c>
      <c r="F32" s="41">
        <f t="shared" si="13"/>
        <v>988533.2818</v>
      </c>
      <c r="G32" s="41">
        <f t="shared" si="13"/>
        <v>1105396.2175</v>
      </c>
      <c r="H32" s="41">
        <f t="shared" si="13"/>
        <v>1238456.0595</v>
      </c>
      <c r="I32" s="41">
        <f t="shared" si="13"/>
        <v>1365539.0770999999</v>
      </c>
      <c r="J32" s="41">
        <f t="shared" ref="J32:K32" si="14">J17+J20+J28+J29+J30+J31</f>
        <v>1500141.1049005755</v>
      </c>
      <c r="K32" s="41">
        <f t="shared" si="14"/>
        <v>1650741.9323656172</v>
      </c>
      <c r="L32" s="41">
        <f t="shared" ref="L32:M32" si="15">L17+L20+L28+L29+L30+L31</f>
        <v>1539649.5983967888</v>
      </c>
      <c r="M32" s="41">
        <f t="shared" si="15"/>
        <v>1805132.5776123919</v>
      </c>
      <c r="N32" s="41">
        <f t="shared" ref="N32" si="16">N17+N20+N28+N29+N30+N31</f>
        <v>2083152.4617042933</v>
      </c>
      <c r="O32" s="41">
        <f t="shared" ref="O32" si="17">O17+O20+O28+O29+O30+O31</f>
        <v>2206960.7799280672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36"/>
      <c r="FU32" s="36"/>
      <c r="FV32" s="36"/>
      <c r="FW32" s="37"/>
    </row>
    <row r="33" spans="1:179" s="38" customFormat="1" ht="15.75" x14ac:dyDescent="0.25">
      <c r="A33" s="32" t="s">
        <v>27</v>
      </c>
      <c r="B33" s="45" t="s">
        <v>41</v>
      </c>
      <c r="C33" s="34">
        <f t="shared" ref="C33:I33" si="18">C6+C11+C13+C14+C15+C17+C20+C28+C29+C30+C31</f>
        <v>1481201</v>
      </c>
      <c r="D33" s="34">
        <f t="shared" si="18"/>
        <v>1647145</v>
      </c>
      <c r="E33" s="34">
        <f t="shared" si="18"/>
        <v>1918901</v>
      </c>
      <c r="F33" s="34">
        <f t="shared" si="18"/>
        <v>1979373.2860999997</v>
      </c>
      <c r="G33" s="34">
        <f t="shared" si="18"/>
        <v>2317604.7907000002</v>
      </c>
      <c r="H33" s="34">
        <f t="shared" si="18"/>
        <v>2574137.9077000003</v>
      </c>
      <c r="I33" s="34">
        <f t="shared" si="18"/>
        <v>2798925.2939999998</v>
      </c>
      <c r="J33" s="34">
        <f t="shared" ref="J33:K33" si="19">J6+J11+J13+J14+J15+J17+J20+J28+J29+J30+J31</f>
        <v>3123274.246346517</v>
      </c>
      <c r="K33" s="34">
        <f t="shared" si="19"/>
        <v>3300840.1049902192</v>
      </c>
      <c r="L33" s="34">
        <f t="shared" ref="L33:M33" si="20">L6+L11+L13+L14+L15+L17+L20+L28+L29+L30+L31</f>
        <v>3269665.1051652711</v>
      </c>
      <c r="M33" s="34">
        <f t="shared" si="20"/>
        <v>3556757.1098269308</v>
      </c>
      <c r="N33" s="34">
        <f t="shared" ref="N33" si="21">N6+N11+N13+N14+N15+N17+N20+N28+N29+N30+N31</f>
        <v>3951304.7133696824</v>
      </c>
      <c r="O33" s="34">
        <f t="shared" ref="O33" si="22">O6+O11+O13+O14+O15+O17+O20+O28+O29+O30+O31</f>
        <v>4233665.894540091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6"/>
      <c r="FU33" s="36"/>
      <c r="FV33" s="36"/>
      <c r="FW33" s="37"/>
    </row>
    <row r="34" spans="1:179" ht="15.75" x14ac:dyDescent="0.25">
      <c r="A34" s="20" t="s">
        <v>43</v>
      </c>
      <c r="B34" s="5" t="s">
        <v>25</v>
      </c>
      <c r="C34" s="3">
        <v>249800</v>
      </c>
      <c r="D34" s="3">
        <v>297500</v>
      </c>
      <c r="E34" s="3">
        <v>321410</v>
      </c>
      <c r="F34" s="3">
        <v>318095</v>
      </c>
      <c r="G34" s="3">
        <v>365547</v>
      </c>
      <c r="H34" s="3">
        <v>402401</v>
      </c>
      <c r="I34" s="3">
        <v>435513</v>
      </c>
      <c r="J34" s="3">
        <v>315418</v>
      </c>
      <c r="K34" s="4">
        <v>426864</v>
      </c>
      <c r="L34" s="4">
        <v>378301</v>
      </c>
      <c r="M34" s="4">
        <v>569486</v>
      </c>
      <c r="N34" s="4">
        <v>567127</v>
      </c>
      <c r="O34" s="3">
        <v>596845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</row>
    <row r="35" spans="1:179" ht="15.75" x14ac:dyDescent="0.25">
      <c r="A35" s="20" t="s">
        <v>44</v>
      </c>
      <c r="B35" s="5" t="s">
        <v>24</v>
      </c>
      <c r="C35" s="3">
        <v>49200</v>
      </c>
      <c r="D35" s="3">
        <v>57100</v>
      </c>
      <c r="E35" s="3">
        <v>53299</v>
      </c>
      <c r="F35" s="3">
        <v>40072</v>
      </c>
      <c r="G35" s="3">
        <v>21498</v>
      </c>
      <c r="H35" s="3">
        <v>19273</v>
      </c>
      <c r="I35" s="3">
        <v>21558</v>
      </c>
      <c r="J35" s="3">
        <v>21620</v>
      </c>
      <c r="K35" s="4">
        <v>27830</v>
      </c>
      <c r="L35" s="4">
        <v>30008</v>
      </c>
      <c r="M35" s="4">
        <v>35951</v>
      </c>
      <c r="N35" s="4">
        <v>48458</v>
      </c>
      <c r="O35" s="3">
        <v>40316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</row>
    <row r="36" spans="1:179" s="31" customFormat="1" ht="15.75" x14ac:dyDescent="0.25">
      <c r="A36" s="46" t="s">
        <v>45</v>
      </c>
      <c r="B36" s="47" t="s">
        <v>55</v>
      </c>
      <c r="C36" s="41">
        <f>C33+C34-C35</f>
        <v>1681801</v>
      </c>
      <c r="D36" s="41">
        <f t="shared" ref="D36:O36" si="23">D33+D34-D35</f>
        <v>1887545</v>
      </c>
      <c r="E36" s="41">
        <f t="shared" si="23"/>
        <v>2187012</v>
      </c>
      <c r="F36" s="41">
        <f t="shared" si="23"/>
        <v>2257396.2860999997</v>
      </c>
      <c r="G36" s="41">
        <f t="shared" si="23"/>
        <v>2661653.7907000002</v>
      </c>
      <c r="H36" s="41">
        <f t="shared" si="23"/>
        <v>2957265.9077000003</v>
      </c>
      <c r="I36" s="41">
        <f t="shared" si="23"/>
        <v>3212880.2939999998</v>
      </c>
      <c r="J36" s="41">
        <f t="shared" si="23"/>
        <v>3417072.246346517</v>
      </c>
      <c r="K36" s="41">
        <f t="shared" si="23"/>
        <v>3699874.1049902192</v>
      </c>
      <c r="L36" s="41">
        <f t="shared" si="23"/>
        <v>3617958.1051652711</v>
      </c>
      <c r="M36" s="41">
        <f t="shared" si="23"/>
        <v>4090292.1098269308</v>
      </c>
      <c r="N36" s="41">
        <f t="shared" ref="N36" si="24">N33+N34-N35</f>
        <v>4469973.7133696824</v>
      </c>
      <c r="O36" s="41">
        <f t="shared" si="23"/>
        <v>4790194.894540091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37"/>
      <c r="FT36" s="37"/>
      <c r="FU36" s="37"/>
      <c r="FV36" s="37"/>
      <c r="FW36" s="37"/>
    </row>
    <row r="37" spans="1:179" ht="15.75" x14ac:dyDescent="0.25">
      <c r="A37" s="20" t="s">
        <v>46</v>
      </c>
      <c r="B37" s="5" t="s">
        <v>42</v>
      </c>
      <c r="C37" s="3">
        <v>12670</v>
      </c>
      <c r="D37" s="3">
        <v>13010</v>
      </c>
      <c r="E37" s="3">
        <v>13350</v>
      </c>
      <c r="F37" s="3">
        <v>13710</v>
      </c>
      <c r="G37" s="3">
        <v>14070</v>
      </c>
      <c r="H37" s="3">
        <v>14450</v>
      </c>
      <c r="I37" s="3">
        <v>14840</v>
      </c>
      <c r="J37" s="3">
        <v>15240</v>
      </c>
      <c r="K37" s="4">
        <v>15390</v>
      </c>
      <c r="L37" s="4">
        <v>15570</v>
      </c>
      <c r="M37" s="4">
        <v>15930</v>
      </c>
      <c r="N37" s="4">
        <v>16300</v>
      </c>
      <c r="O37" s="3">
        <v>16670</v>
      </c>
    </row>
    <row r="38" spans="1:179" s="31" customFormat="1" ht="15.75" x14ac:dyDescent="0.25">
      <c r="A38" s="46" t="s">
        <v>47</v>
      </c>
      <c r="B38" s="47" t="s">
        <v>58</v>
      </c>
      <c r="C38" s="41">
        <f>C36/C37*1000</f>
        <v>132738.8318863457</v>
      </c>
      <c r="D38" s="41">
        <f t="shared" ref="D38:L38" si="25">D36/D37*1000</f>
        <v>145084.16602613375</v>
      </c>
      <c r="E38" s="41">
        <f t="shared" si="25"/>
        <v>163821.1235955056</v>
      </c>
      <c r="F38" s="41">
        <f t="shared" si="25"/>
        <v>164653.26667396058</v>
      </c>
      <c r="G38" s="41">
        <f t="shared" si="25"/>
        <v>189172.26657427152</v>
      </c>
      <c r="H38" s="41">
        <f t="shared" si="25"/>
        <v>204655.0801176471</v>
      </c>
      <c r="I38" s="41">
        <f t="shared" si="25"/>
        <v>216501.3675202156</v>
      </c>
      <c r="J38" s="41">
        <f t="shared" si="25"/>
        <v>224217.33899911531</v>
      </c>
      <c r="K38" s="41">
        <f t="shared" si="25"/>
        <v>240407.67413841581</v>
      </c>
      <c r="L38" s="41">
        <f t="shared" si="25"/>
        <v>232367.25145570142</v>
      </c>
      <c r="M38" s="41">
        <f>M36/M37*1000</f>
        <v>256766.61078637358</v>
      </c>
      <c r="N38" s="41">
        <f>N36/N37*1000</f>
        <v>274231.51615764922</v>
      </c>
      <c r="O38" s="41">
        <f t="shared" ref="O38" si="26">O36/O37*1000</f>
        <v>287354.2228278399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37"/>
      <c r="BO38" s="42"/>
      <c r="BP38" s="42"/>
      <c r="BQ38" s="42"/>
      <c r="BR38" s="42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</row>
    <row r="39" spans="1:179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S39"/>
  <sheetViews>
    <sheetView tabSelected="1" zoomScaleNormal="100" zoomScaleSheetLayoutView="100" workbookViewId="0">
      <pane xSplit="2" ySplit="5" topLeftCell="C6" activePane="bottomRight" state="frozen"/>
      <selection activeCell="P1" sqref="P1:BM1048576"/>
      <selection pane="topRight" activeCell="P1" sqref="P1:BM1048576"/>
      <selection pane="bottomLeft" activeCell="P1" sqref="P1:BM1048576"/>
      <selection pane="bottomRight" activeCell="P1" sqref="P1:BM1048576"/>
    </sheetView>
  </sheetViews>
  <sheetFormatPr defaultColWidth="8.85546875" defaultRowHeight="15" x14ac:dyDescent="0.25"/>
  <cols>
    <col min="1" max="1" width="11" style="2" customWidth="1"/>
    <col min="2" max="2" width="33" style="2" customWidth="1"/>
    <col min="3" max="5" width="11.140625" style="2" customWidth="1"/>
    <col min="6" max="6" width="11.140625" style="7" customWidth="1"/>
    <col min="7" max="15" width="11.85546875" style="6" customWidth="1"/>
    <col min="16" max="38" width="9.140625" style="7" customWidth="1"/>
    <col min="39" max="39" width="12.42578125" style="7" customWidth="1"/>
    <col min="40" max="61" width="9.140625" style="7" customWidth="1"/>
    <col min="62" max="62" width="12.140625" style="7" customWidth="1"/>
    <col min="63" max="66" width="9.140625" style="7" customWidth="1"/>
    <col min="67" max="71" width="9.140625" style="7" hidden="1" customWidth="1"/>
    <col min="72" max="72" width="9.140625" style="7" customWidth="1"/>
    <col min="73" max="77" width="9.140625" style="7" hidden="1" customWidth="1"/>
    <col min="78" max="78" width="9.140625" style="7" customWidth="1"/>
    <col min="79" max="83" width="9.140625" style="7" hidden="1" customWidth="1"/>
    <col min="84" max="84" width="9.140625" style="7" customWidth="1"/>
    <col min="85" max="89" width="9.140625" style="7" hidden="1" customWidth="1"/>
    <col min="90" max="90" width="9.140625" style="7" customWidth="1"/>
    <col min="91" max="95" width="9.140625" style="7" hidden="1" customWidth="1"/>
    <col min="96" max="96" width="9.140625" style="6" customWidth="1"/>
    <col min="97" max="101" width="9.140625" style="6" hidden="1" customWidth="1"/>
    <col min="102" max="102" width="9.140625" style="6" customWidth="1"/>
    <col min="103" max="107" width="9.140625" style="6" hidden="1" customWidth="1"/>
    <col min="108" max="108" width="9.140625" style="6" customWidth="1"/>
    <col min="109" max="113" width="9.140625" style="6" hidden="1" customWidth="1"/>
    <col min="114" max="114" width="9.140625" style="6" customWidth="1"/>
    <col min="115" max="144" width="9.140625" style="7" customWidth="1"/>
    <col min="145" max="145" width="9.140625" style="7" hidden="1" customWidth="1"/>
    <col min="146" max="153" width="9.140625" style="7" customWidth="1"/>
    <col min="154" max="154" width="9.140625" style="7" hidden="1" customWidth="1"/>
    <col min="155" max="159" width="9.140625" style="7" customWidth="1"/>
    <col min="160" max="160" width="9.140625" style="7" hidden="1" customWidth="1"/>
    <col min="161" max="170" width="9.140625" style="7" customWidth="1"/>
    <col min="171" max="171" width="9.140625" style="7"/>
    <col min="172" max="174" width="8.85546875" style="7"/>
    <col min="175" max="175" width="12.7109375" style="7" bestFit="1" customWidth="1"/>
    <col min="176" max="16384" width="8.85546875" style="2"/>
  </cols>
  <sheetData>
    <row r="1" spans="1:175" ht="18.75" x14ac:dyDescent="0.3">
      <c r="A1" s="2" t="s">
        <v>53</v>
      </c>
      <c r="B1" s="23" t="s">
        <v>66</v>
      </c>
    </row>
    <row r="2" spans="1:175" ht="15.75" x14ac:dyDescent="0.25">
      <c r="A2" s="11" t="s">
        <v>49</v>
      </c>
      <c r="I2" s="8" t="str">
        <f>[1]GSVA_cur!$I$3</f>
        <v>As on 01.08.2024</v>
      </c>
      <c r="J2" s="8"/>
      <c r="K2" s="8"/>
      <c r="L2" s="8"/>
      <c r="M2" s="8"/>
      <c r="N2" s="8"/>
      <c r="O2" s="8"/>
    </row>
    <row r="3" spans="1:175" ht="15.75" x14ac:dyDescent="0.25">
      <c r="A3" s="11"/>
      <c r="B3" s="31"/>
    </row>
    <row r="4" spans="1:175" ht="15.75" x14ac:dyDescent="0.25">
      <c r="A4" s="11"/>
      <c r="E4" s="10"/>
      <c r="F4" s="10" t="s">
        <v>57</v>
      </c>
    </row>
    <row r="5" spans="1:175" ht="15.75" x14ac:dyDescent="0.25">
      <c r="A5" s="12" t="s">
        <v>0</v>
      </c>
      <c r="B5" s="13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2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30" t="s">
        <v>72</v>
      </c>
      <c r="N5" s="30" t="s">
        <v>73</v>
      </c>
      <c r="O5" s="30" t="s">
        <v>74</v>
      </c>
    </row>
    <row r="6" spans="1:175" s="38" customFormat="1" ht="15.75" x14ac:dyDescent="0.25">
      <c r="A6" s="32" t="s">
        <v>26</v>
      </c>
      <c r="B6" s="33" t="s">
        <v>2</v>
      </c>
      <c r="C6" s="34">
        <f>SUM(C7:C10)</f>
        <v>75378</v>
      </c>
      <c r="D6" s="34">
        <f t="shared" ref="D6:O6" si="0">SUM(D7:D10)</f>
        <v>79263</v>
      </c>
      <c r="E6" s="34">
        <f t="shared" si="0"/>
        <v>80607</v>
      </c>
      <c r="F6" s="34">
        <f t="shared" si="0"/>
        <v>89146.734096109838</v>
      </c>
      <c r="G6" s="34">
        <f t="shared" si="0"/>
        <v>83166.328187156658</v>
      </c>
      <c r="H6" s="34">
        <f t="shared" si="0"/>
        <v>83802.801073244205</v>
      </c>
      <c r="I6" s="34">
        <f t="shared" si="0"/>
        <v>89387.336029491475</v>
      </c>
      <c r="J6" s="34">
        <f t="shared" si="0"/>
        <v>91601.611632403568</v>
      </c>
      <c r="K6" s="34">
        <f t="shared" si="0"/>
        <v>89987.68649425148</v>
      </c>
      <c r="L6" s="34">
        <f t="shared" si="0"/>
        <v>84994.18012907356</v>
      </c>
      <c r="M6" s="34">
        <f t="shared" si="0"/>
        <v>95566.996811764693</v>
      </c>
      <c r="N6" s="34">
        <f t="shared" ref="N6" si="1">SUM(N7:N10)</f>
        <v>92230.599173839553</v>
      </c>
      <c r="O6" s="34">
        <f t="shared" si="0"/>
        <v>101540.20388516154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6"/>
      <c r="FQ6" s="36"/>
      <c r="FR6" s="36"/>
      <c r="FS6" s="37"/>
    </row>
    <row r="7" spans="1:175" ht="15.75" x14ac:dyDescent="0.25">
      <c r="A7" s="17">
        <v>1.1000000000000001</v>
      </c>
      <c r="B7" s="18" t="s">
        <v>59</v>
      </c>
      <c r="C7" s="4">
        <v>20453</v>
      </c>
      <c r="D7" s="4">
        <v>23323</v>
      </c>
      <c r="E7" s="4">
        <v>23707</v>
      </c>
      <c r="F7" s="4">
        <v>27093</v>
      </c>
      <c r="G7" s="4">
        <v>21441.432941845047</v>
      </c>
      <c r="H7" s="4">
        <v>20948.63208435323</v>
      </c>
      <c r="I7" s="4">
        <v>21645.379473454785</v>
      </c>
      <c r="J7" s="4">
        <v>23433.391525702085</v>
      </c>
      <c r="K7" s="4">
        <v>23585.532727724007</v>
      </c>
      <c r="L7" s="4">
        <v>21754.970210975433</v>
      </c>
      <c r="M7" s="4">
        <v>31062.940200278274</v>
      </c>
      <c r="N7" s="4">
        <v>23128.040185502014</v>
      </c>
      <c r="O7" s="4">
        <v>27192.82472591753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6"/>
      <c r="FQ7" s="6"/>
      <c r="FR7" s="6"/>
    </row>
    <row r="8" spans="1:175" ht="15.75" x14ac:dyDescent="0.25">
      <c r="A8" s="17">
        <v>1.2</v>
      </c>
      <c r="B8" s="18" t="s">
        <v>60</v>
      </c>
      <c r="C8" s="4">
        <v>32214</v>
      </c>
      <c r="D8" s="4">
        <v>33368</v>
      </c>
      <c r="E8" s="4">
        <v>33991</v>
      </c>
      <c r="F8" s="4">
        <v>36395</v>
      </c>
      <c r="G8" s="4">
        <v>34713.599071793898</v>
      </c>
      <c r="H8" s="4">
        <v>35403.746093014495</v>
      </c>
      <c r="I8" s="4">
        <v>37118.125885596564</v>
      </c>
      <c r="J8" s="4">
        <v>35596.234685498443</v>
      </c>
      <c r="K8" s="4">
        <v>35601.240521573367</v>
      </c>
      <c r="L8" s="4">
        <v>35526.605892815474</v>
      </c>
      <c r="M8" s="4">
        <v>35655.352145845645</v>
      </c>
      <c r="N8" s="4">
        <v>35872.860393667448</v>
      </c>
      <c r="O8" s="4">
        <v>36070.454854789954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6"/>
      <c r="FQ8" s="6"/>
      <c r="FR8" s="6"/>
    </row>
    <row r="9" spans="1:175" ht="15.75" x14ac:dyDescent="0.25">
      <c r="A9" s="17">
        <v>1.3</v>
      </c>
      <c r="B9" s="18" t="s">
        <v>61</v>
      </c>
      <c r="C9" s="4">
        <v>3319</v>
      </c>
      <c r="D9" s="4">
        <v>3082</v>
      </c>
      <c r="E9" s="4">
        <v>2879</v>
      </c>
      <c r="F9" s="4">
        <v>2899</v>
      </c>
      <c r="G9" s="4">
        <v>2600.9121992801665</v>
      </c>
      <c r="H9" s="4">
        <v>3998.0050837883637</v>
      </c>
      <c r="I9" s="4">
        <v>3928.8211180124222</v>
      </c>
      <c r="J9" s="4">
        <v>3917.6518675566936</v>
      </c>
      <c r="K9" s="4">
        <v>4081.2727002203933</v>
      </c>
      <c r="L9" s="4">
        <v>4299.8240205957991</v>
      </c>
      <c r="M9" s="4">
        <v>4428.5023666174393</v>
      </c>
      <c r="N9" s="4">
        <v>4980.0067214076589</v>
      </c>
      <c r="O9" s="4">
        <v>5598.6132278146442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6"/>
      <c r="FQ9" s="6"/>
      <c r="FR9" s="6"/>
    </row>
    <row r="10" spans="1:175" ht="15.75" x14ac:dyDescent="0.25">
      <c r="A10" s="17">
        <v>1.4</v>
      </c>
      <c r="B10" s="18" t="s">
        <v>62</v>
      </c>
      <c r="C10" s="4">
        <v>19392</v>
      </c>
      <c r="D10" s="4">
        <v>19490</v>
      </c>
      <c r="E10" s="4">
        <v>20030</v>
      </c>
      <c r="F10" s="4">
        <v>22759.734096109842</v>
      </c>
      <c r="G10" s="4">
        <v>24410.383974237546</v>
      </c>
      <c r="H10" s="4">
        <v>23452.417812088119</v>
      </c>
      <c r="I10" s="4">
        <v>26695.009552427713</v>
      </c>
      <c r="J10" s="4">
        <v>28654.333553646353</v>
      </c>
      <c r="K10" s="4">
        <v>26719.640544733713</v>
      </c>
      <c r="L10" s="4">
        <v>23412.780004686847</v>
      </c>
      <c r="M10" s="4">
        <v>24420.202099023325</v>
      </c>
      <c r="N10" s="4">
        <v>28249.691873262429</v>
      </c>
      <c r="O10" s="4">
        <v>32678.311076639409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6"/>
      <c r="FQ10" s="6"/>
      <c r="FR10" s="6"/>
    </row>
    <row r="11" spans="1:175" ht="15.75" x14ac:dyDescent="0.25">
      <c r="A11" s="19" t="s">
        <v>31</v>
      </c>
      <c r="B11" s="18" t="s">
        <v>3</v>
      </c>
      <c r="C11" s="4">
        <v>25362</v>
      </c>
      <c r="D11" s="4">
        <v>33443</v>
      </c>
      <c r="E11" s="4">
        <v>25097</v>
      </c>
      <c r="F11" s="4">
        <v>29144</v>
      </c>
      <c r="G11" s="4">
        <v>31891.28925932942</v>
      </c>
      <c r="H11" s="4">
        <v>41796.845038599131</v>
      </c>
      <c r="I11" s="4">
        <v>53810.816237799467</v>
      </c>
      <c r="J11" s="4">
        <v>50409.931434203536</v>
      </c>
      <c r="K11" s="4">
        <v>51171.305402300539</v>
      </c>
      <c r="L11" s="4">
        <v>46371.223051971676</v>
      </c>
      <c r="M11" s="4">
        <v>49671.135579491223</v>
      </c>
      <c r="N11" s="4">
        <v>45353.220175468858</v>
      </c>
      <c r="O11" s="4">
        <v>46259.136193898186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6"/>
      <c r="FQ11" s="6"/>
      <c r="FR11" s="6"/>
    </row>
    <row r="12" spans="1:175" s="31" customFormat="1" ht="15.75" x14ac:dyDescent="0.25">
      <c r="A12" s="39"/>
      <c r="B12" s="40" t="s">
        <v>28</v>
      </c>
      <c r="C12" s="41">
        <f>C6+C11</f>
        <v>100740</v>
      </c>
      <c r="D12" s="41">
        <f t="shared" ref="D12:O12" si="2">D6+D11</f>
        <v>112706</v>
      </c>
      <c r="E12" s="41">
        <f t="shared" si="2"/>
        <v>105704</v>
      </c>
      <c r="F12" s="41">
        <f t="shared" si="2"/>
        <v>118290.73409610984</v>
      </c>
      <c r="G12" s="41">
        <f t="shared" si="2"/>
        <v>115057.61744648608</v>
      </c>
      <c r="H12" s="41">
        <f t="shared" si="2"/>
        <v>125599.64611184334</v>
      </c>
      <c r="I12" s="41">
        <f t="shared" si="2"/>
        <v>143198.15226729095</v>
      </c>
      <c r="J12" s="41">
        <f t="shared" si="2"/>
        <v>142011.54306660709</v>
      </c>
      <c r="K12" s="41">
        <f t="shared" si="2"/>
        <v>141158.99189655203</v>
      </c>
      <c r="L12" s="41">
        <f t="shared" si="2"/>
        <v>131365.40318104523</v>
      </c>
      <c r="M12" s="41">
        <f t="shared" si="2"/>
        <v>145238.13239125593</v>
      </c>
      <c r="N12" s="41">
        <f t="shared" ref="N12" si="3">N6+N11</f>
        <v>137583.81934930841</v>
      </c>
      <c r="O12" s="41">
        <f t="shared" si="2"/>
        <v>147799.34007905971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36"/>
      <c r="FQ12" s="36"/>
      <c r="FR12" s="36"/>
      <c r="FS12" s="37"/>
    </row>
    <row r="13" spans="1:175" s="16" customFormat="1" ht="15.75" x14ac:dyDescent="0.25">
      <c r="A13" s="14" t="s">
        <v>32</v>
      </c>
      <c r="B13" s="15" t="s">
        <v>4</v>
      </c>
      <c r="C13" s="1">
        <v>427827.00000000006</v>
      </c>
      <c r="D13" s="1">
        <v>415760.00000000006</v>
      </c>
      <c r="E13" s="1">
        <v>543613</v>
      </c>
      <c r="F13" s="1">
        <v>418220</v>
      </c>
      <c r="G13" s="1">
        <v>485687.85309717752</v>
      </c>
      <c r="H13" s="1">
        <v>509426.75729617773</v>
      </c>
      <c r="I13" s="1">
        <v>557856.58740017749</v>
      </c>
      <c r="J13" s="1">
        <v>983956.82575135492</v>
      </c>
      <c r="K13" s="1">
        <v>859318.34732489556</v>
      </c>
      <c r="L13" s="1">
        <v>861034.51618666446</v>
      </c>
      <c r="M13" s="1">
        <v>658695.51350878715</v>
      </c>
      <c r="N13" s="1">
        <v>664879.71529620467</v>
      </c>
      <c r="O13" s="1">
        <v>673584.96906559065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6"/>
      <c r="FQ13" s="6"/>
      <c r="FR13" s="6"/>
      <c r="FS13" s="7"/>
    </row>
    <row r="14" spans="1:175" ht="30" x14ac:dyDescent="0.25">
      <c r="A14" s="19" t="s">
        <v>33</v>
      </c>
      <c r="B14" s="18" t="s">
        <v>5</v>
      </c>
      <c r="C14" s="4">
        <v>22711</v>
      </c>
      <c r="D14" s="4">
        <v>24241</v>
      </c>
      <c r="E14" s="4">
        <v>26536</v>
      </c>
      <c r="F14" s="4">
        <v>20532</v>
      </c>
      <c r="G14" s="4">
        <v>19931.469028225041</v>
      </c>
      <c r="H14" s="4">
        <v>22691.093673507814</v>
      </c>
      <c r="I14" s="4">
        <v>24606</v>
      </c>
      <c r="J14" s="4">
        <v>24001.177040564951</v>
      </c>
      <c r="K14" s="1">
        <v>26310.71357119297</v>
      </c>
      <c r="L14" s="1">
        <v>25500.790774752288</v>
      </c>
      <c r="M14" s="1">
        <v>28508.877249283923</v>
      </c>
      <c r="N14" s="1">
        <v>30146.082203390597</v>
      </c>
      <c r="O14" s="4">
        <v>31179.055384790765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8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8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8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6"/>
      <c r="FQ14" s="6"/>
      <c r="FR14" s="6"/>
    </row>
    <row r="15" spans="1:175" ht="15.75" x14ac:dyDescent="0.25">
      <c r="A15" s="19" t="s">
        <v>34</v>
      </c>
      <c r="B15" s="18" t="s">
        <v>6</v>
      </c>
      <c r="C15" s="4">
        <v>244130.00000000003</v>
      </c>
      <c r="D15" s="4">
        <v>219651.00000000003</v>
      </c>
      <c r="E15" s="4">
        <v>264719</v>
      </c>
      <c r="F15" s="4">
        <v>230941</v>
      </c>
      <c r="G15" s="4">
        <v>232623.50464103051</v>
      </c>
      <c r="H15" s="4">
        <v>252052.30013180192</v>
      </c>
      <c r="I15" s="4">
        <v>296621.56046529638</v>
      </c>
      <c r="J15" s="4">
        <v>313715.84907209722</v>
      </c>
      <c r="K15" s="4">
        <v>344904.66495835519</v>
      </c>
      <c r="L15" s="4">
        <v>291654.85496017989</v>
      </c>
      <c r="M15" s="4">
        <v>352252.88289380079</v>
      </c>
      <c r="N15" s="4">
        <v>403357.18515057093</v>
      </c>
      <c r="O15" s="4">
        <v>409381.58962426544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8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8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8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6"/>
      <c r="FQ15" s="6"/>
      <c r="FR15" s="6"/>
    </row>
    <row r="16" spans="1:175" s="31" customFormat="1" ht="15.75" x14ac:dyDescent="0.25">
      <c r="A16" s="39"/>
      <c r="B16" s="40" t="s">
        <v>29</v>
      </c>
      <c r="C16" s="41">
        <f>+C13+C14+C15</f>
        <v>694668.00000000012</v>
      </c>
      <c r="D16" s="41">
        <f t="shared" ref="D16:M16" si="4">+D13+D14+D15</f>
        <v>659652.00000000012</v>
      </c>
      <c r="E16" s="41">
        <f t="shared" si="4"/>
        <v>834868</v>
      </c>
      <c r="F16" s="41">
        <f t="shared" si="4"/>
        <v>669693</v>
      </c>
      <c r="G16" s="41">
        <f t="shared" si="4"/>
        <v>738242.82676643308</v>
      </c>
      <c r="H16" s="41">
        <f t="shared" si="4"/>
        <v>784170.15110148746</v>
      </c>
      <c r="I16" s="41">
        <f t="shared" si="4"/>
        <v>879084.14786547387</v>
      </c>
      <c r="J16" s="41">
        <f t="shared" si="4"/>
        <v>1321673.8518640171</v>
      </c>
      <c r="K16" s="41">
        <f t="shared" si="4"/>
        <v>1230533.7258544436</v>
      </c>
      <c r="L16" s="41">
        <f t="shared" si="4"/>
        <v>1178190.1619215966</v>
      </c>
      <c r="M16" s="41">
        <f t="shared" si="4"/>
        <v>1039457.2736518718</v>
      </c>
      <c r="N16" s="41">
        <f t="shared" ref="N16" si="5">+N13+N14+N15</f>
        <v>1098382.9826501661</v>
      </c>
      <c r="O16" s="41">
        <f t="shared" ref="O16" si="6">+O13+O14+O15</f>
        <v>1114145.614074647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35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35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35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36"/>
      <c r="FQ16" s="36"/>
      <c r="FR16" s="36"/>
      <c r="FS16" s="37"/>
    </row>
    <row r="17" spans="1:175" s="38" customFormat="1" ht="30" x14ac:dyDescent="0.25">
      <c r="A17" s="32" t="s">
        <v>35</v>
      </c>
      <c r="B17" s="33" t="s">
        <v>7</v>
      </c>
      <c r="C17" s="34">
        <f>C18+C19</f>
        <v>147477</v>
      </c>
      <c r="D17" s="34">
        <f t="shared" ref="D17:M17" si="7">D18+D19</f>
        <v>174572</v>
      </c>
      <c r="E17" s="34">
        <f t="shared" si="7"/>
        <v>165482</v>
      </c>
      <c r="F17" s="34">
        <f t="shared" si="7"/>
        <v>174562</v>
      </c>
      <c r="G17" s="34">
        <f t="shared" si="7"/>
        <v>155361.69009282062</v>
      </c>
      <c r="H17" s="34">
        <f t="shared" si="7"/>
        <v>157358.09668612314</v>
      </c>
      <c r="I17" s="34">
        <f t="shared" si="7"/>
        <v>160976.934338953</v>
      </c>
      <c r="J17" s="34">
        <f t="shared" si="7"/>
        <v>170228.06084742979</v>
      </c>
      <c r="K17" s="34">
        <f t="shared" si="7"/>
        <v>166241.07095387537</v>
      </c>
      <c r="L17" s="34">
        <f t="shared" si="7"/>
        <v>116410.66482145984</v>
      </c>
      <c r="M17" s="34">
        <f t="shared" si="7"/>
        <v>133252.27340010216</v>
      </c>
      <c r="N17" s="34">
        <f t="shared" ref="N17" si="8">N18+N19</f>
        <v>150781.94637138309</v>
      </c>
      <c r="O17" s="34">
        <f t="shared" ref="O17" si="9">O18+O19</f>
        <v>188928.65798746279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6"/>
      <c r="FQ17" s="36"/>
      <c r="FR17" s="36"/>
      <c r="FS17" s="37"/>
    </row>
    <row r="18" spans="1:175" ht="15.75" x14ac:dyDescent="0.25">
      <c r="A18" s="17">
        <v>6.1</v>
      </c>
      <c r="B18" s="18" t="s">
        <v>8</v>
      </c>
      <c r="C18" s="4">
        <v>127194</v>
      </c>
      <c r="D18" s="4">
        <v>154007</v>
      </c>
      <c r="E18" s="4">
        <v>144685</v>
      </c>
      <c r="F18" s="4">
        <v>152733</v>
      </c>
      <c r="G18" s="4">
        <v>136159.69009282062</v>
      </c>
      <c r="H18" s="4">
        <v>138209.01751082658</v>
      </c>
      <c r="I18" s="4">
        <v>141577.01818988466</v>
      </c>
      <c r="J18" s="4">
        <v>149904.90154376745</v>
      </c>
      <c r="K18" s="4">
        <v>146201.49888213322</v>
      </c>
      <c r="L18" s="4">
        <v>107053.63442806809</v>
      </c>
      <c r="M18" s="4">
        <v>120144.44631441624</v>
      </c>
      <c r="N18" s="4">
        <v>134766.5044463402</v>
      </c>
      <c r="O18" s="4">
        <v>170255.31250248419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6"/>
      <c r="FQ18" s="6"/>
      <c r="FR18" s="6"/>
    </row>
    <row r="19" spans="1:175" ht="15.75" x14ac:dyDescent="0.25">
      <c r="A19" s="17">
        <v>6.2</v>
      </c>
      <c r="B19" s="18" t="s">
        <v>9</v>
      </c>
      <c r="C19" s="4">
        <v>20283</v>
      </c>
      <c r="D19" s="4">
        <v>20565</v>
      </c>
      <c r="E19" s="4">
        <v>20797</v>
      </c>
      <c r="F19" s="4">
        <v>21829</v>
      </c>
      <c r="G19" s="4">
        <v>19202</v>
      </c>
      <c r="H19" s="4">
        <v>19149.079175296552</v>
      </c>
      <c r="I19" s="4">
        <v>19399.916149068322</v>
      </c>
      <c r="J19" s="4">
        <v>20323.159303662342</v>
      </c>
      <c r="K19" s="4">
        <v>20039.572071742143</v>
      </c>
      <c r="L19" s="4">
        <v>9357.0303933917476</v>
      </c>
      <c r="M19" s="4">
        <v>13107.82708568592</v>
      </c>
      <c r="N19" s="4">
        <v>16015.441925042878</v>
      </c>
      <c r="O19" s="4">
        <v>18673.34548497861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6"/>
      <c r="FQ19" s="6"/>
      <c r="FR19" s="6"/>
    </row>
    <row r="20" spans="1:175" s="38" customFormat="1" ht="30" x14ac:dyDescent="0.25">
      <c r="A20" s="43" t="s">
        <v>36</v>
      </c>
      <c r="B20" s="44" t="s">
        <v>10</v>
      </c>
      <c r="C20" s="34">
        <f>SUM(C21:C27)</f>
        <v>67419</v>
      </c>
      <c r="D20" s="34">
        <f t="shared" ref="D20:M20" si="10">SUM(D21:D27)</f>
        <v>70566</v>
      </c>
      <c r="E20" s="34">
        <f t="shared" si="10"/>
        <v>73995</v>
      </c>
      <c r="F20" s="34">
        <f t="shared" si="10"/>
        <v>76307.513043478262</v>
      </c>
      <c r="G20" s="34">
        <f t="shared" si="10"/>
        <v>81108.421291911334</v>
      </c>
      <c r="H20" s="34">
        <f t="shared" si="10"/>
        <v>88652.182074938813</v>
      </c>
      <c r="I20" s="34">
        <f t="shared" si="10"/>
        <v>88461.321295474714</v>
      </c>
      <c r="J20" s="34">
        <f t="shared" si="10"/>
        <v>86773.076531922663</v>
      </c>
      <c r="K20" s="34">
        <f t="shared" si="10"/>
        <v>92201.265453033819</v>
      </c>
      <c r="L20" s="34">
        <f t="shared" si="10"/>
        <v>69405.658540440229</v>
      </c>
      <c r="M20" s="34">
        <f t="shared" si="10"/>
        <v>85300.985941351944</v>
      </c>
      <c r="N20" s="34">
        <f t="shared" ref="N20:O20" si="11">SUM(N21:N27)</f>
        <v>90372.374244836479</v>
      </c>
      <c r="O20" s="34">
        <f t="shared" si="11"/>
        <v>95883.40657260461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6"/>
      <c r="FQ20" s="36"/>
      <c r="FR20" s="36"/>
      <c r="FS20" s="37"/>
    </row>
    <row r="21" spans="1:175" ht="15.75" x14ac:dyDescent="0.25">
      <c r="A21" s="17">
        <v>7.1</v>
      </c>
      <c r="B21" s="18" t="s">
        <v>11</v>
      </c>
      <c r="C21" s="4">
        <v>200</v>
      </c>
      <c r="D21" s="4">
        <v>194</v>
      </c>
      <c r="E21" s="4">
        <v>209</v>
      </c>
      <c r="F21" s="4">
        <v>225</v>
      </c>
      <c r="G21" s="4">
        <v>263</v>
      </c>
      <c r="H21" s="4">
        <v>287</v>
      </c>
      <c r="I21" s="4">
        <v>324</v>
      </c>
      <c r="J21" s="4">
        <v>307</v>
      </c>
      <c r="K21" s="4">
        <v>276</v>
      </c>
      <c r="L21" s="4">
        <v>58</v>
      </c>
      <c r="M21" s="4">
        <v>287</v>
      </c>
      <c r="N21" s="4">
        <v>177</v>
      </c>
      <c r="O21" s="4">
        <v>109.1602787456446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6"/>
      <c r="FQ21" s="6"/>
      <c r="FR21" s="6"/>
    </row>
    <row r="22" spans="1:175" ht="15.75" x14ac:dyDescent="0.25">
      <c r="A22" s="17">
        <v>7.2</v>
      </c>
      <c r="B22" s="18" t="s">
        <v>12</v>
      </c>
      <c r="C22" s="4">
        <v>41200</v>
      </c>
      <c r="D22" s="4">
        <v>43633</v>
      </c>
      <c r="E22" s="4">
        <v>43689</v>
      </c>
      <c r="F22" s="4">
        <v>43679</v>
      </c>
      <c r="G22" s="4">
        <v>45158.267474900553</v>
      </c>
      <c r="H22" s="4">
        <v>48740.803144417245</v>
      </c>
      <c r="I22" s="4">
        <v>49568.536645962733</v>
      </c>
      <c r="J22" s="4">
        <v>50558.102069305307</v>
      </c>
      <c r="K22" s="4">
        <v>49757.2012666636</v>
      </c>
      <c r="L22" s="4">
        <v>33506.305320986437</v>
      </c>
      <c r="M22" s="4">
        <v>46496.214503450727</v>
      </c>
      <c r="N22" s="4">
        <v>48753.465682673748</v>
      </c>
      <c r="O22" s="4">
        <v>51252.147022701145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6"/>
      <c r="FQ22" s="6"/>
      <c r="FR22" s="6"/>
    </row>
    <row r="23" spans="1:175" ht="15.75" x14ac:dyDescent="0.25">
      <c r="A23" s="17">
        <v>7.3</v>
      </c>
      <c r="B23" s="18" t="s">
        <v>13</v>
      </c>
      <c r="C23" s="4">
        <v>3968</v>
      </c>
      <c r="D23" s="4">
        <v>3688.0000000000005</v>
      </c>
      <c r="E23" s="4">
        <v>2805</v>
      </c>
      <c r="F23" s="4">
        <v>2304</v>
      </c>
      <c r="G23" s="4">
        <v>2058.9094525478308</v>
      </c>
      <c r="H23" s="4">
        <v>4893.1978911692713</v>
      </c>
      <c r="I23" s="4">
        <v>4376.1338065661048</v>
      </c>
      <c r="J23" s="4">
        <v>4923.3000492691735</v>
      </c>
      <c r="K23" s="4">
        <v>5670.8683372241876</v>
      </c>
      <c r="L23" s="4">
        <v>4102.4145960341039</v>
      </c>
      <c r="M23" s="4">
        <v>3984.7999108197114</v>
      </c>
      <c r="N23" s="4">
        <v>3998.359871208861</v>
      </c>
      <c r="O23" s="4">
        <v>4022.313475857824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6"/>
      <c r="FQ23" s="6"/>
      <c r="FR23" s="6"/>
    </row>
    <row r="24" spans="1:175" ht="15.75" x14ac:dyDescent="0.25">
      <c r="A24" s="17">
        <v>7.4</v>
      </c>
      <c r="B24" s="18" t="s">
        <v>14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205.71623779946762</v>
      </c>
      <c r="J24" s="4">
        <v>225.7436360650353</v>
      </c>
      <c r="K24" s="4">
        <v>313.51941067149323</v>
      </c>
      <c r="L24" s="4">
        <v>0.97583601237728446</v>
      </c>
      <c r="M24" s="4">
        <v>3.9326917451958665</v>
      </c>
      <c r="N24" s="4">
        <v>266.2298587463394</v>
      </c>
      <c r="O24" s="4">
        <v>290.32585603941283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6"/>
      <c r="FQ24" s="6"/>
      <c r="FR24" s="6"/>
    </row>
    <row r="25" spans="1:175" ht="15.75" x14ac:dyDescent="0.25">
      <c r="A25" s="17">
        <v>7.5</v>
      </c>
      <c r="B25" s="18" t="s">
        <v>15</v>
      </c>
      <c r="C25" s="4">
        <v>689</v>
      </c>
      <c r="D25" s="4">
        <v>733</v>
      </c>
      <c r="E25" s="4">
        <v>843</v>
      </c>
      <c r="F25" s="4">
        <v>439</v>
      </c>
      <c r="G25" s="4">
        <v>480.50861905663953</v>
      </c>
      <c r="H25" s="4">
        <v>2118.9087742421389</v>
      </c>
      <c r="I25" s="4">
        <v>2030.5712511091392</v>
      </c>
      <c r="J25" s="4">
        <v>611.48431597963543</v>
      </c>
      <c r="K25" s="4">
        <v>2076.6975383976965</v>
      </c>
      <c r="L25" s="4">
        <v>875.32490310242417</v>
      </c>
      <c r="M25" s="4">
        <v>696.08643889966834</v>
      </c>
      <c r="N25" s="4">
        <v>1093.4089770652242</v>
      </c>
      <c r="O25" s="4">
        <v>1721.9509257880275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6"/>
      <c r="FQ25" s="6"/>
      <c r="FR25" s="6"/>
    </row>
    <row r="26" spans="1:175" ht="15.75" x14ac:dyDescent="0.25">
      <c r="A26" s="17">
        <v>7.6</v>
      </c>
      <c r="B26" s="18" t="s">
        <v>16</v>
      </c>
      <c r="C26" s="4">
        <v>51</v>
      </c>
      <c r="D26" s="4">
        <v>42</v>
      </c>
      <c r="E26" s="4">
        <v>26</v>
      </c>
      <c r="F26" s="4">
        <v>24.513043478260869</v>
      </c>
      <c r="G26" s="4">
        <v>26.735745406326956</v>
      </c>
      <c r="H26" s="4">
        <v>154.64018075691959</v>
      </c>
      <c r="I26" s="4">
        <v>14.974711623779946</v>
      </c>
      <c r="J26" s="4">
        <v>43.963048592071438</v>
      </c>
      <c r="K26" s="4">
        <v>42.978900076853996</v>
      </c>
      <c r="L26" s="4">
        <v>8.9802486169625215</v>
      </c>
      <c r="M26" s="4">
        <v>12.952396436634544</v>
      </c>
      <c r="N26" s="4">
        <v>19.909855142306217</v>
      </c>
      <c r="O26" s="4">
        <v>30.616760367875546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6"/>
      <c r="FQ26" s="6"/>
      <c r="FR26" s="6"/>
    </row>
    <row r="27" spans="1:175" ht="30" x14ac:dyDescent="0.25">
      <c r="A27" s="17">
        <v>7.7</v>
      </c>
      <c r="B27" s="18" t="s">
        <v>17</v>
      </c>
      <c r="C27" s="4">
        <v>21311</v>
      </c>
      <c r="D27" s="4">
        <v>22276</v>
      </c>
      <c r="E27" s="4">
        <v>26423</v>
      </c>
      <c r="F27" s="4">
        <v>29636</v>
      </c>
      <c r="G27" s="4">
        <v>33121</v>
      </c>
      <c r="H27" s="4">
        <v>32457.63208435323</v>
      </c>
      <c r="I27" s="4">
        <v>31941.388642413487</v>
      </c>
      <c r="J27" s="4">
        <v>30103.483412711448</v>
      </c>
      <c r="K27" s="4">
        <v>34064</v>
      </c>
      <c r="L27" s="4">
        <v>30853.657635687923</v>
      </c>
      <c r="M27" s="4">
        <v>33820</v>
      </c>
      <c r="N27" s="4">
        <v>36064</v>
      </c>
      <c r="O27" s="4">
        <v>38456.892253104677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6"/>
      <c r="FQ27" s="6"/>
      <c r="FR27" s="6"/>
    </row>
    <row r="28" spans="1:175" ht="15.75" x14ac:dyDescent="0.25">
      <c r="A28" s="19" t="s">
        <v>37</v>
      </c>
      <c r="B28" s="18" t="s">
        <v>18</v>
      </c>
      <c r="C28" s="4">
        <v>59157.000000000007</v>
      </c>
      <c r="D28" s="4">
        <v>62691.999999999993</v>
      </c>
      <c r="E28" s="4">
        <v>63110</v>
      </c>
      <c r="F28" s="4">
        <v>66068</v>
      </c>
      <c r="G28" s="4">
        <v>77474</v>
      </c>
      <c r="H28" s="4">
        <v>81575</v>
      </c>
      <c r="I28" s="4">
        <v>87316</v>
      </c>
      <c r="J28" s="4">
        <v>78804</v>
      </c>
      <c r="K28" s="4">
        <v>85049</v>
      </c>
      <c r="L28" s="4">
        <v>92757</v>
      </c>
      <c r="M28" s="4">
        <v>81575</v>
      </c>
      <c r="N28" s="4">
        <v>95172</v>
      </c>
      <c r="O28" s="4">
        <v>111035.36112779651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6"/>
      <c r="FQ28" s="6"/>
      <c r="FR28" s="6"/>
    </row>
    <row r="29" spans="1:175" ht="30" x14ac:dyDescent="0.25">
      <c r="A29" s="19" t="s">
        <v>38</v>
      </c>
      <c r="B29" s="18" t="s">
        <v>19</v>
      </c>
      <c r="C29" s="4">
        <v>144860</v>
      </c>
      <c r="D29" s="4">
        <v>150759</v>
      </c>
      <c r="E29" s="4">
        <v>166444</v>
      </c>
      <c r="F29" s="4">
        <v>178021</v>
      </c>
      <c r="G29" s="4">
        <v>186507.99261223717</v>
      </c>
      <c r="H29" s="4">
        <v>207133.20391639991</v>
      </c>
      <c r="I29" s="4">
        <v>220582.12422360247</v>
      </c>
      <c r="J29" s="4">
        <v>228979.02069305305</v>
      </c>
      <c r="K29" s="4">
        <v>237594.03854190776</v>
      </c>
      <c r="L29" s="4">
        <v>229780.03235083004</v>
      </c>
      <c r="M29" s="4">
        <v>250552.28588748255</v>
      </c>
      <c r="N29" s="4">
        <v>257240.12177933691</v>
      </c>
      <c r="O29" s="4">
        <v>264487.417138569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6"/>
      <c r="FQ29" s="6"/>
      <c r="FR29" s="6"/>
    </row>
    <row r="30" spans="1:175" ht="15.75" x14ac:dyDescent="0.25">
      <c r="A30" s="19" t="s">
        <v>39</v>
      </c>
      <c r="B30" s="18" t="s">
        <v>54</v>
      </c>
      <c r="C30" s="4">
        <v>80270</v>
      </c>
      <c r="D30" s="4">
        <v>77618</v>
      </c>
      <c r="E30" s="4">
        <v>72843</v>
      </c>
      <c r="F30" s="4">
        <v>75714</v>
      </c>
      <c r="G30" s="4">
        <v>76913</v>
      </c>
      <c r="H30" s="4">
        <v>78687</v>
      </c>
      <c r="I30" s="4">
        <v>77309</v>
      </c>
      <c r="J30" s="4">
        <v>68811</v>
      </c>
      <c r="K30" s="4">
        <v>80101</v>
      </c>
      <c r="L30" s="4">
        <v>83641</v>
      </c>
      <c r="M30" s="4">
        <v>84654</v>
      </c>
      <c r="N30" s="4">
        <v>96102</v>
      </c>
      <c r="O30" s="4">
        <v>107816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6"/>
      <c r="FQ30" s="6"/>
      <c r="FR30" s="6"/>
    </row>
    <row r="31" spans="1:175" ht="15.75" x14ac:dyDescent="0.25">
      <c r="A31" s="19" t="s">
        <v>40</v>
      </c>
      <c r="B31" s="18" t="s">
        <v>20</v>
      </c>
      <c r="C31" s="4">
        <v>186610</v>
      </c>
      <c r="D31" s="4">
        <v>200078</v>
      </c>
      <c r="E31" s="4">
        <v>202068</v>
      </c>
      <c r="F31" s="4">
        <v>222982</v>
      </c>
      <c r="G31" s="4">
        <v>228983.3053608638</v>
      </c>
      <c r="H31" s="4">
        <v>259006.16663528525</v>
      </c>
      <c r="I31" s="4">
        <v>287294</v>
      </c>
      <c r="J31" s="4">
        <v>298266.57842010184</v>
      </c>
      <c r="K31" s="4">
        <v>323463.86225125834</v>
      </c>
      <c r="L31" s="4">
        <v>279764.05310339108</v>
      </c>
      <c r="M31" s="4">
        <v>320016.48693770939</v>
      </c>
      <c r="N31" s="4">
        <v>353966.27483476431</v>
      </c>
      <c r="O31" s="4">
        <v>335481.62715904997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6"/>
      <c r="FQ31" s="6"/>
      <c r="FR31" s="6"/>
    </row>
    <row r="32" spans="1:175" s="31" customFormat="1" ht="15.75" x14ac:dyDescent="0.25">
      <c r="A32" s="39"/>
      <c r="B32" s="40" t="s">
        <v>30</v>
      </c>
      <c r="C32" s="41">
        <f>C17+C20+C28+C29+C30+C31</f>
        <v>685793</v>
      </c>
      <c r="D32" s="41">
        <f t="shared" ref="D32:J32" si="12">D17+D20+D28+D29+D30+D31</f>
        <v>736285</v>
      </c>
      <c r="E32" s="41">
        <f t="shared" si="12"/>
        <v>743942</v>
      </c>
      <c r="F32" s="41">
        <f t="shared" si="12"/>
        <v>793654.51304347825</v>
      </c>
      <c r="G32" s="41">
        <f t="shared" si="12"/>
        <v>806348.40935783286</v>
      </c>
      <c r="H32" s="41">
        <f t="shared" si="12"/>
        <v>872411.64931274706</v>
      </c>
      <c r="I32" s="41">
        <f t="shared" si="12"/>
        <v>921939.37985803024</v>
      </c>
      <c r="J32" s="41">
        <f t="shared" si="12"/>
        <v>931861.73649250739</v>
      </c>
      <c r="K32" s="41">
        <f t="shared" ref="K32:L32" si="13">K17+K20+K28+K29+K30+K31</f>
        <v>984650.23720007529</v>
      </c>
      <c r="L32" s="41">
        <f t="shared" si="13"/>
        <v>871758.40881612117</v>
      </c>
      <c r="M32" s="41">
        <f t="shared" ref="M32:O32" si="14">M17+M20+M28+M29+M30+M31</f>
        <v>955351.03216664609</v>
      </c>
      <c r="N32" s="41">
        <f t="shared" ref="N32" si="15">N17+N20+N28+N29+N30+N31</f>
        <v>1043634.7172303208</v>
      </c>
      <c r="O32" s="41">
        <f t="shared" si="14"/>
        <v>1103632.4699854827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36"/>
      <c r="FQ32" s="36"/>
      <c r="FR32" s="36"/>
      <c r="FS32" s="37"/>
    </row>
    <row r="33" spans="1:175" s="38" customFormat="1" ht="15.75" x14ac:dyDescent="0.25">
      <c r="A33" s="32" t="s">
        <v>27</v>
      </c>
      <c r="B33" s="45" t="s">
        <v>41</v>
      </c>
      <c r="C33" s="34">
        <f t="shared" ref="C33:J33" si="16">C6+C11+C13+C14+C15+C17+C20+C28+C29+C30+C31</f>
        <v>1481201</v>
      </c>
      <c r="D33" s="34">
        <f t="shared" si="16"/>
        <v>1508643</v>
      </c>
      <c r="E33" s="34">
        <f t="shared" si="16"/>
        <v>1684514</v>
      </c>
      <c r="F33" s="34">
        <f t="shared" si="16"/>
        <v>1581638.247139588</v>
      </c>
      <c r="G33" s="34">
        <f t="shared" si="16"/>
        <v>1659648.8535707518</v>
      </c>
      <c r="H33" s="34">
        <f t="shared" si="16"/>
        <v>1782181.446526078</v>
      </c>
      <c r="I33" s="34">
        <f t="shared" si="16"/>
        <v>1944221.679990795</v>
      </c>
      <c r="J33" s="34">
        <f t="shared" si="16"/>
        <v>2395547.1314231316</v>
      </c>
      <c r="K33" s="34">
        <f t="shared" ref="K33:L33" si="17">K6+K11+K13+K14+K15+K17+K20+K28+K29+K30+K31</f>
        <v>2356342.9549510707</v>
      </c>
      <c r="L33" s="34">
        <f t="shared" si="17"/>
        <v>2181313.973918763</v>
      </c>
      <c r="M33" s="34">
        <f t="shared" ref="M33:O33" si="18">M6+M11+M13+M14+M15+M17+M20+M28+M29+M30+M31</f>
        <v>2140046.438209774</v>
      </c>
      <c r="N33" s="34">
        <f t="shared" ref="N33" si="19">N6+N11+N13+N14+N15+N17+N20+N28+N29+N30+N31</f>
        <v>2279601.5192297949</v>
      </c>
      <c r="O33" s="34">
        <f t="shared" si="18"/>
        <v>2365577.4241391895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6"/>
      <c r="FQ33" s="36"/>
      <c r="FR33" s="36"/>
      <c r="FS33" s="37"/>
    </row>
    <row r="34" spans="1:175" ht="15.75" x14ac:dyDescent="0.25">
      <c r="A34" s="20" t="s">
        <v>43</v>
      </c>
      <c r="B34" s="5" t="s">
        <v>25</v>
      </c>
      <c r="C34" s="3">
        <v>249800</v>
      </c>
      <c r="D34" s="3">
        <v>275200</v>
      </c>
      <c r="E34" s="3">
        <v>278733</v>
      </c>
      <c r="F34" s="3">
        <v>273767</v>
      </c>
      <c r="G34" s="3">
        <v>261770</v>
      </c>
      <c r="H34" s="3">
        <v>278599</v>
      </c>
      <c r="I34" s="3">
        <v>302521</v>
      </c>
      <c r="J34" s="4">
        <v>241925</v>
      </c>
      <c r="K34" s="4">
        <v>304722</v>
      </c>
      <c r="L34" s="4">
        <v>252379</v>
      </c>
      <c r="M34" s="4">
        <v>342651</v>
      </c>
      <c r="N34" s="4">
        <v>327189</v>
      </c>
      <c r="O34" s="4">
        <v>333489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</row>
    <row r="35" spans="1:175" ht="15.75" x14ac:dyDescent="0.25">
      <c r="A35" s="20" t="s">
        <v>44</v>
      </c>
      <c r="B35" s="5" t="s">
        <v>24</v>
      </c>
      <c r="C35" s="3">
        <v>49200</v>
      </c>
      <c r="D35" s="3">
        <v>52800</v>
      </c>
      <c r="E35" s="3">
        <v>46222</v>
      </c>
      <c r="F35" s="3">
        <v>34740</v>
      </c>
      <c r="G35" s="3">
        <v>15395</v>
      </c>
      <c r="H35" s="3">
        <v>13343</v>
      </c>
      <c r="I35" s="3">
        <v>14975</v>
      </c>
      <c r="J35" s="4">
        <v>16583</v>
      </c>
      <c r="K35" s="4">
        <v>19867</v>
      </c>
      <c r="L35" s="4">
        <v>20019</v>
      </c>
      <c r="M35" s="4">
        <v>21631</v>
      </c>
      <c r="N35" s="4">
        <v>27957</v>
      </c>
      <c r="O35" s="4">
        <v>22527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</row>
    <row r="36" spans="1:175" s="31" customFormat="1" ht="15.75" x14ac:dyDescent="0.25">
      <c r="A36" s="46" t="s">
        <v>45</v>
      </c>
      <c r="B36" s="47" t="s">
        <v>55</v>
      </c>
      <c r="C36" s="41">
        <f>C33+C34-C35</f>
        <v>1681801</v>
      </c>
      <c r="D36" s="41">
        <f t="shared" ref="D36:M36" si="20">D33+D34-D35</f>
        <v>1731043</v>
      </c>
      <c r="E36" s="41">
        <f t="shared" si="20"/>
        <v>1917025</v>
      </c>
      <c r="F36" s="41">
        <f t="shared" si="20"/>
        <v>1820665.247139588</v>
      </c>
      <c r="G36" s="41">
        <f t="shared" si="20"/>
        <v>1906023.8535707518</v>
      </c>
      <c r="H36" s="41">
        <f t="shared" si="20"/>
        <v>2047437.446526078</v>
      </c>
      <c r="I36" s="41">
        <f t="shared" si="20"/>
        <v>2231767.679990795</v>
      </c>
      <c r="J36" s="41">
        <f t="shared" si="20"/>
        <v>2620889.1314231316</v>
      </c>
      <c r="K36" s="41">
        <f t="shared" si="20"/>
        <v>2641197.9549510707</v>
      </c>
      <c r="L36" s="41">
        <f t="shared" si="20"/>
        <v>2413673.973918763</v>
      </c>
      <c r="M36" s="41">
        <f t="shared" si="20"/>
        <v>2461066.438209774</v>
      </c>
      <c r="N36" s="41">
        <f t="shared" ref="N36:O36" si="21">N33+N34-N35</f>
        <v>2578833.5192297949</v>
      </c>
      <c r="O36" s="41">
        <f t="shared" si="21"/>
        <v>2676539.4241391895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37"/>
      <c r="FP36" s="37"/>
      <c r="FQ36" s="37"/>
      <c r="FR36" s="37"/>
      <c r="FS36" s="37"/>
    </row>
    <row r="37" spans="1:175" s="31" customFormat="1" ht="15.75" x14ac:dyDescent="0.25">
      <c r="A37" s="46" t="s">
        <v>46</v>
      </c>
      <c r="B37" s="47" t="s">
        <v>42</v>
      </c>
      <c r="C37" s="48">
        <f>GSVA_cur!C37</f>
        <v>12670</v>
      </c>
      <c r="D37" s="48">
        <f>GSVA_cur!D37</f>
        <v>13010</v>
      </c>
      <c r="E37" s="48">
        <f>GSVA_cur!E37</f>
        <v>13350</v>
      </c>
      <c r="F37" s="48">
        <f>GSVA_cur!F37</f>
        <v>13710</v>
      </c>
      <c r="G37" s="48">
        <f>GSVA_cur!G37</f>
        <v>14070</v>
      </c>
      <c r="H37" s="48">
        <f>GSVA_cur!H37</f>
        <v>14450</v>
      </c>
      <c r="I37" s="48">
        <f>GSVA_cur!I37</f>
        <v>14840</v>
      </c>
      <c r="J37" s="48">
        <f>GSVA_cur!J37</f>
        <v>15240</v>
      </c>
      <c r="K37" s="48">
        <f>GSVA_cur!K37</f>
        <v>15390</v>
      </c>
      <c r="L37" s="48">
        <f>GSVA_cur!L37</f>
        <v>15570</v>
      </c>
      <c r="M37" s="48">
        <f>GSVA_cur!M37</f>
        <v>15930</v>
      </c>
      <c r="N37" s="48">
        <f>GSVA_cur!N37</f>
        <v>16300</v>
      </c>
      <c r="O37" s="48">
        <f>GSVA_cur!O37</f>
        <v>16670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</row>
    <row r="38" spans="1:175" s="31" customFormat="1" ht="15.75" x14ac:dyDescent="0.25">
      <c r="A38" s="46" t="s">
        <v>47</v>
      </c>
      <c r="B38" s="47" t="s">
        <v>58</v>
      </c>
      <c r="C38" s="41">
        <f>C36/C37*1000</f>
        <v>132738.8318863457</v>
      </c>
      <c r="D38" s="41">
        <f t="shared" ref="D38:L38" si="22">D36/D37*1000</f>
        <v>133054.80399692545</v>
      </c>
      <c r="E38" s="41">
        <f t="shared" si="22"/>
        <v>143597.37827715356</v>
      </c>
      <c r="F38" s="41">
        <f t="shared" si="22"/>
        <v>132798.34041864245</v>
      </c>
      <c r="G38" s="41">
        <f t="shared" si="22"/>
        <v>135467.22484511387</v>
      </c>
      <c r="H38" s="41">
        <f t="shared" si="22"/>
        <v>141691.17276997078</v>
      </c>
      <c r="I38" s="41">
        <f t="shared" si="22"/>
        <v>150388.65768132042</v>
      </c>
      <c r="J38" s="41">
        <f t="shared" si="22"/>
        <v>171974.35245558605</v>
      </c>
      <c r="K38" s="41">
        <f t="shared" si="22"/>
        <v>171617.80084152505</v>
      </c>
      <c r="L38" s="41">
        <f t="shared" si="22"/>
        <v>155020.80757345943</v>
      </c>
      <c r="M38" s="41">
        <f>M36/M37*1000</f>
        <v>154492.55732641392</v>
      </c>
      <c r="N38" s="41">
        <f>N36/N37*1000</f>
        <v>158210.64535152115</v>
      </c>
      <c r="O38" s="41">
        <f>O36/O37*1000</f>
        <v>160560.25339767183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9"/>
      <c r="BL38" s="9"/>
      <c r="BM38" s="9"/>
      <c r="BN38" s="42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</row>
    <row r="39" spans="1:175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W39"/>
  <sheetViews>
    <sheetView tabSelected="1" zoomScaleNormal="100" zoomScaleSheetLayoutView="100" workbookViewId="0">
      <pane xSplit="2" ySplit="5" topLeftCell="C6" activePane="bottomRight" state="frozen"/>
      <selection activeCell="P1" sqref="P1:BM1048576"/>
      <selection pane="topRight" activeCell="P1" sqref="P1:BM1048576"/>
      <selection pane="bottomLeft" activeCell="P1" sqref="P1:BM1048576"/>
      <selection pane="bottomRight" activeCell="P1" sqref="P1:BM1048576"/>
    </sheetView>
  </sheetViews>
  <sheetFormatPr defaultColWidth="8.85546875" defaultRowHeight="15" x14ac:dyDescent="0.25"/>
  <cols>
    <col min="1" max="1" width="11" style="2" customWidth="1"/>
    <col min="2" max="2" width="33" style="2" customWidth="1"/>
    <col min="3" max="5" width="11.28515625" style="2" customWidth="1"/>
    <col min="6" max="6" width="11.28515625" style="7" customWidth="1"/>
    <col min="7" max="15" width="11.85546875" style="6" customWidth="1"/>
    <col min="16" max="42" width="9.140625" style="7" customWidth="1"/>
    <col min="43" max="43" width="12.42578125" style="7" customWidth="1"/>
    <col min="44" max="65" width="9.140625" style="7" customWidth="1"/>
    <col min="66" max="66" width="12.140625" style="7" customWidth="1"/>
    <col min="67" max="70" width="9.140625" style="7" customWidth="1"/>
    <col min="71" max="75" width="9.140625" style="7" hidden="1" customWidth="1"/>
    <col min="76" max="76" width="9.140625" style="7" customWidth="1"/>
    <col min="77" max="81" width="9.140625" style="7" hidden="1" customWidth="1"/>
    <col min="82" max="82" width="9.140625" style="7" customWidth="1"/>
    <col min="83" max="87" width="9.140625" style="7" hidden="1" customWidth="1"/>
    <col min="88" max="88" width="9.140625" style="7" customWidth="1"/>
    <col min="89" max="93" width="9.140625" style="7" hidden="1" customWidth="1"/>
    <col min="94" max="94" width="9.140625" style="7" customWidth="1"/>
    <col min="95" max="99" width="9.140625" style="7" hidden="1" customWidth="1"/>
    <col min="100" max="100" width="9.140625" style="6" customWidth="1"/>
    <col min="101" max="105" width="9.140625" style="6" hidden="1" customWidth="1"/>
    <col min="106" max="106" width="9.140625" style="6" customWidth="1"/>
    <col min="107" max="111" width="9.140625" style="6" hidden="1" customWidth="1"/>
    <col min="112" max="112" width="9.140625" style="6" customWidth="1"/>
    <col min="113" max="117" width="9.140625" style="6" hidden="1" customWidth="1"/>
    <col min="118" max="118" width="9.140625" style="6" customWidth="1"/>
    <col min="119" max="148" width="9.140625" style="7" customWidth="1"/>
    <col min="149" max="149" width="9.140625" style="7" hidden="1" customWidth="1"/>
    <col min="150" max="157" width="9.140625" style="7" customWidth="1"/>
    <col min="158" max="158" width="9.140625" style="7" hidden="1" customWidth="1"/>
    <col min="159" max="163" width="9.140625" style="7" customWidth="1"/>
    <col min="164" max="164" width="9.140625" style="7" hidden="1" customWidth="1"/>
    <col min="165" max="174" width="9.140625" style="7" customWidth="1"/>
    <col min="175" max="178" width="8.85546875" style="7"/>
    <col min="179" max="179" width="12.7109375" style="7" bestFit="1" customWidth="1"/>
    <col min="180" max="16384" width="8.85546875" style="2"/>
  </cols>
  <sheetData>
    <row r="1" spans="1:179" ht="18.75" x14ac:dyDescent="0.3">
      <c r="A1" s="2" t="s">
        <v>53</v>
      </c>
      <c r="B1" s="23" t="s">
        <v>66</v>
      </c>
    </row>
    <row r="2" spans="1:179" ht="15.75" x14ac:dyDescent="0.25">
      <c r="A2" s="11" t="s">
        <v>50</v>
      </c>
      <c r="I2" s="6" t="str">
        <f>[1]GSVA_cur!$I$3</f>
        <v>As on 01.08.2024</v>
      </c>
    </row>
    <row r="3" spans="1:179" ht="15.75" x14ac:dyDescent="0.25">
      <c r="A3" s="11"/>
      <c r="B3" s="31"/>
    </row>
    <row r="4" spans="1:179" ht="15.75" x14ac:dyDescent="0.25">
      <c r="A4" s="11"/>
      <c r="E4" s="10"/>
      <c r="F4" s="10" t="s">
        <v>57</v>
      </c>
    </row>
    <row r="5" spans="1:179" ht="15.75" x14ac:dyDescent="0.25">
      <c r="A5" s="12" t="s">
        <v>0</v>
      </c>
      <c r="B5" s="13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2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30" t="s">
        <v>72</v>
      </c>
      <c r="N5" s="30" t="s">
        <v>73</v>
      </c>
      <c r="O5" s="30" t="s">
        <v>74</v>
      </c>
    </row>
    <row r="6" spans="1:179" s="38" customFormat="1" ht="15.75" x14ac:dyDescent="0.25">
      <c r="A6" s="32" t="s">
        <v>26</v>
      </c>
      <c r="B6" s="33" t="s">
        <v>2</v>
      </c>
      <c r="C6" s="34">
        <f>SUM(C7:C10)</f>
        <v>63293</v>
      </c>
      <c r="D6" s="34">
        <f t="shared" ref="D6:M6" si="0">SUM(D7:D10)</f>
        <v>76814</v>
      </c>
      <c r="E6" s="34">
        <f t="shared" si="0"/>
        <v>81804</v>
      </c>
      <c r="F6" s="34">
        <f t="shared" si="0"/>
        <v>96954.320699999997</v>
      </c>
      <c r="G6" s="34">
        <f t="shared" si="0"/>
        <v>100882.60181837458</v>
      </c>
      <c r="H6" s="34">
        <f t="shared" si="0"/>
        <v>108450.52230000001</v>
      </c>
      <c r="I6" s="34">
        <f t="shared" si="0"/>
        <v>110829.0243</v>
      </c>
      <c r="J6" s="34">
        <f t="shared" si="0"/>
        <v>123057.00884594108</v>
      </c>
      <c r="K6" s="34">
        <f t="shared" si="0"/>
        <v>132615.85169745915</v>
      </c>
      <c r="L6" s="34">
        <f t="shared" si="0"/>
        <v>126049.84042561069</v>
      </c>
      <c r="M6" s="34">
        <f t="shared" si="0"/>
        <v>130530.13271274709</v>
      </c>
      <c r="N6" s="34">
        <f t="shared" ref="N6:O6" si="1">SUM(N7:N10)</f>
        <v>141653.89963036744</v>
      </c>
      <c r="O6" s="34">
        <f t="shared" si="1"/>
        <v>150808.87921148428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6"/>
      <c r="FU6" s="36"/>
      <c r="FV6" s="36"/>
      <c r="FW6" s="37"/>
    </row>
    <row r="7" spans="1:179" ht="15.75" x14ac:dyDescent="0.25">
      <c r="A7" s="17">
        <v>1.1000000000000001</v>
      </c>
      <c r="B7" s="18" t="s">
        <v>59</v>
      </c>
      <c r="C7" s="4">
        <v>11067</v>
      </c>
      <c r="D7" s="4">
        <v>19590</v>
      </c>
      <c r="E7" s="4">
        <v>19414</v>
      </c>
      <c r="F7" s="4">
        <v>25375.178800000002</v>
      </c>
      <c r="G7" s="4">
        <v>21958.382751088575</v>
      </c>
      <c r="H7" s="4">
        <v>21954.892999999996</v>
      </c>
      <c r="I7" s="4">
        <v>24383.285300000003</v>
      </c>
      <c r="J7" s="4">
        <v>28890.066400000003</v>
      </c>
      <c r="K7" s="4">
        <v>33540.449093482908</v>
      </c>
      <c r="L7" s="4">
        <v>24524.606441469754</v>
      </c>
      <c r="M7" s="4">
        <v>22421.897568419659</v>
      </c>
      <c r="N7" s="4">
        <v>26262.800141062646</v>
      </c>
      <c r="O7" s="4">
        <v>31251.499165524117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6"/>
      <c r="FU7" s="6"/>
      <c r="FV7" s="6"/>
    </row>
    <row r="8" spans="1:179" ht="15.75" x14ac:dyDescent="0.25">
      <c r="A8" s="17">
        <v>1.2</v>
      </c>
      <c r="B8" s="18" t="s">
        <v>60</v>
      </c>
      <c r="C8" s="4">
        <v>31830</v>
      </c>
      <c r="D8" s="4">
        <v>36266</v>
      </c>
      <c r="E8" s="4">
        <v>39492</v>
      </c>
      <c r="F8" s="4">
        <v>45102.750899999999</v>
      </c>
      <c r="G8" s="4">
        <v>47918.196308184473</v>
      </c>
      <c r="H8" s="4">
        <v>51005.237500000003</v>
      </c>
      <c r="I8" s="4">
        <v>53632.0726</v>
      </c>
      <c r="J8" s="4">
        <v>55121.267</v>
      </c>
      <c r="K8" s="4">
        <v>55434.409031509858</v>
      </c>
      <c r="L8" s="4">
        <v>63259.996931146758</v>
      </c>
      <c r="M8" s="4">
        <v>67984.312180096444</v>
      </c>
      <c r="N8" s="4">
        <v>71573.866266146273</v>
      </c>
      <c r="O8" s="4">
        <v>73837.813221800767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6"/>
      <c r="FU8" s="6"/>
      <c r="FV8" s="6"/>
    </row>
    <row r="9" spans="1:179" ht="15.75" x14ac:dyDescent="0.25">
      <c r="A9" s="17">
        <v>1.3</v>
      </c>
      <c r="B9" s="18" t="s">
        <v>61</v>
      </c>
      <c r="C9" s="4">
        <v>3283</v>
      </c>
      <c r="D9" s="4">
        <v>3350</v>
      </c>
      <c r="E9" s="4">
        <v>3293</v>
      </c>
      <c r="F9" s="4">
        <v>4133.8576999999996</v>
      </c>
      <c r="G9" s="4">
        <v>4205.5128325458991</v>
      </c>
      <c r="H9" s="4">
        <v>8265.3212000000003</v>
      </c>
      <c r="I9" s="4">
        <v>6078.5443999999998</v>
      </c>
      <c r="J9" s="4">
        <v>6712.9226443105417</v>
      </c>
      <c r="K9" s="4">
        <v>6794.3074550535594</v>
      </c>
      <c r="L9" s="4">
        <v>6781.7536318206521</v>
      </c>
      <c r="M9" s="4">
        <v>6975.2913376236083</v>
      </c>
      <c r="N9" s="4">
        <v>7564.2911091363831</v>
      </c>
      <c r="O9" s="4">
        <v>7722.3663685042111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6"/>
      <c r="FU9" s="6"/>
      <c r="FV9" s="6"/>
    </row>
    <row r="10" spans="1:179" ht="15.75" x14ac:dyDescent="0.25">
      <c r="A10" s="17">
        <v>1.4</v>
      </c>
      <c r="B10" s="18" t="s">
        <v>62</v>
      </c>
      <c r="C10" s="4">
        <v>17113</v>
      </c>
      <c r="D10" s="4">
        <v>17608</v>
      </c>
      <c r="E10" s="4">
        <v>19605</v>
      </c>
      <c r="F10" s="4">
        <v>22342.533299999999</v>
      </c>
      <c r="G10" s="4">
        <v>26800.509926555635</v>
      </c>
      <c r="H10" s="4">
        <v>27225.070599999999</v>
      </c>
      <c r="I10" s="4">
        <v>26735.121999999999</v>
      </c>
      <c r="J10" s="4">
        <v>32332.75280163053</v>
      </c>
      <c r="K10" s="4">
        <v>36846.686117412835</v>
      </c>
      <c r="L10" s="4">
        <v>31483.483421173518</v>
      </c>
      <c r="M10" s="4">
        <v>33148.631626607377</v>
      </c>
      <c r="N10" s="4">
        <v>36252.942114022146</v>
      </c>
      <c r="O10" s="4">
        <v>37997.200455655176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6"/>
      <c r="FU10" s="6"/>
      <c r="FV10" s="6"/>
    </row>
    <row r="11" spans="1:179" ht="15.75" x14ac:dyDescent="0.25">
      <c r="A11" s="19" t="s">
        <v>31</v>
      </c>
      <c r="B11" s="18" t="s">
        <v>3</v>
      </c>
      <c r="C11" s="4">
        <v>22301</v>
      </c>
      <c r="D11" s="4">
        <v>32127.999999999996</v>
      </c>
      <c r="E11" s="4">
        <v>37614</v>
      </c>
      <c r="F11" s="4">
        <v>28279.659399999997</v>
      </c>
      <c r="G11" s="4">
        <v>32053.724000000002</v>
      </c>
      <c r="H11" s="4">
        <v>44031.457799999996</v>
      </c>
      <c r="I11" s="4">
        <v>57044.418900000004</v>
      </c>
      <c r="J11" s="4">
        <v>46397.368999999999</v>
      </c>
      <c r="K11" s="4">
        <v>44361.71667948697</v>
      </c>
      <c r="L11" s="4">
        <v>37563.626937772249</v>
      </c>
      <c r="M11" s="4">
        <v>42762.253444420108</v>
      </c>
      <c r="N11" s="4">
        <v>39386.583914028735</v>
      </c>
      <c r="O11" s="4">
        <v>38982.366395180761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6"/>
      <c r="FU11" s="6"/>
      <c r="FV11" s="6"/>
    </row>
    <row r="12" spans="1:179" s="31" customFormat="1" ht="15.75" x14ac:dyDescent="0.25">
      <c r="A12" s="39"/>
      <c r="B12" s="40" t="s">
        <v>28</v>
      </c>
      <c r="C12" s="41">
        <f>C6+C11</f>
        <v>85594</v>
      </c>
      <c r="D12" s="41">
        <f t="shared" ref="D12:M12" si="2">D6+D11</f>
        <v>108942</v>
      </c>
      <c r="E12" s="41">
        <f t="shared" si="2"/>
        <v>119418</v>
      </c>
      <c r="F12" s="41">
        <f t="shared" si="2"/>
        <v>125233.98009999999</v>
      </c>
      <c r="G12" s="41">
        <f t="shared" si="2"/>
        <v>132936.32581837458</v>
      </c>
      <c r="H12" s="41">
        <f t="shared" si="2"/>
        <v>152481.98010000002</v>
      </c>
      <c r="I12" s="41">
        <f t="shared" si="2"/>
        <v>167873.44320000001</v>
      </c>
      <c r="J12" s="41">
        <f t="shared" si="2"/>
        <v>169454.37784594108</v>
      </c>
      <c r="K12" s="41">
        <f t="shared" si="2"/>
        <v>176977.56837694612</v>
      </c>
      <c r="L12" s="41">
        <f t="shared" si="2"/>
        <v>163613.46736338292</v>
      </c>
      <c r="M12" s="41">
        <f t="shared" si="2"/>
        <v>173292.3861571672</v>
      </c>
      <c r="N12" s="41">
        <f t="shared" ref="N12:O12" si="3">N6+N11</f>
        <v>181040.48354439618</v>
      </c>
      <c r="O12" s="41">
        <f t="shared" si="3"/>
        <v>189791.24560666503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36"/>
      <c r="FU12" s="36"/>
      <c r="FV12" s="36"/>
      <c r="FW12" s="37"/>
    </row>
    <row r="13" spans="1:179" s="16" customFormat="1" ht="15.75" x14ac:dyDescent="0.25">
      <c r="A13" s="14" t="s">
        <v>32</v>
      </c>
      <c r="B13" s="15" t="s">
        <v>4</v>
      </c>
      <c r="C13" s="1">
        <v>368161</v>
      </c>
      <c r="D13" s="1">
        <v>369736</v>
      </c>
      <c r="E13" s="1">
        <v>513276</v>
      </c>
      <c r="F13" s="1">
        <v>393467.67820000002</v>
      </c>
      <c r="G13" s="1">
        <v>637708.87966883148</v>
      </c>
      <c r="H13" s="1">
        <v>701068.81220000004</v>
      </c>
      <c r="I13" s="1">
        <v>740557.67200000002</v>
      </c>
      <c r="J13" s="1">
        <v>852772.49600000004</v>
      </c>
      <c r="K13" s="1">
        <v>840761.37792826211</v>
      </c>
      <c r="L13" s="1">
        <v>961068.91366538103</v>
      </c>
      <c r="M13" s="1">
        <v>810851.66956999747</v>
      </c>
      <c r="N13" s="1">
        <v>837666.27613598306</v>
      </c>
      <c r="O13" s="1">
        <v>950642.48095202853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6"/>
      <c r="FU13" s="6"/>
      <c r="FV13" s="6"/>
      <c r="FW13" s="7"/>
    </row>
    <row r="14" spans="1:179" ht="30" x14ac:dyDescent="0.25">
      <c r="A14" s="19" t="s">
        <v>33</v>
      </c>
      <c r="B14" s="18" t="s">
        <v>5</v>
      </c>
      <c r="C14" s="4">
        <v>16777</v>
      </c>
      <c r="D14" s="4">
        <v>20176</v>
      </c>
      <c r="E14" s="4">
        <v>19679</v>
      </c>
      <c r="F14" s="4">
        <v>33126.154000000002</v>
      </c>
      <c r="G14" s="4">
        <v>14363.299196999742</v>
      </c>
      <c r="H14" s="4">
        <v>17249.9725</v>
      </c>
      <c r="I14" s="4">
        <v>22112.370800000001</v>
      </c>
      <c r="J14" s="4">
        <v>30123.323600000003</v>
      </c>
      <c r="K14" s="4">
        <v>35013.778477349391</v>
      </c>
      <c r="L14" s="4">
        <v>24420.812998949285</v>
      </c>
      <c r="M14" s="4">
        <v>33580.099632621481</v>
      </c>
      <c r="N14" s="4">
        <v>34559.681919054477</v>
      </c>
      <c r="O14" s="4">
        <v>27386.325177562954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8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8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8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6"/>
      <c r="FU14" s="6"/>
      <c r="FV14" s="6"/>
    </row>
    <row r="15" spans="1:179" ht="15.75" x14ac:dyDescent="0.25">
      <c r="A15" s="19" t="s">
        <v>34</v>
      </c>
      <c r="B15" s="18" t="s">
        <v>6</v>
      </c>
      <c r="C15" s="4">
        <v>232607.00000000003</v>
      </c>
      <c r="D15" s="4">
        <v>232469.99999999997</v>
      </c>
      <c r="E15" s="4">
        <v>279121</v>
      </c>
      <c r="F15" s="4">
        <v>300553.19199999998</v>
      </c>
      <c r="G15" s="4">
        <v>305853.32454796974</v>
      </c>
      <c r="H15" s="4">
        <v>336926.0834</v>
      </c>
      <c r="I15" s="4">
        <v>370017.73090000002</v>
      </c>
      <c r="J15" s="4">
        <v>418191.94400000002</v>
      </c>
      <c r="K15" s="4">
        <v>419317.98027494596</v>
      </c>
      <c r="L15" s="4">
        <v>394601.42006420658</v>
      </c>
      <c r="M15" s="4">
        <v>536730.95071577583</v>
      </c>
      <c r="N15" s="4">
        <v>577222.22243553388</v>
      </c>
      <c r="O15" s="4">
        <v>647068.44787714432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8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8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8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6"/>
      <c r="FU15" s="6"/>
      <c r="FV15" s="6"/>
    </row>
    <row r="16" spans="1:179" s="31" customFormat="1" ht="15.75" x14ac:dyDescent="0.25">
      <c r="A16" s="39"/>
      <c r="B16" s="40" t="s">
        <v>29</v>
      </c>
      <c r="C16" s="41">
        <f>+C13+C14+C15</f>
        <v>617545</v>
      </c>
      <c r="D16" s="41">
        <f t="shared" ref="D16:I16" si="4">+D13+D14+D15</f>
        <v>622382</v>
      </c>
      <c r="E16" s="41">
        <f t="shared" si="4"/>
        <v>812076</v>
      </c>
      <c r="F16" s="41">
        <f t="shared" si="4"/>
        <v>727147.02419999999</v>
      </c>
      <c r="G16" s="41">
        <f t="shared" si="4"/>
        <v>957925.50341380097</v>
      </c>
      <c r="H16" s="41">
        <f t="shared" si="4"/>
        <v>1055244.8681000001</v>
      </c>
      <c r="I16" s="41">
        <f t="shared" si="4"/>
        <v>1132687.7737</v>
      </c>
      <c r="J16" s="41">
        <f t="shared" ref="J16:M16" si="5">+J13+J14+J15</f>
        <v>1301087.7636000002</v>
      </c>
      <c r="K16" s="41">
        <f t="shared" si="5"/>
        <v>1295093.1366805574</v>
      </c>
      <c r="L16" s="41">
        <f t="shared" si="5"/>
        <v>1380091.146728537</v>
      </c>
      <c r="M16" s="41">
        <f t="shared" si="5"/>
        <v>1381162.7199183949</v>
      </c>
      <c r="N16" s="41">
        <f t="shared" ref="N16:O16" si="6">+N13+N14+N15</f>
        <v>1449448.1804905715</v>
      </c>
      <c r="O16" s="41">
        <f t="shared" si="6"/>
        <v>1625097.254006736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35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35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35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36"/>
      <c r="FU16" s="36"/>
      <c r="FV16" s="36"/>
      <c r="FW16" s="37"/>
    </row>
    <row r="17" spans="1:179" s="38" customFormat="1" ht="30" x14ac:dyDescent="0.25">
      <c r="A17" s="32" t="s">
        <v>35</v>
      </c>
      <c r="B17" s="33" t="s">
        <v>7</v>
      </c>
      <c r="C17" s="34">
        <f>C18+C19</f>
        <v>142356</v>
      </c>
      <c r="D17" s="34">
        <f t="shared" ref="D17:I17" si="7">D18+D19</f>
        <v>182518</v>
      </c>
      <c r="E17" s="34">
        <f t="shared" si="7"/>
        <v>183167</v>
      </c>
      <c r="F17" s="34">
        <f t="shared" si="7"/>
        <v>194683.23699999999</v>
      </c>
      <c r="G17" s="34">
        <f t="shared" si="7"/>
        <v>215222.23418599079</v>
      </c>
      <c r="H17" s="34">
        <f t="shared" si="7"/>
        <v>239562.5545</v>
      </c>
      <c r="I17" s="34">
        <f t="shared" si="7"/>
        <v>266622.717</v>
      </c>
      <c r="J17" s="34">
        <f t="shared" ref="J17:M17" si="8">J18+J19</f>
        <v>309579.84770000004</v>
      </c>
      <c r="K17" s="34">
        <f t="shared" si="8"/>
        <v>330777.96213200717</v>
      </c>
      <c r="L17" s="34">
        <f t="shared" si="8"/>
        <v>251578.83908040018</v>
      </c>
      <c r="M17" s="34">
        <f t="shared" si="8"/>
        <v>315024.8092245888</v>
      </c>
      <c r="N17" s="34">
        <f t="shared" ref="N17:O17" si="9">N18+N19</f>
        <v>385726.81252251216</v>
      </c>
      <c r="O17" s="34">
        <f t="shared" si="9"/>
        <v>425930.58095748286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6"/>
      <c r="FU17" s="36"/>
      <c r="FV17" s="36"/>
      <c r="FW17" s="37"/>
    </row>
    <row r="18" spans="1:179" ht="15.75" x14ac:dyDescent="0.25">
      <c r="A18" s="17">
        <v>6.1</v>
      </c>
      <c r="B18" s="18" t="s">
        <v>8</v>
      </c>
      <c r="C18" s="4">
        <v>122777</v>
      </c>
      <c r="D18" s="4">
        <v>161020</v>
      </c>
      <c r="E18" s="4">
        <v>159896</v>
      </c>
      <c r="F18" s="4">
        <v>170160.2402</v>
      </c>
      <c r="G18" s="4">
        <v>189103.17293441985</v>
      </c>
      <c r="H18" s="4">
        <v>210802.962</v>
      </c>
      <c r="I18" s="4">
        <v>234017.16450000001</v>
      </c>
      <c r="J18" s="4">
        <v>272917.32770000002</v>
      </c>
      <c r="K18" s="4">
        <v>291179.63158832619</v>
      </c>
      <c r="L18" s="4">
        <v>232415.45555971022</v>
      </c>
      <c r="M18" s="4">
        <v>284966.22576478717</v>
      </c>
      <c r="N18" s="4">
        <v>336598.47243612161</v>
      </c>
      <c r="O18" s="4">
        <v>372219.70894048427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6"/>
      <c r="FU18" s="6"/>
      <c r="FV18" s="6"/>
    </row>
    <row r="19" spans="1:179" ht="15.75" x14ac:dyDescent="0.25">
      <c r="A19" s="17">
        <v>6.2</v>
      </c>
      <c r="B19" s="18" t="s">
        <v>9</v>
      </c>
      <c r="C19" s="4">
        <v>19579</v>
      </c>
      <c r="D19" s="4">
        <v>21498</v>
      </c>
      <c r="E19" s="4">
        <v>23271</v>
      </c>
      <c r="F19" s="4">
        <v>24522.996800000001</v>
      </c>
      <c r="G19" s="4">
        <v>26119.061251570925</v>
      </c>
      <c r="H19" s="4">
        <v>28759.592499999999</v>
      </c>
      <c r="I19" s="4">
        <v>32605.552499999998</v>
      </c>
      <c r="J19" s="4">
        <v>36662.519999999997</v>
      </c>
      <c r="K19" s="4">
        <v>39598.330543680982</v>
      </c>
      <c r="L19" s="4">
        <v>19163.383520689975</v>
      </c>
      <c r="M19" s="4">
        <v>30058.583459801641</v>
      </c>
      <c r="N19" s="4">
        <v>49128.340086390555</v>
      </c>
      <c r="O19" s="4">
        <v>53710.872016998597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6"/>
      <c r="FU19" s="6"/>
      <c r="FV19" s="6"/>
    </row>
    <row r="20" spans="1:179" s="38" customFormat="1" ht="30" x14ac:dyDescent="0.25">
      <c r="A20" s="43" t="s">
        <v>36</v>
      </c>
      <c r="B20" s="44" t="s">
        <v>10</v>
      </c>
      <c r="C20" s="34">
        <f>SUM(C21:C27)</f>
        <v>58764</v>
      </c>
      <c r="D20" s="34">
        <f t="shared" ref="D20:M20" si="10">SUM(D21:D27)</f>
        <v>66478</v>
      </c>
      <c r="E20" s="34">
        <f t="shared" si="10"/>
        <v>69939</v>
      </c>
      <c r="F20" s="34">
        <f t="shared" si="10"/>
        <v>73416.6342</v>
      </c>
      <c r="G20" s="34">
        <f t="shared" si="10"/>
        <v>78029.269218270376</v>
      </c>
      <c r="H20" s="34">
        <f t="shared" si="10"/>
        <v>86217.276000000013</v>
      </c>
      <c r="I20" s="34">
        <f t="shared" si="10"/>
        <v>88057.165100000013</v>
      </c>
      <c r="J20" s="34">
        <f t="shared" si="10"/>
        <v>96474.072000575427</v>
      </c>
      <c r="K20" s="34">
        <f t="shared" si="10"/>
        <v>101811.39668522985</v>
      </c>
      <c r="L20" s="34">
        <f t="shared" si="10"/>
        <v>78590.748161728799</v>
      </c>
      <c r="M20" s="34">
        <f t="shared" si="10"/>
        <v>110430.31176798277</v>
      </c>
      <c r="N20" s="34">
        <f t="shared" ref="N20:O20" si="11">SUM(N21:N27)</f>
        <v>120394.01596511208</v>
      </c>
      <c r="O20" s="34">
        <f t="shared" si="11"/>
        <v>126496.12119016443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6"/>
      <c r="FU20" s="36"/>
      <c r="FV20" s="36"/>
      <c r="FW20" s="37"/>
    </row>
    <row r="21" spans="1:179" ht="15.75" x14ac:dyDescent="0.25">
      <c r="A21" s="17">
        <v>7.1</v>
      </c>
      <c r="B21" s="18" t="s">
        <v>11</v>
      </c>
      <c r="C21" s="4">
        <v>163</v>
      </c>
      <c r="D21" s="4">
        <v>168</v>
      </c>
      <c r="E21" s="4">
        <v>183</v>
      </c>
      <c r="F21" s="4">
        <v>215</v>
      </c>
      <c r="G21" s="4">
        <v>240.67129999999997</v>
      </c>
      <c r="H21" s="4">
        <v>262</v>
      </c>
      <c r="I21" s="4">
        <v>344</v>
      </c>
      <c r="J21" s="4">
        <v>322</v>
      </c>
      <c r="K21" s="4">
        <v>350.55455424427015</v>
      </c>
      <c r="L21" s="4">
        <v>88.954663224408336</v>
      </c>
      <c r="M21" s="4">
        <v>177.90013445006397</v>
      </c>
      <c r="N21" s="4">
        <v>224.60248870479919</v>
      </c>
      <c r="O21" s="4">
        <v>311.071223582421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6"/>
      <c r="FU21" s="6"/>
      <c r="FV21" s="6"/>
    </row>
    <row r="22" spans="1:179" ht="15.75" x14ac:dyDescent="0.25">
      <c r="A22" s="17">
        <v>7.2</v>
      </c>
      <c r="B22" s="18" t="s">
        <v>12</v>
      </c>
      <c r="C22" s="4">
        <v>37096</v>
      </c>
      <c r="D22" s="4">
        <v>42460</v>
      </c>
      <c r="E22" s="4">
        <v>44836</v>
      </c>
      <c r="F22" s="4">
        <v>45480</v>
      </c>
      <c r="G22" s="4">
        <v>46521.90130377515</v>
      </c>
      <c r="H22" s="4">
        <v>50831.317900000002</v>
      </c>
      <c r="I22" s="4">
        <v>54244.020799999998</v>
      </c>
      <c r="J22" s="4">
        <v>62407.778699999995</v>
      </c>
      <c r="K22" s="4">
        <v>60654.661901192754</v>
      </c>
      <c r="L22" s="4">
        <v>41376.832710005212</v>
      </c>
      <c r="M22" s="4">
        <v>66032.489076956568</v>
      </c>
      <c r="N22" s="4">
        <v>62751.455085776499</v>
      </c>
      <c r="O22" s="4">
        <v>69285.24240852728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6"/>
      <c r="FU22" s="6"/>
      <c r="FV22" s="6"/>
    </row>
    <row r="23" spans="1:179" ht="15.75" x14ac:dyDescent="0.25">
      <c r="A23" s="17">
        <v>7.3</v>
      </c>
      <c r="B23" s="18" t="s">
        <v>13</v>
      </c>
      <c r="C23" s="4">
        <v>3572.9999999999995</v>
      </c>
      <c r="D23" s="4">
        <v>3590</v>
      </c>
      <c r="E23" s="4">
        <v>1757</v>
      </c>
      <c r="F23" s="4">
        <v>1665</v>
      </c>
      <c r="G23" s="4">
        <v>1429.2302416869697</v>
      </c>
      <c r="H23" s="4">
        <v>3982.7317999999996</v>
      </c>
      <c r="I23" s="4">
        <v>3823.2608</v>
      </c>
      <c r="J23" s="4">
        <v>5421.11</v>
      </c>
      <c r="K23" s="4">
        <v>6347.7844465529133</v>
      </c>
      <c r="L23" s="4">
        <v>4905.1745788009048</v>
      </c>
      <c r="M23" s="4">
        <v>5463.2652113024124</v>
      </c>
      <c r="N23" s="4">
        <v>12140.044977875385</v>
      </c>
      <c r="O23" s="4">
        <v>6260.8809054834028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6"/>
      <c r="FU23" s="6"/>
      <c r="FV23" s="6"/>
    </row>
    <row r="24" spans="1:179" ht="15.75" x14ac:dyDescent="0.25">
      <c r="A24" s="17">
        <v>7.4</v>
      </c>
      <c r="B24" s="18" t="s">
        <v>14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212.29920000000001</v>
      </c>
      <c r="J24" s="4">
        <v>226.81659999999999</v>
      </c>
      <c r="K24" s="4">
        <v>274.149112730463</v>
      </c>
      <c r="L24" s="4">
        <v>0.57730197553413931</v>
      </c>
      <c r="M24" s="4">
        <v>0.42460608978535497</v>
      </c>
      <c r="N24" s="4">
        <v>121.87970471742113</v>
      </c>
      <c r="O24" s="4">
        <v>400.52156892490734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6"/>
      <c r="FU24" s="6"/>
      <c r="FV24" s="6"/>
    </row>
    <row r="25" spans="1:179" ht="15.75" x14ac:dyDescent="0.25">
      <c r="A25" s="17">
        <v>7.5</v>
      </c>
      <c r="B25" s="18" t="s">
        <v>15</v>
      </c>
      <c r="C25" s="4">
        <v>620</v>
      </c>
      <c r="D25" s="4">
        <v>714</v>
      </c>
      <c r="E25" s="4">
        <v>821.00000000000011</v>
      </c>
      <c r="F25" s="4">
        <v>441</v>
      </c>
      <c r="G25" s="4">
        <v>480.65878019826016</v>
      </c>
      <c r="H25" s="4">
        <v>2162.9749000000002</v>
      </c>
      <c r="I25" s="4">
        <v>2144.4528</v>
      </c>
      <c r="J25" s="4">
        <v>732.97619999999995</v>
      </c>
      <c r="K25" s="4">
        <v>2477.9573444727371</v>
      </c>
      <c r="L25" s="4">
        <v>1114.2832013516313</v>
      </c>
      <c r="M25" s="4">
        <v>968.42687850047116</v>
      </c>
      <c r="N25" s="4">
        <v>1830.4973524401589</v>
      </c>
      <c r="O25" s="4">
        <v>2048.5576708850131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6"/>
      <c r="FU25" s="6"/>
      <c r="FV25" s="6"/>
    </row>
    <row r="26" spans="1:179" ht="15.75" x14ac:dyDescent="0.25">
      <c r="A26" s="17">
        <v>7.6</v>
      </c>
      <c r="B26" s="18" t="s">
        <v>16</v>
      </c>
      <c r="C26" s="4">
        <v>44</v>
      </c>
      <c r="D26" s="4">
        <v>39</v>
      </c>
      <c r="E26" s="4">
        <v>25</v>
      </c>
      <c r="F26" s="4">
        <v>25.6342</v>
      </c>
      <c r="G26" s="4">
        <v>25.721</v>
      </c>
      <c r="H26" s="4">
        <v>152.61779999999999</v>
      </c>
      <c r="I26" s="4">
        <v>15.971499999999999</v>
      </c>
      <c r="J26" s="4">
        <v>56.955000575424599</v>
      </c>
      <c r="K26" s="4">
        <v>56.171823911816169</v>
      </c>
      <c r="L26" s="4">
        <v>12.541347412346141</v>
      </c>
      <c r="M26" s="4">
        <v>18.520062499467894</v>
      </c>
      <c r="N26" s="4">
        <v>46.536355597822919</v>
      </c>
      <c r="O26" s="4">
        <v>64.35653001136923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6"/>
      <c r="FU26" s="6"/>
      <c r="FV26" s="6"/>
    </row>
    <row r="27" spans="1:179" ht="30" x14ac:dyDescent="0.25">
      <c r="A27" s="17">
        <v>7.7</v>
      </c>
      <c r="B27" s="18" t="s">
        <v>17</v>
      </c>
      <c r="C27" s="4">
        <v>17268</v>
      </c>
      <c r="D27" s="4">
        <v>19507</v>
      </c>
      <c r="E27" s="4">
        <v>22317</v>
      </c>
      <c r="F27" s="4">
        <v>25590</v>
      </c>
      <c r="G27" s="4">
        <v>29331.086592610001</v>
      </c>
      <c r="H27" s="4">
        <v>28825.633600000001</v>
      </c>
      <c r="I27" s="4">
        <v>27273.160000000003</v>
      </c>
      <c r="J27" s="4">
        <v>27306.4355</v>
      </c>
      <c r="K27" s="4">
        <v>31650.117502124875</v>
      </c>
      <c r="L27" s="4">
        <v>31092.38435895876</v>
      </c>
      <c r="M27" s="4">
        <v>37769.285798184021</v>
      </c>
      <c r="N27" s="4">
        <v>43279</v>
      </c>
      <c r="O27" s="4">
        <v>48125.490882750048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6"/>
      <c r="FU27" s="6"/>
      <c r="FV27" s="6"/>
    </row>
    <row r="28" spans="1:179" ht="15.75" x14ac:dyDescent="0.25">
      <c r="A28" s="19" t="s">
        <v>37</v>
      </c>
      <c r="B28" s="18" t="s">
        <v>18</v>
      </c>
      <c r="C28" s="4">
        <v>58223</v>
      </c>
      <c r="D28" s="4">
        <v>62829.999999999993</v>
      </c>
      <c r="E28" s="4">
        <v>67792</v>
      </c>
      <c r="F28" s="4">
        <v>71799</v>
      </c>
      <c r="G28" s="4">
        <v>81950.173480789919</v>
      </c>
      <c r="H28" s="4">
        <v>85855</v>
      </c>
      <c r="I28" s="4">
        <v>99218</v>
      </c>
      <c r="J28" s="4">
        <v>95259</v>
      </c>
      <c r="K28" s="4">
        <v>108829.46847911054</v>
      </c>
      <c r="L28" s="4">
        <v>119250.7585319428</v>
      </c>
      <c r="M28" s="4">
        <v>124096.99340618432</v>
      </c>
      <c r="N28" s="4">
        <v>149829</v>
      </c>
      <c r="O28" s="4">
        <v>147882.71577216024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6"/>
      <c r="FU28" s="6"/>
      <c r="FV28" s="6"/>
    </row>
    <row r="29" spans="1:179" ht="30" x14ac:dyDescent="0.25">
      <c r="A29" s="19" t="s">
        <v>38</v>
      </c>
      <c r="B29" s="18" t="s">
        <v>19</v>
      </c>
      <c r="C29" s="4">
        <v>118582</v>
      </c>
      <c r="D29" s="4">
        <v>139827</v>
      </c>
      <c r="E29" s="4">
        <v>170405</v>
      </c>
      <c r="F29" s="4">
        <v>198243.74400000001</v>
      </c>
      <c r="G29" s="4">
        <v>227595.78375955159</v>
      </c>
      <c r="H29" s="4">
        <v>262958.84899999999</v>
      </c>
      <c r="I29" s="4">
        <v>288466.63099999999</v>
      </c>
      <c r="J29" s="4">
        <v>310899.26</v>
      </c>
      <c r="K29" s="4">
        <v>338080.15524478443</v>
      </c>
      <c r="L29" s="4">
        <v>333919.34086453618</v>
      </c>
      <c r="M29" s="4">
        <v>375449.62001262646</v>
      </c>
      <c r="N29" s="4">
        <v>400525.78681182803</v>
      </c>
      <c r="O29" s="4">
        <v>433613.50285127084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6"/>
      <c r="FU29" s="6"/>
      <c r="FV29" s="6"/>
    </row>
    <row r="30" spans="1:179" ht="15.75" x14ac:dyDescent="0.25">
      <c r="A30" s="19" t="s">
        <v>39</v>
      </c>
      <c r="B30" s="18" t="s">
        <v>54</v>
      </c>
      <c r="C30" s="4">
        <v>62484</v>
      </c>
      <c r="D30" s="4">
        <v>68606</v>
      </c>
      <c r="E30" s="4">
        <v>58414</v>
      </c>
      <c r="F30" s="4">
        <v>77167</v>
      </c>
      <c r="G30" s="4">
        <v>86644.799863214503</v>
      </c>
      <c r="H30" s="4">
        <v>90650</v>
      </c>
      <c r="I30" s="4">
        <v>92348</v>
      </c>
      <c r="J30" s="4">
        <v>104490</v>
      </c>
      <c r="K30" s="4">
        <v>107444.6300602371</v>
      </c>
      <c r="L30" s="4">
        <v>119910.88547491899</v>
      </c>
      <c r="M30" s="4">
        <v>123418.61345728967</v>
      </c>
      <c r="N30" s="4">
        <v>142733</v>
      </c>
      <c r="O30" s="4">
        <v>160840.37726869091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6"/>
      <c r="FU30" s="6"/>
      <c r="FV30" s="6"/>
    </row>
    <row r="31" spans="1:179" ht="15.75" x14ac:dyDescent="0.25">
      <c r="A31" s="19" t="s">
        <v>40</v>
      </c>
      <c r="B31" s="18" t="s">
        <v>20</v>
      </c>
      <c r="C31" s="4">
        <v>171808</v>
      </c>
      <c r="D31" s="4">
        <v>206451.00000000003</v>
      </c>
      <c r="E31" s="4">
        <v>228441</v>
      </c>
      <c r="F31" s="4">
        <v>268566.6666</v>
      </c>
      <c r="G31" s="4">
        <v>305912.29251746048</v>
      </c>
      <c r="H31" s="4">
        <v>351202.38</v>
      </c>
      <c r="I31" s="4">
        <v>394396.56400000001</v>
      </c>
      <c r="J31" s="4">
        <v>430045.9252</v>
      </c>
      <c r="K31" s="4">
        <v>495995.44914961391</v>
      </c>
      <c r="L31" s="4">
        <v>456730.08904686675</v>
      </c>
      <c r="M31" s="4">
        <v>552286.20350898139</v>
      </c>
      <c r="N31" s="4">
        <v>648065.23387105518</v>
      </c>
      <c r="O31" s="4">
        <v>704131.31331101048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6"/>
      <c r="FU31" s="6"/>
      <c r="FV31" s="6"/>
    </row>
    <row r="32" spans="1:179" s="31" customFormat="1" ht="15.75" x14ac:dyDescent="0.25">
      <c r="A32" s="39"/>
      <c r="B32" s="40" t="s">
        <v>30</v>
      </c>
      <c r="C32" s="41">
        <f>C17+C20+C28+C29+C30+C31</f>
        <v>612217</v>
      </c>
      <c r="D32" s="41">
        <f t="shared" ref="D32:M32" si="12">D17+D20+D28+D29+D30+D31</f>
        <v>726710</v>
      </c>
      <c r="E32" s="41">
        <f t="shared" si="12"/>
        <v>778158</v>
      </c>
      <c r="F32" s="41">
        <f t="shared" si="12"/>
        <v>883876.2818</v>
      </c>
      <c r="G32" s="41">
        <f t="shared" si="12"/>
        <v>995354.5530252778</v>
      </c>
      <c r="H32" s="41">
        <f t="shared" si="12"/>
        <v>1116446.0595</v>
      </c>
      <c r="I32" s="41">
        <f t="shared" si="12"/>
        <v>1229109.0771000001</v>
      </c>
      <c r="J32" s="41">
        <f t="shared" si="12"/>
        <v>1346748.1049005755</v>
      </c>
      <c r="K32" s="41">
        <f t="shared" si="12"/>
        <v>1482939.0617509831</v>
      </c>
      <c r="L32" s="41">
        <f t="shared" si="12"/>
        <v>1359980.6611603936</v>
      </c>
      <c r="M32" s="41">
        <f t="shared" si="12"/>
        <v>1600706.5513776534</v>
      </c>
      <c r="N32" s="41">
        <f t="shared" ref="N32:O32" si="13">N17+N20+N28+N29+N30+N31</f>
        <v>1847273.8491705074</v>
      </c>
      <c r="O32" s="41">
        <f t="shared" si="13"/>
        <v>1998894.6113507794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36"/>
      <c r="FU32" s="36"/>
      <c r="FV32" s="36"/>
      <c r="FW32" s="37"/>
    </row>
    <row r="33" spans="1:179" s="38" customFormat="1" ht="15.75" x14ac:dyDescent="0.25">
      <c r="A33" s="32" t="s">
        <v>27</v>
      </c>
      <c r="B33" s="45" t="s">
        <v>51</v>
      </c>
      <c r="C33" s="34">
        <f t="shared" ref="C33" si="14">C6+C11+C13+C14+C15+C17+C20+C28+C29+C30+C31</f>
        <v>1315356</v>
      </c>
      <c r="D33" s="34">
        <f t="shared" ref="D33:M33" si="15">D6+D11+D13+D14+D15+D17+D20+D28+D29+D30+D31</f>
        <v>1458034</v>
      </c>
      <c r="E33" s="34">
        <f t="shared" si="15"/>
        <v>1709652</v>
      </c>
      <c r="F33" s="34">
        <f t="shared" si="15"/>
        <v>1736257.2860999997</v>
      </c>
      <c r="G33" s="34">
        <f t="shared" si="15"/>
        <v>2086216.3822574534</v>
      </c>
      <c r="H33" s="34">
        <f t="shared" si="15"/>
        <v>2324172.9077000003</v>
      </c>
      <c r="I33" s="34">
        <f t="shared" si="15"/>
        <v>2529670.2940000007</v>
      </c>
      <c r="J33" s="34">
        <f t="shared" si="15"/>
        <v>2817290.246346517</v>
      </c>
      <c r="K33" s="34">
        <f t="shared" si="15"/>
        <v>2955009.7668084861</v>
      </c>
      <c r="L33" s="34">
        <f t="shared" si="15"/>
        <v>2903685.2752523134</v>
      </c>
      <c r="M33" s="34">
        <f t="shared" si="15"/>
        <v>3155161.6574532157</v>
      </c>
      <c r="N33" s="34">
        <f t="shared" ref="N33:O33" si="16">N6+N11+N13+N14+N15+N17+N20+N28+N29+N30+N31</f>
        <v>3477762.5132054756</v>
      </c>
      <c r="O33" s="34">
        <f t="shared" si="16"/>
        <v>3813783.1109641814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6"/>
      <c r="FU33" s="36"/>
      <c r="FV33" s="36"/>
      <c r="FW33" s="37"/>
    </row>
    <row r="34" spans="1:179" s="31" customFormat="1" ht="15.75" x14ac:dyDescent="0.25">
      <c r="A34" s="46" t="s">
        <v>43</v>
      </c>
      <c r="B34" s="47" t="s">
        <v>25</v>
      </c>
      <c r="C34" s="48">
        <f>GSVA_cur!C34</f>
        <v>249800</v>
      </c>
      <c r="D34" s="48">
        <f>GSVA_cur!D34</f>
        <v>297500</v>
      </c>
      <c r="E34" s="48">
        <f>GSVA_cur!E34</f>
        <v>321410</v>
      </c>
      <c r="F34" s="48">
        <f>GSVA_cur!F34</f>
        <v>318095</v>
      </c>
      <c r="G34" s="48">
        <f>GSVA_cur!G34</f>
        <v>365547</v>
      </c>
      <c r="H34" s="48">
        <f>GSVA_cur!H34</f>
        <v>402401</v>
      </c>
      <c r="I34" s="48">
        <f>GSVA_cur!I34</f>
        <v>435513</v>
      </c>
      <c r="J34" s="48">
        <f>GSVA_cur!J34</f>
        <v>315418</v>
      </c>
      <c r="K34" s="48">
        <f>GSVA_cur!K34</f>
        <v>426864</v>
      </c>
      <c r="L34" s="48">
        <f>GSVA_cur!L34</f>
        <v>378301</v>
      </c>
      <c r="M34" s="48">
        <f>GSVA_cur!M34</f>
        <v>569486</v>
      </c>
      <c r="N34" s="48">
        <f>GSVA_cur!N34</f>
        <v>567127</v>
      </c>
      <c r="O34" s="48">
        <f>GSVA_cur!O34</f>
        <v>596845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37"/>
      <c r="FT34" s="37"/>
      <c r="FU34" s="37"/>
      <c r="FV34" s="37"/>
      <c r="FW34" s="37"/>
    </row>
    <row r="35" spans="1:179" s="31" customFormat="1" ht="15.75" x14ac:dyDescent="0.25">
      <c r="A35" s="46" t="s">
        <v>44</v>
      </c>
      <c r="B35" s="47" t="s">
        <v>24</v>
      </c>
      <c r="C35" s="48">
        <f>GSVA_cur!C35</f>
        <v>49200</v>
      </c>
      <c r="D35" s="48">
        <f>GSVA_cur!D35</f>
        <v>57100</v>
      </c>
      <c r="E35" s="48">
        <f>GSVA_cur!E35</f>
        <v>53299</v>
      </c>
      <c r="F35" s="48">
        <f>GSVA_cur!F35</f>
        <v>40072</v>
      </c>
      <c r="G35" s="48">
        <f>GSVA_cur!G35</f>
        <v>21498</v>
      </c>
      <c r="H35" s="48">
        <f>GSVA_cur!H35</f>
        <v>19273</v>
      </c>
      <c r="I35" s="48">
        <f>GSVA_cur!I35</f>
        <v>21558</v>
      </c>
      <c r="J35" s="48">
        <f>GSVA_cur!J35</f>
        <v>21620</v>
      </c>
      <c r="K35" s="48">
        <f>GSVA_cur!K35</f>
        <v>27830</v>
      </c>
      <c r="L35" s="48">
        <f>GSVA_cur!L35</f>
        <v>30008</v>
      </c>
      <c r="M35" s="48">
        <f>GSVA_cur!M35</f>
        <v>35951</v>
      </c>
      <c r="N35" s="48">
        <f>GSVA_cur!N35</f>
        <v>48458</v>
      </c>
      <c r="O35" s="48">
        <f>GSVA_cur!O35</f>
        <v>40316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37"/>
      <c r="FT35" s="37"/>
      <c r="FU35" s="37"/>
      <c r="FV35" s="37"/>
      <c r="FW35" s="37"/>
    </row>
    <row r="36" spans="1:179" s="31" customFormat="1" ht="15.75" x14ac:dyDescent="0.25">
      <c r="A36" s="46" t="s">
        <v>45</v>
      </c>
      <c r="B36" s="47" t="s">
        <v>63</v>
      </c>
      <c r="C36" s="41">
        <f>C33+C34-C35</f>
        <v>1515956</v>
      </c>
      <c r="D36" s="41">
        <f t="shared" ref="D36:M36" si="17">D33+D34-D35</f>
        <v>1698434</v>
      </c>
      <c r="E36" s="41">
        <f t="shared" si="17"/>
        <v>1977763</v>
      </c>
      <c r="F36" s="41">
        <f t="shared" si="17"/>
        <v>2014280.2860999997</v>
      </c>
      <c r="G36" s="41">
        <f t="shared" si="17"/>
        <v>2430265.3822574532</v>
      </c>
      <c r="H36" s="41">
        <f t="shared" si="17"/>
        <v>2707300.9077000003</v>
      </c>
      <c r="I36" s="41">
        <f t="shared" si="17"/>
        <v>2943625.2940000007</v>
      </c>
      <c r="J36" s="41">
        <f t="shared" si="17"/>
        <v>3111088.246346517</v>
      </c>
      <c r="K36" s="41">
        <f t="shared" si="17"/>
        <v>3354043.7668084861</v>
      </c>
      <c r="L36" s="41">
        <f t="shared" si="17"/>
        <v>3251978.2752523134</v>
      </c>
      <c r="M36" s="41">
        <f t="shared" si="17"/>
        <v>3688696.6574532157</v>
      </c>
      <c r="N36" s="41">
        <f t="shared" ref="N36:O36" si="18">N33+N34-N35</f>
        <v>3996431.5132054756</v>
      </c>
      <c r="O36" s="41">
        <f t="shared" si="18"/>
        <v>4370312.1109641809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37"/>
      <c r="FT36" s="37"/>
      <c r="FU36" s="37"/>
      <c r="FV36" s="37"/>
      <c r="FW36" s="37"/>
    </row>
    <row r="37" spans="1:179" s="31" customFormat="1" ht="15.75" x14ac:dyDescent="0.25">
      <c r="A37" s="46" t="s">
        <v>46</v>
      </c>
      <c r="B37" s="47" t="s">
        <v>42</v>
      </c>
      <c r="C37" s="41">
        <f>GSVA_cur!C37</f>
        <v>12670</v>
      </c>
      <c r="D37" s="41">
        <f>GSVA_cur!D37</f>
        <v>13010</v>
      </c>
      <c r="E37" s="41">
        <f>GSVA_cur!E37</f>
        <v>13350</v>
      </c>
      <c r="F37" s="41">
        <f>GSVA_cur!F37</f>
        <v>13710</v>
      </c>
      <c r="G37" s="41">
        <f>GSVA_cur!G37</f>
        <v>14070</v>
      </c>
      <c r="H37" s="41">
        <f>GSVA_cur!H37</f>
        <v>14450</v>
      </c>
      <c r="I37" s="41">
        <f>GSVA_cur!I37</f>
        <v>14840</v>
      </c>
      <c r="J37" s="41">
        <f>GSVA_cur!J37</f>
        <v>15240</v>
      </c>
      <c r="K37" s="41">
        <f>GSVA_cur!K37</f>
        <v>15390</v>
      </c>
      <c r="L37" s="41">
        <f>GSVA_cur!L37</f>
        <v>15570</v>
      </c>
      <c r="M37" s="41">
        <f>GSVA_cur!M37</f>
        <v>15930</v>
      </c>
      <c r="N37" s="41">
        <f>GSVA_cur!N37</f>
        <v>16300</v>
      </c>
      <c r="O37" s="41">
        <f>GSVA_cur!O37</f>
        <v>16670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</row>
    <row r="38" spans="1:179" s="31" customFormat="1" ht="15.75" x14ac:dyDescent="0.25">
      <c r="A38" s="46" t="s">
        <v>47</v>
      </c>
      <c r="B38" s="47" t="s">
        <v>64</v>
      </c>
      <c r="C38" s="41">
        <f>C36/C37*1000</f>
        <v>119649.25019731649</v>
      </c>
      <c r="D38" s="41">
        <f t="shared" ref="D38:L38" si="19">D36/D37*1000</f>
        <v>130548.34742505764</v>
      </c>
      <c r="E38" s="41">
        <f t="shared" si="19"/>
        <v>148147.04119850189</v>
      </c>
      <c r="F38" s="41">
        <f t="shared" si="19"/>
        <v>146920.51685630923</v>
      </c>
      <c r="G38" s="41">
        <f t="shared" si="19"/>
        <v>172726.75069349346</v>
      </c>
      <c r="H38" s="41">
        <f t="shared" si="19"/>
        <v>187356.46420069208</v>
      </c>
      <c r="I38" s="41">
        <f t="shared" si="19"/>
        <v>198357.49959568738</v>
      </c>
      <c r="J38" s="41">
        <f t="shared" si="19"/>
        <v>204139.64871040138</v>
      </c>
      <c r="K38" s="41">
        <f t="shared" si="19"/>
        <v>217936.56704408617</v>
      </c>
      <c r="L38" s="41">
        <f t="shared" si="19"/>
        <v>208861.80316328281</v>
      </c>
      <c r="M38" s="41">
        <f>M36/M37*1000</f>
        <v>231556.60122116859</v>
      </c>
      <c r="N38" s="41">
        <f>N36/N37*1000</f>
        <v>245179.84743591875</v>
      </c>
      <c r="O38" s="41">
        <f>O36/O37*1000</f>
        <v>262166.29339917103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37"/>
      <c r="BO38" s="42"/>
      <c r="BP38" s="42"/>
      <c r="BQ38" s="42"/>
      <c r="BR38" s="42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</row>
    <row r="39" spans="1:179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S39"/>
  <sheetViews>
    <sheetView tabSelected="1" zoomScaleNormal="100" zoomScaleSheetLayoutView="100" workbookViewId="0">
      <pane xSplit="2" ySplit="5" topLeftCell="G9" activePane="bottomRight" state="frozen"/>
      <selection activeCell="P1" sqref="P1:BM1048576"/>
      <selection pane="topRight" activeCell="P1" sqref="P1:BM1048576"/>
      <selection pane="bottomLeft" activeCell="P1" sqref="P1:BM1048576"/>
      <selection pane="bottomRight" activeCell="P1" sqref="P1:BM1048576"/>
    </sheetView>
  </sheetViews>
  <sheetFormatPr defaultColWidth="8.85546875" defaultRowHeight="15" x14ac:dyDescent="0.25"/>
  <cols>
    <col min="1" max="1" width="11" style="2" customWidth="1"/>
    <col min="2" max="2" width="33" style="2" customWidth="1"/>
    <col min="3" max="5" width="10.85546875" style="2" customWidth="1"/>
    <col min="6" max="6" width="10.85546875" style="24" customWidth="1"/>
    <col min="7" max="15" width="11.85546875" style="6" customWidth="1"/>
    <col min="16" max="38" width="9.140625" style="7" customWidth="1"/>
    <col min="39" max="39" width="12.42578125" style="7" customWidth="1"/>
    <col min="40" max="61" width="9.140625" style="7" customWidth="1"/>
    <col min="62" max="62" width="12.140625" style="7" customWidth="1"/>
    <col min="63" max="66" width="9.140625" style="7" customWidth="1"/>
    <col min="67" max="71" width="9.140625" style="7" hidden="1" customWidth="1"/>
    <col min="72" max="72" width="9.140625" style="7" customWidth="1"/>
    <col min="73" max="77" width="9.140625" style="7" hidden="1" customWidth="1"/>
    <col min="78" max="78" width="9.140625" style="7" customWidth="1"/>
    <col min="79" max="83" width="9.140625" style="7" hidden="1" customWidth="1"/>
    <col min="84" max="84" width="9.140625" style="7" customWidth="1"/>
    <col min="85" max="89" width="9.140625" style="7" hidden="1" customWidth="1"/>
    <col min="90" max="90" width="9.140625" style="7" customWidth="1"/>
    <col min="91" max="95" width="9.140625" style="7" hidden="1" customWidth="1"/>
    <col min="96" max="96" width="9.140625" style="6" customWidth="1"/>
    <col min="97" max="101" width="9.140625" style="6" hidden="1" customWidth="1"/>
    <col min="102" max="102" width="9.140625" style="6" customWidth="1"/>
    <col min="103" max="107" width="9.140625" style="6" hidden="1" customWidth="1"/>
    <col min="108" max="108" width="9.140625" style="6" customWidth="1"/>
    <col min="109" max="113" width="9.140625" style="6" hidden="1" customWidth="1"/>
    <col min="114" max="114" width="9.140625" style="6" customWidth="1"/>
    <col min="115" max="144" width="9.140625" style="7" customWidth="1"/>
    <col min="145" max="145" width="9.140625" style="7" hidden="1" customWidth="1"/>
    <col min="146" max="153" width="9.140625" style="7" customWidth="1"/>
    <col min="154" max="154" width="9.140625" style="7" hidden="1" customWidth="1"/>
    <col min="155" max="159" width="9.140625" style="7" customWidth="1"/>
    <col min="160" max="160" width="9.140625" style="7" hidden="1" customWidth="1"/>
    <col min="161" max="170" width="9.140625" style="7" customWidth="1"/>
    <col min="171" max="174" width="8.85546875" style="7"/>
    <col min="175" max="175" width="12.7109375" style="7" bestFit="1" customWidth="1"/>
    <col min="176" max="16384" width="8.85546875" style="2"/>
  </cols>
  <sheetData>
    <row r="1" spans="1:175" ht="18.75" x14ac:dyDescent="0.3">
      <c r="A1" s="2" t="s">
        <v>53</v>
      </c>
      <c r="B1" s="23" t="s">
        <v>66</v>
      </c>
    </row>
    <row r="2" spans="1:175" ht="15.75" x14ac:dyDescent="0.25">
      <c r="A2" s="11" t="s">
        <v>52</v>
      </c>
      <c r="I2" s="6" t="str">
        <f>[1]GSVA_cur!$I$3</f>
        <v>As on 01.08.2024</v>
      </c>
    </row>
    <row r="3" spans="1:175" ht="15.75" x14ac:dyDescent="0.25">
      <c r="A3" s="11"/>
      <c r="B3" s="31"/>
    </row>
    <row r="4" spans="1:175" ht="15.75" x14ac:dyDescent="0.25">
      <c r="A4" s="11"/>
      <c r="E4" s="10"/>
      <c r="F4" s="25" t="s">
        <v>57</v>
      </c>
    </row>
    <row r="5" spans="1:175" ht="15.75" x14ac:dyDescent="0.25">
      <c r="A5" s="12" t="s">
        <v>0</v>
      </c>
      <c r="B5" s="13" t="s">
        <v>1</v>
      </c>
      <c r="C5" s="3" t="s">
        <v>21</v>
      </c>
      <c r="D5" s="3" t="s">
        <v>22</v>
      </c>
      <c r="E5" s="3" t="s">
        <v>23</v>
      </c>
      <c r="F5" s="26" t="s">
        <v>56</v>
      </c>
      <c r="G5" s="22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30" t="s">
        <v>72</v>
      </c>
      <c r="N5" s="30" t="s">
        <v>73</v>
      </c>
      <c r="O5" s="30" t="s">
        <v>74</v>
      </c>
    </row>
    <row r="6" spans="1:175" s="38" customFormat="1" ht="15.75" x14ac:dyDescent="0.25">
      <c r="A6" s="32" t="s">
        <v>26</v>
      </c>
      <c r="B6" s="33" t="s">
        <v>2</v>
      </c>
      <c r="C6" s="34">
        <f>SUM(C7:C10)</f>
        <v>63293</v>
      </c>
      <c r="D6" s="34">
        <f t="shared" ref="D6:M6" si="0">SUM(D7:D10)</f>
        <v>66602</v>
      </c>
      <c r="E6" s="34">
        <f t="shared" si="0"/>
        <v>66975</v>
      </c>
      <c r="F6" s="49">
        <f t="shared" si="0"/>
        <v>74483.734096109838</v>
      </c>
      <c r="G6" s="34">
        <f t="shared" si="0"/>
        <v>67863.328187156658</v>
      </c>
      <c r="H6" s="34">
        <f t="shared" si="0"/>
        <v>68013.801073244205</v>
      </c>
      <c r="I6" s="34">
        <f t="shared" si="0"/>
        <v>73294.336029491475</v>
      </c>
      <c r="J6" s="34">
        <f t="shared" si="0"/>
        <v>74466.611632403568</v>
      </c>
      <c r="K6" s="34">
        <f t="shared" si="0"/>
        <v>71854.452864839448</v>
      </c>
      <c r="L6" s="34">
        <f t="shared" si="0"/>
        <v>66080.996343785489</v>
      </c>
      <c r="M6" s="34">
        <f t="shared" si="0"/>
        <v>75508.530454409818</v>
      </c>
      <c r="N6" s="34">
        <f t="shared" ref="N6:O6" si="1">SUM(N7:N10)</f>
        <v>70721.599173839553</v>
      </c>
      <c r="O6" s="34">
        <f t="shared" si="1"/>
        <v>81689.511610735412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6"/>
      <c r="FQ6" s="36"/>
      <c r="FR6" s="36"/>
      <c r="FS6" s="37"/>
    </row>
    <row r="7" spans="1:175" ht="15.75" x14ac:dyDescent="0.25">
      <c r="A7" s="17">
        <v>1.1000000000000001</v>
      </c>
      <c r="B7" s="18" t="s">
        <v>59</v>
      </c>
      <c r="C7" s="4">
        <v>11067</v>
      </c>
      <c r="D7" s="4">
        <v>13206</v>
      </c>
      <c r="E7" s="4">
        <v>12562</v>
      </c>
      <c r="F7" s="28">
        <v>14972</v>
      </c>
      <c r="G7" s="4">
        <v>8918.432941845047</v>
      </c>
      <c r="H7" s="4">
        <v>7799.6320843532303</v>
      </c>
      <c r="I7" s="4">
        <v>7845.3794734547846</v>
      </c>
      <c r="J7" s="4">
        <v>8923.3915257020853</v>
      </c>
      <c r="K7" s="4">
        <v>8293.7288804178297</v>
      </c>
      <c r="L7" s="4">
        <v>5474.2190170442063</v>
      </c>
      <c r="M7" s="4">
        <v>13631.46770828417</v>
      </c>
      <c r="N7" s="4">
        <v>4375.0401855020136</v>
      </c>
      <c r="O7" s="4">
        <v>9995.7941294215052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6"/>
      <c r="FQ7" s="6"/>
      <c r="FR7" s="6"/>
    </row>
    <row r="8" spans="1:175" ht="15.75" x14ac:dyDescent="0.25">
      <c r="A8" s="17">
        <v>1.2</v>
      </c>
      <c r="B8" s="18" t="s">
        <v>60</v>
      </c>
      <c r="C8" s="4">
        <v>31830</v>
      </c>
      <c r="D8" s="4">
        <v>32959</v>
      </c>
      <c r="E8" s="4">
        <v>33563</v>
      </c>
      <c r="F8" s="28">
        <v>35940</v>
      </c>
      <c r="G8" s="4">
        <v>34271.599071793898</v>
      </c>
      <c r="H8" s="4">
        <v>34970.746093014495</v>
      </c>
      <c r="I8" s="4">
        <v>36695.125885596564</v>
      </c>
      <c r="J8" s="4">
        <v>35165.234685498443</v>
      </c>
      <c r="K8" s="4">
        <v>35189.879581074099</v>
      </c>
      <c r="L8" s="4">
        <v>35077.584936954037</v>
      </c>
      <c r="M8" s="4">
        <v>35184.398304470727</v>
      </c>
      <c r="N8" s="4">
        <v>35383.860393667448</v>
      </c>
      <c r="O8" s="4">
        <v>35606.668549772636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6"/>
      <c r="FQ8" s="6"/>
      <c r="FR8" s="6"/>
    </row>
    <row r="9" spans="1:175" ht="15.75" x14ac:dyDescent="0.25">
      <c r="A9" s="17">
        <v>1.3</v>
      </c>
      <c r="B9" s="18" t="s">
        <v>61</v>
      </c>
      <c r="C9" s="4">
        <v>3283</v>
      </c>
      <c r="D9" s="4">
        <v>3047</v>
      </c>
      <c r="E9" s="4">
        <v>2846</v>
      </c>
      <c r="F9" s="28">
        <v>2864</v>
      </c>
      <c r="G9" s="4">
        <v>2565.9121992801665</v>
      </c>
      <c r="H9" s="4">
        <v>3942.0050837883637</v>
      </c>
      <c r="I9" s="4">
        <v>3880.8211180124222</v>
      </c>
      <c r="J9" s="4">
        <v>3869.6518675566936</v>
      </c>
      <c r="K9" s="4">
        <v>4035.1343465858517</v>
      </c>
      <c r="L9" s="4">
        <v>4251.9925953580187</v>
      </c>
      <c r="M9" s="4">
        <v>4378.2943122687902</v>
      </c>
      <c r="N9" s="4">
        <v>4929.0067214076589</v>
      </c>
      <c r="O9" s="4">
        <v>5547.3407128838362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6"/>
      <c r="FQ9" s="6"/>
      <c r="FR9" s="6"/>
    </row>
    <row r="10" spans="1:175" ht="15.75" x14ac:dyDescent="0.25">
      <c r="A10" s="17">
        <v>1.4</v>
      </c>
      <c r="B10" s="18" t="s">
        <v>62</v>
      </c>
      <c r="C10" s="4">
        <v>17113</v>
      </c>
      <c r="D10" s="4">
        <v>17390</v>
      </c>
      <c r="E10" s="4">
        <v>18004</v>
      </c>
      <c r="F10" s="28">
        <v>20707.734096109842</v>
      </c>
      <c r="G10" s="4">
        <v>22107.383974237546</v>
      </c>
      <c r="H10" s="4">
        <v>21301.417812088119</v>
      </c>
      <c r="I10" s="4">
        <v>24873.009552427713</v>
      </c>
      <c r="J10" s="4">
        <v>26508.333553646353</v>
      </c>
      <c r="K10" s="4">
        <v>24335.710056761669</v>
      </c>
      <c r="L10" s="4">
        <v>21277.199794429231</v>
      </c>
      <c r="M10" s="4">
        <v>22314.370129386134</v>
      </c>
      <c r="N10" s="4">
        <v>26033.691873262429</v>
      </c>
      <c r="O10" s="4">
        <v>30539.708218657426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6"/>
      <c r="FQ10" s="6"/>
      <c r="FR10" s="6"/>
    </row>
    <row r="11" spans="1:175" ht="15.75" x14ac:dyDescent="0.25">
      <c r="A11" s="19" t="s">
        <v>31</v>
      </c>
      <c r="B11" s="18" t="s">
        <v>3</v>
      </c>
      <c r="C11" s="4">
        <v>22301</v>
      </c>
      <c r="D11" s="4">
        <v>29218</v>
      </c>
      <c r="E11" s="4">
        <v>19318</v>
      </c>
      <c r="F11" s="28">
        <v>24810</v>
      </c>
      <c r="G11" s="4">
        <v>26654.28925932942</v>
      </c>
      <c r="H11" s="4">
        <v>34875.845038599131</v>
      </c>
      <c r="I11" s="4">
        <v>45425.816237799467</v>
      </c>
      <c r="J11" s="4">
        <v>43715.931434203536</v>
      </c>
      <c r="K11" s="4">
        <v>43979.08350525242</v>
      </c>
      <c r="L11" s="4">
        <v>38923.324797954694</v>
      </c>
      <c r="M11" s="4">
        <v>43817.135579491223</v>
      </c>
      <c r="N11" s="4">
        <v>40513.220175468858</v>
      </c>
      <c r="O11" s="4">
        <v>40225.382486041563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6"/>
      <c r="FQ11" s="6"/>
      <c r="FR11" s="6"/>
    </row>
    <row r="12" spans="1:175" s="31" customFormat="1" ht="15.75" x14ac:dyDescent="0.25">
      <c r="A12" s="39"/>
      <c r="B12" s="40" t="s">
        <v>28</v>
      </c>
      <c r="C12" s="41">
        <f>C6+C11</f>
        <v>85594</v>
      </c>
      <c r="D12" s="41">
        <f t="shared" ref="D12:M12" si="2">D6+D11</f>
        <v>95820</v>
      </c>
      <c r="E12" s="41">
        <f t="shared" si="2"/>
        <v>86293</v>
      </c>
      <c r="F12" s="50">
        <f t="shared" si="2"/>
        <v>99293.734096109838</v>
      </c>
      <c r="G12" s="41">
        <f t="shared" si="2"/>
        <v>94517.617446486081</v>
      </c>
      <c r="H12" s="41">
        <f t="shared" si="2"/>
        <v>102889.64611184334</v>
      </c>
      <c r="I12" s="41">
        <f t="shared" si="2"/>
        <v>118720.15226729095</v>
      </c>
      <c r="J12" s="41">
        <f t="shared" si="2"/>
        <v>118182.5430666071</v>
      </c>
      <c r="K12" s="41">
        <f t="shared" si="2"/>
        <v>115833.53637009187</v>
      </c>
      <c r="L12" s="41">
        <f t="shared" si="2"/>
        <v>105004.32114174019</v>
      </c>
      <c r="M12" s="41">
        <f t="shared" si="2"/>
        <v>119325.66603390104</v>
      </c>
      <c r="N12" s="41">
        <f t="shared" ref="N12:O12" si="3">N6+N11</f>
        <v>111234.81934930841</v>
      </c>
      <c r="O12" s="41">
        <f t="shared" si="3"/>
        <v>121914.89409677697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36"/>
      <c r="FQ12" s="36"/>
      <c r="FR12" s="36"/>
      <c r="FS12" s="37"/>
    </row>
    <row r="13" spans="1:175" s="16" customFormat="1" ht="15.75" x14ac:dyDescent="0.25">
      <c r="A13" s="14" t="s">
        <v>32</v>
      </c>
      <c r="B13" s="15" t="s">
        <v>4</v>
      </c>
      <c r="C13" s="1">
        <v>368161</v>
      </c>
      <c r="D13" s="1">
        <v>350079</v>
      </c>
      <c r="E13" s="1">
        <v>480749</v>
      </c>
      <c r="F13" s="27">
        <v>347223</v>
      </c>
      <c r="G13" s="1">
        <v>423510.85309717752</v>
      </c>
      <c r="H13" s="1">
        <v>448005.75729617773</v>
      </c>
      <c r="I13" s="1">
        <v>499191.58740017749</v>
      </c>
      <c r="J13" s="1">
        <v>918724.82575135492</v>
      </c>
      <c r="K13" s="1">
        <v>779479.17884435074</v>
      </c>
      <c r="L13" s="1">
        <v>788104.52012940473</v>
      </c>
      <c r="M13" s="1">
        <v>582640.19291871134</v>
      </c>
      <c r="N13" s="1">
        <v>585135.49300118105</v>
      </c>
      <c r="O13" s="1">
        <v>597712.95857628563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6"/>
      <c r="FQ13" s="6"/>
      <c r="FR13" s="6"/>
      <c r="FS13" s="7"/>
    </row>
    <row r="14" spans="1:175" ht="30" x14ac:dyDescent="0.25">
      <c r="A14" s="19" t="s">
        <v>33</v>
      </c>
      <c r="B14" s="18" t="s">
        <v>5</v>
      </c>
      <c r="C14" s="4">
        <v>16777</v>
      </c>
      <c r="D14" s="4">
        <v>17855</v>
      </c>
      <c r="E14" s="4">
        <v>17100</v>
      </c>
      <c r="F14" s="28">
        <v>4422</v>
      </c>
      <c r="G14" s="4">
        <v>13649.469028225041</v>
      </c>
      <c r="H14" s="4">
        <v>14942.093673507814</v>
      </c>
      <c r="I14" s="4">
        <v>17021</v>
      </c>
      <c r="J14" s="4">
        <v>11992.177040564951</v>
      </c>
      <c r="K14" s="1">
        <v>13332.953325575394</v>
      </c>
      <c r="L14" s="1">
        <v>7479.5817678744388</v>
      </c>
      <c r="M14" s="1">
        <v>16299.788379253339</v>
      </c>
      <c r="N14" s="1">
        <v>17545.082203390597</v>
      </c>
      <c r="O14" s="1">
        <v>10594.111894866488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8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8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8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6"/>
      <c r="FQ14" s="6"/>
      <c r="FR14" s="6"/>
    </row>
    <row r="15" spans="1:175" ht="15.75" x14ac:dyDescent="0.25">
      <c r="A15" s="19" t="s">
        <v>34</v>
      </c>
      <c r="B15" s="18" t="s">
        <v>6</v>
      </c>
      <c r="C15" s="4">
        <v>232607.00000000003</v>
      </c>
      <c r="D15" s="4">
        <v>207325</v>
      </c>
      <c r="E15" s="4">
        <v>247738</v>
      </c>
      <c r="F15" s="28">
        <v>213530</v>
      </c>
      <c r="G15" s="4">
        <v>214595.50464103051</v>
      </c>
      <c r="H15" s="4">
        <v>231049.30013180192</v>
      </c>
      <c r="I15" s="4">
        <v>272349.56046529638</v>
      </c>
      <c r="J15" s="4">
        <v>286384.84907209722</v>
      </c>
      <c r="K15" s="4">
        <v>315538.56589570903</v>
      </c>
      <c r="L15" s="4">
        <v>256824.13875386477</v>
      </c>
      <c r="M15" s="4">
        <v>314102.88289380079</v>
      </c>
      <c r="N15" s="4">
        <v>365371.18515057093</v>
      </c>
      <c r="O15" s="4">
        <v>370841.3602638797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8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8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8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6"/>
      <c r="FQ15" s="6"/>
      <c r="FR15" s="6"/>
    </row>
    <row r="16" spans="1:175" s="31" customFormat="1" ht="15.75" x14ac:dyDescent="0.25">
      <c r="A16" s="39"/>
      <c r="B16" s="40" t="s">
        <v>29</v>
      </c>
      <c r="C16" s="41">
        <f>+C13+C14+C15</f>
        <v>617545</v>
      </c>
      <c r="D16" s="41">
        <f t="shared" ref="D16:I16" si="4">+D13+D14+D15</f>
        <v>575259</v>
      </c>
      <c r="E16" s="41">
        <f t="shared" si="4"/>
        <v>745587</v>
      </c>
      <c r="F16" s="50">
        <f t="shared" si="4"/>
        <v>565175</v>
      </c>
      <c r="G16" s="41">
        <f t="shared" si="4"/>
        <v>651755.82676643308</v>
      </c>
      <c r="H16" s="41">
        <f t="shared" si="4"/>
        <v>693997.15110148746</v>
      </c>
      <c r="I16" s="41">
        <f t="shared" si="4"/>
        <v>788562.14786547387</v>
      </c>
      <c r="J16" s="41">
        <f t="shared" ref="J16:M16" si="5">+J13+J14+J15</f>
        <v>1217101.8518640171</v>
      </c>
      <c r="K16" s="41">
        <f t="shared" si="5"/>
        <v>1108350.6980656353</v>
      </c>
      <c r="L16" s="41">
        <f t="shared" si="5"/>
        <v>1052408.2406511439</v>
      </c>
      <c r="M16" s="41">
        <f t="shared" si="5"/>
        <v>913042.86419176543</v>
      </c>
      <c r="N16" s="41">
        <f t="shared" ref="N16:O16" si="6">+N13+N14+N15</f>
        <v>968051.76035514253</v>
      </c>
      <c r="O16" s="41">
        <f t="shared" si="6"/>
        <v>979148.43073503184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35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35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35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36"/>
      <c r="FQ16" s="36"/>
      <c r="FR16" s="36"/>
      <c r="FS16" s="37"/>
    </row>
    <row r="17" spans="1:175" s="38" customFormat="1" ht="30" x14ac:dyDescent="0.25">
      <c r="A17" s="32" t="s">
        <v>35</v>
      </c>
      <c r="B17" s="33" t="s">
        <v>7</v>
      </c>
      <c r="C17" s="34">
        <f>C18+C19</f>
        <v>142356</v>
      </c>
      <c r="D17" s="34">
        <f t="shared" ref="D17:I17" si="7">D18+D19</f>
        <v>168520</v>
      </c>
      <c r="E17" s="34">
        <f t="shared" si="7"/>
        <v>158978</v>
      </c>
      <c r="F17" s="49">
        <f t="shared" si="7"/>
        <v>167318</v>
      </c>
      <c r="G17" s="34">
        <f t="shared" si="7"/>
        <v>147359.33396476606</v>
      </c>
      <c r="H17" s="34">
        <f t="shared" si="7"/>
        <v>148451.09668612314</v>
      </c>
      <c r="I17" s="34">
        <f t="shared" si="7"/>
        <v>150302.934338953</v>
      </c>
      <c r="J17" s="34">
        <f t="shared" ref="J17:M17" si="8">J18+J19</f>
        <v>159063.06084742979</v>
      </c>
      <c r="K17" s="34">
        <f t="shared" si="8"/>
        <v>154009.39322627414</v>
      </c>
      <c r="L17" s="34">
        <f t="shared" si="8"/>
        <v>103127.71373507098</v>
      </c>
      <c r="M17" s="34">
        <f t="shared" si="8"/>
        <v>118921.27340010216</v>
      </c>
      <c r="N17" s="34">
        <f t="shared" ref="N17:O17" si="9">N18+N19</f>
        <v>135271.11840318947</v>
      </c>
      <c r="O17" s="34">
        <f t="shared" si="9"/>
        <v>174609.07277468959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6"/>
      <c r="FQ17" s="36"/>
      <c r="FR17" s="36"/>
      <c r="FS17" s="37"/>
    </row>
    <row r="18" spans="1:175" ht="15.75" x14ac:dyDescent="0.25">
      <c r="A18" s="17">
        <v>6.1</v>
      </c>
      <c r="B18" s="18" t="s">
        <v>8</v>
      </c>
      <c r="C18" s="4">
        <v>122777</v>
      </c>
      <c r="D18" s="4">
        <v>148668</v>
      </c>
      <c r="E18" s="4">
        <v>138888</v>
      </c>
      <c r="F18" s="28">
        <v>146263</v>
      </c>
      <c r="G18" s="4">
        <v>129679.69009282062</v>
      </c>
      <c r="H18" s="4">
        <v>130912.01751082658</v>
      </c>
      <c r="I18" s="4">
        <v>131895.01818988466</v>
      </c>
      <c r="J18" s="4">
        <v>140513.90154376745</v>
      </c>
      <c r="K18" s="4">
        <v>135916.13000295981</v>
      </c>
      <c r="L18" s="4">
        <v>96042.386812139637</v>
      </c>
      <c r="M18" s="4">
        <v>108280.44631441624</v>
      </c>
      <c r="N18" s="4">
        <v>121821.67647814659</v>
      </c>
      <c r="O18" s="4">
        <v>158353.38705648814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6"/>
      <c r="FQ18" s="6"/>
      <c r="FR18" s="6"/>
    </row>
    <row r="19" spans="1:175" ht="15.75" x14ac:dyDescent="0.25">
      <c r="A19" s="17">
        <v>6.2</v>
      </c>
      <c r="B19" s="18" t="s">
        <v>9</v>
      </c>
      <c r="C19" s="4">
        <v>19579</v>
      </c>
      <c r="D19" s="4">
        <v>19852</v>
      </c>
      <c r="E19" s="4">
        <v>20090</v>
      </c>
      <c r="F19" s="28">
        <v>21055</v>
      </c>
      <c r="G19" s="4">
        <v>17679.643871945445</v>
      </c>
      <c r="H19" s="4">
        <v>17539.079175296552</v>
      </c>
      <c r="I19" s="4">
        <v>18407.916149068322</v>
      </c>
      <c r="J19" s="4">
        <v>18549.159303662342</v>
      </c>
      <c r="K19" s="4">
        <v>18093.263223314341</v>
      </c>
      <c r="L19" s="4">
        <v>7085.3269229313446</v>
      </c>
      <c r="M19" s="4">
        <v>10640.82708568592</v>
      </c>
      <c r="N19" s="4">
        <v>13449.441925042878</v>
      </c>
      <c r="O19" s="4">
        <v>16255.685718201465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6"/>
      <c r="FQ19" s="6"/>
      <c r="FR19" s="6"/>
    </row>
    <row r="20" spans="1:175" s="38" customFormat="1" ht="30" x14ac:dyDescent="0.25">
      <c r="A20" s="43" t="s">
        <v>36</v>
      </c>
      <c r="B20" s="44" t="s">
        <v>10</v>
      </c>
      <c r="C20" s="34">
        <f>SUM(C21:C27)</f>
        <v>58764</v>
      </c>
      <c r="D20" s="34">
        <f t="shared" ref="D20:M20" si="10">SUM(D21:D27)</f>
        <v>61319</v>
      </c>
      <c r="E20" s="34">
        <f t="shared" si="10"/>
        <v>61469</v>
      </c>
      <c r="F20" s="49">
        <f t="shared" si="10"/>
        <v>64357.513043478262</v>
      </c>
      <c r="G20" s="34">
        <f t="shared" si="10"/>
        <v>68086.421291911334</v>
      </c>
      <c r="H20" s="34">
        <f t="shared" si="10"/>
        <v>72620.182074938813</v>
      </c>
      <c r="I20" s="34">
        <f t="shared" si="10"/>
        <v>70350.321295474714</v>
      </c>
      <c r="J20" s="34">
        <f t="shared" si="10"/>
        <v>64469.076531922663</v>
      </c>
      <c r="K20" s="34">
        <f t="shared" si="10"/>
        <v>67627.63921367444</v>
      </c>
      <c r="L20" s="34">
        <f t="shared" si="10"/>
        <v>45662.975920811106</v>
      </c>
      <c r="M20" s="34">
        <f t="shared" si="10"/>
        <v>60545.827537393954</v>
      </c>
      <c r="N20" s="34">
        <f t="shared" ref="N20:O20" si="11">SUM(N21:N27)</f>
        <v>63629.759833517339</v>
      </c>
      <c r="O20" s="34">
        <f t="shared" si="11"/>
        <v>71116.329161330505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6"/>
      <c r="FQ20" s="36"/>
      <c r="FR20" s="36"/>
      <c r="FS20" s="37"/>
    </row>
    <row r="21" spans="1:175" ht="15.75" x14ac:dyDescent="0.25">
      <c r="A21" s="17">
        <v>7.1</v>
      </c>
      <c r="B21" s="18" t="s">
        <v>11</v>
      </c>
      <c r="C21" s="4">
        <v>163</v>
      </c>
      <c r="D21" s="4">
        <v>162</v>
      </c>
      <c r="E21" s="4">
        <v>170</v>
      </c>
      <c r="F21" s="28">
        <v>177</v>
      </c>
      <c r="G21" s="4">
        <v>205</v>
      </c>
      <c r="H21" s="4">
        <v>223</v>
      </c>
      <c r="I21" s="4">
        <v>252</v>
      </c>
      <c r="J21" s="4">
        <v>233</v>
      </c>
      <c r="K21" s="4">
        <v>195.44681464529481</v>
      </c>
      <c r="L21" s="4">
        <v>38.976025689798796</v>
      </c>
      <c r="M21" s="4">
        <v>241.12960227744102</v>
      </c>
      <c r="N21" s="4">
        <v>120.52206607167672</v>
      </c>
      <c r="O21" s="4">
        <v>78.442770813476216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6"/>
      <c r="FQ21" s="6"/>
      <c r="FR21" s="6"/>
    </row>
    <row r="22" spans="1:175" ht="15.75" x14ac:dyDescent="0.25">
      <c r="A22" s="17">
        <v>7.2</v>
      </c>
      <c r="B22" s="18" t="s">
        <v>12</v>
      </c>
      <c r="C22" s="4">
        <v>37096</v>
      </c>
      <c r="D22" s="4">
        <v>39112</v>
      </c>
      <c r="E22" s="4">
        <v>39726</v>
      </c>
      <c r="F22" s="28">
        <v>39602</v>
      </c>
      <c r="G22" s="4">
        <v>40439.267474900553</v>
      </c>
      <c r="H22" s="4">
        <v>42871.803144417245</v>
      </c>
      <c r="I22" s="4">
        <v>43474.536645962733</v>
      </c>
      <c r="J22" s="4">
        <v>42339.102069305307</v>
      </c>
      <c r="K22" s="4">
        <v>40706.843281885376</v>
      </c>
      <c r="L22" s="4">
        <v>24852.291494256708</v>
      </c>
      <c r="M22" s="4">
        <v>37438.214503450727</v>
      </c>
      <c r="N22" s="4">
        <v>39447.465682673748</v>
      </c>
      <c r="O22" s="4">
        <v>42301.30705774443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6"/>
      <c r="FQ22" s="6"/>
      <c r="FR22" s="6"/>
    </row>
    <row r="23" spans="1:175" ht="15.75" x14ac:dyDescent="0.25">
      <c r="A23" s="17">
        <v>7.3</v>
      </c>
      <c r="B23" s="18" t="s">
        <v>13</v>
      </c>
      <c r="C23" s="4">
        <v>3572.9999999999995</v>
      </c>
      <c r="D23" s="4">
        <v>3306</v>
      </c>
      <c r="E23" s="4">
        <v>1500</v>
      </c>
      <c r="F23" s="28">
        <v>1405</v>
      </c>
      <c r="G23" s="4">
        <v>1196.9094525478308</v>
      </c>
      <c r="H23" s="4">
        <v>3274.1978911692713</v>
      </c>
      <c r="I23" s="4">
        <v>2974.1338065661048</v>
      </c>
      <c r="J23" s="4">
        <v>3549.3000492691735</v>
      </c>
      <c r="K23" s="4">
        <v>4173.0282547304587</v>
      </c>
      <c r="L23" s="4">
        <v>2918.227155258227</v>
      </c>
      <c r="M23" s="4">
        <v>3060.3813834333</v>
      </c>
      <c r="N23" s="4">
        <v>2449.635374180607</v>
      </c>
      <c r="O23" s="4">
        <v>3091.2582315010504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6"/>
      <c r="FQ23" s="6"/>
      <c r="FR23" s="6"/>
    </row>
    <row r="24" spans="1:175" ht="15.75" x14ac:dyDescent="0.25">
      <c r="A24" s="17">
        <v>7.4</v>
      </c>
      <c r="B24" s="18" t="s">
        <v>14</v>
      </c>
      <c r="C24" s="4">
        <v>0</v>
      </c>
      <c r="D24" s="4">
        <v>0</v>
      </c>
      <c r="E24" s="4">
        <v>0</v>
      </c>
      <c r="F24" s="28"/>
      <c r="G24" s="4">
        <v>0</v>
      </c>
      <c r="H24" s="4">
        <v>0</v>
      </c>
      <c r="I24" s="4">
        <v>169.71623779946762</v>
      </c>
      <c r="J24" s="4">
        <v>144.7436360650353</v>
      </c>
      <c r="K24" s="4">
        <v>166.64703314924392</v>
      </c>
      <c r="L24" s="4">
        <v>-0.11145228016663111</v>
      </c>
      <c r="M24" s="4">
        <v>-0.2264728286397939</v>
      </c>
      <c r="N24" s="4">
        <v>76.428841028879873</v>
      </c>
      <c r="O24" s="4">
        <v>286.0491484552162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6"/>
      <c r="FQ24" s="6"/>
      <c r="FR24" s="6"/>
    </row>
    <row r="25" spans="1:175" ht="15.75" x14ac:dyDescent="0.25">
      <c r="A25" s="17">
        <v>7.5</v>
      </c>
      <c r="B25" s="18" t="s">
        <v>15</v>
      </c>
      <c r="C25" s="4">
        <v>620</v>
      </c>
      <c r="D25" s="4">
        <v>656</v>
      </c>
      <c r="E25" s="4">
        <v>722</v>
      </c>
      <c r="F25" s="28">
        <v>387</v>
      </c>
      <c r="G25" s="4">
        <v>420.50861905663953</v>
      </c>
      <c r="H25" s="4">
        <v>1834.9087742421389</v>
      </c>
      <c r="I25" s="4">
        <v>1726.5712511091392</v>
      </c>
      <c r="J25" s="4">
        <v>500.48431597963543</v>
      </c>
      <c r="K25" s="4">
        <v>1671.3861703299362</v>
      </c>
      <c r="L25" s="4">
        <v>654.13361889443036</v>
      </c>
      <c r="M25" s="4">
        <v>547.47594219168616</v>
      </c>
      <c r="N25" s="4">
        <v>849.87961014522068</v>
      </c>
      <c r="O25" s="4">
        <v>1512.6829552690683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6"/>
      <c r="FQ25" s="6"/>
      <c r="FR25" s="6"/>
    </row>
    <row r="26" spans="1:175" ht="15.75" x14ac:dyDescent="0.25">
      <c r="A26" s="17">
        <v>7.6</v>
      </c>
      <c r="B26" s="18" t="s">
        <v>16</v>
      </c>
      <c r="C26" s="4">
        <v>44</v>
      </c>
      <c r="D26" s="4">
        <v>36</v>
      </c>
      <c r="E26" s="4">
        <v>22</v>
      </c>
      <c r="F26" s="28">
        <v>20.513043478260869</v>
      </c>
      <c r="G26" s="4">
        <v>22.735745406326956</v>
      </c>
      <c r="H26" s="4">
        <v>128.64018075691959</v>
      </c>
      <c r="I26" s="4">
        <v>11.974711623779946</v>
      </c>
      <c r="J26" s="4">
        <v>39.963048592071438</v>
      </c>
      <c r="K26" s="4">
        <v>38.400974942022565</v>
      </c>
      <c r="L26" s="4">
        <v>7.8758635932501235</v>
      </c>
      <c r="M26" s="4">
        <v>11.283568957987939</v>
      </c>
      <c r="N26" s="4">
        <v>15.828259417215062</v>
      </c>
      <c r="O26" s="4">
        <v>28.936263565080587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6"/>
      <c r="FQ26" s="6"/>
      <c r="FR26" s="6"/>
    </row>
    <row r="27" spans="1:175" ht="30" x14ac:dyDescent="0.25">
      <c r="A27" s="17">
        <v>7.7</v>
      </c>
      <c r="B27" s="18" t="s">
        <v>17</v>
      </c>
      <c r="C27" s="4">
        <v>17268</v>
      </c>
      <c r="D27" s="4">
        <v>18047</v>
      </c>
      <c r="E27" s="4">
        <v>19329</v>
      </c>
      <c r="F27" s="28">
        <v>22766</v>
      </c>
      <c r="G27" s="4">
        <v>25802</v>
      </c>
      <c r="H27" s="4">
        <v>24287.63208435323</v>
      </c>
      <c r="I27" s="4">
        <v>21741.388642413487</v>
      </c>
      <c r="J27" s="4">
        <v>17662.483412711448</v>
      </c>
      <c r="K27" s="4">
        <v>20675.886683992103</v>
      </c>
      <c r="L27" s="4">
        <v>17191.583215398859</v>
      </c>
      <c r="M27" s="4">
        <v>19247.569009911451</v>
      </c>
      <c r="N27" s="4">
        <v>20670</v>
      </c>
      <c r="O27" s="4">
        <v>23817.65273398217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6"/>
      <c r="FQ27" s="6"/>
      <c r="FR27" s="6"/>
    </row>
    <row r="28" spans="1:175" ht="15.75" x14ac:dyDescent="0.25">
      <c r="A28" s="19" t="s">
        <v>37</v>
      </c>
      <c r="B28" s="18" t="s">
        <v>18</v>
      </c>
      <c r="C28" s="4">
        <v>58223</v>
      </c>
      <c r="D28" s="4">
        <v>61594.000000000007</v>
      </c>
      <c r="E28" s="4">
        <v>62014</v>
      </c>
      <c r="F28" s="28">
        <v>64872</v>
      </c>
      <c r="G28" s="4">
        <v>76012</v>
      </c>
      <c r="H28" s="4">
        <v>79880</v>
      </c>
      <c r="I28" s="4">
        <v>85457</v>
      </c>
      <c r="J28" s="4">
        <v>76647</v>
      </c>
      <c r="K28" s="4">
        <v>82975.446149586714</v>
      </c>
      <c r="L28" s="4">
        <v>90361.963027452861</v>
      </c>
      <c r="M28" s="4">
        <v>79027.378239372483</v>
      </c>
      <c r="N28" s="4">
        <v>92529.441534060083</v>
      </c>
      <c r="O28" s="4">
        <v>108504.0041809129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6"/>
      <c r="FQ28" s="6"/>
      <c r="FR28" s="6"/>
    </row>
    <row r="29" spans="1:175" ht="30" x14ac:dyDescent="0.25">
      <c r="A29" s="19" t="s">
        <v>38</v>
      </c>
      <c r="B29" s="18" t="s">
        <v>19</v>
      </c>
      <c r="C29" s="4">
        <v>118582</v>
      </c>
      <c r="D29" s="4">
        <v>121773</v>
      </c>
      <c r="E29" s="4">
        <v>133665</v>
      </c>
      <c r="F29" s="28">
        <v>142451</v>
      </c>
      <c r="G29" s="4">
        <v>148008.99261223717</v>
      </c>
      <c r="H29" s="4">
        <v>164805.20391639991</v>
      </c>
      <c r="I29" s="4">
        <v>177345.12422360247</v>
      </c>
      <c r="J29" s="4">
        <v>180651.02069305305</v>
      </c>
      <c r="K29" s="4">
        <v>184779.33064419829</v>
      </c>
      <c r="L29" s="4">
        <v>174663.74797597062</v>
      </c>
      <c r="M29" s="4">
        <v>192327.28588748255</v>
      </c>
      <c r="N29" s="4">
        <v>196178.12177933691</v>
      </c>
      <c r="O29" s="4">
        <v>205866.99979538406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6"/>
      <c r="FQ29" s="6"/>
      <c r="FR29" s="6"/>
    </row>
    <row r="30" spans="1:175" ht="15.75" x14ac:dyDescent="0.25">
      <c r="A30" s="19" t="s">
        <v>39</v>
      </c>
      <c r="B30" s="18" t="s">
        <v>54</v>
      </c>
      <c r="C30" s="4">
        <v>62484</v>
      </c>
      <c r="D30" s="4">
        <v>59482.000000000007</v>
      </c>
      <c r="E30" s="4">
        <v>57698</v>
      </c>
      <c r="F30" s="28">
        <v>57212</v>
      </c>
      <c r="G30" s="4">
        <v>57340</v>
      </c>
      <c r="H30" s="4">
        <v>59260</v>
      </c>
      <c r="I30" s="4">
        <v>59418</v>
      </c>
      <c r="J30" s="4">
        <v>50045</v>
      </c>
      <c r="K30" s="4">
        <v>61910.248766062447</v>
      </c>
      <c r="L30" s="4">
        <v>63385.17737911622</v>
      </c>
      <c r="M30" s="4">
        <v>64936.049092427915</v>
      </c>
      <c r="N30" s="4">
        <v>75112</v>
      </c>
      <c r="O30" s="4">
        <v>85345.847206012477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6"/>
      <c r="FQ30" s="6"/>
      <c r="FR30" s="6"/>
    </row>
    <row r="31" spans="1:175" ht="15.75" x14ac:dyDescent="0.25">
      <c r="A31" s="19" t="s">
        <v>40</v>
      </c>
      <c r="B31" s="18" t="s">
        <v>20</v>
      </c>
      <c r="C31" s="4">
        <v>171808</v>
      </c>
      <c r="D31" s="4">
        <v>184570</v>
      </c>
      <c r="E31" s="4">
        <v>185636</v>
      </c>
      <c r="F31" s="28">
        <v>205762</v>
      </c>
      <c r="G31" s="4">
        <v>213011.3053608638</v>
      </c>
      <c r="H31" s="4">
        <v>241221.16663528525</v>
      </c>
      <c r="I31" s="4">
        <v>264714</v>
      </c>
      <c r="J31" s="4">
        <v>277799.57842010184</v>
      </c>
      <c r="K31" s="4">
        <v>300655.55825471954</v>
      </c>
      <c r="L31" s="4">
        <v>255630.38027947175</v>
      </c>
      <c r="M31" s="4">
        <v>292923.48693770939</v>
      </c>
      <c r="N31" s="4">
        <v>324257.27483476431</v>
      </c>
      <c r="O31" s="4">
        <v>308795.44550446642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6"/>
      <c r="FQ31" s="6"/>
      <c r="FR31" s="6"/>
    </row>
    <row r="32" spans="1:175" s="31" customFormat="1" ht="15.75" x14ac:dyDescent="0.25">
      <c r="A32" s="39"/>
      <c r="B32" s="40" t="s">
        <v>30</v>
      </c>
      <c r="C32" s="41">
        <f>C17+C20+C28+C29+C30+C31</f>
        <v>612217</v>
      </c>
      <c r="D32" s="41">
        <f t="shared" ref="D32:I32" si="12">D17+D20+D28+D29+D30+D31</f>
        <v>657258</v>
      </c>
      <c r="E32" s="41">
        <f t="shared" si="12"/>
        <v>659460</v>
      </c>
      <c r="F32" s="50">
        <f t="shared" si="12"/>
        <v>701972.51304347825</v>
      </c>
      <c r="G32" s="41">
        <f t="shared" si="12"/>
        <v>709818.05322977831</v>
      </c>
      <c r="H32" s="41">
        <f t="shared" si="12"/>
        <v>766237.64931274706</v>
      </c>
      <c r="I32" s="41">
        <f t="shared" si="12"/>
        <v>807587.37985803024</v>
      </c>
      <c r="J32" s="41">
        <f t="shared" ref="J32:K32" si="13">J17+J20+J28+J29+J30+J31</f>
        <v>808674.73649250739</v>
      </c>
      <c r="K32" s="41">
        <f t="shared" si="13"/>
        <v>851957.61625451548</v>
      </c>
      <c r="L32" s="41">
        <f t="shared" ref="L32:M32" si="14">L17+L20+L28+L29+L30+L31</f>
        <v>732831.95831789356</v>
      </c>
      <c r="M32" s="41">
        <f t="shared" si="14"/>
        <v>808681.30109448847</v>
      </c>
      <c r="N32" s="41">
        <f t="shared" ref="N32:O32" si="15">N17+N20+N28+N29+N30+N31</f>
        <v>886977.71638486814</v>
      </c>
      <c r="O32" s="41">
        <f t="shared" si="15"/>
        <v>954237.69862279599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36"/>
      <c r="FQ32" s="36"/>
      <c r="FR32" s="36"/>
      <c r="FS32" s="37"/>
    </row>
    <row r="33" spans="1:175" s="38" customFormat="1" ht="15.75" x14ac:dyDescent="0.25">
      <c r="A33" s="32" t="s">
        <v>27</v>
      </c>
      <c r="B33" s="45" t="s">
        <v>51</v>
      </c>
      <c r="C33" s="34">
        <f t="shared" ref="C33:I33" si="16">C6+C11+C13+C14+C15+C17+C20+C28+C29+C30+C31</f>
        <v>1315356</v>
      </c>
      <c r="D33" s="34">
        <f t="shared" si="16"/>
        <v>1328337</v>
      </c>
      <c r="E33" s="34">
        <f t="shared" si="16"/>
        <v>1491340</v>
      </c>
      <c r="F33" s="49">
        <f t="shared" si="16"/>
        <v>1366441.247139588</v>
      </c>
      <c r="G33" s="34">
        <f t="shared" si="16"/>
        <v>1456091.4974426972</v>
      </c>
      <c r="H33" s="34">
        <f t="shared" si="16"/>
        <v>1563124.446526078</v>
      </c>
      <c r="I33" s="34">
        <f t="shared" si="16"/>
        <v>1714869.679990795</v>
      </c>
      <c r="J33" s="34">
        <f t="shared" ref="J33:K33" si="17">J6+J11+J13+J14+J15+J17+J20+J28+J29+J30+J31</f>
        <v>2143959.1314231316</v>
      </c>
      <c r="K33" s="34">
        <f t="shared" si="17"/>
        <v>2076141.8506902426</v>
      </c>
      <c r="L33" s="34">
        <f t="shared" ref="L33:M33" si="18">L6+L11+L13+L14+L15+L17+L20+L28+L29+L30+L31</f>
        <v>1890244.5201107776</v>
      </c>
      <c r="M33" s="34">
        <f t="shared" si="18"/>
        <v>1841049.8313201547</v>
      </c>
      <c r="N33" s="34">
        <f t="shared" ref="N33:O33" si="19">N6+N11+N13+N14+N15+N17+N20+N28+N29+N30+N31</f>
        <v>1966264.2960893186</v>
      </c>
      <c r="O33" s="34">
        <f t="shared" si="19"/>
        <v>2055301.0234546047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6"/>
      <c r="FQ33" s="36"/>
      <c r="FR33" s="36"/>
      <c r="FS33" s="37"/>
    </row>
    <row r="34" spans="1:175" s="31" customFormat="1" ht="15.75" x14ac:dyDescent="0.25">
      <c r="A34" s="46" t="s">
        <v>43</v>
      </c>
      <c r="B34" s="47" t="s">
        <v>25</v>
      </c>
      <c r="C34" s="48">
        <f>GSVA_const!C34</f>
        <v>249800</v>
      </c>
      <c r="D34" s="48">
        <f>GSVA_const!D34</f>
        <v>275200</v>
      </c>
      <c r="E34" s="48">
        <f>GSVA_const!E34</f>
        <v>278733</v>
      </c>
      <c r="F34" s="48">
        <f>GSVA_const!F34</f>
        <v>273767</v>
      </c>
      <c r="G34" s="48">
        <f>GSVA_const!G34</f>
        <v>261770</v>
      </c>
      <c r="H34" s="48">
        <f>GSVA_const!H34</f>
        <v>278599</v>
      </c>
      <c r="I34" s="48">
        <f>GSVA_const!I34</f>
        <v>302521</v>
      </c>
      <c r="J34" s="48">
        <f>GSVA_const!J34</f>
        <v>241925</v>
      </c>
      <c r="K34" s="48">
        <f>GSVA_const!K34</f>
        <v>304722</v>
      </c>
      <c r="L34" s="48">
        <f>GSVA_const!L34</f>
        <v>252379</v>
      </c>
      <c r="M34" s="48">
        <f>GSVA_const!M34</f>
        <v>342651</v>
      </c>
      <c r="N34" s="48">
        <f>GSVA_const!N34</f>
        <v>327189</v>
      </c>
      <c r="O34" s="48">
        <f>GSVA_const!O34</f>
        <v>333489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37"/>
      <c r="FP34" s="37"/>
      <c r="FQ34" s="37"/>
      <c r="FR34" s="37"/>
      <c r="FS34" s="37"/>
    </row>
    <row r="35" spans="1:175" s="31" customFormat="1" ht="15.75" x14ac:dyDescent="0.25">
      <c r="A35" s="46" t="s">
        <v>44</v>
      </c>
      <c r="B35" s="47" t="s">
        <v>24</v>
      </c>
      <c r="C35" s="48">
        <f>GSVA_const!C35</f>
        <v>49200</v>
      </c>
      <c r="D35" s="48">
        <f>GSVA_const!D35</f>
        <v>52800</v>
      </c>
      <c r="E35" s="48">
        <f>GSVA_const!E35</f>
        <v>46222</v>
      </c>
      <c r="F35" s="48">
        <f>GSVA_const!F35</f>
        <v>34740</v>
      </c>
      <c r="G35" s="48">
        <f>GSVA_const!G35</f>
        <v>15395</v>
      </c>
      <c r="H35" s="48">
        <f>GSVA_const!H35</f>
        <v>13343</v>
      </c>
      <c r="I35" s="48">
        <f>GSVA_const!I35</f>
        <v>14975</v>
      </c>
      <c r="J35" s="48">
        <f>GSVA_const!J35</f>
        <v>16583</v>
      </c>
      <c r="K35" s="48">
        <f>GSVA_const!K35</f>
        <v>19867</v>
      </c>
      <c r="L35" s="48">
        <f>GSVA_const!L35</f>
        <v>20019</v>
      </c>
      <c r="M35" s="48">
        <f>GSVA_const!M35</f>
        <v>21631</v>
      </c>
      <c r="N35" s="48">
        <f>GSVA_const!N35</f>
        <v>27957</v>
      </c>
      <c r="O35" s="48">
        <f>GSVA_const!O35</f>
        <v>22527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37"/>
      <c r="FP35" s="37"/>
      <c r="FQ35" s="37"/>
      <c r="FR35" s="37"/>
      <c r="FS35" s="37"/>
    </row>
    <row r="36" spans="1:175" s="31" customFormat="1" ht="15.75" x14ac:dyDescent="0.25">
      <c r="A36" s="46" t="s">
        <v>45</v>
      </c>
      <c r="B36" s="47" t="s">
        <v>63</v>
      </c>
      <c r="C36" s="41">
        <f>C33+C34-C35</f>
        <v>1515956</v>
      </c>
      <c r="D36" s="41">
        <f t="shared" ref="D36:M36" si="20">D33+D34-D35</f>
        <v>1550737</v>
      </c>
      <c r="E36" s="41">
        <f t="shared" si="20"/>
        <v>1723851</v>
      </c>
      <c r="F36" s="41">
        <f t="shared" si="20"/>
        <v>1605468.247139588</v>
      </c>
      <c r="G36" s="41">
        <f t="shared" si="20"/>
        <v>1702466.4974426972</v>
      </c>
      <c r="H36" s="41">
        <f t="shared" si="20"/>
        <v>1828380.446526078</v>
      </c>
      <c r="I36" s="41">
        <f t="shared" si="20"/>
        <v>2002415.679990795</v>
      </c>
      <c r="J36" s="41">
        <f t="shared" si="20"/>
        <v>2369301.1314231316</v>
      </c>
      <c r="K36" s="41">
        <f t="shared" si="20"/>
        <v>2360996.8506902428</v>
      </c>
      <c r="L36" s="41">
        <f t="shared" si="20"/>
        <v>2122604.5201107776</v>
      </c>
      <c r="M36" s="41">
        <f t="shared" si="20"/>
        <v>2162069.8313201545</v>
      </c>
      <c r="N36" s="41">
        <f t="shared" ref="N36:O36" si="21">N33+N34-N35</f>
        <v>2265496.2960893186</v>
      </c>
      <c r="O36" s="41">
        <f t="shared" si="21"/>
        <v>2366263.0234546047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37"/>
      <c r="FP36" s="37"/>
      <c r="FQ36" s="37"/>
      <c r="FR36" s="37"/>
      <c r="FS36" s="37"/>
    </row>
    <row r="37" spans="1:175" s="31" customFormat="1" ht="15.75" x14ac:dyDescent="0.25">
      <c r="A37" s="46" t="s">
        <v>46</v>
      </c>
      <c r="B37" s="47" t="s">
        <v>42</v>
      </c>
      <c r="C37" s="48">
        <f>GSVA_cur!C37</f>
        <v>12670</v>
      </c>
      <c r="D37" s="48">
        <f>GSVA_cur!D37</f>
        <v>13010</v>
      </c>
      <c r="E37" s="48">
        <f>GSVA_cur!E37</f>
        <v>13350</v>
      </c>
      <c r="F37" s="48">
        <f>GSVA_cur!F37</f>
        <v>13710</v>
      </c>
      <c r="G37" s="48">
        <f>GSVA_cur!G37</f>
        <v>14070</v>
      </c>
      <c r="H37" s="48">
        <f>GSVA_cur!H37</f>
        <v>14450</v>
      </c>
      <c r="I37" s="48">
        <f>GSVA_cur!I37</f>
        <v>14840</v>
      </c>
      <c r="J37" s="48">
        <f>GSVA_cur!J37</f>
        <v>15240</v>
      </c>
      <c r="K37" s="48">
        <f>GSVA_cur!K37</f>
        <v>15390</v>
      </c>
      <c r="L37" s="48">
        <f>GSVA_cur!L37</f>
        <v>15570</v>
      </c>
      <c r="M37" s="48">
        <f>GSVA_cur!M37</f>
        <v>15930</v>
      </c>
      <c r="N37" s="48">
        <f>GSVA_cur!N37</f>
        <v>16300</v>
      </c>
      <c r="O37" s="48">
        <f>GSVA_cur!O37</f>
        <v>16670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</row>
    <row r="38" spans="1:175" s="31" customFormat="1" ht="15.75" x14ac:dyDescent="0.25">
      <c r="A38" s="46" t="s">
        <v>47</v>
      </c>
      <c r="B38" s="47" t="s">
        <v>64</v>
      </c>
      <c r="C38" s="41">
        <f>C36/C37*1000</f>
        <v>119649.25019731649</v>
      </c>
      <c r="D38" s="41">
        <f t="shared" ref="D38:L38" si="22">D36/D37*1000</f>
        <v>119195.77248270561</v>
      </c>
      <c r="E38" s="41">
        <f t="shared" si="22"/>
        <v>129127.41573033707</v>
      </c>
      <c r="F38" s="41">
        <f t="shared" si="22"/>
        <v>117101.98739165484</v>
      </c>
      <c r="G38" s="41">
        <f t="shared" si="22"/>
        <v>120999.75106202539</v>
      </c>
      <c r="H38" s="41">
        <f t="shared" si="22"/>
        <v>126531.51879073205</v>
      </c>
      <c r="I38" s="41">
        <f t="shared" si="22"/>
        <v>134933.67115840936</v>
      </c>
      <c r="J38" s="41">
        <f t="shared" si="22"/>
        <v>155465.95350545482</v>
      </c>
      <c r="K38" s="41">
        <f t="shared" si="22"/>
        <v>153411.1014093725</v>
      </c>
      <c r="L38" s="41">
        <f t="shared" si="22"/>
        <v>136326.55877397413</v>
      </c>
      <c r="M38" s="41">
        <f>M36/M37*1000</f>
        <v>135723.1532529915</v>
      </c>
      <c r="N38" s="41">
        <f>N36/N37*1000</f>
        <v>138987.50282756553</v>
      </c>
      <c r="O38" s="41">
        <f>O36/O37*1000</f>
        <v>141947.39192889052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9"/>
      <c r="BL38" s="9"/>
      <c r="BM38" s="9"/>
      <c r="BN38" s="42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</row>
    <row r="39" spans="1:175" x14ac:dyDescent="0.25">
      <c r="A39" s="2" t="s">
        <v>75</v>
      </c>
      <c r="C39" s="21"/>
      <c r="D39" s="21"/>
      <c r="E39" s="21"/>
      <c r="F39" s="29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2024-08-16T06:33:08Z</dcterms:modified>
</cp:coreProperties>
</file>