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EFD97153-8643-4AD5-B9AD-DD12A158E541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0" l="1"/>
  <c r="O16" i="10"/>
  <c r="O17" i="10"/>
  <c r="O20" i="10"/>
  <c r="O6" i="1"/>
  <c r="O12" i="1" s="1"/>
  <c r="O16" i="1"/>
  <c r="O17" i="1"/>
  <c r="O20" i="1"/>
  <c r="O37" i="1"/>
  <c r="O6" i="11"/>
  <c r="O12" i="11" s="1"/>
  <c r="O16" i="11"/>
  <c r="O17" i="11"/>
  <c r="O20" i="11"/>
  <c r="O34" i="11"/>
  <c r="O35" i="11"/>
  <c r="O37" i="11"/>
  <c r="O6" i="12"/>
  <c r="O16" i="12"/>
  <c r="O17" i="12"/>
  <c r="O20" i="12"/>
  <c r="O34" i="12"/>
  <c r="O35" i="12"/>
  <c r="O37" i="12"/>
  <c r="O33" i="10" l="1"/>
  <c r="O36" i="10" s="1"/>
  <c r="O32" i="12"/>
  <c r="O33" i="12"/>
  <c r="O12" i="12"/>
  <c r="O32" i="11"/>
  <c r="O33" i="11"/>
  <c r="O32" i="1"/>
  <c r="O33" i="1"/>
  <c r="O32" i="10"/>
  <c r="O12" i="10"/>
  <c r="O36" i="12" l="1"/>
  <c r="O36" i="11"/>
  <c r="O36" i="1"/>
  <c r="O38" i="10"/>
  <c r="I2" i="1"/>
  <c r="I2" i="11"/>
  <c r="I2" i="12"/>
  <c r="I2" i="10"/>
  <c r="O38" i="12" l="1"/>
  <c r="O38" i="11"/>
  <c r="O38" i="1"/>
  <c r="N34" i="12" l="1"/>
  <c r="N35" i="12"/>
  <c r="N37" i="12"/>
  <c r="N34" i="11"/>
  <c r="N35" i="11"/>
  <c r="N37" i="11"/>
  <c r="N37" i="1"/>
  <c r="N17" i="1"/>
  <c r="N17" i="11"/>
  <c r="N17" i="12"/>
  <c r="N17" i="10"/>
  <c r="N20" i="1"/>
  <c r="N20" i="11"/>
  <c r="N20" i="12"/>
  <c r="N20" i="10"/>
  <c r="N16" i="1"/>
  <c r="N16" i="11"/>
  <c r="N16" i="12"/>
  <c r="N16" i="10"/>
  <c r="N6" i="1"/>
  <c r="N6" i="11"/>
  <c r="N6" i="12"/>
  <c r="N6" i="10"/>
  <c r="N12" i="10" s="1"/>
  <c r="N12" i="12" l="1"/>
  <c r="N32" i="11"/>
  <c r="N12" i="1"/>
  <c r="N32" i="10"/>
  <c r="N32" i="12"/>
  <c r="N33" i="12"/>
  <c r="N33" i="11"/>
  <c r="N12" i="11"/>
  <c r="N32" i="1"/>
  <c r="N33" i="1"/>
  <c r="N33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37" i="1"/>
  <c r="D37" i="1"/>
  <c r="E37" i="1"/>
  <c r="F37" i="1"/>
  <c r="G37" i="1"/>
  <c r="H37" i="1"/>
  <c r="I37" i="1"/>
  <c r="J37" i="1"/>
  <c r="K37" i="1"/>
  <c r="L37" i="1"/>
  <c r="N36" i="12" l="1"/>
  <c r="N36" i="11"/>
  <c r="N38" i="11" s="1"/>
  <c r="N36" i="1"/>
  <c r="N36" i="10"/>
  <c r="M20" i="1"/>
  <c r="M20" i="11"/>
  <c r="M20" i="12"/>
  <c r="M20" i="10"/>
  <c r="M16" i="1"/>
  <c r="M17" i="1"/>
  <c r="M16" i="11"/>
  <c r="M17" i="11"/>
  <c r="M16" i="12"/>
  <c r="M17" i="12"/>
  <c r="M16" i="10"/>
  <c r="M17" i="10"/>
  <c r="M6" i="1"/>
  <c r="M6" i="11"/>
  <c r="M6" i="12"/>
  <c r="M6" i="10"/>
  <c r="N38" i="12" l="1"/>
  <c r="M12" i="1"/>
  <c r="N38" i="1"/>
  <c r="N38" i="10"/>
  <c r="M12" i="10"/>
  <c r="M32" i="12"/>
  <c r="M12" i="12"/>
  <c r="M33" i="12"/>
  <c r="M32" i="11"/>
  <c r="M12" i="11"/>
  <c r="M33" i="11"/>
  <c r="M32" i="1"/>
  <c r="M33" i="1"/>
  <c r="M32" i="10"/>
  <c r="M33" i="10"/>
  <c r="M36" i="12" l="1"/>
  <c r="M38" i="12" s="1"/>
  <c r="M36" i="11"/>
  <c r="M38" i="11" s="1"/>
  <c r="M36" i="10"/>
  <c r="M36" i="1"/>
  <c r="L20" i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L32" i="1" l="1"/>
  <c r="M38" i="10"/>
  <c r="L32" i="11"/>
  <c r="M38" i="1"/>
  <c r="L32" i="12"/>
  <c r="L33" i="12"/>
  <c r="L12" i="1"/>
  <c r="L12" i="10"/>
  <c r="L33" i="10"/>
  <c r="L32" i="10"/>
  <c r="L12" i="12"/>
  <c r="L12" i="11"/>
  <c r="L33" i="11"/>
  <c r="L33" i="1"/>
  <c r="J20" i="12"/>
  <c r="K20" i="12"/>
  <c r="C35" i="12"/>
  <c r="C34" i="12"/>
  <c r="C37" i="11"/>
  <c r="C35" i="11"/>
  <c r="C34" i="11"/>
  <c r="L36" i="12" l="1"/>
  <c r="L38" i="12" s="1"/>
  <c r="L36" i="11"/>
  <c r="L38" i="11" s="1"/>
  <c r="L36" i="1"/>
  <c r="L36" i="10"/>
  <c r="K20" i="1"/>
  <c r="K20" i="11"/>
  <c r="K20" i="10"/>
  <c r="K17" i="1"/>
  <c r="K17" i="11"/>
  <c r="K17" i="12"/>
  <c r="K32" i="12" s="1"/>
  <c r="K17" i="10"/>
  <c r="K16" i="1"/>
  <c r="K16" i="11"/>
  <c r="K16" i="12"/>
  <c r="K16" i="10"/>
  <c r="K6" i="1"/>
  <c r="K6" i="11"/>
  <c r="K6" i="12"/>
  <c r="K6" i="10"/>
  <c r="K33" i="12" l="1"/>
  <c r="K36" i="12" s="1"/>
  <c r="K38" i="12" s="1"/>
  <c r="L38" i="10"/>
  <c r="K12" i="11"/>
  <c r="K12" i="1"/>
  <c r="L38" i="1"/>
  <c r="K12" i="10"/>
  <c r="K12" i="12"/>
  <c r="K32" i="11"/>
  <c r="K33" i="11"/>
  <c r="K36" i="11" s="1"/>
  <c r="K38" i="11" s="1"/>
  <c r="K32" i="1"/>
  <c r="K33" i="1"/>
  <c r="K32" i="10"/>
  <c r="K33" i="10"/>
  <c r="K36" i="1" l="1"/>
  <c r="K36" i="10"/>
  <c r="J20" i="1"/>
  <c r="J20" i="11"/>
  <c r="J20" i="10"/>
  <c r="J16" i="1"/>
  <c r="J17" i="1"/>
  <c r="J16" i="11"/>
  <c r="J17" i="11"/>
  <c r="J16" i="12"/>
  <c r="J17" i="12"/>
  <c r="J32" i="12" s="1"/>
  <c r="J16" i="10"/>
  <c r="J17" i="10"/>
  <c r="J6" i="1"/>
  <c r="J6" i="11"/>
  <c r="J6" i="12"/>
  <c r="J6" i="10"/>
  <c r="J33" i="12" l="1"/>
  <c r="J36" i="12" s="1"/>
  <c r="J38" i="12" s="1"/>
  <c r="J12" i="10"/>
  <c r="K38" i="1"/>
  <c r="K38" i="10"/>
  <c r="J12" i="12"/>
  <c r="J32" i="11"/>
  <c r="J12" i="1"/>
  <c r="J33" i="10"/>
  <c r="J12" i="11"/>
  <c r="J33" i="11"/>
  <c r="J36" i="11" s="1"/>
  <c r="J38" i="11" s="1"/>
  <c r="J32" i="1"/>
  <c r="J33" i="1"/>
  <c r="J32" i="10"/>
  <c r="I20" i="1"/>
  <c r="I20" i="11"/>
  <c r="I20" i="12"/>
  <c r="I20" i="10"/>
  <c r="I16" i="1"/>
  <c r="I17" i="1"/>
  <c r="I16" i="11"/>
  <c r="I17" i="11"/>
  <c r="I16" i="12"/>
  <c r="I17" i="12"/>
  <c r="I16" i="10"/>
  <c r="I17" i="10"/>
  <c r="I6" i="1"/>
  <c r="I6" i="11"/>
  <c r="I6" i="12"/>
  <c r="I6" i="10"/>
  <c r="I33" i="12" l="1"/>
  <c r="I36" i="12" s="1"/>
  <c r="I38" i="12" s="1"/>
  <c r="I32" i="12"/>
  <c r="I12" i="10"/>
  <c r="I12" i="12"/>
  <c r="J36" i="1"/>
  <c r="J36" i="10"/>
  <c r="I32" i="11"/>
  <c r="I12" i="1"/>
  <c r="I33" i="11"/>
  <c r="I36" i="11" s="1"/>
  <c r="I38" i="11" s="1"/>
  <c r="I32" i="1"/>
  <c r="I32" i="10"/>
  <c r="I33" i="10"/>
  <c r="I33" i="1"/>
  <c r="I12" i="11"/>
  <c r="G20" i="12"/>
  <c r="G16" i="12"/>
  <c r="G17" i="12"/>
  <c r="G6" i="12"/>
  <c r="G20" i="11"/>
  <c r="G16" i="11"/>
  <c r="G17" i="11"/>
  <c r="G6" i="11"/>
  <c r="G20" i="1"/>
  <c r="G17" i="1"/>
  <c r="G16" i="1"/>
  <c r="G6" i="1"/>
  <c r="G20" i="10"/>
  <c r="G17" i="10"/>
  <c r="G16" i="10"/>
  <c r="G6" i="10"/>
  <c r="G33" i="12" l="1"/>
  <c r="G36" i="12" s="1"/>
  <c r="G38" i="12" s="1"/>
  <c r="G32" i="12"/>
  <c r="J38" i="10"/>
  <c r="G12" i="10"/>
  <c r="G12" i="12"/>
  <c r="G12" i="11"/>
  <c r="G32" i="1"/>
  <c r="J38" i="1"/>
  <c r="G12" i="1"/>
  <c r="I36" i="1"/>
  <c r="I36" i="10"/>
  <c r="G32" i="11"/>
  <c r="G33" i="10"/>
  <c r="G33" i="11"/>
  <c r="G36" i="11" s="1"/>
  <c r="G38" i="11" s="1"/>
  <c r="G33" i="1"/>
  <c r="G32" i="10"/>
  <c r="H20" i="1"/>
  <c r="H20" i="11"/>
  <c r="H20" i="12"/>
  <c r="H20" i="10"/>
  <c r="H17" i="1"/>
  <c r="H17" i="11"/>
  <c r="H17" i="12"/>
  <c r="H17" i="10"/>
  <c r="H16" i="1"/>
  <c r="H16" i="11"/>
  <c r="H16" i="12"/>
  <c r="H16" i="10"/>
  <c r="H6" i="1"/>
  <c r="H6" i="11"/>
  <c r="H6" i="12"/>
  <c r="H6" i="10"/>
  <c r="H32" i="12" l="1"/>
  <c r="H33" i="12"/>
  <c r="H36" i="12" s="1"/>
  <c r="H38" i="12" s="1"/>
  <c r="H12" i="10"/>
  <c r="I38" i="10"/>
  <c r="I38" i="1"/>
  <c r="G36" i="1"/>
  <c r="H12" i="1"/>
  <c r="G36" i="10"/>
  <c r="H32" i="11"/>
  <c r="H33" i="1"/>
  <c r="H12" i="12"/>
  <c r="H12" i="11"/>
  <c r="H33" i="11"/>
  <c r="H36" i="11" s="1"/>
  <c r="H38" i="11" s="1"/>
  <c r="H32" i="1"/>
  <c r="H32" i="10"/>
  <c r="H33" i="10"/>
  <c r="G38" i="10" l="1"/>
  <c r="H36" i="1"/>
  <c r="G38" i="1"/>
  <c r="H36" i="10"/>
  <c r="H38" i="1" l="1"/>
  <c r="H38" i="10"/>
  <c r="C37" i="12" l="1"/>
  <c r="C37" i="1"/>
  <c r="F20" i="12" l="1"/>
  <c r="E20" i="12"/>
  <c r="D20" i="12"/>
  <c r="C20" i="12"/>
  <c r="F17" i="12"/>
  <c r="F32" i="12" s="1"/>
  <c r="E17" i="12"/>
  <c r="E32" i="12" s="1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E33" i="12" l="1"/>
  <c r="E36" i="12" s="1"/>
  <c r="E38" i="12" s="1"/>
  <c r="F33" i="12"/>
  <c r="F36" i="12" s="1"/>
  <c r="F38" i="12" s="1"/>
  <c r="D33" i="12"/>
  <c r="D36" i="12" s="1"/>
  <c r="D38" i="12" s="1"/>
  <c r="D32" i="12"/>
  <c r="E12" i="10"/>
  <c r="F12" i="10"/>
  <c r="D12" i="10"/>
  <c r="C32" i="12"/>
  <c r="C33" i="12"/>
  <c r="C36" i="12" s="1"/>
  <c r="C12" i="10"/>
  <c r="D33" i="10"/>
  <c r="D33" i="1"/>
  <c r="D32" i="1"/>
  <c r="D33" i="11"/>
  <c r="D36" i="11" s="1"/>
  <c r="D38" i="11" s="1"/>
  <c r="C33" i="11"/>
  <c r="E33" i="1"/>
  <c r="E12" i="11"/>
  <c r="E32" i="11"/>
  <c r="E12" i="12"/>
  <c r="F32" i="1"/>
  <c r="F33" i="11"/>
  <c r="F36" i="11" s="1"/>
  <c r="F38" i="11" s="1"/>
  <c r="F32" i="11"/>
  <c r="F33" i="1"/>
  <c r="F32" i="10"/>
  <c r="C32" i="11"/>
  <c r="D32" i="11"/>
  <c r="C33" i="1"/>
  <c r="C32" i="1"/>
  <c r="E32" i="1"/>
  <c r="F33" i="10"/>
  <c r="C12" i="12"/>
  <c r="D12" i="12"/>
  <c r="F12" i="12"/>
  <c r="C12" i="11"/>
  <c r="D12" i="11"/>
  <c r="E33" i="11"/>
  <c r="E36" i="11" s="1"/>
  <c r="E38" i="11" s="1"/>
  <c r="F12" i="11"/>
  <c r="D12" i="1"/>
  <c r="C12" i="1"/>
  <c r="E12" i="1"/>
  <c r="F12" i="1"/>
  <c r="C33" i="10"/>
  <c r="D32" i="10"/>
  <c r="E32" i="10"/>
  <c r="E33" i="10"/>
  <c r="C32" i="10"/>
  <c r="C36" i="1" l="1"/>
  <c r="E36" i="1"/>
  <c r="C36" i="11"/>
  <c r="D36" i="1"/>
  <c r="F36" i="1"/>
  <c r="C38" i="12"/>
  <c r="E36" i="10"/>
  <c r="F36" i="10"/>
  <c r="D36" i="10"/>
  <c r="C36" i="10"/>
  <c r="F38" i="10" l="1"/>
  <c r="E38" i="10"/>
  <c r="C38" i="10"/>
  <c r="D38" i="10"/>
  <c r="C38" i="1"/>
  <c r="F38" i="1"/>
  <c r="E38" i="1"/>
  <c r="D38" i="1"/>
  <c r="C38" i="11"/>
</calcChain>
</file>

<file path=xl/sharedStrings.xml><?xml version="1.0" encoding="utf-8"?>
<sst xmlns="http://schemas.openxmlformats.org/spreadsheetml/2006/main" count="281" uniqueCount="77">
  <si>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</si>
  <si>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</si>
  <si>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</si>
  <si>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</si>
  <si>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</si>
  <si>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</si>
  <si>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</si>
  <si>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</si>
  <si>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</si>
  <si>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</si>
  <si>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</si>
  <si>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</si>
  <si>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</si>
  <si>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</si>
  <si>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</si>
  <si>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</si>
  <si>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</si>
  <si>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</si>
  <si>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</si>
  <si>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</si>
  <si>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</si>
  <si>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</si>
  <si>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</si>
  <si>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</si>
  <si>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</si>
  <si>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</si>
  <si>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</si>
  <si>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</si>
  <si>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</si>
  <si>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</si>
  <si>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</si>
  <si>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</si>
  <si>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</si>
  <si>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</si>
  <si>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</si>
  <si>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</si>
  <si>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</si>
  <si>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</si>
  <si>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</si>
  <si>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</si>
  <si>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</si>
  <si>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</si>
  <si>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</si>
  <si>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</si>
  <si>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</si>
  <si>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</si>
  <si>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</si>
  <si>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</si>
  <si>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</si>
  <si>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</si>
  <si>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</si>
  <si>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</si>
  <si>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</si>
  <si>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</si>
  <si>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</si>
  <si>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</si>
  <si>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</si>
  <si>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</si>
  <si>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</si>
  <si>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</si>
  <si>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</si>
  <si>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</si>
  <si>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</si>
  <si>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</si>
  <si>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</si>
  <si>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</si>
  <si>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Rajasthan</t>
  </si>
  <si>
    <t>2016-17</t>
  </si>
  <si>
    <t>2017-18</t>
  </si>
  <si>
    <t>2018-19</t>
  </si>
  <si>
    <t>2019-20</t>
  </si>
  <si>
    <t xml:space="preserve"> 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</si>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</sst>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39"/>
  <sheetViews>
    <sheetView tabSelected="1" zoomScale="73" zoomScaleNormal="73" zoomScaleSheetLayoutView="100" workbookViewId="0">
      <pane xSplit="2" ySplit="5" topLeftCell="C30" activePane="bottomRight" state="frozen"/>
      <selection activeCell="A40" sqref="A40"/>
      <selection pane="topRight" activeCell="A40" sqref="A40"/>
      <selection pane="bottomLeft" activeCell="A40" sqref="A40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6" width="10.7109375" style="2" customWidth="1"/>
    <col min="7" max="15" width="11.85546875" style="1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ht="21" x14ac:dyDescent="0.35">
      <c r="A1" s="2" t="s">
        <v>53</v>
      </c>
      <c r="B1" s="5" t="s">
        <v>66</v>
      </c>
    </row>
    <row r="2" spans="1:180" ht="15.75" x14ac:dyDescent="0.25">
      <c r="A2" s="6" t="s">
        <v>48</v>
      </c>
      <c r="I2" s="1" t="str">
        <f>[1]GSVA_cur!$I$3</f>
        <v>As on 15.03.2024</v>
      </c>
    </row>
    <row r="3" spans="1:180" ht="15.75" x14ac:dyDescent="0.25">
      <c r="A3" s="6"/>
    </row>
    <row r="4" spans="1:180" ht="15.75" x14ac:dyDescent="0.25">
      <c r="A4" s="6"/>
      <c r="E4" s="7"/>
      <c r="F4" s="7" t="s">
        <v>57</v>
      </c>
    </row>
    <row r="5" spans="1:180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80" s="1" customFormat="1" ht="15.75" x14ac:dyDescent="0.25">
      <c r="A6" s="12" t="s">
        <v>26</v>
      </c>
      <c r="B6" s="13" t="s">
        <v>2</v>
      </c>
      <c r="C6" s="14">
        <f>SUM(C7:C10)</f>
        <v>11910302.5177</v>
      </c>
      <c r="D6" s="14">
        <f t="shared" ref="D6:E6" si="0">SUM(D7:D10)</f>
        <v>13641013.231799999</v>
      </c>
      <c r="E6" s="14">
        <f t="shared" si="0"/>
        <v>14779846.705080001</v>
      </c>
      <c r="F6" s="14">
        <f t="shared" ref="F6:N6" si="1">SUM(F7:F10)</f>
        <v>15306196.508300001</v>
      </c>
      <c r="G6" s="14">
        <f t="shared" si="1"/>
        <v>16770546.6252</v>
      </c>
      <c r="H6" s="14">
        <f t="shared" si="1"/>
        <v>20231863.210700002</v>
      </c>
      <c r="I6" s="14">
        <f t="shared" si="1"/>
        <v>20592005.393399999</v>
      </c>
      <c r="J6" s="14">
        <f t="shared" si="1"/>
        <v>22206135.496799998</v>
      </c>
      <c r="K6" s="14">
        <f t="shared" si="1"/>
        <v>26066444.378457688</v>
      </c>
      <c r="L6" s="14">
        <f t="shared" si="1"/>
        <v>29288133.204374857</v>
      </c>
      <c r="M6" s="14">
        <f t="shared" si="1"/>
        <v>32516298.383002151</v>
      </c>
      <c r="N6" s="14">
        <f t="shared" si="1"/>
        <v>34987421.530580744</v>
      </c>
      <c r="O6" s="14">
        <f t="shared" ref="O6" si="2">SUM(O7:O10)</f>
        <v>39447342.405884437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5">
        <v>1.1000000000000001</v>
      </c>
      <c r="B7" s="16" t="s">
        <v>59</v>
      </c>
      <c r="C7" s="17">
        <v>7346941.9774000002</v>
      </c>
      <c r="D7" s="17">
        <v>8389344.2459999993</v>
      </c>
      <c r="E7" s="17">
        <v>8599905.2510800008</v>
      </c>
      <c r="F7" s="17">
        <v>7760667.9560000002</v>
      </c>
      <c r="G7" s="17">
        <v>8205263.7599999998</v>
      </c>
      <c r="H7" s="17">
        <v>10156122.530200001</v>
      </c>
      <c r="I7" s="17">
        <v>9247156.8954000007</v>
      </c>
      <c r="J7" s="17">
        <v>10396611.243999999</v>
      </c>
      <c r="K7" s="17">
        <v>12848770.62987517</v>
      </c>
      <c r="L7" s="17">
        <v>13730429.991857471</v>
      </c>
      <c r="M7" s="17">
        <v>15407649.997484056</v>
      </c>
      <c r="N7" s="17">
        <v>16604027.855691183</v>
      </c>
      <c r="O7" s="17">
        <v>17525402.562905993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5">
        <v>1.2</v>
      </c>
      <c r="B8" s="16" t="s">
        <v>60</v>
      </c>
      <c r="C8" s="17">
        <v>3113225.2157999999</v>
      </c>
      <c r="D8" s="17">
        <v>3591762.72</v>
      </c>
      <c r="E8" s="17">
        <v>4150166.7892999998</v>
      </c>
      <c r="F8" s="17">
        <v>5333175.0471999999</v>
      </c>
      <c r="G8" s="17">
        <v>6351373.7951999996</v>
      </c>
      <c r="H8" s="17">
        <v>7562140.0384999998</v>
      </c>
      <c r="I8" s="17">
        <v>8967765.1670999993</v>
      </c>
      <c r="J8" s="17">
        <v>9467380.1429999992</v>
      </c>
      <c r="K8" s="17">
        <v>11011436.171800001</v>
      </c>
      <c r="L8" s="17">
        <v>13367009.547777493</v>
      </c>
      <c r="M8" s="17">
        <v>14777806.363155516</v>
      </c>
      <c r="N8" s="17">
        <v>15823959.638430893</v>
      </c>
      <c r="O8" s="17">
        <v>19142587.79162991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5">
        <v>1.3</v>
      </c>
      <c r="B9" s="16" t="s">
        <v>61</v>
      </c>
      <c r="C9" s="17">
        <v>1417029.9469000001</v>
      </c>
      <c r="D9" s="17">
        <v>1622498.007</v>
      </c>
      <c r="E9" s="17">
        <v>1987304.9121000001</v>
      </c>
      <c r="F9" s="17">
        <v>2154317.3092999998</v>
      </c>
      <c r="G9" s="17">
        <v>2160681.3695999999</v>
      </c>
      <c r="H9" s="17">
        <v>2443199.7250000001</v>
      </c>
      <c r="I9" s="17">
        <v>2298640.176</v>
      </c>
      <c r="J9" s="17">
        <v>2255724.7525999998</v>
      </c>
      <c r="K9" s="17">
        <v>2111527.3125325171</v>
      </c>
      <c r="L9" s="17">
        <v>2094055.1203419541</v>
      </c>
      <c r="M9" s="17">
        <v>2223830.5300610922</v>
      </c>
      <c r="N9" s="17">
        <v>2430927.0522351386</v>
      </c>
      <c r="O9" s="17">
        <v>2611069.8576690354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5">
        <v>1.4</v>
      </c>
      <c r="B10" s="16" t="s">
        <v>62</v>
      </c>
      <c r="C10" s="17">
        <v>33105.3776</v>
      </c>
      <c r="D10" s="17">
        <v>37408.258800000003</v>
      </c>
      <c r="E10" s="17">
        <v>42469.7526</v>
      </c>
      <c r="F10" s="17">
        <v>58036.195800000001</v>
      </c>
      <c r="G10" s="17">
        <v>53227.700400000002</v>
      </c>
      <c r="H10" s="17">
        <v>70400.917000000001</v>
      </c>
      <c r="I10" s="17">
        <v>78443.154899999994</v>
      </c>
      <c r="J10" s="17">
        <v>86419.357199999999</v>
      </c>
      <c r="K10" s="17">
        <v>94710.264249999993</v>
      </c>
      <c r="L10" s="17">
        <v>96638.544397939419</v>
      </c>
      <c r="M10" s="17">
        <v>107011.49230148592</v>
      </c>
      <c r="N10" s="17">
        <v>128506.9842235282</v>
      </c>
      <c r="O10" s="17">
        <v>168282.19367949868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18" t="s">
        <v>31</v>
      </c>
      <c r="B11" s="16" t="s">
        <v>3</v>
      </c>
      <c r="C11" s="17">
        <v>1841530.2822</v>
      </c>
      <c r="D11" s="17">
        <v>3395874.3223999999</v>
      </c>
      <c r="E11" s="17">
        <v>3953972.5776</v>
      </c>
      <c r="F11" s="17">
        <v>4923360.9186000004</v>
      </c>
      <c r="G11" s="17">
        <v>4686623.7652000003</v>
      </c>
      <c r="H11" s="17">
        <v>5095827.7362000002</v>
      </c>
      <c r="I11" s="17">
        <v>5579249.9977038093</v>
      </c>
      <c r="J11" s="17">
        <v>2838166.5050128372</v>
      </c>
      <c r="K11" s="17">
        <v>2698694.3657999998</v>
      </c>
      <c r="L11" s="17">
        <v>3379833.7379581863</v>
      </c>
      <c r="M11" s="17">
        <v>4059237.5479480964</v>
      </c>
      <c r="N11" s="17">
        <v>5298263.3917133613</v>
      </c>
      <c r="O11" s="17">
        <v>6207272.9933378911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19"/>
      <c r="B12" s="20" t="s">
        <v>28</v>
      </c>
      <c r="C12" s="21">
        <f>C6+C11</f>
        <v>13751832.799899999</v>
      </c>
      <c r="D12" s="21">
        <f t="shared" ref="D12:N12" si="3">D6+D11</f>
        <v>17036887.554200001</v>
      </c>
      <c r="E12" s="21">
        <f t="shared" si="3"/>
        <v>18733819.282680001</v>
      </c>
      <c r="F12" s="21">
        <f t="shared" si="3"/>
        <v>20229557.426899999</v>
      </c>
      <c r="G12" s="21">
        <f t="shared" si="3"/>
        <v>21457170.3904</v>
      </c>
      <c r="H12" s="21">
        <f t="shared" si="3"/>
        <v>25327690.946900003</v>
      </c>
      <c r="I12" s="21">
        <f t="shared" si="3"/>
        <v>26171255.391103808</v>
      </c>
      <c r="J12" s="21">
        <f t="shared" si="3"/>
        <v>25044302.001812834</v>
      </c>
      <c r="K12" s="21">
        <f t="shared" si="3"/>
        <v>28765138.744257689</v>
      </c>
      <c r="L12" s="21">
        <f t="shared" si="3"/>
        <v>32667966.942333043</v>
      </c>
      <c r="M12" s="21">
        <f t="shared" si="3"/>
        <v>36575535.930950247</v>
      </c>
      <c r="N12" s="21">
        <f t="shared" si="3"/>
        <v>40285684.922294103</v>
      </c>
      <c r="O12" s="21">
        <f t="shared" ref="O12" si="4">O6+O11</f>
        <v>45654615.399222329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12" t="s">
        <v>32</v>
      </c>
      <c r="B13" s="13" t="s">
        <v>4</v>
      </c>
      <c r="C13" s="14">
        <v>6666606.375</v>
      </c>
      <c r="D13" s="14">
        <v>5627437.2422000002</v>
      </c>
      <c r="E13" s="14">
        <v>5338668.9420999996</v>
      </c>
      <c r="F13" s="14">
        <v>6178416.6782999998</v>
      </c>
      <c r="G13" s="14">
        <v>7694489.1058</v>
      </c>
      <c r="H13" s="14">
        <v>7876593.8624</v>
      </c>
      <c r="I13" s="14">
        <v>8241480.8190000001</v>
      </c>
      <c r="J13" s="14">
        <v>9632261.1239999998</v>
      </c>
      <c r="K13" s="14">
        <v>10576667.026802845</v>
      </c>
      <c r="L13" s="14">
        <v>10863191.774038926</v>
      </c>
      <c r="M13" s="14">
        <v>13249772.574105291</v>
      </c>
      <c r="N13" s="14">
        <v>14650382.041069105</v>
      </c>
      <c r="O13" s="14">
        <v>15275400.673647288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0" x14ac:dyDescent="0.25">
      <c r="A14" s="18" t="s">
        <v>33</v>
      </c>
      <c r="B14" s="16" t="s">
        <v>5</v>
      </c>
      <c r="C14" s="17">
        <v>763271.21600000001</v>
      </c>
      <c r="D14" s="17">
        <v>1059920.6492000001</v>
      </c>
      <c r="E14" s="17">
        <v>1070927.4574</v>
      </c>
      <c r="F14" s="17">
        <v>1341407.3004999999</v>
      </c>
      <c r="G14" s="17">
        <v>1924045.7135999999</v>
      </c>
      <c r="H14" s="17">
        <v>2348005.355</v>
      </c>
      <c r="I14" s="17">
        <v>2730979.4567999998</v>
      </c>
      <c r="J14" s="17">
        <v>2668639.1046000002</v>
      </c>
      <c r="K14" s="17">
        <v>3120781.44</v>
      </c>
      <c r="L14" s="17">
        <v>3516359.5324064316</v>
      </c>
      <c r="M14" s="17">
        <v>3433340.9428282767</v>
      </c>
      <c r="N14" s="17">
        <v>3837935.5421732366</v>
      </c>
      <c r="O14" s="17">
        <v>4245772.1101651043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18" t="s">
        <v>34</v>
      </c>
      <c r="B15" s="16" t="s">
        <v>6</v>
      </c>
      <c r="C15" s="17">
        <v>4359171.2110000001</v>
      </c>
      <c r="D15" s="17">
        <v>4568111.8679999998</v>
      </c>
      <c r="E15" s="17">
        <v>5259336.4665000001</v>
      </c>
      <c r="F15" s="17">
        <v>5634917.9819999998</v>
      </c>
      <c r="G15" s="17">
        <v>5600200.0323999999</v>
      </c>
      <c r="H15" s="17">
        <v>5947297.3222000003</v>
      </c>
      <c r="I15" s="17">
        <v>6471260.5569000002</v>
      </c>
      <c r="J15" s="17">
        <v>7432208.2016000003</v>
      </c>
      <c r="K15" s="17">
        <v>8031339.2375999996</v>
      </c>
      <c r="L15" s="17">
        <v>7962074.953766562</v>
      </c>
      <c r="M15" s="17">
        <v>10187456.836544503</v>
      </c>
      <c r="N15" s="17">
        <v>11909320.456870701</v>
      </c>
      <c r="O15" s="17">
        <v>13192441.040080298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19"/>
      <c r="B16" s="20" t="s">
        <v>29</v>
      </c>
      <c r="C16" s="21">
        <f>+C13+C14+C15</f>
        <v>11789048.802000001</v>
      </c>
      <c r="D16" s="21">
        <f t="shared" ref="D16:E16" si="5">+D13+D14+D15</f>
        <v>11255469.759399999</v>
      </c>
      <c r="E16" s="21">
        <f t="shared" si="5"/>
        <v>11668932.866</v>
      </c>
      <c r="F16" s="21">
        <f t="shared" ref="F16:H16" si="6">+F13+F14+F15</f>
        <v>13154741.9608</v>
      </c>
      <c r="G16" s="21">
        <f t="shared" si="6"/>
        <v>15218734.851799998</v>
      </c>
      <c r="H16" s="21">
        <f t="shared" si="6"/>
        <v>16171896.5396</v>
      </c>
      <c r="I16" s="21">
        <f t="shared" ref="I16:K16" si="7">+I13+I14+I15</f>
        <v>17443720.832699999</v>
      </c>
      <c r="J16" s="21">
        <f t="shared" si="7"/>
        <v>19733108.430199999</v>
      </c>
      <c r="K16" s="21">
        <f t="shared" si="7"/>
        <v>21728787.704402845</v>
      </c>
      <c r="L16" s="21">
        <f t="shared" ref="L16:N16" si="8">+L13+L14+L15</f>
        <v>22341626.260211919</v>
      </c>
      <c r="M16" s="21">
        <f t="shared" si="8"/>
        <v>26870570.35347807</v>
      </c>
      <c r="N16" s="21">
        <f t="shared" si="8"/>
        <v>30397638.040113043</v>
      </c>
      <c r="O16" s="21">
        <f t="shared" ref="O16" si="9">+O13+O14+O15</f>
        <v>32713613.82389269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2" t="s">
        <v>35</v>
      </c>
      <c r="B17" s="13" t="s">
        <v>7</v>
      </c>
      <c r="C17" s="14">
        <f>C18+C19</f>
        <v>4374625.4402999999</v>
      </c>
      <c r="D17" s="14">
        <f t="shared" ref="D17:E17" si="10">D18+D19</f>
        <v>5241568.7870000005</v>
      </c>
      <c r="E17" s="14">
        <f t="shared" si="10"/>
        <v>6103583.9906000001</v>
      </c>
      <c r="F17" s="14">
        <f t="shared" ref="F17:H17" si="11">F18+F19</f>
        <v>6953282</v>
      </c>
      <c r="G17" s="14">
        <f t="shared" si="11"/>
        <v>7709306.7396</v>
      </c>
      <c r="H17" s="14">
        <f t="shared" si="11"/>
        <v>8514879.1040000003</v>
      </c>
      <c r="I17" s="14">
        <f t="shared" ref="I17:K17" si="12">I18+I19</f>
        <v>9866414.1180000007</v>
      </c>
      <c r="J17" s="14">
        <f t="shared" si="12"/>
        <v>11427657.433899999</v>
      </c>
      <c r="K17" s="14">
        <f t="shared" si="12"/>
        <v>12488746.248199999</v>
      </c>
      <c r="L17" s="14">
        <f t="shared" ref="L17:N17" si="13">L18+L19</f>
        <v>10019819.592145607</v>
      </c>
      <c r="M17" s="14">
        <f t="shared" si="13"/>
        <v>12374155.865640512</v>
      </c>
      <c r="N17" s="14">
        <f t="shared" si="13"/>
        <v>15262030.747109311</v>
      </c>
      <c r="O17" s="14">
        <f t="shared" ref="O17" si="14">O18+O19</f>
        <v>17478491.152231526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5">
        <v>6.1</v>
      </c>
      <c r="B18" s="16" t="s">
        <v>8</v>
      </c>
      <c r="C18" s="14">
        <v>4099131.5024000001</v>
      </c>
      <c r="D18" s="17">
        <v>4943648.2235000003</v>
      </c>
      <c r="E18" s="17">
        <v>5778575.2680000002</v>
      </c>
      <c r="F18" s="14">
        <v>6612085</v>
      </c>
      <c r="G18" s="17">
        <v>7342482.324</v>
      </c>
      <c r="H18" s="17">
        <v>8105279.7539999997</v>
      </c>
      <c r="I18" s="17">
        <v>9411126.2850000001</v>
      </c>
      <c r="J18" s="17">
        <v>10899468.313899999</v>
      </c>
      <c r="K18" s="17">
        <v>11937376.944</v>
      </c>
      <c r="L18" s="17">
        <v>9757122.0638715234</v>
      </c>
      <c r="M18" s="17">
        <v>11927818.714212527</v>
      </c>
      <c r="N18" s="17">
        <v>14655235.37980419</v>
      </c>
      <c r="O18" s="17">
        <v>16569208.68241032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5">
        <v>6.2</v>
      </c>
      <c r="B19" s="16" t="s">
        <v>9</v>
      </c>
      <c r="C19" s="14">
        <v>275493.93790000002</v>
      </c>
      <c r="D19" s="14">
        <v>297920.56349999999</v>
      </c>
      <c r="E19" s="14">
        <v>325008.72259999998</v>
      </c>
      <c r="F19" s="14">
        <v>341197</v>
      </c>
      <c r="G19" s="14">
        <v>366824.41560000001</v>
      </c>
      <c r="H19" s="14">
        <v>409599.35</v>
      </c>
      <c r="I19" s="14">
        <v>455287.83299999998</v>
      </c>
      <c r="J19" s="14">
        <v>528189.12</v>
      </c>
      <c r="K19" s="14">
        <v>551369.30420000001</v>
      </c>
      <c r="L19" s="14">
        <v>262697.52827408403</v>
      </c>
      <c r="M19" s="14">
        <v>446337.15142798435</v>
      </c>
      <c r="N19" s="14">
        <v>606795.3673051201</v>
      </c>
      <c r="O19" s="14">
        <v>909282.46982120699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0" x14ac:dyDescent="0.25">
      <c r="A20" s="22" t="s">
        <v>36</v>
      </c>
      <c r="B20" s="23" t="s">
        <v>10</v>
      </c>
      <c r="C20" s="14">
        <f>SUM(C21:C27)</f>
        <v>2284891.0260000001</v>
      </c>
      <c r="D20" s="14">
        <f t="shared" ref="D20:E20" si="15">SUM(D21:D27)</f>
        <v>2712814.5882940004</v>
      </c>
      <c r="E20" s="14">
        <f t="shared" si="15"/>
        <v>3176454.5093999999</v>
      </c>
      <c r="F20" s="14">
        <f t="shared" ref="F20:N20" si="16">SUM(F21:F27)</f>
        <v>3535356.8213</v>
      </c>
      <c r="G20" s="14">
        <f t="shared" si="16"/>
        <v>3965806.9906000001</v>
      </c>
      <c r="H20" s="14">
        <f t="shared" si="16"/>
        <v>4289754.5017000008</v>
      </c>
      <c r="I20" s="14">
        <f t="shared" si="16"/>
        <v>4404403.1487999996</v>
      </c>
      <c r="J20" s="14">
        <f t="shared" si="16"/>
        <v>4931728.7061999999</v>
      </c>
      <c r="K20" s="14">
        <f t="shared" si="16"/>
        <v>5204157.0430175178</v>
      </c>
      <c r="L20" s="14">
        <f t="shared" si="16"/>
        <v>4575806.4153632279</v>
      </c>
      <c r="M20" s="14">
        <f t="shared" si="16"/>
        <v>6053983.1135467542</v>
      </c>
      <c r="N20" s="14">
        <f t="shared" si="16"/>
        <v>7332654.0059367577</v>
      </c>
      <c r="O20" s="14">
        <f t="shared" ref="O20" si="17">SUM(O21:O27)</f>
        <v>8379562.8758607339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5">
        <v>7.1</v>
      </c>
      <c r="B21" s="16" t="s">
        <v>11</v>
      </c>
      <c r="C21" s="17">
        <v>241013</v>
      </c>
      <c r="D21" s="17">
        <v>336958</v>
      </c>
      <c r="E21" s="17">
        <v>401456</v>
      </c>
      <c r="F21" s="17">
        <v>446690</v>
      </c>
      <c r="G21" s="17">
        <v>488125</v>
      </c>
      <c r="H21" s="17">
        <v>571646</v>
      </c>
      <c r="I21" s="17">
        <v>533632</v>
      </c>
      <c r="J21" s="17">
        <v>585321</v>
      </c>
      <c r="K21" s="17">
        <v>647884</v>
      </c>
      <c r="L21" s="17">
        <v>577636</v>
      </c>
      <c r="M21" s="17">
        <v>658383</v>
      </c>
      <c r="N21" s="17">
        <v>810469</v>
      </c>
      <c r="O21" s="17">
        <v>857477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5">
        <v>7.2</v>
      </c>
      <c r="B22" s="16" t="s">
        <v>12</v>
      </c>
      <c r="C22" s="17">
        <v>1398870.8073</v>
      </c>
      <c r="D22" s="17">
        <v>1622319.594697</v>
      </c>
      <c r="E22" s="17">
        <v>1798951.6159999999</v>
      </c>
      <c r="F22" s="17">
        <v>1957268.4417000001</v>
      </c>
      <c r="G22" s="17">
        <v>2101180.4526</v>
      </c>
      <c r="H22" s="17">
        <v>2294265.1811000002</v>
      </c>
      <c r="I22" s="17">
        <v>2494899.5455999998</v>
      </c>
      <c r="J22" s="17">
        <v>2895367.8467999999</v>
      </c>
      <c r="K22" s="17">
        <v>2875452.7779999999</v>
      </c>
      <c r="L22" s="17">
        <v>2253469.1205970733</v>
      </c>
      <c r="M22" s="17">
        <v>3320805.28314697</v>
      </c>
      <c r="N22" s="17">
        <v>3921137.8346443111</v>
      </c>
      <c r="O22" s="17">
        <v>4761800.3961276272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5">
        <v>7.3</v>
      </c>
      <c r="B23" s="16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5">
        <v>7.4</v>
      </c>
      <c r="B24" s="16" t="s">
        <v>14</v>
      </c>
      <c r="C24" s="17">
        <v>6641.9072999999999</v>
      </c>
      <c r="D24" s="17">
        <v>12603.9576</v>
      </c>
      <c r="E24" s="17">
        <v>10816.96</v>
      </c>
      <c r="F24" s="17">
        <v>17685.610799999999</v>
      </c>
      <c r="G24" s="17">
        <v>35438.5242</v>
      </c>
      <c r="H24" s="17">
        <v>43843.032500000001</v>
      </c>
      <c r="I24" s="17">
        <v>47110.6944</v>
      </c>
      <c r="J24" s="17">
        <v>28002.565500000001</v>
      </c>
      <c r="K24" s="17">
        <v>47532.644500000002</v>
      </c>
      <c r="L24" s="17">
        <v>26044.618099476069</v>
      </c>
      <c r="M24" s="17">
        <v>32359.30266266967</v>
      </c>
      <c r="N24" s="17">
        <v>62518.003163824491</v>
      </c>
      <c r="O24" s="17">
        <v>74521.735832481849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5">
        <v>7.5</v>
      </c>
      <c r="B25" s="16" t="s">
        <v>15</v>
      </c>
      <c r="C25" s="17">
        <v>31689.2186</v>
      </c>
      <c r="D25" s="17">
        <v>36866.467596999995</v>
      </c>
      <c r="E25" s="17">
        <v>41057.139199999998</v>
      </c>
      <c r="F25" s="17">
        <v>44328.484199999999</v>
      </c>
      <c r="G25" s="17">
        <v>48433.339800000002</v>
      </c>
      <c r="H25" s="17">
        <v>86452.44</v>
      </c>
      <c r="I25" s="17">
        <v>91929.868799999997</v>
      </c>
      <c r="J25" s="17">
        <v>99008.332800000004</v>
      </c>
      <c r="K25" s="17">
        <v>100837.41250000001</v>
      </c>
      <c r="L25" s="17">
        <v>60962.55878116488</v>
      </c>
      <c r="M25" s="17">
        <v>89767.215771327741</v>
      </c>
      <c r="N25" s="17">
        <v>110503.35585241206</v>
      </c>
      <c r="O25" s="17">
        <v>116912.90542768447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5">
        <v>7.6</v>
      </c>
      <c r="B26" s="16" t="s">
        <v>16</v>
      </c>
      <c r="C26" s="17">
        <v>10113.0928</v>
      </c>
      <c r="D26" s="17">
        <v>11052.5684</v>
      </c>
      <c r="E26" s="17">
        <v>14336.7942</v>
      </c>
      <c r="F26" s="17">
        <v>17395.284599999999</v>
      </c>
      <c r="G26" s="17">
        <v>14680.674000000001</v>
      </c>
      <c r="H26" s="17">
        <v>16703.848099999999</v>
      </c>
      <c r="I26" s="17">
        <v>20609.04</v>
      </c>
      <c r="J26" s="17">
        <v>48592.9611</v>
      </c>
      <c r="K26" s="17">
        <v>53250.208017518118</v>
      </c>
      <c r="L26" s="17">
        <v>52724.117885514075</v>
      </c>
      <c r="M26" s="17">
        <v>47533.311965786779</v>
      </c>
      <c r="N26" s="17">
        <v>58512.812276209777</v>
      </c>
      <c r="O26" s="17">
        <v>61906.838472940624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0" x14ac:dyDescent="0.25">
      <c r="A27" s="15">
        <v>7.7</v>
      </c>
      <c r="B27" s="16" t="s">
        <v>17</v>
      </c>
      <c r="C27" s="17">
        <v>596563</v>
      </c>
      <c r="D27" s="17">
        <v>693014</v>
      </c>
      <c r="E27" s="17">
        <v>909836</v>
      </c>
      <c r="F27" s="17">
        <v>1051989</v>
      </c>
      <c r="G27" s="17">
        <v>1277949</v>
      </c>
      <c r="H27" s="17">
        <v>1276844</v>
      </c>
      <c r="I27" s="17">
        <v>1216222</v>
      </c>
      <c r="J27" s="17">
        <v>1275436</v>
      </c>
      <c r="K27" s="17">
        <v>1479200</v>
      </c>
      <c r="L27" s="17">
        <v>1604970</v>
      </c>
      <c r="M27" s="17">
        <v>1905135</v>
      </c>
      <c r="N27" s="17">
        <v>2369513</v>
      </c>
      <c r="O27" s="17">
        <v>2506944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18" t="s">
        <v>37</v>
      </c>
      <c r="B28" s="16" t="s">
        <v>18</v>
      </c>
      <c r="C28" s="17">
        <v>1364042</v>
      </c>
      <c r="D28" s="17">
        <v>1494592</v>
      </c>
      <c r="E28" s="17">
        <v>1714035</v>
      </c>
      <c r="F28" s="17">
        <v>1912251</v>
      </c>
      <c r="G28" s="17">
        <v>2005841</v>
      </c>
      <c r="H28" s="17">
        <v>2054000</v>
      </c>
      <c r="I28" s="17">
        <v>2909960</v>
      </c>
      <c r="J28" s="17">
        <v>3417172</v>
      </c>
      <c r="K28" s="17">
        <v>3824201</v>
      </c>
      <c r="L28" s="17">
        <v>4099165</v>
      </c>
      <c r="M28" s="17">
        <v>4304561</v>
      </c>
      <c r="N28" s="17">
        <v>4945941</v>
      </c>
      <c r="O28" s="17">
        <v>5435589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0" x14ac:dyDescent="0.25">
      <c r="A29" s="18" t="s">
        <v>38</v>
      </c>
      <c r="B29" s="16" t="s">
        <v>19</v>
      </c>
      <c r="C29" s="17">
        <v>4133721.2532000002</v>
      </c>
      <c r="D29" s="17">
        <v>4921092.9000000004</v>
      </c>
      <c r="E29" s="17">
        <v>5688746.3093999997</v>
      </c>
      <c r="F29" s="17">
        <v>6449319.5060000001</v>
      </c>
      <c r="G29" s="17">
        <v>6970203.2609999999</v>
      </c>
      <c r="H29" s="17">
        <v>7862113.5580000002</v>
      </c>
      <c r="I29" s="17">
        <v>8745416.5344999991</v>
      </c>
      <c r="J29" s="17">
        <v>9701505.1319999993</v>
      </c>
      <c r="K29" s="17">
        <v>10294634.227299999</v>
      </c>
      <c r="L29" s="17">
        <v>10414716.642740281</v>
      </c>
      <c r="M29" s="17">
        <v>11920597.670847645</v>
      </c>
      <c r="N29" s="17">
        <v>13246962.425879439</v>
      </c>
      <c r="O29" s="17">
        <v>14201055.787375662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18" t="s">
        <v>39</v>
      </c>
      <c r="B30" s="16" t="s">
        <v>54</v>
      </c>
      <c r="C30" s="17">
        <v>1467926</v>
      </c>
      <c r="D30" s="17">
        <v>1593302</v>
      </c>
      <c r="E30" s="17">
        <v>1754171</v>
      </c>
      <c r="F30" s="17">
        <v>1910769</v>
      </c>
      <c r="G30" s="17">
        <v>2048963</v>
      </c>
      <c r="H30" s="17">
        <v>2275182</v>
      </c>
      <c r="I30" s="17">
        <v>2407148</v>
      </c>
      <c r="J30" s="17">
        <v>3010153</v>
      </c>
      <c r="K30" s="17">
        <v>2957565</v>
      </c>
      <c r="L30" s="17">
        <v>3222674</v>
      </c>
      <c r="M30" s="17">
        <v>3638863</v>
      </c>
      <c r="N30" s="17">
        <v>4366041</v>
      </c>
      <c r="O30" s="17">
        <v>4753621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18" t="s">
        <v>40</v>
      </c>
      <c r="B31" s="16" t="s">
        <v>20</v>
      </c>
      <c r="C31" s="17">
        <v>2532266.3363999999</v>
      </c>
      <c r="D31" s="17">
        <v>2950606.5504000001</v>
      </c>
      <c r="E31" s="17">
        <v>3495137.6768</v>
      </c>
      <c r="F31" s="17">
        <v>4219294.9775999999</v>
      </c>
      <c r="G31" s="17">
        <v>4920013.3776000002</v>
      </c>
      <c r="H31" s="17">
        <v>5701665.4800000004</v>
      </c>
      <c r="I31" s="17">
        <v>6823220.2715999996</v>
      </c>
      <c r="J31" s="17">
        <v>8643463.5615999997</v>
      </c>
      <c r="K31" s="17">
        <v>9291833.7884999998</v>
      </c>
      <c r="L31" s="17">
        <v>8716927.9946186021</v>
      </c>
      <c r="M31" s="17">
        <v>10263473.791068502</v>
      </c>
      <c r="N31" s="17">
        <v>11718294.394181965</v>
      </c>
      <c r="O31" s="17">
        <v>13140490.033124181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19"/>
      <c r="B32" s="20" t="s">
        <v>30</v>
      </c>
      <c r="C32" s="21">
        <f>C17+C20+C28+C29+C30+C31</f>
        <v>16157472.0559</v>
      </c>
      <c r="D32" s="21">
        <f t="shared" ref="D32:E32" si="18">D17+D20+D28+D29+D30+D31</f>
        <v>18913976.825694002</v>
      </c>
      <c r="E32" s="21">
        <f t="shared" si="18"/>
        <v>21932128.486200001</v>
      </c>
      <c r="F32" s="21">
        <f t="shared" ref="F32:G32" si="19">F17+F20+F28+F29+F30+F31</f>
        <v>24980273.304900002</v>
      </c>
      <c r="G32" s="21">
        <f t="shared" si="19"/>
        <v>27620134.368799999</v>
      </c>
      <c r="H32" s="21">
        <f t="shared" ref="H32:I32" si="20">H17+H20+H28+H29+H30+H31</f>
        <v>30697594.6437</v>
      </c>
      <c r="I32" s="21">
        <f t="shared" si="20"/>
        <v>35156562.072899997</v>
      </c>
      <c r="J32" s="21">
        <f t="shared" ref="J32:K32" si="21">J17+J20+J28+J29+J30+J31</f>
        <v>41131679.833700001</v>
      </c>
      <c r="K32" s="21">
        <f t="shared" si="21"/>
        <v>44061137.30701752</v>
      </c>
      <c r="L32" s="21">
        <f t="shared" ref="L32:M32" si="22">L17+L20+L28+L29+L30+L31</f>
        <v>41049109.644867718</v>
      </c>
      <c r="M32" s="21">
        <f t="shared" si="22"/>
        <v>48555634.441103414</v>
      </c>
      <c r="N32" s="21">
        <f t="shared" ref="N32" si="23">N17+N20+N28+N29+N30+N31</f>
        <v>56871923.573107474</v>
      </c>
      <c r="O32" s="21">
        <f t="shared" ref="O32" si="24">O17+O20+O28+O29+O30+O31</f>
        <v>63388809.848592103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24" t="s">
        <v>27</v>
      </c>
      <c r="B33" s="25" t="s">
        <v>41</v>
      </c>
      <c r="C33" s="26">
        <f t="shared" ref="C33:H33" si="25">C6+C11+C13+C14+C15+C17+C20+C28+C29+C30+C31</f>
        <v>41698353.657800004</v>
      </c>
      <c r="D33" s="26">
        <f t="shared" si="25"/>
        <v>47206334.139293998</v>
      </c>
      <c r="E33" s="26">
        <f t="shared" si="25"/>
        <v>52334880.634879999</v>
      </c>
      <c r="F33" s="26">
        <f t="shared" si="25"/>
        <v>58364572.692599997</v>
      </c>
      <c r="G33" s="26">
        <f t="shared" ref="G33" si="26">G6+G11+G13+G14+G15+G17+G20+G28+G29+G30+G31</f>
        <v>64296039.610999994</v>
      </c>
      <c r="H33" s="26">
        <f t="shared" si="25"/>
        <v>72197182.130199999</v>
      </c>
      <c r="I33" s="26">
        <f t="shared" ref="I33:J33" si="27">I6+I11+I13+I14+I15+I17+I20+I28+I29+I30+I31</f>
        <v>78771538.296703801</v>
      </c>
      <c r="J33" s="26">
        <f t="shared" si="27"/>
        <v>85909090.265712827</v>
      </c>
      <c r="K33" s="26">
        <f t="shared" ref="K33:L33" si="28">K6+K11+K13+K14+K15+K17+K20+K28+K29+K30+K31</f>
        <v>94555063.755678043</v>
      </c>
      <c r="L33" s="26">
        <f t="shared" si="28"/>
        <v>96058702.847412676</v>
      </c>
      <c r="M33" s="26">
        <f t="shared" ref="M33:N33" si="29">M6+M11+M13+M14+M15+M17+M20+M28+M29+M30+M31</f>
        <v>112001740.72553173</v>
      </c>
      <c r="N33" s="26">
        <f t="shared" si="29"/>
        <v>127555246.53551461</v>
      </c>
      <c r="O33" s="26">
        <f t="shared" ref="O33" si="30">O6+O11+O13+O14+O15+O17+O20+O28+O29+O30+O31</f>
        <v>141757039.07170713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7" t="s">
        <v>43</v>
      </c>
      <c r="B34" s="28" t="s">
        <v>25</v>
      </c>
      <c r="C34" s="10">
        <v>3258156</v>
      </c>
      <c r="D34" s="10">
        <v>4150981</v>
      </c>
      <c r="E34" s="10">
        <v>4782292</v>
      </c>
      <c r="F34" s="10">
        <v>5464536</v>
      </c>
      <c r="G34" s="10">
        <v>6115066</v>
      </c>
      <c r="H34" s="10">
        <v>6514227</v>
      </c>
      <c r="I34" s="10">
        <v>7558672</v>
      </c>
      <c r="J34" s="10">
        <v>8235635</v>
      </c>
      <c r="K34" s="10">
        <v>8757469.0860851575</v>
      </c>
      <c r="L34" s="10">
        <v>8849251.8105095793</v>
      </c>
      <c r="M34" s="10">
        <v>11875450.187947385</v>
      </c>
      <c r="N34" s="10">
        <v>14594928.280987337</v>
      </c>
      <c r="O34" s="10">
        <v>17207420.443284072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7" t="s">
        <v>44</v>
      </c>
      <c r="B35" s="28" t="s">
        <v>24</v>
      </c>
      <c r="C35" s="10">
        <v>1472846</v>
      </c>
      <c r="D35" s="10">
        <v>2002191</v>
      </c>
      <c r="E35" s="10">
        <v>2014071</v>
      </c>
      <c r="F35" s="10">
        <v>2264953</v>
      </c>
      <c r="G35" s="10">
        <v>2262880</v>
      </c>
      <c r="H35" s="10">
        <v>2652682</v>
      </c>
      <c r="I35" s="10">
        <v>3077287</v>
      </c>
      <c r="J35" s="10">
        <v>2992779</v>
      </c>
      <c r="K35" s="10">
        <v>3309318</v>
      </c>
      <c r="L35" s="10">
        <v>3175052</v>
      </c>
      <c r="M35" s="10">
        <v>4528293.9999999991</v>
      </c>
      <c r="N35" s="10">
        <v>5565273.3259999994</v>
      </c>
      <c r="O35" s="10">
        <v>6561457.2513539996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29" t="s">
        <v>45</v>
      </c>
      <c r="B36" s="30" t="s">
        <v>55</v>
      </c>
      <c r="C36" s="21">
        <f>C33+C34-C35</f>
        <v>43483663.657800004</v>
      </c>
      <c r="D36" s="21">
        <f t="shared" ref="D36:E36" si="31">D33+D34-D35</f>
        <v>49355124.139293998</v>
      </c>
      <c r="E36" s="21">
        <f t="shared" si="31"/>
        <v>55103101.634879999</v>
      </c>
      <c r="F36" s="21">
        <f t="shared" ref="F36:N36" si="32">F33+F34-F35</f>
        <v>61564155.692599997</v>
      </c>
      <c r="G36" s="21">
        <f t="shared" si="32"/>
        <v>68148225.611000001</v>
      </c>
      <c r="H36" s="21">
        <f t="shared" si="32"/>
        <v>76058727.130199999</v>
      </c>
      <c r="I36" s="21">
        <f t="shared" si="32"/>
        <v>83252923.296703801</v>
      </c>
      <c r="J36" s="21">
        <f t="shared" si="32"/>
        <v>91151946.265712827</v>
      </c>
      <c r="K36" s="21">
        <f t="shared" si="32"/>
        <v>100003214.8417632</v>
      </c>
      <c r="L36" s="21">
        <f t="shared" si="32"/>
        <v>101732902.65792225</v>
      </c>
      <c r="M36" s="21">
        <f t="shared" si="32"/>
        <v>119348896.91347912</v>
      </c>
      <c r="N36" s="21">
        <f t="shared" si="32"/>
        <v>136584901.49050194</v>
      </c>
      <c r="O36" s="21">
        <f t="shared" ref="O36" si="33">O33+O34-O35</f>
        <v>152403002.26363719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7" t="s">
        <v>46</v>
      </c>
      <c r="B37" s="28" t="s">
        <v>42</v>
      </c>
      <c r="C37" s="10">
        <v>691240</v>
      </c>
      <c r="D37" s="10">
        <v>701220</v>
      </c>
      <c r="E37" s="10">
        <v>711340</v>
      </c>
      <c r="F37" s="10">
        <v>721610</v>
      </c>
      <c r="G37" s="10">
        <v>732040</v>
      </c>
      <c r="H37" s="10">
        <v>742600</v>
      </c>
      <c r="I37" s="10">
        <v>758360</v>
      </c>
      <c r="J37" s="10">
        <v>768440</v>
      </c>
      <c r="K37" s="10">
        <v>778530</v>
      </c>
      <c r="L37" s="10">
        <v>788610</v>
      </c>
      <c r="M37" s="10">
        <v>797900</v>
      </c>
      <c r="N37" s="10">
        <v>806620</v>
      </c>
      <c r="O37" s="10">
        <v>815340</v>
      </c>
    </row>
    <row r="38" spans="1:180" ht="15.75" x14ac:dyDescent="0.25">
      <c r="A38" s="29" t="s">
        <v>47</v>
      </c>
      <c r="B38" s="30" t="s">
        <v>58</v>
      </c>
      <c r="C38" s="21">
        <f>C36/C37*1000</f>
        <v>62906.752586366536</v>
      </c>
      <c r="D38" s="21">
        <f t="shared" ref="D38:J38" si="34">D36/D37*1000</f>
        <v>70384.649809323746</v>
      </c>
      <c r="E38" s="21">
        <f t="shared" si="34"/>
        <v>77463.803012455362</v>
      </c>
      <c r="F38" s="21">
        <f t="shared" si="34"/>
        <v>85314.997980349493</v>
      </c>
      <c r="G38" s="21">
        <f t="shared" si="34"/>
        <v>93093.581786514405</v>
      </c>
      <c r="H38" s="21">
        <f t="shared" si="34"/>
        <v>102422.2018990035</v>
      </c>
      <c r="I38" s="21">
        <f t="shared" si="34"/>
        <v>109780.21427383274</v>
      </c>
      <c r="J38" s="21">
        <f t="shared" si="34"/>
        <v>118619.47096157518</v>
      </c>
      <c r="K38" s="21">
        <f t="shared" ref="K38:N38" si="35">K36/K37*1000</f>
        <v>128451.33115199568</v>
      </c>
      <c r="L38" s="21">
        <f t="shared" si="35"/>
        <v>129002.80576954674</v>
      </c>
      <c r="M38" s="21">
        <f t="shared" si="35"/>
        <v>149578.76540102661</v>
      </c>
      <c r="N38" s="21">
        <f t="shared" si="35"/>
        <v>169329.92176055879</v>
      </c>
      <c r="O38" s="21">
        <f t="shared" ref="O38" si="36">O36/O37*1000</f>
        <v>186919.57007338924</v>
      </c>
      <c r="BP38" s="4"/>
      <c r="BQ38" s="4"/>
      <c r="BR38" s="4"/>
      <c r="BS38" s="4"/>
    </row>
    <row r="39" spans="1:180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T39"/>
  <sheetViews>
    <sheetView zoomScale="73" zoomScaleNormal="73" zoomScaleSheetLayoutView="100" workbookViewId="0">
      <pane xSplit="2" ySplit="5" topLeftCell="C51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5" width="11.85546875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2" width="9.140625" style="2"/>
    <col min="173" max="175" width="8.85546875" style="2"/>
    <col min="176" max="176" width="12.7109375" style="2" bestFit="1" customWidth="1"/>
    <col min="177" max="16384" width="8.85546875" style="2"/>
  </cols>
  <sheetData>
    <row r="1" spans="1:176" ht="21" x14ac:dyDescent="0.35">
      <c r="A1" s="2" t="s">
        <v>53</v>
      </c>
      <c r="B1" s="5" t="s">
        <v>66</v>
      </c>
    </row>
    <row r="2" spans="1:176" ht="15.75" x14ac:dyDescent="0.25">
      <c r="A2" s="6" t="s">
        <v>49</v>
      </c>
      <c r="I2" s="1" t="str">
        <f>[1]GSVA_cur!$I$3</f>
        <v>As on 15.03.2024</v>
      </c>
    </row>
    <row r="3" spans="1:176" ht="15.75" x14ac:dyDescent="0.25">
      <c r="A3" s="6"/>
    </row>
    <row r="4" spans="1:176" ht="15.75" x14ac:dyDescent="0.25">
      <c r="A4" s="6"/>
      <c r="E4" s="7"/>
      <c r="F4" s="7" t="s">
        <v>57</v>
      </c>
    </row>
    <row r="5" spans="1:176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76" s="1" customFormat="1" ht="15.75" x14ac:dyDescent="0.25">
      <c r="A6" s="12" t="s">
        <v>26</v>
      </c>
      <c r="B6" s="13" t="s">
        <v>2</v>
      </c>
      <c r="C6" s="14">
        <f>SUM(C7:C10)</f>
        <v>11910302.5177</v>
      </c>
      <c r="D6" s="14">
        <f t="shared" ref="D6:G6" si="0">SUM(D7:D10)</f>
        <v>12264217.2459</v>
      </c>
      <c r="E6" s="14">
        <f t="shared" si="0"/>
        <v>13360425.850539999</v>
      </c>
      <c r="F6" s="14">
        <f t="shared" si="0"/>
        <v>13730588.869999999</v>
      </c>
      <c r="G6" s="14">
        <f t="shared" si="0"/>
        <v>13685850.228900002</v>
      </c>
      <c r="H6" s="14">
        <f t="shared" ref="H6:N6" si="1">SUM(H7:H10)</f>
        <v>14878869.433500001</v>
      </c>
      <c r="I6" s="14">
        <f t="shared" si="1"/>
        <v>14869161.311100001</v>
      </c>
      <c r="J6" s="14">
        <f t="shared" si="1"/>
        <v>15661536.352100002</v>
      </c>
      <c r="K6" s="14">
        <f t="shared" si="1"/>
        <v>17582580.3367</v>
      </c>
      <c r="L6" s="14">
        <f t="shared" si="1"/>
        <v>18705304.373475652</v>
      </c>
      <c r="M6" s="14">
        <f t="shared" si="1"/>
        <v>19407454.532190643</v>
      </c>
      <c r="N6" s="14">
        <f t="shared" si="1"/>
        <v>20299985.784623515</v>
      </c>
      <c r="O6" s="14">
        <f t="shared" ref="O6" si="2">SUM(O7:O10)</f>
        <v>21040912.145530734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5">
        <v>1.1000000000000001</v>
      </c>
      <c r="B7" s="16" t="s">
        <v>59</v>
      </c>
      <c r="C7" s="17">
        <v>7346941.9774000002</v>
      </c>
      <c r="D7" s="17">
        <v>7565947.1550000003</v>
      </c>
      <c r="E7" s="17">
        <v>8192234.0614400003</v>
      </c>
      <c r="F7" s="17">
        <v>7828218.2719999999</v>
      </c>
      <c r="G7" s="17">
        <v>7315287.6849999996</v>
      </c>
      <c r="H7" s="17">
        <v>7594884.5822999999</v>
      </c>
      <c r="I7" s="17">
        <v>7261760.4311999995</v>
      </c>
      <c r="J7" s="17">
        <v>7761127.1112000002</v>
      </c>
      <c r="K7" s="17">
        <v>8721441.0920000002</v>
      </c>
      <c r="L7" s="17">
        <v>8706319.8371245991</v>
      </c>
      <c r="M7" s="17">
        <v>8703086.4068272542</v>
      </c>
      <c r="N7" s="17">
        <v>9538114.7591199055</v>
      </c>
      <c r="O7" s="17">
        <v>9687745.2762883622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5">
        <v>1.2</v>
      </c>
      <c r="B8" s="16" t="s">
        <v>60</v>
      </c>
      <c r="C8" s="17">
        <v>3113225.2157999999</v>
      </c>
      <c r="D8" s="17">
        <v>3259520.67</v>
      </c>
      <c r="E8" s="17">
        <v>3468965.9353999998</v>
      </c>
      <c r="F8" s="17">
        <v>4134753.7623000001</v>
      </c>
      <c r="G8" s="17">
        <v>4569099.4559000004</v>
      </c>
      <c r="H8" s="17">
        <v>5226141.6220000004</v>
      </c>
      <c r="I8" s="17">
        <v>5649620.4954000004</v>
      </c>
      <c r="J8" s="17">
        <v>5973814.2060000002</v>
      </c>
      <c r="K8" s="17">
        <v>6885742.0744000003</v>
      </c>
      <c r="L8" s="17">
        <v>8020527.5580743458</v>
      </c>
      <c r="M8" s="17">
        <v>8708938.7914357968</v>
      </c>
      <c r="N8" s="17">
        <v>8699384.100102555</v>
      </c>
      <c r="O8" s="17">
        <v>9209445.5556161739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5">
        <v>1.3</v>
      </c>
      <c r="B9" s="16" t="s">
        <v>61</v>
      </c>
      <c r="C9" s="17">
        <v>1417029.9469000001</v>
      </c>
      <c r="D9" s="17">
        <v>1402775.0186999999</v>
      </c>
      <c r="E9" s="17">
        <v>1660681.7084999999</v>
      </c>
      <c r="F9" s="17">
        <v>1716757.9221000001</v>
      </c>
      <c r="G9" s="17">
        <v>1754849.7408</v>
      </c>
      <c r="H9" s="17">
        <v>2002724.2552</v>
      </c>
      <c r="I9" s="17">
        <v>1898443.3188</v>
      </c>
      <c r="J9" s="17">
        <v>1865266.1684000001</v>
      </c>
      <c r="K9" s="17">
        <v>1911550.3628</v>
      </c>
      <c r="L9" s="17">
        <v>1912387.0244879674</v>
      </c>
      <c r="M9" s="17">
        <v>1923286.3953226036</v>
      </c>
      <c r="N9" s="17">
        <v>1975417.0340392967</v>
      </c>
      <c r="O9" s="17">
        <v>2042689.4018100733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5">
        <v>1.4</v>
      </c>
      <c r="B10" s="16" t="s">
        <v>62</v>
      </c>
      <c r="C10" s="17">
        <v>33105.3776</v>
      </c>
      <c r="D10" s="17">
        <v>35974.402199999997</v>
      </c>
      <c r="E10" s="17">
        <v>38544.145199999999</v>
      </c>
      <c r="F10" s="17">
        <v>50858.9136</v>
      </c>
      <c r="G10" s="17">
        <v>46613.347199999997</v>
      </c>
      <c r="H10" s="17">
        <v>55118.974000000002</v>
      </c>
      <c r="I10" s="17">
        <v>59337.065699999999</v>
      </c>
      <c r="J10" s="17">
        <v>61328.866499999996</v>
      </c>
      <c r="K10" s="17">
        <v>63846.807500000003</v>
      </c>
      <c r="L10" s="17">
        <v>66069.953788738465</v>
      </c>
      <c r="M10" s="17">
        <v>72142.938604991694</v>
      </c>
      <c r="N10" s="17">
        <v>87069.891361759946</v>
      </c>
      <c r="O10" s="17">
        <v>101031.91181612457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18" t="s">
        <v>31</v>
      </c>
      <c r="B11" s="16" t="s">
        <v>3</v>
      </c>
      <c r="C11" s="17">
        <v>1841530.2822</v>
      </c>
      <c r="D11" s="17">
        <v>3229374.5219999999</v>
      </c>
      <c r="E11" s="17">
        <v>3505681.1231999998</v>
      </c>
      <c r="F11" s="17">
        <v>4065672.5321999998</v>
      </c>
      <c r="G11" s="17">
        <v>5209803.7835999997</v>
      </c>
      <c r="H11" s="17">
        <v>5866530.7211999996</v>
      </c>
      <c r="I11" s="17">
        <v>5987249.4371074792</v>
      </c>
      <c r="J11" s="17">
        <v>2136313.0346163479</v>
      </c>
      <c r="K11" s="17">
        <v>1810996.7705999999</v>
      </c>
      <c r="L11" s="17">
        <v>2459191.8384633954</v>
      </c>
      <c r="M11" s="17">
        <v>2449356.691856097</v>
      </c>
      <c r="N11" s="17">
        <v>2502760.5511795739</v>
      </c>
      <c r="O11" s="17">
        <v>2739789.185731783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19"/>
      <c r="B12" s="20" t="s">
        <v>28</v>
      </c>
      <c r="C12" s="21">
        <f>C6+C11</f>
        <v>13751832.799899999</v>
      </c>
      <c r="D12" s="21">
        <f t="shared" ref="D12:G12" si="3">D6+D11</f>
        <v>15493591.767899999</v>
      </c>
      <c r="E12" s="21">
        <f t="shared" si="3"/>
        <v>16866106.97374</v>
      </c>
      <c r="F12" s="21">
        <f t="shared" si="3"/>
        <v>17796261.402199998</v>
      </c>
      <c r="G12" s="21">
        <f t="shared" si="3"/>
        <v>18895654.012500003</v>
      </c>
      <c r="H12" s="21">
        <f t="shared" ref="H12:N12" si="4">H6+H11</f>
        <v>20745400.1547</v>
      </c>
      <c r="I12" s="21">
        <f t="shared" si="4"/>
        <v>20856410.74820748</v>
      </c>
      <c r="J12" s="21">
        <f t="shared" si="4"/>
        <v>17797849.386716351</v>
      </c>
      <c r="K12" s="21">
        <f t="shared" si="4"/>
        <v>19393577.107299998</v>
      </c>
      <c r="L12" s="21">
        <f t="shared" si="4"/>
        <v>21164496.211939048</v>
      </c>
      <c r="M12" s="21">
        <f t="shared" si="4"/>
        <v>21856811.224046741</v>
      </c>
      <c r="N12" s="21">
        <f t="shared" si="4"/>
        <v>22802746.335803088</v>
      </c>
      <c r="O12" s="21">
        <f t="shared" ref="O12" si="5">O6+O11</f>
        <v>23780701.331262518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12" t="s">
        <v>32</v>
      </c>
      <c r="B13" s="13" t="s">
        <v>4</v>
      </c>
      <c r="C13" s="14">
        <v>6666606.375</v>
      </c>
      <c r="D13" s="14">
        <v>5330887.6558999997</v>
      </c>
      <c r="E13" s="14">
        <v>4900335.8949999996</v>
      </c>
      <c r="F13" s="14">
        <v>5548790.4086999996</v>
      </c>
      <c r="G13" s="14">
        <v>6976097.6009999998</v>
      </c>
      <c r="H13" s="14">
        <v>7184463.2851999998</v>
      </c>
      <c r="I13" s="14">
        <v>7333650.9809999997</v>
      </c>
      <c r="J13" s="14">
        <v>8265431.8890000004</v>
      </c>
      <c r="K13" s="14">
        <v>9051279.8013000004</v>
      </c>
      <c r="L13" s="14">
        <v>9193546.5097614862</v>
      </c>
      <c r="M13" s="14">
        <v>10139642.755086387</v>
      </c>
      <c r="N13" s="14">
        <v>10615785.513407182</v>
      </c>
      <c r="O13" s="14">
        <v>11295496.252137836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0" x14ac:dyDescent="0.25">
      <c r="A14" s="18" t="s">
        <v>33</v>
      </c>
      <c r="B14" s="16" t="s">
        <v>5</v>
      </c>
      <c r="C14" s="17">
        <v>763271.21600000001</v>
      </c>
      <c r="D14" s="17">
        <v>806147.61170000001</v>
      </c>
      <c r="E14" s="17">
        <v>823837.40350000001</v>
      </c>
      <c r="F14" s="17">
        <v>892403.27782499988</v>
      </c>
      <c r="G14" s="17">
        <v>923483.11750000005</v>
      </c>
      <c r="H14" s="17">
        <v>991474.71750000003</v>
      </c>
      <c r="I14" s="17">
        <v>1102653.6872</v>
      </c>
      <c r="J14" s="17">
        <v>1190316.3914000001</v>
      </c>
      <c r="K14" s="17">
        <v>1207636.3</v>
      </c>
      <c r="L14" s="17">
        <v>1212441.3571942034</v>
      </c>
      <c r="M14" s="17">
        <v>1273629.1004699457</v>
      </c>
      <c r="N14" s="17">
        <v>1418166.1651914981</v>
      </c>
      <c r="O14" s="17">
        <v>1567962.6126707583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18" t="s">
        <v>34</v>
      </c>
      <c r="B15" s="16" t="s">
        <v>6</v>
      </c>
      <c r="C15" s="17">
        <v>4359171.2110000001</v>
      </c>
      <c r="D15" s="17">
        <v>4269383.3269999996</v>
      </c>
      <c r="E15" s="17">
        <v>4506319.6964999996</v>
      </c>
      <c r="F15" s="17">
        <v>4569177.1679999996</v>
      </c>
      <c r="G15" s="17">
        <v>4495952.0142000001</v>
      </c>
      <c r="H15" s="17">
        <v>4635356.8581999997</v>
      </c>
      <c r="I15" s="17">
        <v>4765085.5674000001</v>
      </c>
      <c r="J15" s="17">
        <v>5007688.3584000003</v>
      </c>
      <c r="K15" s="17">
        <v>5265108.7215999998</v>
      </c>
      <c r="L15" s="17">
        <v>4929963.7391092665</v>
      </c>
      <c r="M15" s="17">
        <v>5334023.545564522</v>
      </c>
      <c r="N15" s="17">
        <v>5867425.4173204591</v>
      </c>
      <c r="O15" s="17">
        <v>6495239.8954529036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19"/>
      <c r="B16" s="20" t="s">
        <v>29</v>
      </c>
      <c r="C16" s="21">
        <f>+C13+C14+C15</f>
        <v>11789048.802000001</v>
      </c>
      <c r="D16" s="21">
        <f t="shared" ref="D16:G16" si="6">+D13+D14+D15</f>
        <v>10406418.594599999</v>
      </c>
      <c r="E16" s="21">
        <f t="shared" si="6"/>
        <v>10230492.994999999</v>
      </c>
      <c r="F16" s="21">
        <f t="shared" si="6"/>
        <v>11010370.854525</v>
      </c>
      <c r="G16" s="21">
        <f t="shared" si="6"/>
        <v>12395532.7327</v>
      </c>
      <c r="H16" s="21">
        <f t="shared" ref="H16:I16" si="7">+H13+H14+H15</f>
        <v>12811294.8609</v>
      </c>
      <c r="I16" s="21">
        <f t="shared" si="7"/>
        <v>13201390.235599998</v>
      </c>
      <c r="J16" s="21">
        <f t="shared" ref="J16:K16" si="8">+J13+J14+J15</f>
        <v>14463436.638800001</v>
      </c>
      <c r="K16" s="21">
        <f t="shared" si="8"/>
        <v>15524024.822900001</v>
      </c>
      <c r="L16" s="21">
        <f t="shared" ref="L16:N16" si="9">+L13+L14+L15</f>
        <v>15335951.606064957</v>
      </c>
      <c r="M16" s="21">
        <f t="shared" si="9"/>
        <v>16747295.401120853</v>
      </c>
      <c r="N16" s="21">
        <f t="shared" si="9"/>
        <v>17901377.09591914</v>
      </c>
      <c r="O16" s="21">
        <f t="shared" ref="O16" si="10">+O13+O14+O15</f>
        <v>19358698.760261498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15.75" x14ac:dyDescent="0.25">
      <c r="A17" s="12" t="s">
        <v>35</v>
      </c>
      <c r="B17" s="13" t="s">
        <v>7</v>
      </c>
      <c r="C17" s="14">
        <f>C18+C19</f>
        <v>4374625.4402999999</v>
      </c>
      <c r="D17" s="14">
        <f t="shared" ref="D17:G17" si="11">D18+D19</f>
        <v>4746078.6660000002</v>
      </c>
      <c r="E17" s="14">
        <f t="shared" si="11"/>
        <v>5082507.6759000001</v>
      </c>
      <c r="F17" s="14">
        <f t="shared" si="11"/>
        <v>5432676</v>
      </c>
      <c r="G17" s="14">
        <f t="shared" si="11"/>
        <v>5697093.6701999996</v>
      </c>
      <c r="H17" s="14">
        <f t="shared" ref="H17:I17" si="12">H18+H19</f>
        <v>5970325.9463999998</v>
      </c>
      <c r="I17" s="14">
        <f t="shared" si="12"/>
        <v>6703637.4944879999</v>
      </c>
      <c r="J17" s="14">
        <f t="shared" ref="J17:K17" si="13">J18+J19</f>
        <v>7590102.6185999997</v>
      </c>
      <c r="K17" s="14">
        <f t="shared" si="13"/>
        <v>7875857.54</v>
      </c>
      <c r="L17" s="14">
        <f t="shared" ref="L17:N17" si="14">L18+L19</f>
        <v>6050981.552047465</v>
      </c>
      <c r="M17" s="14">
        <f t="shared" si="14"/>
        <v>7173007.7305135336</v>
      </c>
      <c r="N17" s="14">
        <f t="shared" si="14"/>
        <v>8274793.9269136051</v>
      </c>
      <c r="O17" s="14">
        <f t="shared" ref="O17" si="15">O18+O19</f>
        <v>8936747.8547649384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5">
        <v>6.1</v>
      </c>
      <c r="B18" s="16" t="s">
        <v>8</v>
      </c>
      <c r="C18" s="17">
        <v>4099131.5024000001</v>
      </c>
      <c r="D18" s="17">
        <v>4476320.1385000004</v>
      </c>
      <c r="E18" s="17">
        <v>4811870.148</v>
      </c>
      <c r="F18" s="17">
        <v>5169573</v>
      </c>
      <c r="G18" s="17">
        <v>5426014.0637999997</v>
      </c>
      <c r="H18" s="17">
        <v>5683129.5663999999</v>
      </c>
      <c r="I18" s="17">
        <v>6394296.7661100002</v>
      </c>
      <c r="J18" s="17">
        <v>7239285.9786</v>
      </c>
      <c r="K18" s="17">
        <v>7528143.8880000003</v>
      </c>
      <c r="L18" s="17">
        <v>5892337.8503650371</v>
      </c>
      <c r="M18" s="17">
        <v>6914276.796600095</v>
      </c>
      <c r="N18" s="17">
        <v>7945800.5836858135</v>
      </c>
      <c r="O18" s="17">
        <v>8471831.8191927783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5">
        <v>6.2</v>
      </c>
      <c r="B19" s="16" t="s">
        <v>9</v>
      </c>
      <c r="C19" s="17">
        <v>275493.93790000002</v>
      </c>
      <c r="D19" s="17">
        <v>269758.52750000003</v>
      </c>
      <c r="E19" s="17">
        <v>270637.52789999999</v>
      </c>
      <c r="F19" s="17">
        <v>263103</v>
      </c>
      <c r="G19" s="17">
        <v>271079.60639999999</v>
      </c>
      <c r="H19" s="17">
        <v>287196.38</v>
      </c>
      <c r="I19" s="17">
        <v>309340.72837800003</v>
      </c>
      <c r="J19" s="17">
        <v>350816.64</v>
      </c>
      <c r="K19" s="17">
        <v>347713.652</v>
      </c>
      <c r="L19" s="17">
        <v>158643.70168242781</v>
      </c>
      <c r="M19" s="17">
        <v>258730.93391343844</v>
      </c>
      <c r="N19" s="17">
        <v>328993.34322779131</v>
      </c>
      <c r="O19" s="17">
        <v>464916.03557215945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30" x14ac:dyDescent="0.25">
      <c r="A20" s="22" t="s">
        <v>36</v>
      </c>
      <c r="B20" s="23" t="s">
        <v>10</v>
      </c>
      <c r="C20" s="14">
        <f>SUM(C21:C27)</f>
        <v>2284891.0260000001</v>
      </c>
      <c r="D20" s="14">
        <f t="shared" ref="D20:G20" si="16">SUM(D21:D27)</f>
        <v>2582148.8346560001</v>
      </c>
      <c r="E20" s="14">
        <f t="shared" si="16"/>
        <v>2837580.8629999999</v>
      </c>
      <c r="F20" s="14">
        <f t="shared" si="16"/>
        <v>3053688.3810660001</v>
      </c>
      <c r="G20" s="14">
        <f t="shared" si="16"/>
        <v>3362315.7545999996</v>
      </c>
      <c r="H20" s="14">
        <f t="shared" ref="H20:N20" si="17">SUM(H21:H27)</f>
        <v>3492088.0869224956</v>
      </c>
      <c r="I20" s="14">
        <f t="shared" si="17"/>
        <v>3501659.3238999997</v>
      </c>
      <c r="J20" s="14">
        <f t="shared" si="17"/>
        <v>3783769.5109253014</v>
      </c>
      <c r="K20" s="14">
        <f t="shared" si="17"/>
        <v>3849464.3825000003</v>
      </c>
      <c r="L20" s="14">
        <f t="shared" si="17"/>
        <v>3032550.4378009513</v>
      </c>
      <c r="M20" s="14">
        <f t="shared" si="17"/>
        <v>3784133.9302663072</v>
      </c>
      <c r="N20" s="14">
        <f t="shared" si="17"/>
        <v>4325278.3378298683</v>
      </c>
      <c r="O20" s="14">
        <f t="shared" ref="O20" si="18">SUM(O21:O27)</f>
        <v>4889569.0633896422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5">
        <v>7.1</v>
      </c>
      <c r="B21" s="16" t="s">
        <v>11</v>
      </c>
      <c r="C21" s="17">
        <v>241013</v>
      </c>
      <c r="D21" s="17">
        <v>322351</v>
      </c>
      <c r="E21" s="17">
        <v>375759</v>
      </c>
      <c r="F21" s="17">
        <v>391798</v>
      </c>
      <c r="G21" s="17">
        <v>415238</v>
      </c>
      <c r="H21" s="17">
        <v>439827</v>
      </c>
      <c r="I21" s="17">
        <v>402275</v>
      </c>
      <c r="J21" s="17">
        <v>432608</v>
      </c>
      <c r="K21" s="17">
        <v>393882</v>
      </c>
      <c r="L21" s="17">
        <v>292811</v>
      </c>
      <c r="M21" s="17">
        <v>373236</v>
      </c>
      <c r="N21" s="17">
        <v>425489</v>
      </c>
      <c r="O21" s="17">
        <v>452295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5">
        <v>7.2</v>
      </c>
      <c r="B22" s="16" t="s">
        <v>12</v>
      </c>
      <c r="C22" s="17">
        <v>1398870.8073</v>
      </c>
      <c r="D22" s="17">
        <v>1544477.712178</v>
      </c>
      <c r="E22" s="17">
        <v>1597081.024</v>
      </c>
      <c r="F22" s="17">
        <v>1688028.0961829999</v>
      </c>
      <c r="G22" s="17">
        <v>1780812.2112</v>
      </c>
      <c r="H22" s="17">
        <v>1883632.8684</v>
      </c>
      <c r="I22" s="17">
        <v>1999118.1055999999</v>
      </c>
      <c r="J22" s="17">
        <v>2236150.6385542173</v>
      </c>
      <c r="K22" s="17">
        <v>2186656.2135000001</v>
      </c>
      <c r="L22" s="17">
        <v>1557446.0108971768</v>
      </c>
      <c r="M22" s="17">
        <v>2093956.7609751595</v>
      </c>
      <c r="N22" s="17">
        <v>2346722.3422260033</v>
      </c>
      <c r="O22" s="17">
        <v>2810980.3830048712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5">
        <v>7.3</v>
      </c>
      <c r="B23" s="16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5">
        <v>7.4</v>
      </c>
      <c r="B24" s="16" t="s">
        <v>14</v>
      </c>
      <c r="C24" s="17">
        <v>6641.9072999999999</v>
      </c>
      <c r="D24" s="17">
        <v>11998.983399999999</v>
      </c>
      <c r="E24" s="17">
        <v>9602.7008000000005</v>
      </c>
      <c r="F24" s="17">
        <v>15252.408600000001</v>
      </c>
      <c r="G24" s="17">
        <v>30035.3544</v>
      </c>
      <c r="H24" s="17">
        <v>35996.190600000002</v>
      </c>
      <c r="I24" s="17">
        <v>37748.480000000003</v>
      </c>
      <c r="J24" s="17">
        <v>21626.942771084337</v>
      </c>
      <c r="K24" s="17">
        <v>36146.902000000002</v>
      </c>
      <c r="L24" s="17">
        <v>18000.504719135857</v>
      </c>
      <c r="M24" s="17">
        <v>20404.86663741542</v>
      </c>
      <c r="N24" s="17">
        <v>37416.152342960726</v>
      </c>
      <c r="O24" s="17">
        <v>43991.338640067574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15.75" x14ac:dyDescent="0.25">
      <c r="A25" s="15">
        <v>7.5</v>
      </c>
      <c r="B25" s="16" t="s">
        <v>15</v>
      </c>
      <c r="C25" s="17">
        <v>31689.2186</v>
      </c>
      <c r="D25" s="17">
        <v>35097.627478000002</v>
      </c>
      <c r="E25" s="17">
        <v>36449.459199999998</v>
      </c>
      <c r="F25" s="17">
        <v>38231.161682999998</v>
      </c>
      <c r="G25" s="17">
        <v>41048.712</v>
      </c>
      <c r="H25" s="17">
        <v>70978.834900000002</v>
      </c>
      <c r="I25" s="17">
        <v>73661.772800000006</v>
      </c>
      <c r="J25" s="17">
        <v>76466.538199999995</v>
      </c>
      <c r="K25" s="17">
        <v>76682.705000000002</v>
      </c>
      <c r="L25" s="17">
        <v>42132.844860156496</v>
      </c>
      <c r="M25" s="17">
        <v>56603.391888319318</v>
      </c>
      <c r="N25" s="17">
        <v>66134.40492387666</v>
      </c>
      <c r="O25" s="17">
        <v>69015.300764354426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5">
        <v>7.6</v>
      </c>
      <c r="B26" s="16" t="s">
        <v>16</v>
      </c>
      <c r="C26" s="17">
        <v>10113.0928</v>
      </c>
      <c r="D26" s="17">
        <v>10007.5116</v>
      </c>
      <c r="E26" s="17">
        <v>11945.679</v>
      </c>
      <c r="F26" s="17">
        <v>13590.714599999999</v>
      </c>
      <c r="G26" s="17">
        <v>10848.477000000001</v>
      </c>
      <c r="H26" s="17">
        <v>11712.3523</v>
      </c>
      <c r="I26" s="17">
        <v>14001.9655</v>
      </c>
      <c r="J26" s="17">
        <v>32275.3914</v>
      </c>
      <c r="K26" s="17">
        <v>33581.561999999998</v>
      </c>
      <c r="L26" s="17">
        <v>31840.077324482434</v>
      </c>
      <c r="M26" s="17">
        <v>27553.910765412878</v>
      </c>
      <c r="N26" s="17">
        <v>31411.438337027677</v>
      </c>
      <c r="O26" s="17">
        <v>33390.040980349477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0" x14ac:dyDescent="0.25">
      <c r="A27" s="15">
        <v>7.7</v>
      </c>
      <c r="B27" s="16" t="s">
        <v>17</v>
      </c>
      <c r="C27" s="17">
        <v>596563</v>
      </c>
      <c r="D27" s="17">
        <v>658216</v>
      </c>
      <c r="E27" s="17">
        <v>806743</v>
      </c>
      <c r="F27" s="17">
        <v>906788</v>
      </c>
      <c r="G27" s="17">
        <v>1084333</v>
      </c>
      <c r="H27" s="17">
        <v>1049940.8407224959</v>
      </c>
      <c r="I27" s="17">
        <v>974854</v>
      </c>
      <c r="J27" s="17">
        <v>984642</v>
      </c>
      <c r="K27" s="17">
        <v>1122515</v>
      </c>
      <c r="L27" s="17">
        <v>1090320</v>
      </c>
      <c r="M27" s="17">
        <v>1212379</v>
      </c>
      <c r="N27" s="17">
        <v>1418105</v>
      </c>
      <c r="O27" s="17">
        <v>1479897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18" t="s">
        <v>37</v>
      </c>
      <c r="B28" s="16" t="s">
        <v>18</v>
      </c>
      <c r="C28" s="17">
        <v>1364042</v>
      </c>
      <c r="D28" s="17">
        <v>1475027</v>
      </c>
      <c r="E28" s="17">
        <v>1652756</v>
      </c>
      <c r="F28" s="17">
        <v>1813500</v>
      </c>
      <c r="G28" s="17">
        <v>1858091</v>
      </c>
      <c r="H28" s="17">
        <v>1905555</v>
      </c>
      <c r="I28" s="17">
        <v>2505808</v>
      </c>
      <c r="J28" s="17">
        <v>2750965</v>
      </c>
      <c r="K28" s="17">
        <v>2919538</v>
      </c>
      <c r="L28" s="17">
        <v>3112552</v>
      </c>
      <c r="M28" s="17">
        <v>3041450</v>
      </c>
      <c r="N28" s="17">
        <v>3257393</v>
      </c>
      <c r="O28" s="17">
        <v>3547301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30" x14ac:dyDescent="0.25">
      <c r="A29" s="18" t="s">
        <v>38</v>
      </c>
      <c r="B29" s="16" t="s">
        <v>19</v>
      </c>
      <c r="C29" s="17">
        <v>4133721.2532000002</v>
      </c>
      <c r="D29" s="17">
        <v>4560676.45</v>
      </c>
      <c r="E29" s="17">
        <v>5005539.6699000001</v>
      </c>
      <c r="F29" s="17">
        <v>5337761.1140000001</v>
      </c>
      <c r="G29" s="17">
        <v>5441426.3245000001</v>
      </c>
      <c r="H29" s="17">
        <v>5720442.4680000003</v>
      </c>
      <c r="I29" s="17">
        <v>5978455.9110000003</v>
      </c>
      <c r="J29" s="17">
        <v>6191661.8880000003</v>
      </c>
      <c r="K29" s="17">
        <v>6441061.1228999998</v>
      </c>
      <c r="L29" s="17">
        <v>6312763.8411338152</v>
      </c>
      <c r="M29" s="17">
        <v>7031003.2202481143</v>
      </c>
      <c r="N29" s="17">
        <v>7459694.5290120542</v>
      </c>
      <c r="O29" s="17">
        <v>7747511.9290925162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18" t="s">
        <v>39</v>
      </c>
      <c r="B30" s="16" t="s">
        <v>54</v>
      </c>
      <c r="C30" s="17">
        <v>1467926</v>
      </c>
      <c r="D30" s="17">
        <v>1462086</v>
      </c>
      <c r="E30" s="17">
        <v>1505729</v>
      </c>
      <c r="F30" s="17">
        <v>1542388</v>
      </c>
      <c r="G30" s="17">
        <v>1585637</v>
      </c>
      <c r="H30" s="17">
        <v>1689155</v>
      </c>
      <c r="I30" s="17">
        <v>1726592</v>
      </c>
      <c r="J30" s="17">
        <v>2097987</v>
      </c>
      <c r="K30" s="17">
        <v>1970072</v>
      </c>
      <c r="L30" s="17">
        <v>2062070</v>
      </c>
      <c r="M30" s="17">
        <v>2216130</v>
      </c>
      <c r="N30" s="17">
        <v>2494377</v>
      </c>
      <c r="O30" s="17">
        <v>2561117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18" t="s">
        <v>40</v>
      </c>
      <c r="B31" s="16" t="s">
        <v>20</v>
      </c>
      <c r="C31" s="17">
        <v>2532266.3363999999</v>
      </c>
      <c r="D31" s="17">
        <v>2726075.1047999999</v>
      </c>
      <c r="E31" s="17">
        <v>2996344.2431999999</v>
      </c>
      <c r="F31" s="17">
        <v>3383731.8834000002</v>
      </c>
      <c r="G31" s="17">
        <v>3653937.4667000002</v>
      </c>
      <c r="H31" s="17">
        <v>3975459.18</v>
      </c>
      <c r="I31" s="17">
        <v>4526826.4104000004</v>
      </c>
      <c r="J31" s="17">
        <v>5370414.5367999999</v>
      </c>
      <c r="K31" s="17">
        <v>5501110.0185000002</v>
      </c>
      <c r="L31" s="17">
        <v>5014621.1921990355</v>
      </c>
      <c r="M31" s="17">
        <v>5768808.7868324565</v>
      </c>
      <c r="N31" s="17">
        <v>6136604.786195796</v>
      </c>
      <c r="O31" s="17">
        <v>6584831.3774114754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19"/>
      <c r="B32" s="20" t="s">
        <v>30</v>
      </c>
      <c r="C32" s="21">
        <f>C17+C20+C28+C29+C30+C31</f>
        <v>16157472.0559</v>
      </c>
      <c r="D32" s="21">
        <f t="shared" ref="D32:F32" si="19">D17+D20+D28+D29+D30+D31</f>
        <v>17552092.055456001</v>
      </c>
      <c r="E32" s="21">
        <f t="shared" si="19"/>
        <v>19080457.452</v>
      </c>
      <c r="F32" s="21">
        <f t="shared" si="19"/>
        <v>20563745.378466003</v>
      </c>
      <c r="G32" s="21">
        <f t="shared" ref="G32" si="20">G17+G20+G28+G29+G30+G31</f>
        <v>21598501.215999998</v>
      </c>
      <c r="H32" s="21">
        <f t="shared" ref="H32:I32" si="21">H17+H20+H28+H29+H30+H31</f>
        <v>22753025.681322493</v>
      </c>
      <c r="I32" s="21">
        <f t="shared" si="21"/>
        <v>24942979.139787998</v>
      </c>
      <c r="J32" s="21">
        <f t="shared" ref="J32:K32" si="22">J17+J20+J28+J29+J30+J31</f>
        <v>27784900.554325301</v>
      </c>
      <c r="K32" s="21">
        <f t="shared" si="22"/>
        <v>28557103.063900001</v>
      </c>
      <c r="L32" s="21">
        <f t="shared" ref="L32:M32" si="23">L17+L20+L28+L29+L30+L31</f>
        <v>25585539.023181267</v>
      </c>
      <c r="M32" s="21">
        <f t="shared" si="23"/>
        <v>29014533.667860411</v>
      </c>
      <c r="N32" s="21">
        <f t="shared" ref="N32" si="24">N17+N20+N28+N29+N30+N31</f>
        <v>31948141.579951324</v>
      </c>
      <c r="O32" s="21">
        <f t="shared" ref="O32" si="25">O17+O20+O28+O29+O30+O31</f>
        <v>34267078.224658571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24" t="s">
        <v>27</v>
      </c>
      <c r="B33" s="25" t="s">
        <v>41</v>
      </c>
      <c r="C33" s="26">
        <f t="shared" ref="C33:H33" si="26">C6+C11+C13+C14+C15+C17+C20+C28+C29+C30+C31</f>
        <v>41698353.657800004</v>
      </c>
      <c r="D33" s="26">
        <f t="shared" si="26"/>
        <v>43452102.417956002</v>
      </c>
      <c r="E33" s="26">
        <f t="shared" si="26"/>
        <v>46177057.420739993</v>
      </c>
      <c r="F33" s="26">
        <f t="shared" si="26"/>
        <v>49370377.635191001</v>
      </c>
      <c r="G33" s="26">
        <f t="shared" ref="G33" si="27">G6+G11+G13+G14+G15+G17+G20+G28+G29+G30+G31</f>
        <v>52889687.961200006</v>
      </c>
      <c r="H33" s="26">
        <f t="shared" si="26"/>
        <v>56309720.696922503</v>
      </c>
      <c r="I33" s="26">
        <f t="shared" ref="I33:J33" si="28">I6+I11+I13+I14+I15+I17+I20+I28+I29+I30+I31</f>
        <v>59000780.123595476</v>
      </c>
      <c r="J33" s="26">
        <f t="shared" si="28"/>
        <v>60046186.579841658</v>
      </c>
      <c r="K33" s="26">
        <f t="shared" ref="K33:L33" si="29">K6+K11+K13+K14+K15+K17+K20+K28+K29+K30+K31</f>
        <v>63474704.994099997</v>
      </c>
      <c r="L33" s="26">
        <f t="shared" si="29"/>
        <v>62085986.841185279</v>
      </c>
      <c r="M33" s="26">
        <f t="shared" ref="M33:N33" si="30">M6+M11+M13+M14+M15+M17+M20+M28+M29+M30+M31</f>
        <v>67618640.293028012</v>
      </c>
      <c r="N33" s="26">
        <f t="shared" si="30"/>
        <v>72652265.011673555</v>
      </c>
      <c r="O33" s="26">
        <f t="shared" ref="O33" si="31">O6+O11+O13+O14+O15+O17+O20+O28+O29+O30+O31</f>
        <v>77406478.316182584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7" t="s">
        <v>43</v>
      </c>
      <c r="B34" s="28" t="s">
        <v>25</v>
      </c>
      <c r="C34" s="17">
        <v>3258156</v>
      </c>
      <c r="D34" s="17">
        <v>3877288.6318489965</v>
      </c>
      <c r="E34" s="17">
        <v>4236245.8411005568</v>
      </c>
      <c r="F34" s="17">
        <v>4769060.6909245336</v>
      </c>
      <c r="G34" s="17">
        <v>5507054.5681110797</v>
      </c>
      <c r="H34" s="17">
        <v>5741785.9301278843</v>
      </c>
      <c r="I34" s="17">
        <v>6479452.3441359634</v>
      </c>
      <c r="J34" s="17">
        <v>6779787.8355929675</v>
      </c>
      <c r="K34" s="17">
        <v>7073868.1044790121</v>
      </c>
      <c r="L34" s="17">
        <v>7040249.9986233171</v>
      </c>
      <c r="M34" s="17">
        <v>8410304.9645443372</v>
      </c>
      <c r="N34" s="17">
        <v>9462630.601792898</v>
      </c>
      <c r="O34" s="17">
        <v>11189436.916764166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7" t="s">
        <v>44</v>
      </c>
      <c r="B35" s="28" t="s">
        <v>24</v>
      </c>
      <c r="C35" s="17">
        <v>1472846</v>
      </c>
      <c r="D35" s="17">
        <v>1872956.969130028</v>
      </c>
      <c r="E35" s="17">
        <v>1790285.3333333333</v>
      </c>
      <c r="F35" s="17">
        <v>1988545.2151009657</v>
      </c>
      <c r="G35" s="17">
        <v>2062789.4257064722</v>
      </c>
      <c r="H35" s="17">
        <v>2376955.1971326168</v>
      </c>
      <c r="I35" s="17">
        <v>2678230.6353350738</v>
      </c>
      <c r="J35" s="17">
        <v>2498146.0767946579</v>
      </c>
      <c r="K35" s="17">
        <v>2717009.852216749</v>
      </c>
      <c r="L35" s="17">
        <v>2572975.6888168557</v>
      </c>
      <c r="M35" s="17">
        <v>3248417.5035867998</v>
      </c>
      <c r="N35" s="17">
        <v>3649359.5580327865</v>
      </c>
      <c r="O35" s="17">
        <v>4333855.516085865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29" t="s">
        <v>45</v>
      </c>
      <c r="B36" s="30" t="s">
        <v>55</v>
      </c>
      <c r="C36" s="21">
        <f>C33+C34-C35</f>
        <v>43483663.657800004</v>
      </c>
      <c r="D36" s="21">
        <f t="shared" ref="D36:G36" si="32">D33+D34-D35</f>
        <v>45456434.080674976</v>
      </c>
      <c r="E36" s="21">
        <f t="shared" si="32"/>
        <v>48623017.928507216</v>
      </c>
      <c r="F36" s="21">
        <f t="shared" si="32"/>
        <v>52150893.111014567</v>
      </c>
      <c r="G36" s="21">
        <f t="shared" si="32"/>
        <v>56333953.103604615</v>
      </c>
      <c r="H36" s="21">
        <f t="shared" ref="H36:N36" si="33">H33+H34-H35</f>
        <v>59674551.429917768</v>
      </c>
      <c r="I36" s="21">
        <f t="shared" si="33"/>
        <v>62802001.832396366</v>
      </c>
      <c r="J36" s="21">
        <f t="shared" si="33"/>
        <v>64327828.338639975</v>
      </c>
      <c r="K36" s="21">
        <f t="shared" si="33"/>
        <v>67831563.246362254</v>
      </c>
      <c r="L36" s="21">
        <f t="shared" si="33"/>
        <v>66553261.150991745</v>
      </c>
      <c r="M36" s="21">
        <f t="shared" si="33"/>
        <v>72780527.753985554</v>
      </c>
      <c r="N36" s="21">
        <f t="shared" si="33"/>
        <v>78465536.055433676</v>
      </c>
      <c r="O36" s="21">
        <f t="shared" ref="O36" si="34">O33+O34-O35</f>
        <v>84262059.71686089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7" t="s">
        <v>46</v>
      </c>
      <c r="B37" s="28" t="s">
        <v>42</v>
      </c>
      <c r="C37" s="10">
        <f>GSVA_cur!C37</f>
        <v>691240</v>
      </c>
      <c r="D37" s="10">
        <f>GSVA_cur!D37</f>
        <v>701220</v>
      </c>
      <c r="E37" s="10">
        <f>GSVA_cur!E37</f>
        <v>711340</v>
      </c>
      <c r="F37" s="10">
        <f>GSVA_cur!F37</f>
        <v>721610</v>
      </c>
      <c r="G37" s="10">
        <f>GSVA_cur!G37</f>
        <v>732040</v>
      </c>
      <c r="H37" s="10">
        <f>GSVA_cur!H37</f>
        <v>742600</v>
      </c>
      <c r="I37" s="10">
        <f>GSVA_cur!I37</f>
        <v>758360</v>
      </c>
      <c r="J37" s="10">
        <f>GSVA_cur!J37</f>
        <v>768440</v>
      </c>
      <c r="K37" s="10">
        <f>GSVA_cur!K37</f>
        <v>778530</v>
      </c>
      <c r="L37" s="10">
        <f>GSVA_cur!L37</f>
        <v>788610</v>
      </c>
      <c r="M37" s="10">
        <f>GSVA_cur!M37</f>
        <v>797900</v>
      </c>
      <c r="N37" s="10">
        <f>GSVA_cur!N37</f>
        <v>806620</v>
      </c>
      <c r="O37" s="10">
        <f>GSVA_cur!O37</f>
        <v>815340</v>
      </c>
    </row>
    <row r="38" spans="1:176" ht="15.75" x14ac:dyDescent="0.25">
      <c r="A38" s="29" t="s">
        <v>47</v>
      </c>
      <c r="B38" s="30" t="s">
        <v>58</v>
      </c>
      <c r="C38" s="21">
        <f>C36/C37*1000</f>
        <v>62906.752586366536</v>
      </c>
      <c r="D38" s="21">
        <f t="shared" ref="D38:G38" si="35">D36/D37*1000</f>
        <v>64824.782636939875</v>
      </c>
      <c r="E38" s="21">
        <f t="shared" si="35"/>
        <v>68354.117480399262</v>
      </c>
      <c r="F38" s="21">
        <f t="shared" si="35"/>
        <v>72270.191808614851</v>
      </c>
      <c r="G38" s="21">
        <f t="shared" si="35"/>
        <v>76954.747149888819</v>
      </c>
      <c r="H38" s="21">
        <f t="shared" ref="H38:N38" si="36">H36/H37*1000</f>
        <v>80358.943482248549</v>
      </c>
      <c r="I38" s="21">
        <f t="shared" si="36"/>
        <v>82812.914489683477</v>
      </c>
      <c r="J38" s="21">
        <f t="shared" si="36"/>
        <v>83712.233015772188</v>
      </c>
      <c r="K38" s="21">
        <f t="shared" si="36"/>
        <v>87127.744912029419</v>
      </c>
      <c r="L38" s="21">
        <f t="shared" si="36"/>
        <v>84393.123535070248</v>
      </c>
      <c r="M38" s="21">
        <f t="shared" si="36"/>
        <v>91215.099328218508</v>
      </c>
      <c r="N38" s="21">
        <f t="shared" si="36"/>
        <v>97276.953280892718</v>
      </c>
      <c r="O38" s="21">
        <f t="shared" ref="O38" si="37">O36/O37*1000</f>
        <v>103345.91669347866</v>
      </c>
      <c r="BL38" s="4"/>
      <c r="BM38" s="4"/>
      <c r="BN38" s="4"/>
      <c r="BO38" s="4"/>
    </row>
    <row r="39" spans="1:176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X39"/>
  <sheetViews>
    <sheetView zoomScale="73" zoomScaleNormal="73" zoomScaleSheetLayoutView="100" workbookViewId="0">
      <pane xSplit="2" ySplit="5" topLeftCell="C69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5" width="11.85546875" style="1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ht="21" x14ac:dyDescent="0.35">
      <c r="A1" s="2" t="s">
        <v>53</v>
      </c>
      <c r="B1" s="5" t="s">
        <v>66</v>
      </c>
    </row>
    <row r="2" spans="1:180" ht="15.75" x14ac:dyDescent="0.25">
      <c r="A2" s="6" t="s">
        <v>50</v>
      </c>
      <c r="I2" s="1" t="str">
        <f>[1]GSVA_cur!$I$3</f>
        <v>As on 15.03.2024</v>
      </c>
    </row>
    <row r="3" spans="1:180" ht="15.75" x14ac:dyDescent="0.25">
      <c r="A3" s="6"/>
    </row>
    <row r="4" spans="1:180" ht="15.75" x14ac:dyDescent="0.25">
      <c r="A4" s="6"/>
      <c r="E4" s="7"/>
      <c r="F4" s="7" t="s">
        <v>57</v>
      </c>
    </row>
    <row r="5" spans="1:180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80" s="1" customFormat="1" ht="15.75" x14ac:dyDescent="0.25">
      <c r="A6" s="12" t="s">
        <v>26</v>
      </c>
      <c r="B6" s="13" t="s">
        <v>2</v>
      </c>
      <c r="C6" s="14">
        <f>SUM(C7:C10)</f>
        <v>11205780.5177</v>
      </c>
      <c r="D6" s="14">
        <f t="shared" ref="D6:G6" si="0">SUM(D7:D10)</f>
        <v>12825797.231799999</v>
      </c>
      <c r="E6" s="14">
        <f t="shared" si="0"/>
        <v>13814791.705080001</v>
      </c>
      <c r="F6" s="14">
        <f t="shared" si="0"/>
        <v>14212693.508300001</v>
      </c>
      <c r="G6" s="14">
        <f t="shared" si="0"/>
        <v>15595600.0252</v>
      </c>
      <c r="H6" s="14">
        <f t="shared" ref="H6:N6" si="1">SUM(H7:H10)</f>
        <v>18953677.210700002</v>
      </c>
      <c r="I6" s="14">
        <f t="shared" si="1"/>
        <v>19210953.459288705</v>
      </c>
      <c r="J6" s="14">
        <f t="shared" si="1"/>
        <v>20715562.72053425</v>
      </c>
      <c r="K6" s="14">
        <f t="shared" si="1"/>
        <v>24446451.373856526</v>
      </c>
      <c r="L6" s="14">
        <f t="shared" si="1"/>
        <v>27480361.29229058</v>
      </c>
      <c r="M6" s="14">
        <f t="shared" si="1"/>
        <v>30480041.687618326</v>
      </c>
      <c r="N6" s="14">
        <f t="shared" si="1"/>
        <v>32792751.572558351</v>
      </c>
      <c r="O6" s="14">
        <f t="shared" ref="O6" si="2">SUM(O7:O10)</f>
        <v>37099324.633671172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5">
        <v>1.1000000000000001</v>
      </c>
      <c r="B7" s="16" t="s">
        <v>59</v>
      </c>
      <c r="C7" s="17">
        <v>6716401.9774000002</v>
      </c>
      <c r="D7" s="17">
        <v>7660242.2459999993</v>
      </c>
      <c r="E7" s="17">
        <v>7732978.2510800008</v>
      </c>
      <c r="F7" s="17">
        <v>6780920.9560000002</v>
      </c>
      <c r="G7" s="17">
        <v>7143740.46</v>
      </c>
      <c r="H7" s="17">
        <v>8999628.5302000009</v>
      </c>
      <c r="I7" s="17">
        <v>8001986.9078227254</v>
      </c>
      <c r="J7" s="17">
        <v>9046590.4613071941</v>
      </c>
      <c r="K7" s="17">
        <v>11373513.150535828</v>
      </c>
      <c r="L7" s="17">
        <v>12091475.955007032</v>
      </c>
      <c r="M7" s="17">
        <v>13577927.128591955</v>
      </c>
      <c r="N7" s="17">
        <v>14632230.113125604</v>
      </c>
      <c r="O7" s="17">
        <v>15444187.720855093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5">
        <v>1.2</v>
      </c>
      <c r="B8" s="16" t="s">
        <v>60</v>
      </c>
      <c r="C8" s="17">
        <v>3058673.2157999999</v>
      </c>
      <c r="D8" s="17">
        <v>3528040.72</v>
      </c>
      <c r="E8" s="17">
        <v>4075746.7892999998</v>
      </c>
      <c r="F8" s="17">
        <v>5246149.0471999999</v>
      </c>
      <c r="G8" s="17">
        <v>6262925.4951999998</v>
      </c>
      <c r="H8" s="17">
        <v>7465395.0384999998</v>
      </c>
      <c r="I8" s="17">
        <v>8859463.5013754927</v>
      </c>
      <c r="J8" s="17">
        <v>9353727.3270448167</v>
      </c>
      <c r="K8" s="17">
        <v>10892096.765864164</v>
      </c>
      <c r="L8" s="17">
        <v>13225313.830071004</v>
      </c>
      <c r="M8" s="17">
        <v>14606027.454996495</v>
      </c>
      <c r="N8" s="17">
        <v>15640020.125174092</v>
      </c>
      <c r="O8" s="17">
        <v>18920072.165874869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5">
        <v>1.3</v>
      </c>
      <c r="B9" s="16" t="s">
        <v>61</v>
      </c>
      <c r="C9" s="17">
        <v>1401490.9469000001</v>
      </c>
      <c r="D9" s="17">
        <v>1604304.007</v>
      </c>
      <c r="E9" s="17">
        <v>1968072.9121000001</v>
      </c>
      <c r="F9" s="17">
        <v>2133051.3092999998</v>
      </c>
      <c r="G9" s="17">
        <v>2140476.3695999999</v>
      </c>
      <c r="H9" s="17">
        <v>2423991.7250000001</v>
      </c>
      <c r="I9" s="17">
        <v>2276785.8789362805</v>
      </c>
      <c r="J9" s="17">
        <v>2234949.9786807429</v>
      </c>
      <c r="K9" s="17">
        <v>2092883.4434413693</v>
      </c>
      <c r="L9" s="17">
        <v>2074275.8999002236</v>
      </c>
      <c r="M9" s="17">
        <v>2197811.0287766466</v>
      </c>
      <c r="N9" s="17">
        <v>2402484.4579353435</v>
      </c>
      <c r="O9" s="17">
        <v>2580519.5371311074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5">
        <v>1.4</v>
      </c>
      <c r="B10" s="16" t="s">
        <v>62</v>
      </c>
      <c r="C10" s="17">
        <v>29214.3776</v>
      </c>
      <c r="D10" s="17">
        <v>33210.258800000003</v>
      </c>
      <c r="E10" s="17">
        <v>37993.7526</v>
      </c>
      <c r="F10" s="17">
        <v>52572.195800000001</v>
      </c>
      <c r="G10" s="17">
        <v>48457.700400000002</v>
      </c>
      <c r="H10" s="17">
        <v>64661.917000000001</v>
      </c>
      <c r="I10" s="17">
        <v>72717.171154210271</v>
      </c>
      <c r="J10" s="17">
        <v>80294.953501491444</v>
      </c>
      <c r="K10" s="17">
        <v>87958.014015164794</v>
      </c>
      <c r="L10" s="17">
        <v>89295.607312321721</v>
      </c>
      <c r="M10" s="17">
        <v>98276.075253229195</v>
      </c>
      <c r="N10" s="17">
        <v>118016.87632330709</v>
      </c>
      <c r="O10" s="17">
        <v>154545.20981009869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18" t="s">
        <v>31</v>
      </c>
      <c r="B11" s="16" t="s">
        <v>3</v>
      </c>
      <c r="C11" s="17">
        <v>1618333.2822</v>
      </c>
      <c r="D11" s="17">
        <v>2975697.3223999999</v>
      </c>
      <c r="E11" s="17">
        <v>3385925.5776</v>
      </c>
      <c r="F11" s="17">
        <v>4179501.9186000004</v>
      </c>
      <c r="G11" s="17">
        <v>3921073.7652000003</v>
      </c>
      <c r="H11" s="17">
        <v>4279114.7362000002</v>
      </c>
      <c r="I11" s="17">
        <v>4706987.1456338111</v>
      </c>
      <c r="J11" s="17">
        <v>2393863.4662627811</v>
      </c>
      <c r="K11" s="17">
        <v>2215965.8577238363</v>
      </c>
      <c r="L11" s="17">
        <v>2679533.9899602565</v>
      </c>
      <c r="M11" s="17">
        <v>3389418.6143297032</v>
      </c>
      <c r="N11" s="17">
        <v>4423991.5381578244</v>
      </c>
      <c r="O11" s="17">
        <v>5183004.5370171871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19"/>
      <c r="B12" s="20" t="s">
        <v>28</v>
      </c>
      <c r="C12" s="21">
        <f>C6+C11</f>
        <v>12824113.799899999</v>
      </c>
      <c r="D12" s="21">
        <f t="shared" ref="D12:G12" si="3">D6+D11</f>
        <v>15801494.554199999</v>
      </c>
      <c r="E12" s="21">
        <f t="shared" si="3"/>
        <v>17200717.282680001</v>
      </c>
      <c r="F12" s="21">
        <f t="shared" si="3"/>
        <v>18392195.426899999</v>
      </c>
      <c r="G12" s="21">
        <f t="shared" si="3"/>
        <v>19516673.790399998</v>
      </c>
      <c r="H12" s="21">
        <f t="shared" ref="H12:N12" si="4">H6+H11</f>
        <v>23232791.946900003</v>
      </c>
      <c r="I12" s="21">
        <f t="shared" si="4"/>
        <v>23917940.604922518</v>
      </c>
      <c r="J12" s="21">
        <f t="shared" si="4"/>
        <v>23109426.18679703</v>
      </c>
      <c r="K12" s="21">
        <f t="shared" si="4"/>
        <v>26662417.231580362</v>
      </c>
      <c r="L12" s="21">
        <f t="shared" si="4"/>
        <v>30159895.282250836</v>
      </c>
      <c r="M12" s="21">
        <f t="shared" si="4"/>
        <v>33869460.301948026</v>
      </c>
      <c r="N12" s="21">
        <f t="shared" si="4"/>
        <v>37216743.110716179</v>
      </c>
      <c r="O12" s="21">
        <f t="shared" ref="O12" si="5">O6+O11</f>
        <v>42282329.170688361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12" t="s">
        <v>32</v>
      </c>
      <c r="B13" s="13" t="s">
        <v>4</v>
      </c>
      <c r="C13" s="14">
        <v>5689422.375</v>
      </c>
      <c r="D13" s="14">
        <v>4570746.2422000002</v>
      </c>
      <c r="E13" s="14">
        <v>4158506.9420999996</v>
      </c>
      <c r="F13" s="14">
        <v>4875961.6782999998</v>
      </c>
      <c r="G13" s="14">
        <v>6329184.1058</v>
      </c>
      <c r="H13" s="14">
        <v>6460245.8624</v>
      </c>
      <c r="I13" s="14">
        <v>6691825.9128593095</v>
      </c>
      <c r="J13" s="14">
        <v>7899897.5284519214</v>
      </c>
      <c r="K13" s="14">
        <v>8777153.340357881</v>
      </c>
      <c r="L13" s="14">
        <v>8994213.3520083856</v>
      </c>
      <c r="M13" s="14">
        <v>11103973.415443394</v>
      </c>
      <c r="N13" s="14">
        <v>12277754.338821601</v>
      </c>
      <c r="O13" s="14">
        <v>12801551.275070038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0" x14ac:dyDescent="0.25">
      <c r="A14" s="18" t="s">
        <v>33</v>
      </c>
      <c r="B14" s="16" t="s">
        <v>5</v>
      </c>
      <c r="C14" s="17">
        <v>507279.21600000001</v>
      </c>
      <c r="D14" s="17">
        <v>692595.6492000001</v>
      </c>
      <c r="E14" s="17">
        <v>708660.45739999996</v>
      </c>
      <c r="F14" s="17">
        <v>868758.3004999999</v>
      </c>
      <c r="G14" s="17">
        <v>1295190.7135999999</v>
      </c>
      <c r="H14" s="17">
        <v>1564620.355</v>
      </c>
      <c r="I14" s="17">
        <v>1887733.2986280895</v>
      </c>
      <c r="J14" s="17">
        <v>1814429.2864324804</v>
      </c>
      <c r="K14" s="17">
        <v>2166626.1998015572</v>
      </c>
      <c r="L14" s="17">
        <v>2363599.2306469912</v>
      </c>
      <c r="M14" s="17">
        <v>2315771.004279709</v>
      </c>
      <c r="N14" s="17">
        <v>2588668.0038067633</v>
      </c>
      <c r="O14" s="17">
        <v>2863751.694697801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18" t="s">
        <v>34</v>
      </c>
      <c r="B15" s="16" t="s">
        <v>6</v>
      </c>
      <c r="C15" s="17">
        <v>4153426.2110000001</v>
      </c>
      <c r="D15" s="17">
        <v>4328428.8679999998</v>
      </c>
      <c r="E15" s="17">
        <v>4938020.4665000001</v>
      </c>
      <c r="F15" s="17">
        <v>5303635.9819999998</v>
      </c>
      <c r="G15" s="17">
        <v>5267255.0323999999</v>
      </c>
      <c r="H15" s="17">
        <v>5582594.3222000003</v>
      </c>
      <c r="I15" s="17">
        <v>6054100.4616213283</v>
      </c>
      <c r="J15" s="17">
        <v>6940623.0397942141</v>
      </c>
      <c r="K15" s="17">
        <v>7427160.7111863093</v>
      </c>
      <c r="L15" s="17">
        <v>7267766.9752361774</v>
      </c>
      <c r="M15" s="17">
        <v>9378011.7057021912</v>
      </c>
      <c r="N15" s="17">
        <v>10963064.525667707</v>
      </c>
      <c r="O15" s="17">
        <v>12144234.668740289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19"/>
      <c r="B16" s="20" t="s">
        <v>29</v>
      </c>
      <c r="C16" s="21">
        <f>+C13+C14+C15</f>
        <v>10350127.802000001</v>
      </c>
      <c r="D16" s="21">
        <f t="shared" ref="D16:F16" si="6">+D13+D14+D15</f>
        <v>9591770.7593999989</v>
      </c>
      <c r="E16" s="21">
        <f t="shared" si="6"/>
        <v>9805187.8660000004</v>
      </c>
      <c r="F16" s="21">
        <f t="shared" si="6"/>
        <v>11048355.9608</v>
      </c>
      <c r="G16" s="21">
        <f t="shared" ref="G16" si="7">+G13+G14+G15</f>
        <v>12891629.851799998</v>
      </c>
      <c r="H16" s="21">
        <f t="shared" ref="H16:I16" si="8">+H13+H14+H15</f>
        <v>13607460.5396</v>
      </c>
      <c r="I16" s="21">
        <f t="shared" si="8"/>
        <v>14633659.673108727</v>
      </c>
      <c r="J16" s="21">
        <f t="shared" ref="J16:K16" si="9">+J13+J14+J15</f>
        <v>16654949.854678616</v>
      </c>
      <c r="K16" s="21">
        <f t="shared" si="9"/>
        <v>18370940.251345746</v>
      </c>
      <c r="L16" s="21">
        <f t="shared" ref="L16:N16" si="10">+L13+L14+L15</f>
        <v>18625579.557891555</v>
      </c>
      <c r="M16" s="21">
        <f t="shared" si="10"/>
        <v>22797756.125425294</v>
      </c>
      <c r="N16" s="21">
        <f t="shared" si="10"/>
        <v>25829486.868296072</v>
      </c>
      <c r="O16" s="21">
        <f t="shared" ref="O16" si="11">+O13+O14+O15</f>
        <v>27809537.638508126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2" t="s">
        <v>35</v>
      </c>
      <c r="B17" s="13" t="s">
        <v>7</v>
      </c>
      <c r="C17" s="14">
        <f>C18+C19</f>
        <v>4182263.4402999999</v>
      </c>
      <c r="D17" s="14">
        <f t="shared" ref="D17:F17" si="12">D18+D19</f>
        <v>5009209.7870000005</v>
      </c>
      <c r="E17" s="14">
        <f t="shared" si="12"/>
        <v>5830304</v>
      </c>
      <c r="F17" s="14">
        <f t="shared" si="12"/>
        <v>6643339</v>
      </c>
      <c r="G17" s="14">
        <f t="shared" ref="G17" si="13">G18+G19</f>
        <v>7306075.7396</v>
      </c>
      <c r="H17" s="14">
        <f t="shared" ref="H17:I17" si="14">H18+H19</f>
        <v>8060371.1239999998</v>
      </c>
      <c r="I17" s="14">
        <f t="shared" si="14"/>
        <v>9390819.3650351986</v>
      </c>
      <c r="J17" s="14">
        <f t="shared" ref="J17:K17" si="15">J18+J19</f>
        <v>10789046.407385277</v>
      </c>
      <c r="K17" s="14">
        <f t="shared" si="15"/>
        <v>11779364.36286886</v>
      </c>
      <c r="L17" s="14">
        <f t="shared" ref="L17:N17" si="16">L18+L19</f>
        <v>9241501.8425242621</v>
      </c>
      <c r="M17" s="14">
        <f t="shared" si="16"/>
        <v>11440430.108867213</v>
      </c>
      <c r="N17" s="14">
        <f t="shared" si="16"/>
        <v>14101865.221970243</v>
      </c>
      <c r="O17" s="14">
        <f t="shared" ref="O17" si="17">O18+O19</f>
        <v>16117365.829027124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5">
        <v>6.1</v>
      </c>
      <c r="B18" s="16" t="s">
        <v>8</v>
      </c>
      <c r="C18" s="17">
        <v>3918883.5024000001</v>
      </c>
      <c r="D18" s="17">
        <v>4724496.2235000003</v>
      </c>
      <c r="E18" s="17">
        <v>5519847</v>
      </c>
      <c r="F18" s="17">
        <v>6339804</v>
      </c>
      <c r="G18" s="17">
        <v>6981737.324</v>
      </c>
      <c r="H18" s="17">
        <v>7697545.2639999995</v>
      </c>
      <c r="I18" s="17">
        <v>8987256.3705292735</v>
      </c>
      <c r="J18" s="17">
        <v>10321081.824688591</v>
      </c>
      <c r="K18" s="17">
        <v>11295244.098898362</v>
      </c>
      <c r="L18" s="17">
        <v>9054136.428963352</v>
      </c>
      <c r="M18" s="17">
        <v>11092945.907171961</v>
      </c>
      <c r="N18" s="17">
        <v>13629460.442027973</v>
      </c>
      <c r="O18" s="17">
        <v>15409467.568417534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5">
        <v>6.2</v>
      </c>
      <c r="B19" s="16" t="s">
        <v>9</v>
      </c>
      <c r="C19" s="17">
        <v>263379.93790000002</v>
      </c>
      <c r="D19" s="17">
        <v>284713.56349999999</v>
      </c>
      <c r="E19" s="17">
        <v>310457</v>
      </c>
      <c r="F19" s="17">
        <v>303535</v>
      </c>
      <c r="G19" s="17">
        <v>324338.41560000001</v>
      </c>
      <c r="H19" s="17">
        <v>362825.86</v>
      </c>
      <c r="I19" s="17">
        <v>403562.99450592429</v>
      </c>
      <c r="J19" s="17">
        <v>467964.58269668481</v>
      </c>
      <c r="K19" s="17">
        <v>484120.26397049823</v>
      </c>
      <c r="L19" s="17">
        <v>187365.41356091056</v>
      </c>
      <c r="M19" s="17">
        <v>347484.20169525227</v>
      </c>
      <c r="N19" s="17">
        <v>472404.77994227101</v>
      </c>
      <c r="O19" s="17">
        <v>707898.26060959022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0" x14ac:dyDescent="0.25">
      <c r="A20" s="22" t="s">
        <v>36</v>
      </c>
      <c r="B20" s="23" t="s">
        <v>10</v>
      </c>
      <c r="C20" s="14">
        <f>SUM(C21:C27)</f>
        <v>1906130.0259999998</v>
      </c>
      <c r="D20" s="14">
        <f t="shared" ref="D20:G20" si="18">SUM(D21:D27)</f>
        <v>2287883.5882940004</v>
      </c>
      <c r="E20" s="14">
        <f t="shared" si="18"/>
        <v>2583718.5093999999</v>
      </c>
      <c r="F20" s="14">
        <f t="shared" si="18"/>
        <v>2889312.8213</v>
      </c>
      <c r="G20" s="14">
        <f t="shared" si="18"/>
        <v>3267911.2905999999</v>
      </c>
      <c r="H20" s="14">
        <f t="shared" ref="H20:N20" si="19">SUM(H21:H27)</f>
        <v>3485436.5017000004</v>
      </c>
      <c r="I20" s="14">
        <f t="shared" si="19"/>
        <v>3430679.442849617</v>
      </c>
      <c r="J20" s="14">
        <f t="shared" si="19"/>
        <v>3790952.3651961414</v>
      </c>
      <c r="K20" s="14">
        <f t="shared" si="19"/>
        <v>3894248.2803579904</v>
      </c>
      <c r="L20" s="14">
        <f t="shared" si="19"/>
        <v>3211368.1504806536</v>
      </c>
      <c r="M20" s="14">
        <f t="shared" si="19"/>
        <v>4530603.5428394638</v>
      </c>
      <c r="N20" s="14">
        <f t="shared" si="19"/>
        <v>5464745.7925193449</v>
      </c>
      <c r="O20" s="14">
        <f t="shared" ref="O20" si="20">SUM(O21:O27)</f>
        <v>6267676.1245921701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5">
        <v>7.1</v>
      </c>
      <c r="B21" s="16" t="s">
        <v>11</v>
      </c>
      <c r="C21" s="17">
        <v>197275</v>
      </c>
      <c r="D21" s="17">
        <v>288552</v>
      </c>
      <c r="E21" s="17">
        <v>341965</v>
      </c>
      <c r="F21" s="17">
        <v>370997</v>
      </c>
      <c r="G21" s="17">
        <v>398533</v>
      </c>
      <c r="H21" s="17">
        <v>471457.51</v>
      </c>
      <c r="I21" s="17">
        <v>425329.32672455977</v>
      </c>
      <c r="J21" s="17">
        <v>458814.86626047478</v>
      </c>
      <c r="K21" s="17">
        <v>513166.05467822531</v>
      </c>
      <c r="L21" s="17">
        <v>447822.23338297795</v>
      </c>
      <c r="M21" s="17">
        <v>506392.84195283917</v>
      </c>
      <c r="N21" s="17">
        <v>623369.22463774984</v>
      </c>
      <c r="O21" s="17">
        <v>659525.25344547885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5">
        <v>7.2</v>
      </c>
      <c r="B22" s="16" t="s">
        <v>12</v>
      </c>
      <c r="C22" s="17">
        <v>1186514.6788169704</v>
      </c>
      <c r="D22" s="17">
        <v>1382616.9987030942</v>
      </c>
      <c r="E22" s="17">
        <v>1503285.6159999999</v>
      </c>
      <c r="F22" s="17">
        <v>1648821.4417000001</v>
      </c>
      <c r="G22" s="17">
        <v>1798083.2526</v>
      </c>
      <c r="H22" s="17">
        <v>1929158.1811000002</v>
      </c>
      <c r="I22" s="17">
        <v>2025117.4811891266</v>
      </c>
      <c r="J22" s="17">
        <v>2358969.5331063922</v>
      </c>
      <c r="K22" s="17">
        <v>2258403.680528569</v>
      </c>
      <c r="L22" s="17">
        <v>1619633.6357629213</v>
      </c>
      <c r="M22" s="17">
        <v>2625424.1006009425</v>
      </c>
      <c r="N22" s="17">
        <v>3100046.1921385573</v>
      </c>
      <c r="O22" s="17">
        <v>3764672.8598303348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5">
        <v>7.3</v>
      </c>
      <c r="B23" s="16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5">
        <v>7.4</v>
      </c>
      <c r="B24" s="16" t="s">
        <v>14</v>
      </c>
      <c r="C24" s="17">
        <v>5633.6299718788132</v>
      </c>
      <c r="D24" s="17">
        <v>10741.684983437424</v>
      </c>
      <c r="E24" s="17">
        <v>5284.9599999999991</v>
      </c>
      <c r="F24" s="17">
        <v>11812.610799999999</v>
      </c>
      <c r="G24" s="17">
        <v>29205.424200000001</v>
      </c>
      <c r="H24" s="17">
        <v>36942.522499999999</v>
      </c>
      <c r="I24" s="17">
        <v>39569.323724295034</v>
      </c>
      <c r="J24" s="17">
        <v>19782.432773642468</v>
      </c>
      <c r="K24" s="17">
        <v>28968.849438517977</v>
      </c>
      <c r="L24" s="17">
        <v>3390.1786153927424</v>
      </c>
      <c r="M24" s="17">
        <v>4443.6419376251979</v>
      </c>
      <c r="N24" s="17">
        <v>8585.0929363765244</v>
      </c>
      <c r="O24" s="17">
        <v>10233.468689418383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5">
        <v>7.5</v>
      </c>
      <c r="B25" s="16" t="s">
        <v>15</v>
      </c>
      <c r="C25" s="17">
        <v>26878.624411150631</v>
      </c>
      <c r="D25" s="17">
        <v>31419.336207468456</v>
      </c>
      <c r="E25" s="17">
        <v>35518.139199999998</v>
      </c>
      <c r="F25" s="17">
        <v>39077.484199999999</v>
      </c>
      <c r="G25" s="17">
        <v>42393.139800000004</v>
      </c>
      <c r="H25" s="17">
        <v>75149.440000000002</v>
      </c>
      <c r="I25" s="17">
        <v>79253.010033778381</v>
      </c>
      <c r="J25" s="17">
        <v>83576.225689848507</v>
      </c>
      <c r="K25" s="17">
        <v>83765.303404454477</v>
      </c>
      <c r="L25" s="17">
        <v>48696.723824985063</v>
      </c>
      <c r="M25" s="17">
        <v>73193.932170032727</v>
      </c>
      <c r="N25" s="17">
        <v>90101.659757680201</v>
      </c>
      <c r="O25" s="17">
        <v>95327.845429385052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5">
        <v>7.6</v>
      </c>
      <c r="B26" s="16" t="s">
        <v>16</v>
      </c>
      <c r="C26" s="17">
        <v>8658.0928000000004</v>
      </c>
      <c r="D26" s="17">
        <v>9569.5684000000001</v>
      </c>
      <c r="E26" s="17">
        <v>12126.7942</v>
      </c>
      <c r="F26" s="17">
        <v>14643.284599999999</v>
      </c>
      <c r="G26" s="17">
        <v>12328.474000000002</v>
      </c>
      <c r="H26" s="17">
        <v>14031.848099999999</v>
      </c>
      <c r="I26" s="17">
        <v>17334.735426831699</v>
      </c>
      <c r="J26" s="17">
        <v>44311.985543561081</v>
      </c>
      <c r="K26" s="17">
        <v>48265.96953843753</v>
      </c>
      <c r="L26" s="17">
        <v>47317.93786844283</v>
      </c>
      <c r="M26" s="17">
        <v>42020.885089558134</v>
      </c>
      <c r="N26" s="17">
        <v>51727.095361990519</v>
      </c>
      <c r="O26" s="17">
        <v>54727.517148430117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0" x14ac:dyDescent="0.25">
      <c r="A27" s="15">
        <v>7.7</v>
      </c>
      <c r="B27" s="16" t="s">
        <v>17</v>
      </c>
      <c r="C27" s="17">
        <v>481170</v>
      </c>
      <c r="D27" s="17">
        <v>564984</v>
      </c>
      <c r="E27" s="17">
        <v>685538</v>
      </c>
      <c r="F27" s="17">
        <v>803961</v>
      </c>
      <c r="G27" s="17">
        <v>987368</v>
      </c>
      <c r="H27" s="17">
        <v>958697</v>
      </c>
      <c r="I27" s="17">
        <v>844075.56575102592</v>
      </c>
      <c r="J27" s="17">
        <v>825497.32182222279</v>
      </c>
      <c r="K27" s="17">
        <v>961678.42276978574</v>
      </c>
      <c r="L27" s="17">
        <v>1044507.4410259338</v>
      </c>
      <c r="M27" s="17">
        <v>1279128.1410884666</v>
      </c>
      <c r="N27" s="17">
        <v>1590916.5276869908</v>
      </c>
      <c r="O27" s="17">
        <v>1683189.1800491223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18" t="s">
        <v>37</v>
      </c>
      <c r="B28" s="16" t="s">
        <v>18</v>
      </c>
      <c r="C28" s="17">
        <v>1342503</v>
      </c>
      <c r="D28" s="17">
        <v>1468117</v>
      </c>
      <c r="E28" s="17">
        <v>1685337</v>
      </c>
      <c r="F28" s="17">
        <v>1877060</v>
      </c>
      <c r="G28" s="17">
        <v>1964575.6</v>
      </c>
      <c r="H28" s="17">
        <v>2007639</v>
      </c>
      <c r="I28" s="17">
        <v>2855183.4762577591</v>
      </c>
      <c r="J28" s="17">
        <v>3339296.6355737462</v>
      </c>
      <c r="K28" s="17">
        <v>3737015.3415598762</v>
      </c>
      <c r="L28" s="17">
        <v>3992655.5262766578</v>
      </c>
      <c r="M28" s="17">
        <v>4189748.6797276665</v>
      </c>
      <c r="N28" s="17">
        <v>4814021.6330447942</v>
      </c>
      <c r="O28" s="17">
        <v>5290609.6199571164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0" x14ac:dyDescent="0.25">
      <c r="A29" s="18" t="s">
        <v>38</v>
      </c>
      <c r="B29" s="16" t="s">
        <v>19</v>
      </c>
      <c r="C29" s="17">
        <v>3605948.2532000002</v>
      </c>
      <c r="D29" s="17">
        <v>4295844.9000000004</v>
      </c>
      <c r="E29" s="17">
        <v>4954597.3093999997</v>
      </c>
      <c r="F29" s="17">
        <v>5617869.5060000001</v>
      </c>
      <c r="G29" s="17">
        <v>6024437.9610000001</v>
      </c>
      <c r="H29" s="17">
        <v>6817309.5580000002</v>
      </c>
      <c r="I29" s="17">
        <v>7710654.100585172</v>
      </c>
      <c r="J29" s="17">
        <v>8377269.5037780255</v>
      </c>
      <c r="K29" s="17">
        <v>8868374.4237006344</v>
      </c>
      <c r="L29" s="17">
        <v>8891463.246839894</v>
      </c>
      <c r="M29" s="17">
        <v>10183881.990174523</v>
      </c>
      <c r="N29" s="17">
        <v>11317008.240564117</v>
      </c>
      <c r="O29" s="17">
        <v>12132099.435601115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18" t="s">
        <v>39</v>
      </c>
      <c r="B30" s="16" t="s">
        <v>54</v>
      </c>
      <c r="C30" s="17">
        <v>1164677</v>
      </c>
      <c r="D30" s="17">
        <v>1261137</v>
      </c>
      <c r="E30" s="17">
        <v>1306189</v>
      </c>
      <c r="F30" s="17">
        <v>1516724</v>
      </c>
      <c r="G30" s="17">
        <v>1647511.8</v>
      </c>
      <c r="H30" s="17">
        <v>1847872</v>
      </c>
      <c r="I30" s="17">
        <v>1981195.6528571532</v>
      </c>
      <c r="J30" s="17">
        <v>2489924.4849230009</v>
      </c>
      <c r="K30" s="17">
        <v>2462840.8825446935</v>
      </c>
      <c r="L30" s="17">
        <v>2676188.7652928918</v>
      </c>
      <c r="M30" s="17">
        <v>2998477.7282629521</v>
      </c>
      <c r="N30" s="17">
        <v>3597683.3145910981</v>
      </c>
      <c r="O30" s="17">
        <v>3917055.0518398364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18" t="s">
        <v>40</v>
      </c>
      <c r="B31" s="16" t="s">
        <v>20</v>
      </c>
      <c r="C31" s="17">
        <v>2372020.3363999999</v>
      </c>
      <c r="D31" s="17">
        <v>2773968.5504000001</v>
      </c>
      <c r="E31" s="17">
        <v>3289306.6768</v>
      </c>
      <c r="F31" s="17">
        <v>3967264.9775999999</v>
      </c>
      <c r="G31" s="17">
        <v>4600276.0776000004</v>
      </c>
      <c r="H31" s="17">
        <v>5342189.9700000007</v>
      </c>
      <c r="I31" s="17">
        <v>6447471.7845953982</v>
      </c>
      <c r="J31" s="17">
        <v>8124764.9204124799</v>
      </c>
      <c r="K31" s="17">
        <v>8723564.7743740659</v>
      </c>
      <c r="L31" s="17">
        <v>8099125.2039818466</v>
      </c>
      <c r="M31" s="17">
        <v>9528843.0467921793</v>
      </c>
      <c r="N31" s="17">
        <v>10879531.660658121</v>
      </c>
      <c r="O31" s="17">
        <v>12199930.514027419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19"/>
      <c r="B32" s="20" t="s">
        <v>30</v>
      </c>
      <c r="C32" s="21">
        <f>C17+C20+C28+C29+C30+C31</f>
        <v>14573542.0559</v>
      </c>
      <c r="D32" s="21">
        <f t="shared" ref="D32:F32" si="21">D17+D20+D28+D29+D30+D31</f>
        <v>17096160.825694002</v>
      </c>
      <c r="E32" s="21">
        <f t="shared" si="21"/>
        <v>19649452.4956</v>
      </c>
      <c r="F32" s="21">
        <f t="shared" si="21"/>
        <v>22511570.304900002</v>
      </c>
      <c r="G32" s="21">
        <f t="shared" ref="G32" si="22">G17+G20+G28+G29+G30+G31</f>
        <v>24810788.468800001</v>
      </c>
      <c r="H32" s="21">
        <f t="shared" ref="H32:I32" si="23">H17+H20+H28+H29+H30+H31</f>
        <v>27560818.153700002</v>
      </c>
      <c r="I32" s="21">
        <f t="shared" si="23"/>
        <v>31816003.822180301</v>
      </c>
      <c r="J32" s="21">
        <f t="shared" ref="J32:K32" si="24">J17+J20+J28+J29+J30+J31</f>
        <v>36911254.31726867</v>
      </c>
      <c r="K32" s="21">
        <f t="shared" si="24"/>
        <v>39465408.065406121</v>
      </c>
      <c r="L32" s="21">
        <f t="shared" ref="L32:M32" si="25">L17+L20+L28+L29+L30+L31</f>
        <v>36112302.735396206</v>
      </c>
      <c r="M32" s="21">
        <f t="shared" si="25"/>
        <v>42871985.096663997</v>
      </c>
      <c r="N32" s="21">
        <f t="shared" ref="N32" si="26">N17+N20+N28+N29+N30+N31</f>
        <v>50174855.863347717</v>
      </c>
      <c r="O32" s="21">
        <f t="shared" ref="O32" si="27">O17+O20+O28+O29+O30+O31</f>
        <v>55924736.575044774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24" t="s">
        <v>27</v>
      </c>
      <c r="B33" s="25" t="s">
        <v>51</v>
      </c>
      <c r="C33" s="26">
        <f t="shared" ref="C33:H33" si="28">C6+C11+C13+C14+C15+C17+C20+C28+C29+C30+C31</f>
        <v>37747783.657800004</v>
      </c>
      <c r="D33" s="26">
        <f t="shared" si="28"/>
        <v>42489426.139293998</v>
      </c>
      <c r="E33" s="26">
        <f t="shared" si="28"/>
        <v>46655357.644280002</v>
      </c>
      <c r="F33" s="26">
        <f t="shared" si="28"/>
        <v>51952121.692599997</v>
      </c>
      <c r="G33" s="26">
        <f t="shared" ref="G33" si="29">G6+G11+G13+G14+G15+G17+G20+G28+G29+G30+G31</f>
        <v>57219092.111000001</v>
      </c>
      <c r="H33" s="26">
        <f t="shared" si="28"/>
        <v>64401070.640199997</v>
      </c>
      <c r="I33" s="26">
        <f t="shared" ref="I33:J33" si="30">I6+I11+I13+I14+I15+I17+I20+I28+I29+I30+I31</f>
        <v>70367604.100211531</v>
      </c>
      <c r="J33" s="26">
        <f t="shared" si="30"/>
        <v>76675630.358744308</v>
      </c>
      <c r="K33" s="26">
        <f t="shared" ref="K33:L33" si="31">K6+K11+K13+K14+K15+K17+K20+K28+K29+K30+K31</f>
        <v>84498765.548332244</v>
      </c>
      <c r="L33" s="26">
        <f t="shared" si="31"/>
        <v>84897777.575538591</v>
      </c>
      <c r="M33" s="26">
        <f t="shared" ref="M33:N33" si="32">M6+M11+M13+M14+M15+M17+M20+M28+M29+M30+M31</f>
        <v>99539201.524037316</v>
      </c>
      <c r="N33" s="26">
        <f t="shared" si="32"/>
        <v>113221085.84235997</v>
      </c>
      <c r="O33" s="26">
        <f t="shared" ref="O33" si="33">O6+O11+O13+O14+O15+O17+O20+O28+O29+O30+O31</f>
        <v>126016603.38424128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7" t="s">
        <v>43</v>
      </c>
      <c r="B34" s="28" t="s">
        <v>25</v>
      </c>
      <c r="C34" s="17">
        <f>GSVA_cur!C34</f>
        <v>3258156</v>
      </c>
      <c r="D34" s="17">
        <f>GSVA_cur!D34</f>
        <v>4150981</v>
      </c>
      <c r="E34" s="17">
        <f>GSVA_cur!E34</f>
        <v>4782292</v>
      </c>
      <c r="F34" s="17">
        <f>GSVA_cur!F34</f>
        <v>5464536</v>
      </c>
      <c r="G34" s="17">
        <f>GSVA_cur!G34</f>
        <v>6115066</v>
      </c>
      <c r="H34" s="17">
        <f>GSVA_cur!H34</f>
        <v>6514227</v>
      </c>
      <c r="I34" s="17">
        <f>GSVA_cur!I34</f>
        <v>7558672</v>
      </c>
      <c r="J34" s="17">
        <f>GSVA_cur!J34</f>
        <v>8235635</v>
      </c>
      <c r="K34" s="17">
        <f>GSVA_cur!K34</f>
        <v>8757469.0860851575</v>
      </c>
      <c r="L34" s="17">
        <f>GSVA_cur!L34</f>
        <v>8849251.8105095793</v>
      </c>
      <c r="M34" s="17">
        <f>GSVA_cur!M34</f>
        <v>11875450.187947385</v>
      </c>
      <c r="N34" s="17">
        <f>GSVA_cur!N34</f>
        <v>14594928.280987337</v>
      </c>
      <c r="O34" s="17">
        <f>GSVA_cur!O34</f>
        <v>17207420.443284072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7" t="s">
        <v>44</v>
      </c>
      <c r="B35" s="28" t="s">
        <v>24</v>
      </c>
      <c r="C35" s="17">
        <f>GSVA_cur!C35</f>
        <v>1472846</v>
      </c>
      <c r="D35" s="17">
        <f>GSVA_cur!D35</f>
        <v>2002191</v>
      </c>
      <c r="E35" s="17">
        <f>GSVA_cur!E35</f>
        <v>2014071</v>
      </c>
      <c r="F35" s="17">
        <f>GSVA_cur!F35</f>
        <v>2264953</v>
      </c>
      <c r="G35" s="17">
        <f>GSVA_cur!G35</f>
        <v>2262880</v>
      </c>
      <c r="H35" s="17">
        <f>GSVA_cur!H35</f>
        <v>2652682</v>
      </c>
      <c r="I35" s="17">
        <f>GSVA_cur!I35</f>
        <v>3077287</v>
      </c>
      <c r="J35" s="17">
        <f>GSVA_cur!J35</f>
        <v>2992779</v>
      </c>
      <c r="K35" s="17">
        <f>GSVA_cur!K35</f>
        <v>3309318</v>
      </c>
      <c r="L35" s="17">
        <f>GSVA_cur!L35</f>
        <v>3175052</v>
      </c>
      <c r="M35" s="17">
        <f>GSVA_cur!M35</f>
        <v>4528293.9999999991</v>
      </c>
      <c r="N35" s="17">
        <f>GSVA_cur!N35</f>
        <v>5565273.3259999994</v>
      </c>
      <c r="O35" s="17">
        <f>GSVA_cur!O35</f>
        <v>6561457.2513539996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29" t="s">
        <v>45</v>
      </c>
      <c r="B36" s="30" t="s">
        <v>63</v>
      </c>
      <c r="C36" s="21">
        <f>C33+C34-C35</f>
        <v>39533093.657800004</v>
      </c>
      <c r="D36" s="21">
        <f t="shared" ref="D36:M36" si="34">D33+D34-D35</f>
        <v>44638216.139293998</v>
      </c>
      <c r="E36" s="21">
        <f t="shared" si="34"/>
        <v>49423578.644280002</v>
      </c>
      <c r="F36" s="21">
        <f t="shared" si="34"/>
        <v>55151704.692599997</v>
      </c>
      <c r="G36" s="21">
        <f t="shared" si="34"/>
        <v>61071278.111000001</v>
      </c>
      <c r="H36" s="21">
        <f t="shared" si="34"/>
        <v>68262615.640199989</v>
      </c>
      <c r="I36" s="21">
        <f t="shared" si="34"/>
        <v>74848989.100211531</v>
      </c>
      <c r="J36" s="21">
        <f t="shared" si="34"/>
        <v>81918486.358744308</v>
      </c>
      <c r="K36" s="21">
        <f t="shared" si="34"/>
        <v>89946916.6344174</v>
      </c>
      <c r="L36" s="21">
        <f t="shared" si="34"/>
        <v>90571977.386048168</v>
      </c>
      <c r="M36" s="21">
        <f t="shared" si="34"/>
        <v>106886357.71198469</v>
      </c>
      <c r="N36" s="21">
        <f t="shared" ref="N36" si="35">N33+N34-N35</f>
        <v>122250740.79734731</v>
      </c>
      <c r="O36" s="21">
        <f t="shared" ref="O36" si="36">O33+O34-O35</f>
        <v>136662566.57617134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7" t="s">
        <v>46</v>
      </c>
      <c r="B37" s="28" t="s">
        <v>42</v>
      </c>
      <c r="C37" s="10">
        <f>GSVA_cur!C37</f>
        <v>691240</v>
      </c>
      <c r="D37" s="10">
        <f>GSVA_cur!D37</f>
        <v>701220</v>
      </c>
      <c r="E37" s="10">
        <f>GSVA_cur!E37</f>
        <v>711340</v>
      </c>
      <c r="F37" s="10">
        <f>GSVA_cur!F37</f>
        <v>721610</v>
      </c>
      <c r="G37" s="10">
        <f>GSVA_cur!G37</f>
        <v>732040</v>
      </c>
      <c r="H37" s="10">
        <f>GSVA_cur!H37</f>
        <v>742600</v>
      </c>
      <c r="I37" s="10">
        <f>GSVA_cur!I37</f>
        <v>758360</v>
      </c>
      <c r="J37" s="10">
        <f>GSVA_cur!J37</f>
        <v>768440</v>
      </c>
      <c r="K37" s="10">
        <f>GSVA_cur!K37</f>
        <v>778530</v>
      </c>
      <c r="L37" s="10">
        <f>GSVA_cur!L37</f>
        <v>788610</v>
      </c>
      <c r="M37" s="10">
        <f>GSVA_cur!M37</f>
        <v>797900</v>
      </c>
      <c r="N37" s="10">
        <f>GSVA_cur!N37</f>
        <v>806620</v>
      </c>
      <c r="O37" s="10">
        <f>GSVA_cur!O37</f>
        <v>815340</v>
      </c>
    </row>
    <row r="38" spans="1:180" ht="15.75" x14ac:dyDescent="0.25">
      <c r="A38" s="29" t="s">
        <v>47</v>
      </c>
      <c r="B38" s="30" t="s">
        <v>64</v>
      </c>
      <c r="C38" s="21">
        <f>C36/C37*1000</f>
        <v>57191.559599849556</v>
      </c>
      <c r="D38" s="21">
        <f t="shared" ref="D38:M38" si="37">D36/D37*1000</f>
        <v>63657.933514865515</v>
      </c>
      <c r="E38" s="21">
        <f t="shared" si="37"/>
        <v>69479.543740377325</v>
      </c>
      <c r="F38" s="21">
        <f t="shared" si="37"/>
        <v>76428.686815038585</v>
      </c>
      <c r="G38" s="21">
        <f t="shared" si="37"/>
        <v>83426.148995956508</v>
      </c>
      <c r="H38" s="21">
        <f t="shared" si="37"/>
        <v>91923.802370320482</v>
      </c>
      <c r="I38" s="21">
        <f t="shared" si="37"/>
        <v>98698.492932395617</v>
      </c>
      <c r="J38" s="21">
        <f t="shared" si="37"/>
        <v>106603.62078853822</v>
      </c>
      <c r="K38" s="21">
        <f t="shared" si="37"/>
        <v>115534.29750223806</v>
      </c>
      <c r="L38" s="21">
        <f t="shared" si="37"/>
        <v>114850.15075391914</v>
      </c>
      <c r="M38" s="21">
        <f t="shared" si="37"/>
        <v>133959.59106653053</v>
      </c>
      <c r="N38" s="21">
        <f t="shared" ref="N38" si="38">N36/N37*1000</f>
        <v>151559.27301250567</v>
      </c>
      <c r="O38" s="21">
        <f t="shared" ref="O38" si="39">O36/O37*1000</f>
        <v>167614.20582354764</v>
      </c>
      <c r="BP38" s="4"/>
      <c r="BQ38" s="4"/>
      <c r="BR38" s="4"/>
      <c r="BS38" s="4"/>
    </row>
    <row r="39" spans="1:180" x14ac:dyDescent="0.25">
      <c r="A39" s="2" t="s">
        <v>76</v>
      </c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T39"/>
  <sheetViews>
    <sheetView zoomScale="73" zoomScaleNormal="73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0.85546875" style="2" customWidth="1"/>
    <col min="7" max="15" width="11.85546875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5" width="8.85546875" style="2"/>
    <col min="176" max="176" width="12.7109375" style="2" bestFit="1" customWidth="1"/>
    <col min="177" max="16384" width="8.85546875" style="2"/>
  </cols>
  <sheetData>
    <row r="1" spans="1:176" ht="21" x14ac:dyDescent="0.35">
      <c r="A1" s="2" t="s">
        <v>53</v>
      </c>
      <c r="B1" s="5" t="s">
        <v>66</v>
      </c>
    </row>
    <row r="2" spans="1:176" ht="15.75" x14ac:dyDescent="0.25">
      <c r="A2" s="6" t="s">
        <v>52</v>
      </c>
      <c r="I2" s="1" t="str">
        <f>[1]GSVA_cur!$I$3</f>
        <v>As on 15.03.2024</v>
      </c>
    </row>
    <row r="3" spans="1:176" ht="15.75" x14ac:dyDescent="0.25">
      <c r="A3" s="6"/>
      <c r="J3" s="1" t="s">
        <v>71</v>
      </c>
    </row>
    <row r="4" spans="1:176" ht="15.75" x14ac:dyDescent="0.25">
      <c r="A4" s="6"/>
      <c r="E4" s="7"/>
      <c r="F4" s="7" t="s">
        <v>57</v>
      </c>
    </row>
    <row r="5" spans="1:176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76" s="1" customFormat="1" ht="15.75" x14ac:dyDescent="0.25">
      <c r="A6" s="12" t="s">
        <v>26</v>
      </c>
      <c r="B6" s="13" t="s">
        <v>2</v>
      </c>
      <c r="C6" s="14">
        <f>SUM(C7:C10)</f>
        <v>11205780.5177</v>
      </c>
      <c r="D6" s="14">
        <f t="shared" ref="D6:G6" si="0">SUM(D7:D10)</f>
        <v>11508044.2459</v>
      </c>
      <c r="E6" s="14">
        <f t="shared" si="0"/>
        <v>12530394.850539999</v>
      </c>
      <c r="F6" s="14">
        <f t="shared" si="0"/>
        <v>12832419.869999999</v>
      </c>
      <c r="G6" s="14">
        <f t="shared" si="0"/>
        <v>12753877.228900002</v>
      </c>
      <c r="H6" s="14">
        <f t="shared" ref="H6:N6" si="1">SUM(H7:H10)</f>
        <v>13898867.433500001</v>
      </c>
      <c r="I6" s="14">
        <f t="shared" si="1"/>
        <v>13837845.034847179</v>
      </c>
      <c r="J6" s="14">
        <f t="shared" si="1"/>
        <v>14583863.435864773</v>
      </c>
      <c r="K6" s="14">
        <f t="shared" si="1"/>
        <v>16449305.771070587</v>
      </c>
      <c r="L6" s="14">
        <f t="shared" si="1"/>
        <v>17488780.141549699</v>
      </c>
      <c r="M6" s="14">
        <f t="shared" si="1"/>
        <v>18115047.372391615</v>
      </c>
      <c r="N6" s="14">
        <f t="shared" si="1"/>
        <v>18895032.133836031</v>
      </c>
      <c r="O6" s="14">
        <f t="shared" ref="O6" si="2">SUM(O7:O10)</f>
        <v>19607530.071431469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5">
        <v>1.1000000000000001</v>
      </c>
      <c r="B7" s="16" t="s">
        <v>59</v>
      </c>
      <c r="C7" s="17">
        <v>6716401.9774000002</v>
      </c>
      <c r="D7" s="17">
        <v>6889645.1550000003</v>
      </c>
      <c r="E7" s="17">
        <v>7449123.0614400003</v>
      </c>
      <c r="F7" s="17">
        <v>7028062.2719999999</v>
      </c>
      <c r="G7" s="17">
        <v>6484581.6849999996</v>
      </c>
      <c r="H7" s="17">
        <v>6721386.5822999999</v>
      </c>
      <c r="I7" s="17">
        <v>6342694.677263991</v>
      </c>
      <c r="J7" s="17">
        <v>6792777.1665174784</v>
      </c>
      <c r="K7" s="17">
        <v>7700088.2492872402</v>
      </c>
      <c r="L7" s="17">
        <v>7616986.3911366314</v>
      </c>
      <c r="M7" s="17">
        <v>7548334.3082562219</v>
      </c>
      <c r="N7" s="17">
        <v>8272568.5471617151</v>
      </c>
      <c r="O7" s="17">
        <v>8402345.6300847065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5">
        <v>1.2</v>
      </c>
      <c r="B8" s="16" t="s">
        <v>60</v>
      </c>
      <c r="C8" s="17">
        <v>3058673.2157999999</v>
      </c>
      <c r="D8" s="17">
        <v>3200494.67</v>
      </c>
      <c r="E8" s="17">
        <v>3403005.9353999998</v>
      </c>
      <c r="F8" s="17">
        <v>4059833.7623000001</v>
      </c>
      <c r="G8" s="17">
        <v>4489851.4559000004</v>
      </c>
      <c r="H8" s="17">
        <v>5141323.6220000004</v>
      </c>
      <c r="I8" s="17">
        <v>5560313.3731839564</v>
      </c>
      <c r="J8" s="17">
        <v>5885825.3369134758</v>
      </c>
      <c r="K8" s="17">
        <v>6793738.815737145</v>
      </c>
      <c r="L8" s="17">
        <v>7914085.3718243968</v>
      </c>
      <c r="M8" s="17">
        <v>8595337.0528906323</v>
      </c>
      <c r="N8" s="17">
        <v>8585906.9955194276</v>
      </c>
      <c r="O8" s="17">
        <v>9089315.0723035727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5">
        <v>1.3</v>
      </c>
      <c r="B9" s="16" t="s">
        <v>61</v>
      </c>
      <c r="C9" s="17">
        <v>1401490.9469000001</v>
      </c>
      <c r="D9" s="17">
        <v>1385890.0186999999</v>
      </c>
      <c r="E9" s="17">
        <v>1643648.7084999999</v>
      </c>
      <c r="F9" s="17">
        <v>1698492.9221000001</v>
      </c>
      <c r="G9" s="17">
        <v>1736998.7408</v>
      </c>
      <c r="H9" s="17">
        <v>1986147.2552</v>
      </c>
      <c r="I9" s="17">
        <v>1880607.3725918815</v>
      </c>
      <c r="J9" s="17">
        <v>1849262.3411769143</v>
      </c>
      <c r="K9" s="17">
        <v>1897322.7500048233</v>
      </c>
      <c r="L9" s="17">
        <v>1897695.5610121549</v>
      </c>
      <c r="M9" s="17">
        <v>1906046.3429926289</v>
      </c>
      <c r="N9" s="17">
        <v>1957709.690440764</v>
      </c>
      <c r="O9" s="17">
        <v>2024379.0387425993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5">
        <v>1.4</v>
      </c>
      <c r="B10" s="16" t="s">
        <v>62</v>
      </c>
      <c r="C10" s="17">
        <v>29214.3776</v>
      </c>
      <c r="D10" s="17">
        <v>32014.402199999997</v>
      </c>
      <c r="E10" s="17">
        <v>34617.145199999999</v>
      </c>
      <c r="F10" s="17">
        <v>46030.9136</v>
      </c>
      <c r="G10" s="17">
        <v>42445.347199999997</v>
      </c>
      <c r="H10" s="17">
        <v>50009.974000000002</v>
      </c>
      <c r="I10" s="17">
        <v>54229.611807350469</v>
      </c>
      <c r="J10" s="17">
        <v>55998.59125690347</v>
      </c>
      <c r="K10" s="17">
        <v>58155.956041379111</v>
      </c>
      <c r="L10" s="17">
        <v>60012.817576517285</v>
      </c>
      <c r="M10" s="17">
        <v>65329.668252132426</v>
      </c>
      <c r="N10" s="17">
        <v>78846.900714124902</v>
      </c>
      <c r="O10" s="17">
        <v>91490.330300593341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18" t="s">
        <v>31</v>
      </c>
      <c r="B11" s="16" t="s">
        <v>3</v>
      </c>
      <c r="C11" s="17">
        <v>1618333.2822</v>
      </c>
      <c r="D11" s="17">
        <v>2829333.5219999999</v>
      </c>
      <c r="E11" s="17">
        <v>2985448.1231999998</v>
      </c>
      <c r="F11" s="17">
        <v>3425083.5321999998</v>
      </c>
      <c r="G11" s="17">
        <v>4569121.7835999997</v>
      </c>
      <c r="H11" s="17">
        <v>5194126.7211999996</v>
      </c>
      <c r="I11" s="17">
        <v>5287274.0134552643</v>
      </c>
      <c r="J11" s="17">
        <v>1791160.7738076374</v>
      </c>
      <c r="K11" s="17">
        <v>1447496.3286219505</v>
      </c>
      <c r="L11" s="17">
        <v>1948460.2837837888</v>
      </c>
      <c r="M11" s="17">
        <v>1984579.8332867648</v>
      </c>
      <c r="N11" s="17">
        <v>2027850.0611737214</v>
      </c>
      <c r="O11" s="17">
        <v>2219901.4065771331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19"/>
      <c r="B12" s="20" t="s">
        <v>28</v>
      </c>
      <c r="C12" s="21">
        <f>C6+C11</f>
        <v>12824113.799899999</v>
      </c>
      <c r="D12" s="21">
        <f t="shared" ref="D12:G12" si="3">D6+D11</f>
        <v>14337377.767899999</v>
      </c>
      <c r="E12" s="21">
        <f t="shared" si="3"/>
        <v>15515842.973739998</v>
      </c>
      <c r="F12" s="21">
        <f t="shared" si="3"/>
        <v>16257503.402199998</v>
      </c>
      <c r="G12" s="21">
        <f t="shared" si="3"/>
        <v>17322999.012500003</v>
      </c>
      <c r="H12" s="21">
        <f t="shared" ref="H12:N12" si="4">H6+H11</f>
        <v>19092994.1547</v>
      </c>
      <c r="I12" s="21">
        <f t="shared" si="4"/>
        <v>19125119.048302442</v>
      </c>
      <c r="J12" s="21">
        <f t="shared" si="4"/>
        <v>16375024.20967241</v>
      </c>
      <c r="K12" s="21">
        <f t="shared" si="4"/>
        <v>17896802.099692538</v>
      </c>
      <c r="L12" s="21">
        <f t="shared" si="4"/>
        <v>19437240.425333489</v>
      </c>
      <c r="M12" s="21">
        <f t="shared" si="4"/>
        <v>20099627.205678381</v>
      </c>
      <c r="N12" s="21">
        <f t="shared" si="4"/>
        <v>20922882.195009753</v>
      </c>
      <c r="O12" s="21">
        <f t="shared" ref="O12" si="5">O6+O11</f>
        <v>21827431.478008602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12" t="s">
        <v>32</v>
      </c>
      <c r="B13" s="13" t="s">
        <v>4</v>
      </c>
      <c r="C13" s="14">
        <v>5689422.375</v>
      </c>
      <c r="D13" s="14">
        <v>4316303.6558999997</v>
      </c>
      <c r="E13" s="14">
        <v>3799856.8949999996</v>
      </c>
      <c r="F13" s="14">
        <v>4379336.4086999996</v>
      </c>
      <c r="G13" s="14">
        <v>5751650.6009999998</v>
      </c>
      <c r="H13" s="14">
        <v>5914130.2851999998</v>
      </c>
      <c r="I13" s="14">
        <v>5977173.7047083303</v>
      </c>
      <c r="J13" s="14">
        <v>6801766.1615857203</v>
      </c>
      <c r="K13" s="14">
        <v>7555491.8757603969</v>
      </c>
      <c r="L13" s="14">
        <v>7663918.2485080855</v>
      </c>
      <c r="M13" s="14">
        <v>8538970.5050020348</v>
      </c>
      <c r="N13" s="14">
        <v>8939948.0411614887</v>
      </c>
      <c r="O13" s="14">
        <v>9512357.7492887992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0" x14ac:dyDescent="0.25">
      <c r="A14" s="18" t="s">
        <v>33</v>
      </c>
      <c r="B14" s="16" t="s">
        <v>5</v>
      </c>
      <c r="C14" s="17">
        <v>507279.21600000001</v>
      </c>
      <c r="D14" s="17">
        <v>452110.61170000001</v>
      </c>
      <c r="E14" s="17">
        <v>484039.40350000001</v>
      </c>
      <c r="F14" s="17">
        <v>469899.27782499988</v>
      </c>
      <c r="G14" s="17">
        <v>360166.11750000005</v>
      </c>
      <c r="H14" s="17">
        <v>289559.71750000003</v>
      </c>
      <c r="I14" s="17">
        <v>365306.5864579333</v>
      </c>
      <c r="J14" s="17">
        <v>466986.39139999996</v>
      </c>
      <c r="K14" s="17">
        <v>404486.57376494945</v>
      </c>
      <c r="L14" s="17">
        <v>264535.21811191447</v>
      </c>
      <c r="M14" s="17">
        <v>421454.84030704806</v>
      </c>
      <c r="N14" s="17">
        <v>469283.40005666006</v>
      </c>
      <c r="O14" s="17">
        <v>518852.33486479218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18" t="s">
        <v>34</v>
      </c>
      <c r="B15" s="16" t="s">
        <v>6</v>
      </c>
      <c r="C15" s="17">
        <v>4153426.2110000001</v>
      </c>
      <c r="D15" s="17">
        <v>4040715.3269999996</v>
      </c>
      <c r="E15" s="17">
        <v>4203969.6964999996</v>
      </c>
      <c r="F15" s="17">
        <v>4261931.1679999996</v>
      </c>
      <c r="G15" s="17">
        <v>4185490.0142000001</v>
      </c>
      <c r="H15" s="17">
        <v>4287399.8581999997</v>
      </c>
      <c r="I15" s="17">
        <v>4369020.2549636578</v>
      </c>
      <c r="J15" s="17">
        <v>4554082.7016552817</v>
      </c>
      <c r="K15" s="17">
        <v>4708295.7215999998</v>
      </c>
      <c r="L15" s="17">
        <v>4290167.2508258605</v>
      </c>
      <c r="M15" s="17">
        <v>4627908.9044724479</v>
      </c>
      <c r="N15" s="17">
        <v>5090699.3760320023</v>
      </c>
      <c r="O15" s="17">
        <v>5635404.1732430849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19"/>
      <c r="B16" s="20" t="s">
        <v>29</v>
      </c>
      <c r="C16" s="21">
        <f>+C13+C14+C15</f>
        <v>10350127.802000001</v>
      </c>
      <c r="D16" s="21">
        <f t="shared" ref="D16:F16" si="6">+D13+D14+D15</f>
        <v>8809129.5945999995</v>
      </c>
      <c r="E16" s="21">
        <f t="shared" si="6"/>
        <v>8487865.9949999992</v>
      </c>
      <c r="F16" s="21">
        <f t="shared" si="6"/>
        <v>9111166.8545249999</v>
      </c>
      <c r="G16" s="21">
        <f t="shared" ref="G16" si="7">+G13+G14+G15</f>
        <v>10297306.7327</v>
      </c>
      <c r="H16" s="21">
        <f t="shared" ref="H16:I16" si="8">+H13+H14+H15</f>
        <v>10491089.8609</v>
      </c>
      <c r="I16" s="21">
        <f t="shared" si="8"/>
        <v>10711500.546129921</v>
      </c>
      <c r="J16" s="21">
        <f t="shared" ref="J16:K16" si="9">+J13+J14+J15</f>
        <v>11822835.254641002</v>
      </c>
      <c r="K16" s="21">
        <f t="shared" si="9"/>
        <v>12668274.171125345</v>
      </c>
      <c r="L16" s="21">
        <f t="shared" ref="L16:N16" si="10">+L13+L14+L15</f>
        <v>12218620.717445862</v>
      </c>
      <c r="M16" s="21">
        <f t="shared" si="10"/>
        <v>13588334.24978153</v>
      </c>
      <c r="N16" s="21">
        <f t="shared" si="10"/>
        <v>14499930.817250151</v>
      </c>
      <c r="O16" s="21">
        <f t="shared" ref="O16" si="11">+O13+O14+O15</f>
        <v>15666614.257396676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15.75" x14ac:dyDescent="0.25">
      <c r="A17" s="12" t="s">
        <v>35</v>
      </c>
      <c r="B17" s="13" t="s">
        <v>7</v>
      </c>
      <c r="C17" s="14">
        <f>C18+C19</f>
        <v>4182262.9502999997</v>
      </c>
      <c r="D17" s="14">
        <f t="shared" ref="D17:F17" si="12">D18+D19</f>
        <v>4527090.6660000002</v>
      </c>
      <c r="E17" s="14">
        <f t="shared" si="12"/>
        <v>4833663.6759000001</v>
      </c>
      <c r="F17" s="14">
        <f t="shared" si="12"/>
        <v>5160561</v>
      </c>
      <c r="G17" s="14">
        <f t="shared" ref="G17" si="13">G18+G19</f>
        <v>5336401.6701999996</v>
      </c>
      <c r="H17" s="14">
        <f t="shared" ref="H17:I17" si="14">H18+H19</f>
        <v>5567671.9463999998</v>
      </c>
      <c r="I17" s="14">
        <f t="shared" si="14"/>
        <v>6300179.3262905683</v>
      </c>
      <c r="J17" s="14">
        <f t="shared" ref="J17:K17" si="15">J18+J19</f>
        <v>7072850.4881982626</v>
      </c>
      <c r="K17" s="14">
        <f t="shared" si="15"/>
        <v>7307898.4657032164</v>
      </c>
      <c r="L17" s="14">
        <f t="shared" ref="L17:N17" si="16">L18+L19</f>
        <v>5442733.8812117428</v>
      </c>
      <c r="M17" s="14">
        <f t="shared" si="16"/>
        <v>6508007.1477341093</v>
      </c>
      <c r="N17" s="14">
        <f t="shared" si="16"/>
        <v>7502015.2595841661</v>
      </c>
      <c r="O17" s="14">
        <f t="shared" ref="O17" si="17">O18+O19</f>
        <v>8081921.3334278138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5">
        <v>6.1</v>
      </c>
      <c r="B18" s="16" t="s">
        <v>8</v>
      </c>
      <c r="C18" s="17">
        <v>3918883.0123999999</v>
      </c>
      <c r="D18" s="17">
        <v>4269779.1385000004</v>
      </c>
      <c r="E18" s="17">
        <v>4576277.148</v>
      </c>
      <c r="F18" s="17">
        <v>4930555</v>
      </c>
      <c r="G18" s="17">
        <v>5103281.0637999997</v>
      </c>
      <c r="H18" s="17">
        <v>5321813.5663999999</v>
      </c>
      <c r="I18" s="17">
        <v>6034569.7709158193</v>
      </c>
      <c r="J18" s="17">
        <v>6770470.3434820743</v>
      </c>
      <c r="K18" s="17">
        <v>7013740.7327758595</v>
      </c>
      <c r="L18" s="17">
        <v>5342781.1894098045</v>
      </c>
      <c r="M18" s="17">
        <v>6319291.2184775043</v>
      </c>
      <c r="N18" s="17">
        <v>7262050.5845165858</v>
      </c>
      <c r="O18" s="17">
        <v>7742815.914712593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5">
        <v>6.2</v>
      </c>
      <c r="B19" s="16" t="s">
        <v>9</v>
      </c>
      <c r="C19" s="17">
        <v>263379.93790000002</v>
      </c>
      <c r="D19" s="17">
        <v>257311.52750000003</v>
      </c>
      <c r="E19" s="17">
        <v>257386.52789999999</v>
      </c>
      <c r="F19" s="17">
        <v>230006</v>
      </c>
      <c r="G19" s="17">
        <v>233120.60639999999</v>
      </c>
      <c r="H19" s="17">
        <v>245858.38</v>
      </c>
      <c r="I19" s="17">
        <v>265609.55537474924</v>
      </c>
      <c r="J19" s="17">
        <v>302380.1447161886</v>
      </c>
      <c r="K19" s="17">
        <v>294157.7329273565</v>
      </c>
      <c r="L19" s="17">
        <v>99952.691801938578</v>
      </c>
      <c r="M19" s="17">
        <v>188715.92925660475</v>
      </c>
      <c r="N19" s="17">
        <v>239964.67506757996</v>
      </c>
      <c r="O19" s="17">
        <v>339105.41871522128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30" x14ac:dyDescent="0.25">
      <c r="A20" s="22" t="s">
        <v>36</v>
      </c>
      <c r="B20" s="23" t="s">
        <v>10</v>
      </c>
      <c r="C20" s="14">
        <f>SUM(C21:C27)</f>
        <v>1906130.0259999998</v>
      </c>
      <c r="D20" s="14">
        <f t="shared" ref="D20:G20" si="18">SUM(D21:D27)</f>
        <v>2173854.8346560001</v>
      </c>
      <c r="E20" s="14">
        <f t="shared" si="18"/>
        <v>2278210.8629999999</v>
      </c>
      <c r="F20" s="14">
        <f t="shared" si="18"/>
        <v>2472230.3810660001</v>
      </c>
      <c r="G20" s="14">
        <f t="shared" si="18"/>
        <v>2742249.7946000001</v>
      </c>
      <c r="H20" s="14">
        <f t="shared" ref="H20:N20" si="19">SUM(H21:H27)</f>
        <v>2781131.0869224956</v>
      </c>
      <c r="I20" s="14">
        <f t="shared" si="19"/>
        <v>2656422.7262806399</v>
      </c>
      <c r="J20" s="14">
        <f t="shared" si="19"/>
        <v>2818670.4086959576</v>
      </c>
      <c r="K20" s="14">
        <f t="shared" si="19"/>
        <v>2777630.2307472918</v>
      </c>
      <c r="L20" s="14">
        <f t="shared" si="19"/>
        <v>1954927.8034075613</v>
      </c>
      <c r="M20" s="14">
        <f t="shared" si="19"/>
        <v>2637952.7174803065</v>
      </c>
      <c r="N20" s="14">
        <f t="shared" si="19"/>
        <v>2999894.1351897768</v>
      </c>
      <c r="O20" s="14">
        <f t="shared" ref="O20" si="20">SUM(O21:O27)</f>
        <v>3409572.0968239112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5">
        <v>7.1</v>
      </c>
      <c r="B21" s="16" t="s">
        <v>11</v>
      </c>
      <c r="C21" s="17">
        <v>197275</v>
      </c>
      <c r="D21" s="17">
        <v>276956</v>
      </c>
      <c r="E21" s="17">
        <v>321462</v>
      </c>
      <c r="F21" s="17">
        <v>325962</v>
      </c>
      <c r="G21" s="17">
        <v>337274</v>
      </c>
      <c r="H21" s="17">
        <v>353841</v>
      </c>
      <c r="I21" s="17">
        <v>312321.01225170249</v>
      </c>
      <c r="J21" s="17">
        <v>331895.27212867344</v>
      </c>
      <c r="K21" s="17">
        <v>288976.85370931507</v>
      </c>
      <c r="L21" s="17">
        <v>194206.86529179971</v>
      </c>
      <c r="M21" s="17">
        <v>264480.07274013601</v>
      </c>
      <c r="N21" s="17">
        <v>301507.25457921455</v>
      </c>
      <c r="O21" s="17">
        <v>320502.3483801129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5">
        <v>7.2</v>
      </c>
      <c r="B22" s="16" t="s">
        <v>12</v>
      </c>
      <c r="C22" s="17">
        <v>1186514.6788169704</v>
      </c>
      <c r="D22" s="17">
        <v>1315011.9385950868</v>
      </c>
      <c r="E22" s="17">
        <v>1323473.024</v>
      </c>
      <c r="F22" s="17">
        <v>1400766.0961829999</v>
      </c>
      <c r="G22" s="17">
        <v>1498068.7212</v>
      </c>
      <c r="H22" s="17">
        <v>1548844.8684</v>
      </c>
      <c r="I22" s="17">
        <v>1578562.8933873188</v>
      </c>
      <c r="J22" s="17">
        <v>1764151.6616361351</v>
      </c>
      <c r="K22" s="17">
        <v>1669810.0561757609</v>
      </c>
      <c r="L22" s="17">
        <v>1058415.0451659295</v>
      </c>
      <c r="M22" s="17">
        <v>1576417.3976524414</v>
      </c>
      <c r="N22" s="17">
        <v>1766709.7987362137</v>
      </c>
      <c r="O22" s="17">
        <v>2116222.4850168098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5">
        <v>7.3</v>
      </c>
      <c r="B23" s="16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5">
        <v>7.4</v>
      </c>
      <c r="B24" s="16" t="s">
        <v>14</v>
      </c>
      <c r="C24" s="17">
        <v>5633.6299718788132</v>
      </c>
      <c r="D24" s="17">
        <v>10216.273305590938</v>
      </c>
      <c r="E24" s="17">
        <v>4462.7008000000005</v>
      </c>
      <c r="F24" s="17">
        <v>9769.4086000000007</v>
      </c>
      <c r="G24" s="17">
        <v>24274.864399999999</v>
      </c>
      <c r="H24" s="17">
        <v>29721.190600000002</v>
      </c>
      <c r="I24" s="17">
        <v>31067.364058632269</v>
      </c>
      <c r="J24" s="17">
        <v>14504.810668110236</v>
      </c>
      <c r="K24" s="17">
        <v>20635.262130129864</v>
      </c>
      <c r="L24" s="17">
        <v>177.77153277175603</v>
      </c>
      <c r="M24" s="17">
        <v>201.51681715237646</v>
      </c>
      <c r="N24" s="17">
        <v>369.51890273157915</v>
      </c>
      <c r="O24" s="17">
        <v>434.45491227879393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15.75" x14ac:dyDescent="0.25">
      <c r="A25" s="15">
        <v>7.5</v>
      </c>
      <c r="B25" s="16" t="s">
        <v>15</v>
      </c>
      <c r="C25" s="17">
        <v>26878.624411150631</v>
      </c>
      <c r="D25" s="17">
        <v>29883.111155322244</v>
      </c>
      <c r="E25" s="17">
        <v>31234.459199999998</v>
      </c>
      <c r="F25" s="17">
        <v>33590.161682999998</v>
      </c>
      <c r="G25" s="17">
        <v>35741.222000000002</v>
      </c>
      <c r="H25" s="17">
        <v>61125.834900000002</v>
      </c>
      <c r="I25" s="17">
        <v>62889.540353987468</v>
      </c>
      <c r="J25" s="17">
        <v>63839.009294195363</v>
      </c>
      <c r="K25" s="17">
        <v>62983.58395593465</v>
      </c>
      <c r="L25" s="17">
        <v>32469.974311984664</v>
      </c>
      <c r="M25" s="17">
        <v>44296.875151539789</v>
      </c>
      <c r="N25" s="17">
        <v>51755.687784831927</v>
      </c>
      <c r="O25" s="17">
        <v>54010.229060768579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5">
        <v>7.6</v>
      </c>
      <c r="B26" s="16" t="s">
        <v>16</v>
      </c>
      <c r="C26" s="17">
        <v>8658.0928000000004</v>
      </c>
      <c r="D26" s="17">
        <v>8609.5115999999998</v>
      </c>
      <c r="E26" s="17">
        <v>9937.6790000000001</v>
      </c>
      <c r="F26" s="17">
        <v>11189.714599999999</v>
      </c>
      <c r="G26" s="17">
        <v>8757.987000000001</v>
      </c>
      <c r="H26" s="17">
        <v>9351.3523000000005</v>
      </c>
      <c r="I26" s="17">
        <v>11257.219768076306</v>
      </c>
      <c r="J26" s="17">
        <v>28872.572563993872</v>
      </c>
      <c r="K26" s="17">
        <v>29648.126275413411</v>
      </c>
      <c r="L26" s="17">
        <v>27672.99418651827</v>
      </c>
      <c r="M26" s="17">
        <v>23737.858574253009</v>
      </c>
      <c r="N26" s="17">
        <v>27061.141600059149</v>
      </c>
      <c r="O26" s="17">
        <v>28765.719586163847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0" x14ac:dyDescent="0.25">
      <c r="A27" s="15">
        <v>7.7</v>
      </c>
      <c r="B27" s="16" t="s">
        <v>17</v>
      </c>
      <c r="C27" s="17">
        <v>481170</v>
      </c>
      <c r="D27" s="17">
        <v>533178</v>
      </c>
      <c r="E27" s="17">
        <v>587641</v>
      </c>
      <c r="F27" s="17">
        <v>690953</v>
      </c>
      <c r="G27" s="17">
        <v>838133</v>
      </c>
      <c r="H27" s="17">
        <v>778246.84072249592</v>
      </c>
      <c r="I27" s="17">
        <v>660324.69646092295</v>
      </c>
      <c r="J27" s="17">
        <v>615407.08240484935</v>
      </c>
      <c r="K27" s="17">
        <v>705576.34850073804</v>
      </c>
      <c r="L27" s="17">
        <v>641985.15291855764</v>
      </c>
      <c r="M27" s="17">
        <v>728818.99654478393</v>
      </c>
      <c r="N27" s="17">
        <v>852490.73358672566</v>
      </c>
      <c r="O27" s="17">
        <v>889636.85986777744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18" t="s">
        <v>37</v>
      </c>
      <c r="B28" s="16" t="s">
        <v>18</v>
      </c>
      <c r="C28" s="17">
        <v>1342503</v>
      </c>
      <c r="D28" s="17">
        <v>1449360</v>
      </c>
      <c r="E28" s="17">
        <v>1625451</v>
      </c>
      <c r="F28" s="17">
        <v>1782306</v>
      </c>
      <c r="G28" s="17">
        <v>1822260</v>
      </c>
      <c r="H28" s="17">
        <v>1864994</v>
      </c>
      <c r="I28" s="17">
        <v>2459117.1977622411</v>
      </c>
      <c r="J28" s="17">
        <v>2687085.7568253959</v>
      </c>
      <c r="K28" s="17">
        <v>2849263.1923673889</v>
      </c>
      <c r="L28" s="17">
        <v>3027442.3649530467</v>
      </c>
      <c r="M28" s="17">
        <v>2954259.4261863916</v>
      </c>
      <c r="N28" s="17">
        <v>3164011.8940122537</v>
      </c>
      <c r="O28" s="17">
        <v>3445608.974919993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30" x14ac:dyDescent="0.25">
      <c r="A29" s="18" t="s">
        <v>38</v>
      </c>
      <c r="B29" s="16" t="s">
        <v>19</v>
      </c>
      <c r="C29" s="17">
        <v>3605948.2532000002</v>
      </c>
      <c r="D29" s="17">
        <v>3978519.45</v>
      </c>
      <c r="E29" s="17">
        <v>4348598.6699000001</v>
      </c>
      <c r="F29" s="17">
        <v>4628355.1140000001</v>
      </c>
      <c r="G29" s="17">
        <v>4634820.3245000001</v>
      </c>
      <c r="H29" s="17">
        <v>4841617.4680000003</v>
      </c>
      <c r="I29" s="17">
        <v>5149089.7588237254</v>
      </c>
      <c r="J29" s="17">
        <v>5179894.9460498244</v>
      </c>
      <c r="K29" s="17">
        <v>5360667.7872365592</v>
      </c>
      <c r="L29" s="17">
        <v>5183343.1369155711</v>
      </c>
      <c r="M29" s="17">
        <v>5837576.9863816136</v>
      </c>
      <c r="N29" s="17">
        <v>6193503.2233509487</v>
      </c>
      <c r="O29" s="17">
        <v>6432467.1632551895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18" t="s">
        <v>39</v>
      </c>
      <c r="B30" s="16" t="s">
        <v>54</v>
      </c>
      <c r="C30" s="17">
        <v>1164677</v>
      </c>
      <c r="D30" s="17">
        <v>1142891</v>
      </c>
      <c r="E30" s="17">
        <v>1087899</v>
      </c>
      <c r="F30" s="17">
        <v>1185997</v>
      </c>
      <c r="G30" s="17">
        <v>1220094</v>
      </c>
      <c r="H30" s="17">
        <v>1300968.51</v>
      </c>
      <c r="I30" s="17">
        <v>1350754.6575031825</v>
      </c>
      <c r="J30" s="17">
        <v>1655489.3221906633</v>
      </c>
      <c r="K30" s="17">
        <v>1556465.4947804799</v>
      </c>
      <c r="L30" s="17">
        <v>1614602.2688624356</v>
      </c>
      <c r="M30" s="17">
        <v>1733009.7324458088</v>
      </c>
      <c r="N30" s="17">
        <v>1950598.3933203286</v>
      </c>
      <c r="O30" s="17">
        <v>2002788.9550398274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18" t="s">
        <v>40</v>
      </c>
      <c r="B31" s="16" t="s">
        <v>20</v>
      </c>
      <c r="C31" s="17">
        <v>2372020.3363999999</v>
      </c>
      <c r="D31" s="17">
        <v>2557694.1047999999</v>
      </c>
      <c r="E31" s="17">
        <v>2805729.2431999999</v>
      </c>
      <c r="F31" s="17">
        <v>3162137.8834000002</v>
      </c>
      <c r="G31" s="17">
        <v>3371754.4667000002</v>
      </c>
      <c r="H31" s="17">
        <v>3659740.6900000004</v>
      </c>
      <c r="I31" s="17">
        <v>4208415.7276778473</v>
      </c>
      <c r="J31" s="17">
        <v>4951674.2930164132</v>
      </c>
      <c r="K31" s="17">
        <v>5048138.2707486982</v>
      </c>
      <c r="L31" s="17">
        <v>4531549.622276362</v>
      </c>
      <c r="M31" s="17">
        <v>5240898.0617790157</v>
      </c>
      <c r="N31" s="17">
        <v>5575036.6008467665</v>
      </c>
      <c r="O31" s="17">
        <v>5982245.4302505087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19"/>
      <c r="B32" s="20" t="s">
        <v>30</v>
      </c>
      <c r="C32" s="21">
        <f>C17+C20+C28+C29+C30+C31</f>
        <v>14573541.5659</v>
      </c>
      <c r="D32" s="21">
        <f t="shared" ref="D32:L32" si="21">D17+D20+D28+D29+D30+D31</f>
        <v>15829410.055456001</v>
      </c>
      <c r="E32" s="21">
        <f t="shared" si="21"/>
        <v>16979552.452</v>
      </c>
      <c r="F32" s="21">
        <f t="shared" si="21"/>
        <v>18391587.378465999</v>
      </c>
      <c r="G32" s="21">
        <f t="shared" si="21"/>
        <v>19127580.256000001</v>
      </c>
      <c r="H32" s="21">
        <f t="shared" si="21"/>
        <v>20016123.701322496</v>
      </c>
      <c r="I32" s="21">
        <f t="shared" si="21"/>
        <v>22123979.394338205</v>
      </c>
      <c r="J32" s="21">
        <f t="shared" si="21"/>
        <v>24365665.214976519</v>
      </c>
      <c r="K32" s="21">
        <f t="shared" si="21"/>
        <v>24900063.441583637</v>
      </c>
      <c r="L32" s="21">
        <f t="shared" si="21"/>
        <v>21754599.077626716</v>
      </c>
      <c r="M32" s="21">
        <f t="shared" ref="M32:N32" si="22">M17+M20+M28+M29+M30+M31</f>
        <v>24911704.072007246</v>
      </c>
      <c r="N32" s="21">
        <f t="shared" si="22"/>
        <v>27385059.506304242</v>
      </c>
      <c r="O32" s="21">
        <f t="shared" ref="O32" si="23">O17+O20+O28+O29+O30+O31</f>
        <v>29354603.953717247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24" t="s">
        <v>27</v>
      </c>
      <c r="B33" s="25" t="s">
        <v>51</v>
      </c>
      <c r="C33" s="26">
        <f t="shared" ref="C33" si="24">C6+C11+C13+C14+C15+C17+C20+C28+C29+C30+C31</f>
        <v>37747783.167800002</v>
      </c>
      <c r="D33" s="26">
        <f t="shared" ref="D33:L33" si="25">D6+D11+D13+D14+D15+D17+D20+D28+D29+D30+D31</f>
        <v>38975917.417956002</v>
      </c>
      <c r="E33" s="26">
        <f t="shared" si="25"/>
        <v>40983261.420739993</v>
      </c>
      <c r="F33" s="26">
        <f t="shared" si="25"/>
        <v>43760257.635191001</v>
      </c>
      <c r="G33" s="26">
        <f t="shared" si="25"/>
        <v>46747886.001200005</v>
      </c>
      <c r="H33" s="26">
        <f t="shared" si="25"/>
        <v>49600207.716922492</v>
      </c>
      <c r="I33" s="26">
        <f t="shared" si="25"/>
        <v>51960598.988770559</v>
      </c>
      <c r="J33" s="26">
        <f t="shared" si="25"/>
        <v>52563524.67928993</v>
      </c>
      <c r="K33" s="26">
        <f t="shared" si="25"/>
        <v>55465139.712401517</v>
      </c>
      <c r="L33" s="26">
        <f t="shared" si="25"/>
        <v>53410460.22040607</v>
      </c>
      <c r="M33" s="26">
        <f t="shared" ref="M33:N33" si="26">M6+M11+M13+M14+M15+M17+M20+M28+M29+M30+M31</f>
        <v>58599665.527467161</v>
      </c>
      <c r="N33" s="26">
        <f t="shared" si="26"/>
        <v>62807872.51856415</v>
      </c>
      <c r="O33" s="26">
        <f t="shared" ref="O33" si="27">O6+O11+O13+O14+O15+O17+O20+O28+O29+O30+O31</f>
        <v>66848649.689122528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7" t="s">
        <v>43</v>
      </c>
      <c r="B34" s="28" t="s">
        <v>25</v>
      </c>
      <c r="C34" s="17">
        <f>GSVA_const!C34</f>
        <v>3258156</v>
      </c>
      <c r="D34" s="17">
        <f>GSVA_const!D34</f>
        <v>3877288.6318489965</v>
      </c>
      <c r="E34" s="17">
        <f>GSVA_const!E34</f>
        <v>4236245.8411005568</v>
      </c>
      <c r="F34" s="17">
        <f>GSVA_const!F34</f>
        <v>4769060.6909245336</v>
      </c>
      <c r="G34" s="17">
        <f>GSVA_const!G34</f>
        <v>5507054.5681110797</v>
      </c>
      <c r="H34" s="17">
        <f>GSVA_const!H34</f>
        <v>5741785.9301278843</v>
      </c>
      <c r="I34" s="17">
        <f>GSVA_const!I34</f>
        <v>6479452.3441359634</v>
      </c>
      <c r="J34" s="17">
        <f>GSVA_const!J34</f>
        <v>6779787.8355929675</v>
      </c>
      <c r="K34" s="17">
        <f>GSVA_const!K34</f>
        <v>7073868.1044790121</v>
      </c>
      <c r="L34" s="17">
        <f>GSVA_const!L34</f>
        <v>7040249.9986233171</v>
      </c>
      <c r="M34" s="17">
        <f>GSVA_const!M34</f>
        <v>8410304.9645443372</v>
      </c>
      <c r="N34" s="17">
        <f>GSVA_const!N34</f>
        <v>9462630.601792898</v>
      </c>
      <c r="O34" s="17">
        <f>GSVA_const!O34</f>
        <v>11189436.916764166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7" t="s">
        <v>44</v>
      </c>
      <c r="B35" s="28" t="s">
        <v>24</v>
      </c>
      <c r="C35" s="17">
        <f>GSVA_const!C35</f>
        <v>1472846</v>
      </c>
      <c r="D35" s="17">
        <f>GSVA_const!D35</f>
        <v>1872956.969130028</v>
      </c>
      <c r="E35" s="17">
        <f>GSVA_const!E35</f>
        <v>1790285.3333333333</v>
      </c>
      <c r="F35" s="17">
        <f>GSVA_const!F35</f>
        <v>1988545.2151009657</v>
      </c>
      <c r="G35" s="17">
        <f>GSVA_const!G35</f>
        <v>2062789.4257064722</v>
      </c>
      <c r="H35" s="17">
        <f>GSVA_const!H35</f>
        <v>2376955.1971326168</v>
      </c>
      <c r="I35" s="17">
        <f>GSVA_const!I35</f>
        <v>2678230.6353350738</v>
      </c>
      <c r="J35" s="17">
        <f>GSVA_const!J35</f>
        <v>2498146.0767946579</v>
      </c>
      <c r="K35" s="17">
        <f>GSVA_const!K35</f>
        <v>2717009.852216749</v>
      </c>
      <c r="L35" s="17">
        <f>GSVA_const!L35</f>
        <v>2572975.6888168557</v>
      </c>
      <c r="M35" s="17">
        <f>GSVA_const!M35</f>
        <v>3248417.5035867998</v>
      </c>
      <c r="N35" s="17">
        <f>GSVA_const!N35</f>
        <v>3649359.5580327865</v>
      </c>
      <c r="O35" s="17">
        <f>GSVA_const!O35</f>
        <v>4333855.516085865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29" t="s">
        <v>45</v>
      </c>
      <c r="B36" s="30" t="s">
        <v>63</v>
      </c>
      <c r="C36" s="21">
        <f>C33+C34-C35</f>
        <v>39533093.167800002</v>
      </c>
      <c r="D36" s="21">
        <f t="shared" ref="D36:M36" si="28">D33+D34-D35</f>
        <v>40980249.080674976</v>
      </c>
      <c r="E36" s="21">
        <f t="shared" si="28"/>
        <v>43429221.928507216</v>
      </c>
      <c r="F36" s="21">
        <f t="shared" si="28"/>
        <v>46540773.111014567</v>
      </c>
      <c r="G36" s="21">
        <f t="shared" si="28"/>
        <v>50192151.143604606</v>
      </c>
      <c r="H36" s="21">
        <f t="shared" si="28"/>
        <v>52965038.449917756</v>
      </c>
      <c r="I36" s="21">
        <f t="shared" si="28"/>
        <v>55761820.697571449</v>
      </c>
      <c r="J36" s="21">
        <f t="shared" si="28"/>
        <v>56845166.438088238</v>
      </c>
      <c r="K36" s="21">
        <f t="shared" si="28"/>
        <v>59821997.964663781</v>
      </c>
      <c r="L36" s="21">
        <f t="shared" si="28"/>
        <v>57877734.530212536</v>
      </c>
      <c r="M36" s="21">
        <f t="shared" si="28"/>
        <v>63761552.988424703</v>
      </c>
      <c r="N36" s="21">
        <f t="shared" ref="N36" si="29">N33+N34-N35</f>
        <v>68621143.562324271</v>
      </c>
      <c r="O36" s="21">
        <f t="shared" ref="O36" si="30">O33+O34-O35</f>
        <v>73704231.089800835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7" t="s">
        <v>46</v>
      </c>
      <c r="B37" s="28" t="s">
        <v>42</v>
      </c>
      <c r="C37" s="10">
        <f>GSVA_cur!C37</f>
        <v>691240</v>
      </c>
      <c r="D37" s="10">
        <f>GSVA_cur!D37</f>
        <v>701220</v>
      </c>
      <c r="E37" s="10">
        <f>GSVA_cur!E37</f>
        <v>711340</v>
      </c>
      <c r="F37" s="10">
        <f>GSVA_cur!F37</f>
        <v>721610</v>
      </c>
      <c r="G37" s="10">
        <f>GSVA_cur!G37</f>
        <v>732040</v>
      </c>
      <c r="H37" s="10">
        <f>GSVA_cur!H37</f>
        <v>742600</v>
      </c>
      <c r="I37" s="10">
        <f>GSVA_cur!I37</f>
        <v>758360</v>
      </c>
      <c r="J37" s="10">
        <f>GSVA_cur!J37</f>
        <v>768440</v>
      </c>
      <c r="K37" s="10">
        <f>GSVA_cur!K37</f>
        <v>778530</v>
      </c>
      <c r="L37" s="10">
        <f>GSVA_cur!L37</f>
        <v>788610</v>
      </c>
      <c r="M37" s="10">
        <f>GSVA_cur!M37</f>
        <v>797900</v>
      </c>
      <c r="N37" s="10">
        <f>GSVA_cur!N37</f>
        <v>806620</v>
      </c>
      <c r="O37" s="10">
        <f>GSVA_cur!O37</f>
        <v>815340</v>
      </c>
    </row>
    <row r="38" spans="1:176" ht="15.75" x14ac:dyDescent="0.25">
      <c r="A38" s="29" t="s">
        <v>47</v>
      </c>
      <c r="B38" s="30" t="s">
        <v>64</v>
      </c>
      <c r="C38" s="21">
        <f>C36/C37*1000</f>
        <v>57191.558890978537</v>
      </c>
      <c r="D38" s="21">
        <f t="shared" ref="D38:M38" si="31">D36/D37*1000</f>
        <v>58441.358034104807</v>
      </c>
      <c r="E38" s="21">
        <f t="shared" si="31"/>
        <v>61052.69200172522</v>
      </c>
      <c r="F38" s="21">
        <f t="shared" si="31"/>
        <v>64495.743006630408</v>
      </c>
      <c r="G38" s="21">
        <f t="shared" si="31"/>
        <v>68564.765782750401</v>
      </c>
      <c r="H38" s="21">
        <f t="shared" si="31"/>
        <v>71323.779221542893</v>
      </c>
      <c r="I38" s="21">
        <f t="shared" si="31"/>
        <v>73529.485597303996</v>
      </c>
      <c r="J38" s="21">
        <f t="shared" si="31"/>
        <v>73974.762425287903</v>
      </c>
      <c r="K38" s="21">
        <f t="shared" si="31"/>
        <v>76839.682433128808</v>
      </c>
      <c r="L38" s="21">
        <f t="shared" si="31"/>
        <v>73392.088015891932</v>
      </c>
      <c r="M38" s="21">
        <f t="shared" si="31"/>
        <v>79911.70947289723</v>
      </c>
      <c r="N38" s="21">
        <f t="shared" ref="N38" si="32">N36/N37*1000</f>
        <v>85072.454888701337</v>
      </c>
      <c r="O38" s="21">
        <f t="shared" ref="O38" si="33">O36/O37*1000</f>
        <v>90396.92777221874</v>
      </c>
      <c r="BL38" s="4"/>
      <c r="BM38" s="4"/>
      <c r="BN38" s="4"/>
      <c r="BO38" s="4"/>
    </row>
    <row r="39" spans="1:176" x14ac:dyDescent="0.25">
      <c r="A39" s="2" t="s">
        <v>76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2024-04-12T07:19:07Z</dcterms:modified>
</cp:coreProperties>
</file>