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F8F24C4C-0234-4FB6-A1D5-7F46C4D2C0B8}" xr6:coauthVersionLast="36" xr6:coauthVersionMax="36" xr10:uidLastSave="{00000000-0000-0000-0000-000000000000}"/>
  <bookViews>
    <workbookView xWindow="0" yWindow="0" windowWidth="20490" windowHeight="7755" activeTab="3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34" i="12" l="1"/>
  <c r="O35" i="12"/>
  <c r="O6" i="11" l="1"/>
  <c r="O12" i="11" s="1"/>
  <c r="O16" i="11"/>
  <c r="O17" i="11"/>
  <c r="O20" i="11"/>
  <c r="N34" i="11"/>
  <c r="O34" i="11"/>
  <c r="N35" i="11"/>
  <c r="O35" i="11"/>
  <c r="N37" i="11"/>
  <c r="O37" i="11"/>
  <c r="O37" i="12"/>
  <c r="O37" i="1"/>
  <c r="O33" i="11" l="1"/>
  <c r="O36" i="11" s="1"/>
  <c r="O38" i="11" s="1"/>
  <c r="O32" i="11"/>
  <c r="I2" i="1" l="1"/>
  <c r="I2" i="11"/>
  <c r="I2" i="12"/>
  <c r="I2" i="10"/>
  <c r="O20" i="1" l="1"/>
  <c r="O20" i="12"/>
  <c r="O20" i="10"/>
  <c r="O16" i="1"/>
  <c r="O17" i="1"/>
  <c r="O16" i="12"/>
  <c r="O17" i="12"/>
  <c r="O16" i="10"/>
  <c r="O17" i="10"/>
  <c r="O6" i="1"/>
  <c r="O6" i="12"/>
  <c r="O6" i="10"/>
  <c r="O33" i="12" l="1"/>
  <c r="O32" i="12"/>
  <c r="O12" i="12"/>
  <c r="O12" i="1"/>
  <c r="O32" i="1"/>
  <c r="O33" i="1"/>
  <c r="O32" i="10"/>
  <c r="O12" i="10"/>
  <c r="O33" i="10"/>
  <c r="N34" i="12"/>
  <c r="N35" i="12"/>
  <c r="N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N37" i="1"/>
  <c r="N20" i="1"/>
  <c r="N20" i="11"/>
  <c r="N20" i="12"/>
  <c r="N20" i="10"/>
  <c r="N16" i="1"/>
  <c r="N17" i="1"/>
  <c r="N16" i="11"/>
  <c r="N17" i="11"/>
  <c r="N16" i="12"/>
  <c r="N17" i="12"/>
  <c r="N16" i="10"/>
  <c r="N17" i="10"/>
  <c r="N6" i="1"/>
  <c r="N6" i="11"/>
  <c r="N6" i="12"/>
  <c r="N6" i="10"/>
  <c r="N12" i="10" s="1"/>
  <c r="N33" i="11" l="1"/>
  <c r="N36" i="11" s="1"/>
  <c r="N38" i="11" s="1"/>
  <c r="O36" i="12"/>
  <c r="O38" i="12"/>
  <c r="N12" i="12"/>
  <c r="N32" i="11"/>
  <c r="N12" i="1"/>
  <c r="O36" i="1"/>
  <c r="O36" i="10"/>
  <c r="N32" i="12"/>
  <c r="N33" i="12"/>
  <c r="N12" i="11"/>
  <c r="N32" i="1"/>
  <c r="N33" i="1"/>
  <c r="N33" i="10"/>
  <c r="N32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7" i="1"/>
  <c r="E37" i="1"/>
  <c r="F37" i="1"/>
  <c r="G37" i="1"/>
  <c r="H37" i="1"/>
  <c r="I37" i="1"/>
  <c r="J37" i="1"/>
  <c r="K37" i="1"/>
  <c r="L37" i="1"/>
  <c r="M37" i="1"/>
  <c r="N36" i="12" l="1"/>
  <c r="N38" i="12" s="1"/>
  <c r="O38" i="1"/>
  <c r="N36" i="10"/>
  <c r="O38" i="10"/>
  <c r="N36" i="1"/>
  <c r="L20" i="1"/>
  <c r="M20" i="1"/>
  <c r="L20" i="11"/>
  <c r="M20" i="11"/>
  <c r="L20" i="12"/>
  <c r="M20" i="12"/>
  <c r="L20" i="10"/>
  <c r="M20" i="10"/>
  <c r="L16" i="1"/>
  <c r="M16" i="1"/>
  <c r="L17" i="1"/>
  <c r="M17" i="1"/>
  <c r="L16" i="11"/>
  <c r="M16" i="11"/>
  <c r="L17" i="11"/>
  <c r="M17" i="11"/>
  <c r="L16" i="12"/>
  <c r="M16" i="12"/>
  <c r="L17" i="12"/>
  <c r="M17" i="12"/>
  <c r="L16" i="10"/>
  <c r="M16" i="10"/>
  <c r="L17" i="10"/>
  <c r="L32" i="10" s="1"/>
  <c r="M17" i="10"/>
  <c r="L6" i="1"/>
  <c r="M6" i="1"/>
  <c r="L6" i="11"/>
  <c r="M6" i="11"/>
  <c r="L6" i="12"/>
  <c r="M6" i="12"/>
  <c r="L6" i="10"/>
  <c r="L12" i="10" s="1"/>
  <c r="M6" i="10"/>
  <c r="L32" i="12" l="1"/>
  <c r="M32" i="12"/>
  <c r="L32" i="11"/>
  <c r="M12" i="11"/>
  <c r="M12" i="1"/>
  <c r="M32" i="10"/>
  <c r="N38" i="10"/>
  <c r="M12" i="10"/>
  <c r="N38" i="1"/>
  <c r="M33" i="12"/>
  <c r="L12" i="12"/>
  <c r="L33" i="12"/>
  <c r="L36" i="12" s="1"/>
  <c r="L38" i="12" s="1"/>
  <c r="M32" i="11"/>
  <c r="L33" i="11"/>
  <c r="L36" i="11" s="1"/>
  <c r="L38" i="11" s="1"/>
  <c r="M12" i="12"/>
  <c r="L12" i="11"/>
  <c r="M33" i="11"/>
  <c r="L32" i="1"/>
  <c r="M32" i="1"/>
  <c r="L33" i="1"/>
  <c r="L36" i="1" s="1"/>
  <c r="M33" i="1"/>
  <c r="L12" i="1"/>
  <c r="M33" i="10"/>
  <c r="L33" i="10"/>
  <c r="L36" i="10" s="1"/>
  <c r="L38" i="10" s="1"/>
  <c r="C35" i="11"/>
  <c r="C34" i="11"/>
  <c r="M36" i="12" l="1"/>
  <c r="M38" i="12" s="1"/>
  <c r="M36" i="11"/>
  <c r="L38" i="1"/>
  <c r="M36" i="1"/>
  <c r="M36" i="10"/>
  <c r="C35" i="12"/>
  <c r="C34" i="12"/>
  <c r="M38" i="11" l="1"/>
  <c r="M38" i="1"/>
  <c r="M38" i="10"/>
  <c r="J20" i="1" l="1"/>
  <c r="K20" i="1"/>
  <c r="J20" i="11"/>
  <c r="K20" i="11"/>
  <c r="J20" i="12"/>
  <c r="K20" i="12"/>
  <c r="J20" i="10"/>
  <c r="K20" i="10"/>
  <c r="J17" i="1"/>
  <c r="K17" i="1"/>
  <c r="J17" i="11"/>
  <c r="K17" i="11"/>
  <c r="J17" i="12"/>
  <c r="K17" i="12"/>
  <c r="J17" i="10"/>
  <c r="K17" i="10"/>
  <c r="J16" i="1"/>
  <c r="K16" i="1"/>
  <c r="J16" i="11"/>
  <c r="K16" i="11"/>
  <c r="J16" i="12"/>
  <c r="K16" i="12"/>
  <c r="J16" i="10"/>
  <c r="K16" i="10"/>
  <c r="J6" i="1"/>
  <c r="K6" i="1"/>
  <c r="K12" i="1" s="1"/>
  <c r="J6" i="11"/>
  <c r="K6" i="11"/>
  <c r="J6" i="12"/>
  <c r="K6" i="12"/>
  <c r="J6" i="10"/>
  <c r="K6" i="10"/>
  <c r="K33" i="12" l="1"/>
  <c r="K36" i="12" s="1"/>
  <c r="K38" i="12" s="1"/>
  <c r="J33" i="12"/>
  <c r="J36" i="12" s="1"/>
  <c r="J38" i="12" s="1"/>
  <c r="K32" i="12"/>
  <c r="J32" i="12"/>
  <c r="K33" i="11"/>
  <c r="K36" i="11" s="1"/>
  <c r="K38" i="11" s="1"/>
  <c r="J33" i="11"/>
  <c r="J36" i="11" s="1"/>
  <c r="J38" i="11" s="1"/>
  <c r="K32" i="11"/>
  <c r="K12" i="12"/>
  <c r="J12" i="12"/>
  <c r="J32" i="11"/>
  <c r="J12" i="11"/>
  <c r="K12" i="11"/>
  <c r="K32" i="1"/>
  <c r="K33" i="1"/>
  <c r="J32" i="10"/>
  <c r="K32" i="10"/>
  <c r="K12" i="10"/>
  <c r="K33" i="10"/>
  <c r="J32" i="1"/>
  <c r="J33" i="1"/>
  <c r="J12" i="1"/>
  <c r="J12" i="10"/>
  <c r="J33" i="10"/>
  <c r="K36" i="1" l="1"/>
  <c r="J36" i="1"/>
  <c r="K36" i="10"/>
  <c r="J36" i="10"/>
  <c r="J38" i="1" l="1"/>
  <c r="K38" i="1"/>
  <c r="J38" i="10"/>
  <c r="K38" i="10"/>
  <c r="I20" i="1"/>
  <c r="I20" i="11"/>
  <c r="I20" i="12"/>
  <c r="I20" i="10"/>
  <c r="I17" i="1"/>
  <c r="I17" i="11"/>
  <c r="I17" i="12"/>
  <c r="I32" i="12" s="1"/>
  <c r="I17" i="10"/>
  <c r="I16" i="1"/>
  <c r="I16" i="11"/>
  <c r="I16" i="12"/>
  <c r="I16" i="10"/>
  <c r="I6" i="1"/>
  <c r="I6" i="11"/>
  <c r="I6" i="12"/>
  <c r="I6" i="10"/>
  <c r="I33" i="12" l="1"/>
  <c r="I36" i="12" s="1"/>
  <c r="I38" i="12" s="1"/>
  <c r="I33" i="11"/>
  <c r="I36" i="11" s="1"/>
  <c r="I38" i="11" s="1"/>
  <c r="I12" i="12"/>
  <c r="I12" i="11"/>
  <c r="I32" i="11"/>
  <c r="I32" i="1"/>
  <c r="I33" i="1"/>
  <c r="I12" i="1"/>
  <c r="I32" i="10"/>
  <c r="I33" i="10"/>
  <c r="I12" i="10"/>
  <c r="C37" i="12"/>
  <c r="H20" i="12"/>
  <c r="C37" i="11"/>
  <c r="H20" i="11"/>
  <c r="H20" i="1"/>
  <c r="H20" i="10"/>
  <c r="H17" i="10"/>
  <c r="I36" i="1" l="1"/>
  <c r="I36" i="10"/>
  <c r="H32" i="10"/>
  <c r="H17" i="1"/>
  <c r="H17" i="11"/>
  <c r="H17" i="12"/>
  <c r="H32" i="12" s="1"/>
  <c r="H16" i="1"/>
  <c r="H16" i="11"/>
  <c r="H16" i="12"/>
  <c r="H16" i="10"/>
  <c r="H6" i="1"/>
  <c r="H6" i="11"/>
  <c r="H6" i="12"/>
  <c r="H6" i="10"/>
  <c r="H33" i="12" l="1"/>
  <c r="H36" i="12" s="1"/>
  <c r="H38" i="12" s="1"/>
  <c r="H33" i="11"/>
  <c r="H36" i="11" s="1"/>
  <c r="H38" i="11" s="1"/>
  <c r="H12" i="12"/>
  <c r="H32" i="11"/>
  <c r="H32" i="1"/>
  <c r="H12" i="1"/>
  <c r="I38" i="1"/>
  <c r="H33" i="10"/>
  <c r="I38" i="10"/>
  <c r="H12" i="11"/>
  <c r="H33" i="1"/>
  <c r="H12" i="10"/>
  <c r="G20" i="12"/>
  <c r="F20" i="12"/>
  <c r="E20" i="12"/>
  <c r="D20" i="12"/>
  <c r="C20" i="12"/>
  <c r="G17" i="12"/>
  <c r="G32" i="12" s="1"/>
  <c r="F17" i="12"/>
  <c r="E17" i="12"/>
  <c r="D17" i="12"/>
  <c r="C17" i="12"/>
  <c r="G16" i="12"/>
  <c r="F16" i="12"/>
  <c r="E16" i="12"/>
  <c r="D16" i="12"/>
  <c r="C16" i="12"/>
  <c r="G6" i="12"/>
  <c r="F6" i="12"/>
  <c r="E6" i="12"/>
  <c r="D6" i="12"/>
  <c r="C6" i="12"/>
  <c r="G20" i="11"/>
  <c r="F20" i="11"/>
  <c r="E20" i="11"/>
  <c r="D20" i="11"/>
  <c r="C20" i="11"/>
  <c r="G17" i="11"/>
  <c r="F17" i="11"/>
  <c r="E17" i="11"/>
  <c r="D17" i="11"/>
  <c r="C17" i="11"/>
  <c r="G16" i="11"/>
  <c r="F16" i="11"/>
  <c r="E16" i="11"/>
  <c r="D16" i="11"/>
  <c r="C16" i="11"/>
  <c r="G6" i="11"/>
  <c r="F6" i="11"/>
  <c r="E6" i="11"/>
  <c r="D6" i="11"/>
  <c r="C6" i="11"/>
  <c r="C37" i="1"/>
  <c r="C6" i="1"/>
  <c r="G20" i="1"/>
  <c r="F20" i="1"/>
  <c r="E20" i="1"/>
  <c r="D20" i="1"/>
  <c r="C20" i="1"/>
  <c r="G17" i="1"/>
  <c r="F17" i="1"/>
  <c r="E17" i="1"/>
  <c r="D17" i="1"/>
  <c r="C17" i="1"/>
  <c r="G16" i="1"/>
  <c r="F16" i="1"/>
  <c r="E16" i="1"/>
  <c r="D16" i="1"/>
  <c r="C16" i="1"/>
  <c r="D6" i="1"/>
  <c r="E6" i="1"/>
  <c r="F6" i="1"/>
  <c r="G6" i="1"/>
  <c r="D32" i="12" l="1"/>
  <c r="E32" i="12"/>
  <c r="D33" i="12"/>
  <c r="D36" i="12" s="1"/>
  <c r="D38" i="12" s="1"/>
  <c r="F32" i="12"/>
  <c r="E33" i="12"/>
  <c r="E36" i="12" s="1"/>
  <c r="E38" i="12" s="1"/>
  <c r="F33" i="12"/>
  <c r="F36" i="12" s="1"/>
  <c r="F38" i="12" s="1"/>
  <c r="G33" i="12"/>
  <c r="G36" i="12" s="1"/>
  <c r="G38" i="12" s="1"/>
  <c r="E33" i="11"/>
  <c r="E36" i="11" s="1"/>
  <c r="E38" i="11" s="1"/>
  <c r="F33" i="11"/>
  <c r="F36" i="11" s="1"/>
  <c r="F38" i="11" s="1"/>
  <c r="G33" i="11"/>
  <c r="G36" i="11" s="1"/>
  <c r="G38" i="11" s="1"/>
  <c r="D33" i="11"/>
  <c r="D36" i="11" s="1"/>
  <c r="D38" i="11" s="1"/>
  <c r="E12" i="12"/>
  <c r="C12" i="12"/>
  <c r="F12" i="12"/>
  <c r="D12" i="11"/>
  <c r="F12" i="11"/>
  <c r="E12" i="11"/>
  <c r="F12" i="1"/>
  <c r="H36" i="1"/>
  <c r="C12" i="1"/>
  <c r="D12" i="1"/>
  <c r="G12" i="1"/>
  <c r="H36" i="10"/>
  <c r="D32" i="1"/>
  <c r="G32" i="11"/>
  <c r="C32" i="1"/>
  <c r="C33" i="11"/>
  <c r="E32" i="1"/>
  <c r="C32" i="11"/>
  <c r="D32" i="11"/>
  <c r="C12" i="11"/>
  <c r="E32" i="11"/>
  <c r="C32" i="12"/>
  <c r="E33" i="1"/>
  <c r="F32" i="1"/>
  <c r="F32" i="11"/>
  <c r="G33" i="1"/>
  <c r="C33" i="12"/>
  <c r="G12" i="12"/>
  <c r="C33" i="1"/>
  <c r="D12" i="12"/>
  <c r="G12" i="11"/>
  <c r="G32" i="1"/>
  <c r="D33" i="1"/>
  <c r="F33" i="1"/>
  <c r="E12" i="1"/>
  <c r="G6" i="10"/>
  <c r="G16" i="10"/>
  <c r="G17" i="10"/>
  <c r="G20" i="10"/>
  <c r="C36" i="12" l="1"/>
  <c r="C36" i="11"/>
  <c r="G36" i="1"/>
  <c r="H38" i="1"/>
  <c r="D36" i="1"/>
  <c r="F36" i="1"/>
  <c r="C36" i="1"/>
  <c r="E36" i="1"/>
  <c r="G12" i="10"/>
  <c r="H38" i="10"/>
  <c r="G32" i="10"/>
  <c r="G33" i="10"/>
  <c r="C38" i="12" l="1"/>
  <c r="C38" i="11"/>
  <c r="G38" i="1"/>
  <c r="G36" i="10"/>
  <c r="G38" i="10" l="1"/>
  <c r="F38" i="1" l="1"/>
  <c r="E38" i="1"/>
  <c r="D38" i="1"/>
  <c r="F20" i="10"/>
  <c r="F17" i="10"/>
  <c r="F16" i="10"/>
  <c r="F6" i="10"/>
  <c r="E20" i="10"/>
  <c r="D20" i="10"/>
  <c r="C20" i="10"/>
  <c r="E17" i="10"/>
  <c r="D17" i="10"/>
  <c r="C17" i="10"/>
  <c r="E16" i="10"/>
  <c r="D16" i="10"/>
  <c r="C16" i="10"/>
  <c r="E6" i="10"/>
  <c r="D6" i="10"/>
  <c r="C6" i="10"/>
  <c r="F32" i="10" l="1"/>
  <c r="C12" i="10"/>
  <c r="F33" i="10"/>
  <c r="D33" i="10"/>
  <c r="C38" i="1"/>
  <c r="F12" i="10"/>
  <c r="D12" i="10"/>
  <c r="C33" i="10"/>
  <c r="D32" i="10"/>
  <c r="E32" i="10"/>
  <c r="E33" i="10"/>
  <c r="C32" i="10"/>
  <c r="E12" i="10"/>
  <c r="F36" i="10" l="1"/>
  <c r="C36" i="10"/>
  <c r="D36" i="10"/>
  <c r="E36" i="10"/>
  <c r="E38" i="10" l="1"/>
  <c r="C38" i="10"/>
  <c r="D38" i="10"/>
  <c r="F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<sst xmlns="http://schemas.openxmlformats.org/spreadsheetml/2006/main" count="280" uniqueCount="76">
  <si>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</si>
  <si>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</si>
  <si>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</si>
  <si>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</si>
  <si>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</si>
  <si>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</si>
  <si>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</si>
  <si>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</si>
  <si>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</si>
  <si>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</si>
  <si>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</si>
  <si>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</si>
  <si>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</si>
  <si>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</si>
  <si>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</si>
  <si>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</si>
  <si>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</si>
  <si>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</si>
  <si>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</si>
  <si>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</si>
  <si>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</si>
  <si>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</si>
  <si>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</si>
  <si>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</si>
  <si>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</si>
  <si>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</si>
  <si>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</si>
  <si>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</si>
  <si>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</si>
  <si>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</si>
  <si>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</si>
  <si>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</si>
  <si>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</si>
  <si>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</si>
  <si>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</si>
  <si>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</si>
  <si>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</si>
  <si>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</si>
  <si>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</si>
  <si>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</si>
  <si>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</si>
  <si>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</si>
  <si>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</si>
  <si>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</si>
  <si>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</si>
  <si>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</si>
  <si>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</si>
  <si>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</si>
  <si>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</si>
  <si>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</si>
  <si>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</si>
  <si>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</si>
  <si>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</si>
  <si>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</si>
  <si>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</si>
  <si>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</si>
  <si>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</si>
  <si>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</si>
  <si>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</si>
  <si>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</si>
  <si>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</si>
  <si>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</si>
  <si>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</si>
  <si>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</si>
  <si>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</si>
  <si>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</si>
  <si>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Sikkim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</si>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</sst>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1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>
      <alignment vertical="top"/>
    </xf>
  </cellStyleXfs>
  <cellXfs count="56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Protection="1"/>
    <xf numFmtId="0" fontId="16" fillId="0" borderId="0" xfId="0" applyFont="1" applyFill="1" applyProtection="1">
      <protection locked="0"/>
    </xf>
    <xf numFmtId="1" fontId="17" fillId="0" borderId="1" xfId="0" applyNumberFormat="1" applyFont="1" applyBorder="1" applyAlignment="1"/>
    <xf numFmtId="1" fontId="17" fillId="0" borderId="1" xfId="0" applyNumberFormat="1" applyFont="1" applyFill="1" applyBorder="1" applyProtection="1"/>
    <xf numFmtId="1" fontId="17" fillId="0" borderId="1" xfId="0" applyNumberFormat="1" applyFont="1" applyFill="1" applyBorder="1" applyProtection="1">
      <protection locked="0"/>
    </xf>
    <xf numFmtId="0" fontId="7" fillId="0" borderId="3" xfId="0" applyFont="1" applyFill="1" applyBorder="1" applyProtection="1"/>
    <xf numFmtId="1" fontId="2" fillId="0" borderId="1" xfId="0" applyNumberFormat="1" applyFont="1" applyBorder="1" applyAlignment="1"/>
    <xf numFmtId="1" fontId="17" fillId="0" borderId="0" xfId="0" applyNumberFormat="1" applyFont="1" applyBorder="1" applyAlignment="1"/>
    <xf numFmtId="1" fontId="17" fillId="0" borderId="0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Protection="1"/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0" fontId="7" fillId="3" borderId="0" xfId="0" applyFont="1" applyFill="1" applyProtection="1"/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1" fontId="17" fillId="0" borderId="1" xfId="0" applyNumberFormat="1" applyFont="1" applyFill="1" applyBorder="1"/>
    <xf numFmtId="1" fontId="17" fillId="0" borderId="1" xfId="530" applyNumberFormat="1" applyFont="1" applyFill="1" applyBorder="1" applyAlignment="1"/>
    <xf numFmtId="1" fontId="17" fillId="3" borderId="1" xfId="0" applyNumberFormat="1" applyFont="1" applyFill="1" applyBorder="1" applyProtection="1"/>
    <xf numFmtId="1" fontId="18" fillId="3" borderId="1" xfId="0" applyNumberFormat="1" applyFont="1" applyFill="1" applyBorder="1" applyProtection="1">
      <protection locked="0"/>
    </xf>
    <xf numFmtId="1" fontId="18" fillId="3" borderId="1" xfId="0" applyNumberFormat="1" applyFont="1" applyFill="1" applyBorder="1" applyProtection="1"/>
    <xf numFmtId="1" fontId="17" fillId="3" borderId="1" xfId="0" applyNumberFormat="1" applyFont="1" applyFill="1" applyBorder="1" applyAlignment="1"/>
    <xf numFmtId="1" fontId="17" fillId="0" borderId="1" xfId="0" applyNumberFormat="1" applyFont="1" applyFill="1" applyBorder="1" applyAlignment="1"/>
  </cellXfs>
  <cellStyles count="531">
    <cellStyle name="Comma 2" xfId="15" xr:uid="{00000000-0005-0000-0000-000000000000}"/>
    <cellStyle name="Comma 2 2" xfId="528" xr:uid="{00000000-0005-0000-0000-000001000000}"/>
    <cellStyle name="Normal" xfId="0" builtinId="0"/>
    <cellStyle name="Normal 14" xfId="530" xr:uid="{2B866694-C0E8-4028-9D80-02C4B6EB3A9A}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A39"/>
  <sheetViews>
    <sheetView topLeftCell="A16" zoomScale="75" zoomScaleNormal="75" zoomScaleSheetLayoutView="100" workbookViewId="0">
      <selection activeCell="R13" sqref="R13"/>
    </sheetView>
  </sheetViews>
  <sheetFormatPr defaultColWidth="8.85546875" defaultRowHeight="15" x14ac:dyDescent="0.25"/>
  <cols>
    <col min="1" max="1" width="11" style="2" customWidth="1"/>
    <col min="2" max="2" width="35.7109375" style="2" customWidth="1"/>
    <col min="3" max="5" width="12.7109375" style="2" customWidth="1"/>
    <col min="6" max="6" width="12.7109375" style="7" customWidth="1"/>
    <col min="7" max="15" width="12.7109375" style="6" customWidth="1"/>
    <col min="16" max="18" width="11.42578125" style="7" customWidth="1"/>
    <col min="19" max="46" width="9.140625" style="7" customWidth="1"/>
    <col min="47" max="47" width="12.42578125" style="7" customWidth="1"/>
    <col min="48" max="69" width="9.140625" style="7" customWidth="1"/>
    <col min="70" max="70" width="12.140625" style="7" customWidth="1"/>
    <col min="71" max="74" width="9.140625" style="7" customWidth="1"/>
    <col min="75" max="79" width="9.140625" style="7" hidden="1" customWidth="1"/>
    <col min="80" max="80" width="9.140625" style="7" customWidth="1"/>
    <col min="81" max="85" width="9.140625" style="7" hidden="1" customWidth="1"/>
    <col min="86" max="86" width="9.140625" style="7" customWidth="1"/>
    <col min="87" max="91" width="9.140625" style="7" hidden="1" customWidth="1"/>
    <col min="92" max="92" width="9.140625" style="7" customWidth="1"/>
    <col min="93" max="97" width="9.140625" style="7" hidden="1" customWidth="1"/>
    <col min="98" max="98" width="9.140625" style="7" customWidth="1"/>
    <col min="99" max="103" width="9.140625" style="7" hidden="1" customWidth="1"/>
    <col min="104" max="104" width="9.140625" style="6" customWidth="1"/>
    <col min="105" max="109" width="9.140625" style="6" hidden="1" customWidth="1"/>
    <col min="110" max="110" width="9.140625" style="6" customWidth="1"/>
    <col min="111" max="115" width="9.140625" style="6" hidden="1" customWidth="1"/>
    <col min="116" max="116" width="9.140625" style="6" customWidth="1"/>
    <col min="117" max="121" width="9.140625" style="6" hidden="1" customWidth="1"/>
    <col min="122" max="122" width="9.140625" style="6" customWidth="1"/>
    <col min="123" max="152" width="9.140625" style="7" customWidth="1"/>
    <col min="153" max="153" width="9.140625" style="7" hidden="1" customWidth="1"/>
    <col min="154" max="161" width="9.140625" style="7" customWidth="1"/>
    <col min="162" max="162" width="9.140625" style="7" hidden="1" customWidth="1"/>
    <col min="163" max="167" width="9.140625" style="7" customWidth="1"/>
    <col min="168" max="168" width="9.140625" style="7" hidden="1" customWidth="1"/>
    <col min="169" max="178" width="9.140625" style="7" customWidth="1"/>
    <col min="179" max="182" width="8.85546875" style="7"/>
    <col min="183" max="183" width="12.7109375" style="7" bestFit="1" customWidth="1"/>
    <col min="184" max="16384" width="8.85546875" style="2"/>
  </cols>
  <sheetData>
    <row r="1" spans="1:183" ht="21" x14ac:dyDescent="0.35">
      <c r="A1" s="2" t="s">
        <v>53</v>
      </c>
      <c r="B1" s="23" t="s">
        <v>66</v>
      </c>
    </row>
    <row r="2" spans="1:183" ht="15.75" x14ac:dyDescent="0.25">
      <c r="A2" s="12" t="s">
        <v>48</v>
      </c>
      <c r="I2" s="6" t="str">
        <f>[1]GSVA_cur!$I$3</f>
        <v>As on 01.08.2024</v>
      </c>
    </row>
    <row r="3" spans="1:183" ht="15.75" x14ac:dyDescent="0.25">
      <c r="A3" s="12"/>
    </row>
    <row r="4" spans="1:183" ht="15.75" x14ac:dyDescent="0.25">
      <c r="A4" s="12"/>
      <c r="E4" s="11"/>
      <c r="F4" s="11" t="s">
        <v>57</v>
      </c>
    </row>
    <row r="5" spans="1:183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7" t="s">
        <v>72</v>
      </c>
      <c r="N5" s="27" t="s">
        <v>73</v>
      </c>
      <c r="O5" s="27" t="s">
        <v>74</v>
      </c>
    </row>
    <row r="6" spans="1:183" s="38" customFormat="1" ht="15.75" x14ac:dyDescent="0.25">
      <c r="A6" s="32" t="s">
        <v>26</v>
      </c>
      <c r="B6" s="33" t="s">
        <v>2</v>
      </c>
      <c r="C6" s="34">
        <f>SUM(C7:C10)</f>
        <v>90136.903475905186</v>
      </c>
      <c r="D6" s="34">
        <f t="shared" ref="D6:E6" si="0">SUM(D7:D10)</f>
        <v>108277.72717287783</v>
      </c>
      <c r="E6" s="34">
        <f t="shared" si="0"/>
        <v>122419.27593585951</v>
      </c>
      <c r="F6" s="34">
        <f t="shared" ref="F6" si="1">SUM(F7:F10)</f>
        <v>139802.77693524727</v>
      </c>
      <c r="G6" s="34">
        <f t="shared" ref="G6:O6" si="2">SUM(G7:G10)</f>
        <v>155710.10071749712</v>
      </c>
      <c r="H6" s="34">
        <f t="shared" si="2"/>
        <v>190436.46870494587</v>
      </c>
      <c r="I6" s="34">
        <f t="shared" si="2"/>
        <v>239175.75852697858</v>
      </c>
      <c r="J6" s="34">
        <f t="shared" si="2"/>
        <v>278476.36524123093</v>
      </c>
      <c r="K6" s="34">
        <f t="shared" si="2"/>
        <v>304968.96912696399</v>
      </c>
      <c r="L6" s="34">
        <f t="shared" si="2"/>
        <v>302273.46230798593</v>
      </c>
      <c r="M6" s="34">
        <f t="shared" si="2"/>
        <v>325527.56590817386</v>
      </c>
      <c r="N6" s="34">
        <f t="shared" si="2"/>
        <v>349253.28543788736</v>
      </c>
      <c r="O6" s="34">
        <f t="shared" si="2"/>
        <v>378770.4981291283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6"/>
      <c r="FY6" s="36"/>
      <c r="FZ6" s="36"/>
      <c r="GA6" s="37"/>
    </row>
    <row r="7" spans="1:183" ht="15.75" x14ac:dyDescent="0.25">
      <c r="A7" s="18">
        <v>1.1000000000000001</v>
      </c>
      <c r="B7" s="19" t="s">
        <v>59</v>
      </c>
      <c r="C7" s="4">
        <v>78206.640508059092</v>
      </c>
      <c r="D7" s="4">
        <v>94942.019492071529</v>
      </c>
      <c r="E7" s="4">
        <v>104439.66975553683</v>
      </c>
      <c r="F7" s="4">
        <v>116961.16571657434</v>
      </c>
      <c r="G7" s="4">
        <v>125560.11173765331</v>
      </c>
      <c r="H7" s="4">
        <v>156908.43000648101</v>
      </c>
      <c r="I7" s="4">
        <v>199256.45697574352</v>
      </c>
      <c r="J7" s="4">
        <v>234174.32634241151</v>
      </c>
      <c r="K7" s="4">
        <v>257991.59678127931</v>
      </c>
      <c r="L7" s="4">
        <v>261938.48597653836</v>
      </c>
      <c r="M7" s="4">
        <v>278193.94387384824</v>
      </c>
      <c r="N7" s="4">
        <v>293401.20372261741</v>
      </c>
      <c r="O7" s="4">
        <v>317399.6229228375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6"/>
      <c r="FY7" s="6"/>
      <c r="FZ7" s="6"/>
    </row>
    <row r="8" spans="1:183" ht="15.75" x14ac:dyDescent="0.25">
      <c r="A8" s="18">
        <v>1.2</v>
      </c>
      <c r="B8" s="19" t="s">
        <v>60</v>
      </c>
      <c r="C8" s="4">
        <v>7626.7500477781623</v>
      </c>
      <c r="D8" s="4">
        <v>8746.6836544775979</v>
      </c>
      <c r="E8" s="4">
        <v>12986.111462486002</v>
      </c>
      <c r="F8" s="4">
        <v>16844.467631399231</v>
      </c>
      <c r="G8" s="4">
        <v>23502.990709390746</v>
      </c>
      <c r="H8" s="4">
        <v>26836.602394663529</v>
      </c>
      <c r="I8" s="4">
        <v>30665.38066681708</v>
      </c>
      <c r="J8" s="4">
        <v>32931.226855929766</v>
      </c>
      <c r="K8" s="4">
        <v>37067.34211101746</v>
      </c>
      <c r="L8" s="4">
        <v>33267.618965406888</v>
      </c>
      <c r="M8" s="4">
        <v>39706.055918598104</v>
      </c>
      <c r="N8" s="4">
        <v>46601.967401412796</v>
      </c>
      <c r="O8" s="4">
        <v>50928.345010688652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6"/>
      <c r="FY8" s="6"/>
      <c r="FZ8" s="6"/>
    </row>
    <row r="9" spans="1:183" ht="15.75" x14ac:dyDescent="0.25">
      <c r="A9" s="18">
        <v>1.3</v>
      </c>
      <c r="B9" s="19" t="s">
        <v>61</v>
      </c>
      <c r="C9" s="4">
        <v>4016.920250067933</v>
      </c>
      <c r="D9" s="4">
        <v>4137.421303793476</v>
      </c>
      <c r="E9" s="4">
        <v>4470.5254299956659</v>
      </c>
      <c r="F9" s="4">
        <v>5406.6135561826823</v>
      </c>
      <c r="G9" s="4">
        <v>6041.3090545320874</v>
      </c>
      <c r="H9" s="4">
        <v>6046.8991538529071</v>
      </c>
      <c r="I9" s="4">
        <v>8528.3430001006564</v>
      </c>
      <c r="J9" s="4">
        <v>10526.826098280459</v>
      </c>
      <c r="K9" s="4">
        <v>8893.7752480823729</v>
      </c>
      <c r="L9" s="4">
        <v>6047.7533487906912</v>
      </c>
      <c r="M9" s="4">
        <v>6509.7103507939973</v>
      </c>
      <c r="N9" s="4">
        <v>7266.4162491669649</v>
      </c>
      <c r="O9" s="4">
        <v>7966.2721625365612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6"/>
      <c r="FY9" s="6"/>
      <c r="FZ9" s="6"/>
    </row>
    <row r="10" spans="1:183" ht="15.75" x14ac:dyDescent="0.25">
      <c r="A10" s="18">
        <v>1.4</v>
      </c>
      <c r="B10" s="19" t="s">
        <v>62</v>
      </c>
      <c r="C10" s="4">
        <v>286.59267</v>
      </c>
      <c r="D10" s="4">
        <v>451.60272253521117</v>
      </c>
      <c r="E10" s="4">
        <v>522.9692878410001</v>
      </c>
      <c r="F10" s="4">
        <v>590.53003109099996</v>
      </c>
      <c r="G10" s="4">
        <v>605.6892159209732</v>
      </c>
      <c r="H10" s="4">
        <v>644.53714994845188</v>
      </c>
      <c r="I10" s="4">
        <v>725.57788431732354</v>
      </c>
      <c r="J10" s="4">
        <v>843.98594460920492</v>
      </c>
      <c r="K10" s="4">
        <v>1016.2549865849065</v>
      </c>
      <c r="L10" s="4">
        <v>1019.6040172500002</v>
      </c>
      <c r="M10" s="4">
        <v>1117.8557649335082</v>
      </c>
      <c r="N10" s="4">
        <v>1983.6980646902473</v>
      </c>
      <c r="O10" s="4">
        <v>2476.2580330655896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6"/>
      <c r="FY10" s="6"/>
      <c r="FZ10" s="6"/>
    </row>
    <row r="11" spans="1:183" ht="15.75" x14ac:dyDescent="0.25">
      <c r="A11" s="20" t="s">
        <v>31</v>
      </c>
      <c r="B11" s="19" t="s">
        <v>3</v>
      </c>
      <c r="C11" s="4">
        <v>799.65559765759997</v>
      </c>
      <c r="D11" s="4">
        <v>895.56517479679997</v>
      </c>
      <c r="E11" s="4">
        <v>1238.2468052991999</v>
      </c>
      <c r="F11" s="4">
        <v>1295.396722</v>
      </c>
      <c r="G11" s="4">
        <v>1609.8751131126</v>
      </c>
      <c r="H11" s="4">
        <v>1680.4042565807999</v>
      </c>
      <c r="I11" s="4">
        <v>1723.1593114532186</v>
      </c>
      <c r="J11" s="4">
        <v>1709.3948865771099</v>
      </c>
      <c r="K11" s="4">
        <v>1518.393859173</v>
      </c>
      <c r="L11" s="4">
        <v>1082.5233616375001</v>
      </c>
      <c r="M11" s="4">
        <v>1500.7360741016512</v>
      </c>
      <c r="N11" s="4">
        <v>2145.6819439173305</v>
      </c>
      <c r="O11" s="4">
        <v>2321.3275515963446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6"/>
      <c r="FY11" s="6"/>
      <c r="FZ11" s="6"/>
    </row>
    <row r="12" spans="1:183" s="43" customFormat="1" ht="15.75" x14ac:dyDescent="0.25">
      <c r="A12" s="39"/>
      <c r="B12" s="40" t="s">
        <v>28</v>
      </c>
      <c r="C12" s="41">
        <f>C6+C11</f>
        <v>90936.559073562792</v>
      </c>
      <c r="D12" s="41">
        <f t="shared" ref="D12:E12" si="3">D6+D11</f>
        <v>109173.29234767462</v>
      </c>
      <c r="E12" s="41">
        <f t="shared" si="3"/>
        <v>123657.52274115871</v>
      </c>
      <c r="F12" s="41">
        <f t="shared" ref="F12" si="4">F6+F11</f>
        <v>141098.17365724727</v>
      </c>
      <c r="G12" s="41">
        <f t="shared" ref="G12:O12" si="5">G6+G11</f>
        <v>157319.97583060971</v>
      </c>
      <c r="H12" s="41">
        <f t="shared" si="5"/>
        <v>192116.87296152668</v>
      </c>
      <c r="I12" s="41">
        <f t="shared" si="5"/>
        <v>240898.91783843181</v>
      </c>
      <c r="J12" s="41">
        <f t="shared" si="5"/>
        <v>280185.76012780803</v>
      </c>
      <c r="K12" s="41">
        <f t="shared" si="5"/>
        <v>306487.36298613698</v>
      </c>
      <c r="L12" s="41">
        <f t="shared" si="5"/>
        <v>303355.98566962342</v>
      </c>
      <c r="M12" s="41">
        <f t="shared" si="5"/>
        <v>327028.3019822755</v>
      </c>
      <c r="N12" s="41">
        <f t="shared" si="5"/>
        <v>351398.96738180472</v>
      </c>
      <c r="O12" s="41">
        <f t="shared" si="5"/>
        <v>381091.82568072464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36"/>
      <c r="FY12" s="36"/>
      <c r="FZ12" s="36"/>
      <c r="GA12" s="37"/>
    </row>
    <row r="13" spans="1:183" s="17" customFormat="1" ht="15.75" x14ac:dyDescent="0.25">
      <c r="A13" s="15" t="s">
        <v>32</v>
      </c>
      <c r="B13" s="16" t="s">
        <v>4</v>
      </c>
      <c r="C13" s="1">
        <v>430622.83098714583</v>
      </c>
      <c r="D13" s="1">
        <v>462562.19219629664</v>
      </c>
      <c r="E13" s="1">
        <v>526855.6850730544</v>
      </c>
      <c r="F13" s="1">
        <v>586605.59400000004</v>
      </c>
      <c r="G13" s="1">
        <v>703851.23929465527</v>
      </c>
      <c r="H13" s="1">
        <v>867559.74505333509</v>
      </c>
      <c r="I13" s="1">
        <v>1133260.4424294031</v>
      </c>
      <c r="J13" s="1">
        <v>1207662.7879762393</v>
      </c>
      <c r="K13" s="1">
        <v>1230059.7035349829</v>
      </c>
      <c r="L13" s="1">
        <v>1264459.0858</v>
      </c>
      <c r="M13" s="1">
        <v>1337301.6354040804</v>
      </c>
      <c r="N13" s="1">
        <v>1413239.6793735344</v>
      </c>
      <c r="O13" s="1">
        <v>1538739.8331690656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6"/>
      <c r="FY13" s="6"/>
      <c r="FZ13" s="6"/>
      <c r="GA13" s="7"/>
    </row>
    <row r="14" spans="1:183" ht="30" x14ac:dyDescent="0.25">
      <c r="A14" s="20" t="s">
        <v>33</v>
      </c>
      <c r="B14" s="19" t="s">
        <v>5</v>
      </c>
      <c r="C14" s="4">
        <v>186622.80247435521</v>
      </c>
      <c r="D14" s="4">
        <v>183905.9975323207</v>
      </c>
      <c r="E14" s="4">
        <v>184113.25103931417</v>
      </c>
      <c r="F14" s="4">
        <v>215302.91209828801</v>
      </c>
      <c r="G14" s="4">
        <v>245045.44017372598</v>
      </c>
      <c r="H14" s="4">
        <v>256131.64383633598</v>
      </c>
      <c r="I14" s="4">
        <v>312204.61622445955</v>
      </c>
      <c r="J14" s="4">
        <v>369165.39608759998</v>
      </c>
      <c r="K14" s="4">
        <v>417200.56830016006</v>
      </c>
      <c r="L14" s="4">
        <v>598040.77664531197</v>
      </c>
      <c r="M14" s="4">
        <v>747209.73884978704</v>
      </c>
      <c r="N14" s="4">
        <v>877918.94597566477</v>
      </c>
      <c r="O14" s="4">
        <v>1083419.6639507599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8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8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8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6"/>
      <c r="FY14" s="6"/>
      <c r="FZ14" s="6"/>
    </row>
    <row r="15" spans="1:183" ht="15.75" x14ac:dyDescent="0.25">
      <c r="A15" s="20" t="s">
        <v>34</v>
      </c>
      <c r="B15" s="19" t="s">
        <v>6</v>
      </c>
      <c r="C15" s="4">
        <v>67095.1568157</v>
      </c>
      <c r="D15" s="4">
        <v>67755.17736791473</v>
      </c>
      <c r="E15" s="4">
        <v>75612.691600000006</v>
      </c>
      <c r="F15" s="4">
        <v>77584.616197200012</v>
      </c>
      <c r="G15" s="4">
        <v>96739.540899999993</v>
      </c>
      <c r="H15" s="4">
        <v>90014.175499999998</v>
      </c>
      <c r="I15" s="4">
        <v>101140.742625</v>
      </c>
      <c r="J15" s="4">
        <v>110248.24860000001</v>
      </c>
      <c r="K15" s="4">
        <v>132452.60560000001</v>
      </c>
      <c r="L15" s="4">
        <v>124695.099</v>
      </c>
      <c r="M15" s="4">
        <v>160612.9035301134</v>
      </c>
      <c r="N15" s="4">
        <v>206592.71049017744</v>
      </c>
      <c r="O15" s="4">
        <v>239945.25022059819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8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8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8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6"/>
      <c r="FY15" s="6"/>
      <c r="FZ15" s="6"/>
    </row>
    <row r="16" spans="1:183" s="43" customFormat="1" ht="15.75" x14ac:dyDescent="0.25">
      <c r="A16" s="39"/>
      <c r="B16" s="40" t="s">
        <v>29</v>
      </c>
      <c r="C16" s="41">
        <f>+C13+C14+C15</f>
        <v>684340.79027720098</v>
      </c>
      <c r="D16" s="41">
        <f t="shared" ref="D16:E16" si="6">+D13+D14+D15</f>
        <v>714223.36709653202</v>
      </c>
      <c r="E16" s="41">
        <f t="shared" si="6"/>
        <v>786581.62771236862</v>
      </c>
      <c r="F16" s="41">
        <f t="shared" ref="F16:K16" si="7">+F13+F14+F15</f>
        <v>879493.12229548814</v>
      </c>
      <c r="G16" s="41">
        <f t="shared" si="7"/>
        <v>1045636.2203683812</v>
      </c>
      <c r="H16" s="41">
        <f t="shared" si="7"/>
        <v>1213705.564389671</v>
      </c>
      <c r="I16" s="41">
        <f t="shared" si="7"/>
        <v>1546605.8012788626</v>
      </c>
      <c r="J16" s="41">
        <f t="shared" si="7"/>
        <v>1687076.4326638393</v>
      </c>
      <c r="K16" s="41">
        <f t="shared" si="7"/>
        <v>1779712.8774351431</v>
      </c>
      <c r="L16" s="41">
        <f t="shared" ref="L16:M16" si="8">+L13+L14+L15</f>
        <v>1987194.961445312</v>
      </c>
      <c r="M16" s="41">
        <f t="shared" si="8"/>
        <v>2245124.2777839806</v>
      </c>
      <c r="N16" s="41">
        <f t="shared" ref="N16:O16" si="9">+N13+N14+N15</f>
        <v>2497751.3358393768</v>
      </c>
      <c r="O16" s="41">
        <f t="shared" si="9"/>
        <v>2862104.7473404235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35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35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35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36"/>
      <c r="FY16" s="36"/>
      <c r="FZ16" s="36"/>
      <c r="GA16" s="37"/>
    </row>
    <row r="17" spans="1:183" s="38" customFormat="1" ht="15.75" x14ac:dyDescent="0.25">
      <c r="A17" s="32" t="s">
        <v>35</v>
      </c>
      <c r="B17" s="33" t="s">
        <v>7</v>
      </c>
      <c r="C17" s="34">
        <f>C18+C19</f>
        <v>31445.820800000001</v>
      </c>
      <c r="D17" s="34">
        <f t="shared" ref="D17:E17" si="10">D18+D19</f>
        <v>54858.262000000002</v>
      </c>
      <c r="E17" s="34">
        <f t="shared" si="10"/>
        <v>69952.574999999997</v>
      </c>
      <c r="F17" s="34">
        <f t="shared" ref="F17:K17" si="11">F18+F19</f>
        <v>70191.188999999998</v>
      </c>
      <c r="G17" s="34">
        <f t="shared" si="11"/>
        <v>82487.214600000007</v>
      </c>
      <c r="H17" s="34">
        <f t="shared" si="11"/>
        <v>92629.755899999989</v>
      </c>
      <c r="I17" s="34">
        <f t="shared" si="11"/>
        <v>122602.26122075829</v>
      </c>
      <c r="J17" s="34">
        <f t="shared" si="11"/>
        <v>153928.93493958225</v>
      </c>
      <c r="K17" s="34">
        <f t="shared" si="11"/>
        <v>182150.6268383282</v>
      </c>
      <c r="L17" s="34">
        <f t="shared" ref="L17:M17" si="12">L18+L19</f>
        <v>156531.86079999999</v>
      </c>
      <c r="M17" s="34">
        <f t="shared" si="12"/>
        <v>219085.80005007851</v>
      </c>
      <c r="N17" s="34">
        <f t="shared" ref="N17:O17" si="13">N18+N19</f>
        <v>300551.11025199719</v>
      </c>
      <c r="O17" s="34">
        <f t="shared" si="13"/>
        <v>364850.31692829408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6"/>
      <c r="FY17" s="36"/>
      <c r="FZ17" s="36"/>
      <c r="GA17" s="37"/>
    </row>
    <row r="18" spans="1:183" ht="15.75" x14ac:dyDescent="0.25">
      <c r="A18" s="18">
        <v>6.1</v>
      </c>
      <c r="B18" s="19" t="s">
        <v>8</v>
      </c>
      <c r="C18" s="4">
        <v>26676.665000000001</v>
      </c>
      <c r="D18" s="4">
        <v>49789.642</v>
      </c>
      <c r="E18" s="4">
        <v>64502.087299999999</v>
      </c>
      <c r="F18" s="4">
        <v>64579.557000000001</v>
      </c>
      <c r="G18" s="4">
        <v>76056.734400000001</v>
      </c>
      <c r="H18" s="4">
        <v>85562.448399999994</v>
      </c>
      <c r="I18" s="4">
        <v>113612.68322075829</v>
      </c>
      <c r="J18" s="4">
        <v>143362.00013958226</v>
      </c>
      <c r="K18" s="4">
        <v>171451.69223832819</v>
      </c>
      <c r="L18" s="4">
        <v>151810.51199999999</v>
      </c>
      <c r="M18" s="4">
        <v>211168.0212974342</v>
      </c>
      <c r="N18" s="4">
        <v>285779.61399602849</v>
      </c>
      <c r="O18" s="4">
        <v>346918.64106132905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6"/>
      <c r="FY18" s="6"/>
      <c r="FZ18" s="6"/>
    </row>
    <row r="19" spans="1:183" ht="15.75" x14ac:dyDescent="0.25">
      <c r="A19" s="18">
        <v>6.2</v>
      </c>
      <c r="B19" s="19" t="s">
        <v>9</v>
      </c>
      <c r="C19" s="4">
        <v>4769.1558000000005</v>
      </c>
      <c r="D19" s="4">
        <v>5068.62</v>
      </c>
      <c r="E19" s="4">
        <v>5450.4876999999997</v>
      </c>
      <c r="F19" s="4">
        <v>5611.6319999999996</v>
      </c>
      <c r="G19" s="4">
        <v>6430.4802</v>
      </c>
      <c r="H19" s="4">
        <v>7067.3074999999999</v>
      </c>
      <c r="I19" s="4">
        <v>8989.5779999999995</v>
      </c>
      <c r="J19" s="4">
        <v>10566.934799999999</v>
      </c>
      <c r="K19" s="4">
        <v>10698.934600000001</v>
      </c>
      <c r="L19" s="4">
        <v>4721.3487999999998</v>
      </c>
      <c r="M19" s="4">
        <v>7917.7787526443117</v>
      </c>
      <c r="N19" s="4">
        <v>14771.496255968683</v>
      </c>
      <c r="O19" s="4">
        <v>17931.675866965026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6"/>
      <c r="FY19" s="6"/>
      <c r="FZ19" s="6"/>
    </row>
    <row r="20" spans="1:183" s="38" customFormat="1" ht="30" x14ac:dyDescent="0.25">
      <c r="A20" s="44" t="s">
        <v>36</v>
      </c>
      <c r="B20" s="45" t="s">
        <v>10</v>
      </c>
      <c r="C20" s="34">
        <f>SUM(C21:C27)</f>
        <v>28365.223690417799</v>
      </c>
      <c r="D20" s="34">
        <f t="shared" ref="D20:E20" si="14">SUM(D21:D27)</f>
        <v>36019.601056921674</v>
      </c>
      <c r="E20" s="34">
        <f t="shared" si="14"/>
        <v>42348.606879999999</v>
      </c>
      <c r="F20" s="34">
        <f t="shared" ref="F20:O20" si="15">SUM(F21:F27)</f>
        <v>45141.616200046432</v>
      </c>
      <c r="G20" s="34">
        <f t="shared" si="15"/>
        <v>49112.51206327659</v>
      </c>
      <c r="H20" s="34">
        <f t="shared" si="15"/>
        <v>56485.126691928323</v>
      </c>
      <c r="I20" s="34">
        <f t="shared" si="15"/>
        <v>58256.563499999997</v>
      </c>
      <c r="J20" s="34">
        <f t="shared" si="15"/>
        <v>63019.641499999998</v>
      </c>
      <c r="K20" s="34">
        <f t="shared" si="15"/>
        <v>69750.584600000002</v>
      </c>
      <c r="L20" s="34">
        <f t="shared" si="15"/>
        <v>57735.258000000002</v>
      </c>
      <c r="M20" s="34">
        <f t="shared" si="15"/>
        <v>78741.721639259427</v>
      </c>
      <c r="N20" s="34">
        <f t="shared" si="15"/>
        <v>89293.458218314758</v>
      </c>
      <c r="O20" s="34">
        <f t="shared" si="15"/>
        <v>98891.966886172944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6"/>
      <c r="FY20" s="36"/>
      <c r="FZ20" s="36"/>
      <c r="GA20" s="37"/>
    </row>
    <row r="21" spans="1:183" ht="15.75" x14ac:dyDescent="0.25">
      <c r="A21" s="18">
        <v>7.1</v>
      </c>
      <c r="B21" s="19" t="s">
        <v>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6"/>
      <c r="FY21" s="6"/>
      <c r="FZ21" s="6"/>
    </row>
    <row r="22" spans="1:183" ht="15.75" x14ac:dyDescent="0.25">
      <c r="A22" s="18">
        <v>7.2</v>
      </c>
      <c r="B22" s="19" t="s">
        <v>12</v>
      </c>
      <c r="C22" s="26">
        <v>21351.451000000001</v>
      </c>
      <c r="D22" s="26">
        <v>28413.77034429678</v>
      </c>
      <c r="E22" s="26">
        <v>31828.966400000001</v>
      </c>
      <c r="F22" s="26">
        <v>33084.050999999999</v>
      </c>
      <c r="G22" s="26">
        <v>35082.866000000002</v>
      </c>
      <c r="H22" s="26">
        <v>42133.399599999997</v>
      </c>
      <c r="I22" s="49">
        <v>43595.563499999997</v>
      </c>
      <c r="J22" s="50">
        <v>47944.641499999998</v>
      </c>
      <c r="K22" s="50">
        <v>52994.584600000002</v>
      </c>
      <c r="L22" s="50">
        <v>39492.258000000002</v>
      </c>
      <c r="M22" s="50">
        <v>57576.721639259435</v>
      </c>
      <c r="N22" s="50">
        <v>64297.458218314758</v>
      </c>
      <c r="O22" s="50">
        <v>71048.077434691149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6"/>
      <c r="FY22" s="6"/>
      <c r="FZ22" s="6"/>
    </row>
    <row r="23" spans="1:183" ht="15.75" x14ac:dyDescent="0.25">
      <c r="A23" s="18">
        <v>7.3</v>
      </c>
      <c r="B23" s="19" t="s">
        <v>13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6"/>
      <c r="FY23" s="6"/>
      <c r="FZ23" s="6"/>
    </row>
    <row r="24" spans="1:183" ht="15.75" x14ac:dyDescent="0.25">
      <c r="A24" s="18">
        <v>7.4</v>
      </c>
      <c r="B24" s="19" t="s">
        <v>14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6"/>
      <c r="FY24" s="6"/>
      <c r="FZ24" s="6"/>
    </row>
    <row r="25" spans="1:183" ht="15.75" x14ac:dyDescent="0.25">
      <c r="A25" s="18">
        <v>7.5</v>
      </c>
      <c r="B25" s="19" t="s">
        <v>15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6"/>
      <c r="FY25" s="6"/>
      <c r="FZ25" s="6"/>
    </row>
    <row r="26" spans="1:183" ht="15.75" x14ac:dyDescent="0.25">
      <c r="A26" s="18">
        <v>7.6</v>
      </c>
      <c r="B26" s="19" t="s">
        <v>16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6"/>
      <c r="FY26" s="6"/>
      <c r="FZ26" s="6"/>
    </row>
    <row r="27" spans="1:183" ht="30" x14ac:dyDescent="0.25">
      <c r="A27" s="18">
        <v>7.7</v>
      </c>
      <c r="B27" s="19" t="s">
        <v>17</v>
      </c>
      <c r="C27" s="26">
        <v>7013.7726904177962</v>
      </c>
      <c r="D27" s="26">
        <v>7605.8307126248919</v>
      </c>
      <c r="E27" s="26">
        <v>10519.64048</v>
      </c>
      <c r="F27" s="26">
        <v>12057.565200046431</v>
      </c>
      <c r="G27" s="26">
        <v>14029.646063276585</v>
      </c>
      <c r="H27" s="49">
        <v>14351.727091928327</v>
      </c>
      <c r="I27" s="26">
        <v>14661</v>
      </c>
      <c r="J27" s="50">
        <v>15075</v>
      </c>
      <c r="K27" s="50">
        <v>16756</v>
      </c>
      <c r="L27" s="50">
        <v>18243</v>
      </c>
      <c r="M27" s="26">
        <v>21165</v>
      </c>
      <c r="N27" s="26">
        <v>24996</v>
      </c>
      <c r="O27" s="26">
        <v>27843.889451481802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6"/>
      <c r="FY27" s="6"/>
      <c r="FZ27" s="6"/>
    </row>
    <row r="28" spans="1:183" ht="15.75" x14ac:dyDescent="0.25">
      <c r="A28" s="20" t="s">
        <v>37</v>
      </c>
      <c r="B28" s="19" t="s">
        <v>18</v>
      </c>
      <c r="C28" s="49">
        <v>16521</v>
      </c>
      <c r="D28" s="49">
        <v>17692</v>
      </c>
      <c r="E28" s="49">
        <v>19924</v>
      </c>
      <c r="F28" s="49">
        <v>20456</v>
      </c>
      <c r="G28" s="49">
        <v>40193</v>
      </c>
      <c r="H28" s="49">
        <v>26090</v>
      </c>
      <c r="I28" s="49">
        <v>27801</v>
      </c>
      <c r="J28" s="50">
        <v>32277</v>
      </c>
      <c r="K28" s="50">
        <v>42274</v>
      </c>
      <c r="L28" s="50">
        <v>45754</v>
      </c>
      <c r="M28" s="50">
        <v>40017</v>
      </c>
      <c r="N28" s="50">
        <v>54156</v>
      </c>
      <c r="O28" s="50">
        <v>62614.989449731904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6"/>
      <c r="FY28" s="6"/>
      <c r="FZ28" s="6"/>
    </row>
    <row r="29" spans="1:183" ht="30" x14ac:dyDescent="0.25">
      <c r="A29" s="20" t="s">
        <v>38</v>
      </c>
      <c r="B29" s="19" t="s">
        <v>19</v>
      </c>
      <c r="C29" s="49">
        <v>58394.010074169004</v>
      </c>
      <c r="D29" s="49">
        <v>63934.944874967157</v>
      </c>
      <c r="E29" s="49">
        <v>68701.62138224674</v>
      </c>
      <c r="F29" s="49">
        <v>73926.37682210299</v>
      </c>
      <c r="G29" s="49">
        <v>76234.1238838016</v>
      </c>
      <c r="H29" s="49">
        <v>90262.865064277605</v>
      </c>
      <c r="I29" s="49">
        <v>94326.715876217306</v>
      </c>
      <c r="J29" s="50">
        <v>103423.7507981744</v>
      </c>
      <c r="K29" s="50">
        <v>106359.8504</v>
      </c>
      <c r="L29" s="50">
        <v>105999.47662873968</v>
      </c>
      <c r="M29" s="50">
        <v>120570.10521235326</v>
      </c>
      <c r="N29" s="50">
        <v>137894.75282814886</v>
      </c>
      <c r="O29" s="50">
        <v>157279.22853439616</v>
      </c>
      <c r="P29" s="10"/>
      <c r="Q29" s="10"/>
      <c r="R29" s="1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6"/>
      <c r="FY29" s="6"/>
      <c r="FZ29" s="6"/>
    </row>
    <row r="30" spans="1:183" ht="15.75" x14ac:dyDescent="0.25">
      <c r="A30" s="20" t="s">
        <v>39</v>
      </c>
      <c r="B30" s="19" t="s">
        <v>54</v>
      </c>
      <c r="C30" s="49">
        <v>74027</v>
      </c>
      <c r="D30" s="49">
        <v>85145</v>
      </c>
      <c r="E30" s="49">
        <v>94138</v>
      </c>
      <c r="F30" s="49">
        <v>108612</v>
      </c>
      <c r="G30" s="49">
        <v>115351</v>
      </c>
      <c r="H30" s="49">
        <v>119565</v>
      </c>
      <c r="I30" s="49">
        <v>126593</v>
      </c>
      <c r="J30" s="50">
        <v>175049</v>
      </c>
      <c r="K30" s="50">
        <v>225662</v>
      </c>
      <c r="L30" s="50">
        <v>221024</v>
      </c>
      <c r="M30" s="50">
        <v>239491.84627798491</v>
      </c>
      <c r="N30" s="50">
        <v>269634.67848518974</v>
      </c>
      <c r="O30" s="50">
        <v>316053.40818582289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6"/>
      <c r="FY30" s="6"/>
      <c r="FZ30" s="6"/>
    </row>
    <row r="31" spans="1:183" ht="15.75" x14ac:dyDescent="0.25">
      <c r="A31" s="20" t="s">
        <v>40</v>
      </c>
      <c r="B31" s="19" t="s">
        <v>20</v>
      </c>
      <c r="C31" s="49">
        <v>105179.27978044801</v>
      </c>
      <c r="D31" s="49">
        <v>115695.57012898003</v>
      </c>
      <c r="E31" s="49">
        <v>126386.27801536648</v>
      </c>
      <c r="F31" s="49">
        <v>145597.65724521974</v>
      </c>
      <c r="G31" s="49">
        <v>157941.21038364712</v>
      </c>
      <c r="H31" s="49">
        <v>168763.38311271186</v>
      </c>
      <c r="I31" s="49">
        <v>182050.94281361427</v>
      </c>
      <c r="J31" s="50">
        <v>200491.39450188071</v>
      </c>
      <c r="K31" s="50">
        <v>282985.9524657118</v>
      </c>
      <c r="L31" s="50">
        <v>282420.08427142247</v>
      </c>
      <c r="M31" s="50">
        <v>311820.86219369282</v>
      </c>
      <c r="N31" s="50">
        <v>351305.33931571309</v>
      </c>
      <c r="O31" s="50">
        <v>403402.76398805663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6"/>
      <c r="FY31" s="6"/>
      <c r="FZ31" s="6"/>
    </row>
    <row r="32" spans="1:183" s="43" customFormat="1" ht="15.75" x14ac:dyDescent="0.25">
      <c r="A32" s="39"/>
      <c r="B32" s="40" t="s">
        <v>30</v>
      </c>
      <c r="C32" s="41">
        <f>C17+C20+C28+C29+C30+C31</f>
        <v>313932.33434503479</v>
      </c>
      <c r="D32" s="41">
        <f t="shared" ref="D32:E32" si="16">D17+D20+D28+D29+D30+D31</f>
        <v>373345.37806086888</v>
      </c>
      <c r="E32" s="41">
        <f t="shared" si="16"/>
        <v>421451.08127761318</v>
      </c>
      <c r="F32" s="41">
        <f t="shared" ref="F32:G32" si="17">F17+F20+F28+F29+F30+F31</f>
        <v>463924.83926736919</v>
      </c>
      <c r="G32" s="41">
        <f t="shared" si="17"/>
        <v>521319.0609307253</v>
      </c>
      <c r="H32" s="41">
        <f t="shared" ref="H32:I32" si="18">H17+H20+H28+H29+H30+H31</f>
        <v>553796.13076891773</v>
      </c>
      <c r="I32" s="41">
        <f t="shared" si="18"/>
        <v>611630.48341058986</v>
      </c>
      <c r="J32" s="41">
        <f t="shared" ref="J32:K32" si="19">J17+J20+J28+J29+J30+J31</f>
        <v>728189.72173963743</v>
      </c>
      <c r="K32" s="41">
        <f t="shared" si="19"/>
        <v>909183.01430404</v>
      </c>
      <c r="L32" s="41">
        <f t="shared" ref="L32:M32" si="20">L17+L20+L28+L29+L30+L31</f>
        <v>869464.67970016215</v>
      </c>
      <c r="M32" s="41">
        <f t="shared" si="20"/>
        <v>1009727.3353733689</v>
      </c>
      <c r="N32" s="41">
        <f t="shared" ref="N32:O32" si="21">N17+N20+N28+N29+N30+N31</f>
        <v>1202835.3390993637</v>
      </c>
      <c r="O32" s="41">
        <f t="shared" si="21"/>
        <v>1403092.6739724746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36"/>
      <c r="FY32" s="36"/>
      <c r="FZ32" s="36"/>
      <c r="GA32" s="37"/>
    </row>
    <row r="33" spans="1:183" s="38" customFormat="1" ht="15.75" x14ac:dyDescent="0.25">
      <c r="A33" s="32" t="s">
        <v>27</v>
      </c>
      <c r="B33" s="46" t="s">
        <v>41</v>
      </c>
      <c r="C33" s="34">
        <f t="shared" ref="C33:G33" si="22">C6+C11+C13+C14+C15+C17+C20+C28+C29+C30+C31</f>
        <v>1089209.6836957987</v>
      </c>
      <c r="D33" s="34">
        <f t="shared" si="22"/>
        <v>1196742.0375050756</v>
      </c>
      <c r="E33" s="34">
        <f t="shared" si="22"/>
        <v>1331690.2317311405</v>
      </c>
      <c r="F33" s="34">
        <f t="shared" si="22"/>
        <v>1484516.1352201046</v>
      </c>
      <c r="G33" s="34">
        <f t="shared" si="22"/>
        <v>1724275.257129716</v>
      </c>
      <c r="H33" s="34">
        <f t="shared" ref="H33:I33" si="23">H6+H11+H13+H14+H15+H17+H20+H28+H29+H30+H31</f>
        <v>1959618.5681201154</v>
      </c>
      <c r="I33" s="34">
        <f t="shared" si="23"/>
        <v>2399135.2025278844</v>
      </c>
      <c r="J33" s="34">
        <f t="shared" ref="J33:K33" si="24">J6+J11+J13+J14+J15+J17+J20+J28+J29+J30+J31</f>
        <v>2695451.9145312845</v>
      </c>
      <c r="K33" s="34">
        <f t="shared" si="24"/>
        <v>2995383.2547253198</v>
      </c>
      <c r="L33" s="34">
        <f t="shared" ref="L33:M33" si="25">L6+L11+L13+L14+L15+L17+L20+L28+L29+L30+L31</f>
        <v>3160015.6268150974</v>
      </c>
      <c r="M33" s="34">
        <f t="shared" si="25"/>
        <v>3581879.9151396248</v>
      </c>
      <c r="N33" s="34">
        <f t="shared" ref="N33:O33" si="26">N6+N11+N13+N14+N15+N17+N20+N28+N29+N30+N31</f>
        <v>4051985.642320544</v>
      </c>
      <c r="O33" s="34">
        <f t="shared" si="26"/>
        <v>4646289.2469936227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6"/>
      <c r="FY33" s="36"/>
      <c r="FZ33" s="36"/>
      <c r="GA33" s="37"/>
    </row>
    <row r="34" spans="1:183" ht="15.75" x14ac:dyDescent="0.25">
      <c r="A34" s="21" t="s">
        <v>43</v>
      </c>
      <c r="B34" s="5" t="s">
        <v>25</v>
      </c>
      <c r="C34" s="4">
        <v>40600</v>
      </c>
      <c r="D34" s="4">
        <v>53900</v>
      </c>
      <c r="E34" s="4">
        <v>71800</v>
      </c>
      <c r="F34" s="4">
        <v>72611</v>
      </c>
      <c r="G34" s="4">
        <v>93280</v>
      </c>
      <c r="H34" s="4">
        <v>121200</v>
      </c>
      <c r="I34" s="4">
        <v>207080</v>
      </c>
      <c r="J34" s="4">
        <v>154638</v>
      </c>
      <c r="K34" s="4">
        <v>159127</v>
      </c>
      <c r="L34" s="4">
        <v>160310</v>
      </c>
      <c r="M34" s="4">
        <v>209204.51385929005</v>
      </c>
      <c r="N34" s="4">
        <v>243270.77854334778</v>
      </c>
      <c r="O34" s="4">
        <v>278951.23582086654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</row>
    <row r="35" spans="1:183" ht="15.75" x14ac:dyDescent="0.25">
      <c r="A35" s="21" t="s">
        <v>44</v>
      </c>
      <c r="B35" s="5" t="s">
        <v>24</v>
      </c>
      <c r="C35" s="4">
        <v>13300</v>
      </c>
      <c r="D35" s="4">
        <v>16800</v>
      </c>
      <c r="E35" s="4">
        <v>17300</v>
      </c>
      <c r="F35" s="4">
        <v>16455</v>
      </c>
      <c r="G35" s="4">
        <v>14161</v>
      </c>
      <c r="H35" s="4">
        <v>12100</v>
      </c>
      <c r="I35" s="4">
        <v>9133</v>
      </c>
      <c r="J35" s="4">
        <v>9847</v>
      </c>
      <c r="K35" s="4">
        <v>10410</v>
      </c>
      <c r="L35" s="4">
        <v>18543</v>
      </c>
      <c r="M35" s="4">
        <v>26121.000000000004</v>
      </c>
      <c r="N35" s="4">
        <v>27511</v>
      </c>
      <c r="O35" s="4">
        <v>31546.030701342163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</row>
    <row r="36" spans="1:183" s="43" customFormat="1" ht="15.75" x14ac:dyDescent="0.25">
      <c r="A36" s="47" t="s">
        <v>45</v>
      </c>
      <c r="B36" s="48" t="s">
        <v>55</v>
      </c>
      <c r="C36" s="41">
        <f>C33+C34-C35</f>
        <v>1116509.6836957987</v>
      </c>
      <c r="D36" s="41">
        <f t="shared" ref="D36:E36" si="27">D33+D34-D35</f>
        <v>1233842.0375050756</v>
      </c>
      <c r="E36" s="41">
        <f t="shared" si="27"/>
        <v>1386190.2317311405</v>
      </c>
      <c r="F36" s="41">
        <f t="shared" ref="F36:O36" si="28">F33+F34-F35</f>
        <v>1540672.1352201046</v>
      </c>
      <c r="G36" s="41">
        <f t="shared" si="28"/>
        <v>1803394.257129716</v>
      </c>
      <c r="H36" s="41">
        <f t="shared" si="28"/>
        <v>2068718.5681201154</v>
      </c>
      <c r="I36" s="41">
        <f t="shared" si="28"/>
        <v>2597082.2025278844</v>
      </c>
      <c r="J36" s="41">
        <f t="shared" si="28"/>
        <v>2840242.9145312845</v>
      </c>
      <c r="K36" s="41">
        <f t="shared" si="28"/>
        <v>3144100.2547253198</v>
      </c>
      <c r="L36" s="41">
        <f t="shared" si="28"/>
        <v>3301782.6268150974</v>
      </c>
      <c r="M36" s="41">
        <f t="shared" si="28"/>
        <v>3764963.428998915</v>
      </c>
      <c r="N36" s="41">
        <f t="shared" si="28"/>
        <v>4267745.420863892</v>
      </c>
      <c r="O36" s="41">
        <f t="shared" si="28"/>
        <v>4893694.4521131469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37"/>
      <c r="FX36" s="37"/>
      <c r="FY36" s="37"/>
      <c r="FZ36" s="37"/>
      <c r="GA36" s="37"/>
    </row>
    <row r="37" spans="1:183" ht="15.75" x14ac:dyDescent="0.25">
      <c r="A37" s="21" t="s">
        <v>46</v>
      </c>
      <c r="B37" s="5" t="s">
        <v>42</v>
      </c>
      <c r="C37" s="3">
        <v>6140</v>
      </c>
      <c r="D37" s="3">
        <v>6210</v>
      </c>
      <c r="E37" s="3">
        <v>6270</v>
      </c>
      <c r="F37" s="3">
        <v>6330</v>
      </c>
      <c r="G37" s="3">
        <v>6400</v>
      </c>
      <c r="H37" s="3">
        <v>6470</v>
      </c>
      <c r="I37" s="3">
        <v>6540</v>
      </c>
      <c r="J37" s="3">
        <v>6600</v>
      </c>
      <c r="K37" s="3">
        <v>6670</v>
      </c>
      <c r="L37" s="3">
        <v>6730</v>
      </c>
      <c r="M37" s="3">
        <v>6800</v>
      </c>
      <c r="N37" s="3">
        <v>6860</v>
      </c>
      <c r="O37" s="3">
        <v>6920</v>
      </c>
      <c r="P37" s="6"/>
      <c r="Q37" s="6"/>
      <c r="R37" s="6"/>
    </row>
    <row r="38" spans="1:183" s="43" customFormat="1" ht="15.75" x14ac:dyDescent="0.25">
      <c r="A38" s="47" t="s">
        <v>47</v>
      </c>
      <c r="B38" s="48" t="s">
        <v>58</v>
      </c>
      <c r="C38" s="41">
        <f>C36/C37*1000</f>
        <v>181841.96802863173</v>
      </c>
      <c r="D38" s="41">
        <f t="shared" ref="D38:E38" si="29">D36/D37*1000</f>
        <v>198686.31843882054</v>
      </c>
      <c r="E38" s="41">
        <f t="shared" si="29"/>
        <v>221082.971567965</v>
      </c>
      <c r="F38" s="41">
        <f t="shared" ref="F38:O38" si="30">F36/F37*1000</f>
        <v>243392.12246763107</v>
      </c>
      <c r="G38" s="41">
        <f t="shared" si="30"/>
        <v>281780.35267651815</v>
      </c>
      <c r="H38" s="41">
        <f t="shared" si="30"/>
        <v>319740.11872026511</v>
      </c>
      <c r="I38" s="41">
        <f t="shared" si="30"/>
        <v>397107.37041710771</v>
      </c>
      <c r="J38" s="41">
        <f t="shared" si="30"/>
        <v>430339.83553504309</v>
      </c>
      <c r="K38" s="41">
        <f t="shared" si="30"/>
        <v>471379.34853453073</v>
      </c>
      <c r="L38" s="41">
        <f t="shared" si="30"/>
        <v>490606.63102750335</v>
      </c>
      <c r="M38" s="41">
        <f t="shared" si="30"/>
        <v>553671.09249984054</v>
      </c>
      <c r="N38" s="41">
        <f t="shared" si="30"/>
        <v>622120.32374109211</v>
      </c>
      <c r="O38" s="41">
        <f t="shared" si="30"/>
        <v>707181.27920710214</v>
      </c>
      <c r="P38" s="8"/>
      <c r="Q38" s="8"/>
      <c r="R38" s="8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42"/>
      <c r="BT38" s="42"/>
      <c r="BU38" s="42"/>
      <c r="BV38" s="42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</row>
    <row r="39" spans="1:183" x14ac:dyDescent="0.25">
      <c r="A39" s="3" t="s">
        <v>75</v>
      </c>
      <c r="B39" s="3"/>
      <c r="C39" s="3"/>
      <c r="D39" s="3"/>
      <c r="E39" s="3"/>
      <c r="F39" s="3"/>
      <c r="G39" s="22"/>
      <c r="H39" s="22"/>
      <c r="I39" s="22"/>
      <c r="J39" s="22"/>
      <c r="K39" s="22"/>
      <c r="L39" s="22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8" max="1048575" man="1"/>
    <brk id="30" max="1048575" man="1"/>
    <brk id="46" max="1048575" man="1"/>
    <brk id="110" max="95" man="1"/>
    <brk id="146" max="1048575" man="1"/>
    <brk id="170" max="1048575" man="1"/>
    <brk id="178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W39"/>
  <sheetViews>
    <sheetView zoomScale="75" zoomScaleNormal="75" zoomScaleSheetLayoutView="100" workbookViewId="0">
      <pane xSplit="2" ySplit="5" topLeftCell="C30" activePane="bottomRight" state="frozen"/>
      <selection activeCell="R13" sqref="R13"/>
      <selection pane="topRight" activeCell="R13" sqref="R13"/>
      <selection pane="bottomLeft" activeCell="R13" sqref="R13"/>
      <selection pane="bottomRight" activeCell="R13" sqref="R13"/>
    </sheetView>
  </sheetViews>
  <sheetFormatPr defaultColWidth="8.85546875" defaultRowHeight="15" x14ac:dyDescent="0.25"/>
  <cols>
    <col min="1" max="1" width="11" style="2" customWidth="1"/>
    <col min="2" max="2" width="31" style="2" customWidth="1"/>
    <col min="3" max="5" width="12.7109375" style="2" customWidth="1"/>
    <col min="6" max="6" width="12.7109375" style="7" customWidth="1"/>
    <col min="7" max="15" width="12.7109375" style="6" customWidth="1"/>
    <col min="16" max="42" width="9.140625" style="7" customWidth="1"/>
    <col min="43" max="43" width="12.42578125" style="7" customWidth="1"/>
    <col min="44" max="65" width="9.140625" style="7" customWidth="1"/>
    <col min="66" max="66" width="12.140625" style="7" customWidth="1"/>
    <col min="67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7" customWidth="1"/>
    <col min="95" max="99" width="9.140625" style="7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17" width="9.140625" style="6" hidden="1" customWidth="1"/>
    <col min="118" max="118" width="9.140625" style="6" customWidth="1"/>
    <col min="119" max="148" width="9.140625" style="7" customWidth="1"/>
    <col min="149" max="149" width="9.140625" style="7" hidden="1" customWidth="1"/>
    <col min="150" max="157" width="9.140625" style="7" customWidth="1"/>
    <col min="158" max="158" width="9.140625" style="7" hidden="1" customWidth="1"/>
    <col min="159" max="163" width="9.140625" style="7" customWidth="1"/>
    <col min="164" max="164" width="9.140625" style="7" hidden="1" customWidth="1"/>
    <col min="165" max="174" width="9.140625" style="7" customWidth="1"/>
    <col min="175" max="175" width="9.140625" style="7"/>
    <col min="176" max="178" width="8.85546875" style="7"/>
    <col min="179" max="179" width="12.7109375" style="7" bestFit="1" customWidth="1"/>
    <col min="180" max="16384" width="8.85546875" style="2"/>
  </cols>
  <sheetData>
    <row r="1" spans="1:179" ht="21" x14ac:dyDescent="0.35">
      <c r="A1" s="2" t="s">
        <v>53</v>
      </c>
      <c r="B1" s="23" t="s">
        <v>66</v>
      </c>
    </row>
    <row r="2" spans="1:179" ht="15.75" x14ac:dyDescent="0.25">
      <c r="A2" s="12" t="s">
        <v>49</v>
      </c>
      <c r="I2" s="6" t="str">
        <f>[1]GSVA_cur!$I$3</f>
        <v>As on 01.08.2024</v>
      </c>
    </row>
    <row r="3" spans="1:179" ht="15.75" x14ac:dyDescent="0.25">
      <c r="A3" s="12"/>
    </row>
    <row r="4" spans="1:179" ht="15.75" x14ac:dyDescent="0.25">
      <c r="A4" s="12"/>
      <c r="E4" s="11"/>
      <c r="F4" s="11" t="s">
        <v>57</v>
      </c>
    </row>
    <row r="5" spans="1:179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7" t="s">
        <v>72</v>
      </c>
      <c r="N5" s="27" t="s">
        <v>73</v>
      </c>
      <c r="O5" s="27" t="s">
        <v>74</v>
      </c>
    </row>
    <row r="6" spans="1:179" s="38" customFormat="1" ht="15.75" x14ac:dyDescent="0.25">
      <c r="A6" s="32" t="s">
        <v>26</v>
      </c>
      <c r="B6" s="33" t="s">
        <v>2</v>
      </c>
      <c r="C6" s="34">
        <f>SUM(C7:C10)</f>
        <v>90136.903475905186</v>
      </c>
      <c r="D6" s="34">
        <f t="shared" ref="D6:F6" si="0">SUM(D7:D10)</f>
        <v>93360.905101727738</v>
      </c>
      <c r="E6" s="34">
        <f t="shared" si="0"/>
        <v>96740.218182709388</v>
      </c>
      <c r="F6" s="34">
        <f t="shared" si="0"/>
        <v>99226.099426613946</v>
      </c>
      <c r="G6" s="34">
        <f t="shared" ref="G6:O6" si="1">SUM(G7:G10)</f>
        <v>103078.41523737989</v>
      </c>
      <c r="H6" s="34">
        <f t="shared" si="1"/>
        <v>112248.77191347083</v>
      </c>
      <c r="I6" s="34">
        <f t="shared" si="1"/>
        <v>130497.99441859659</v>
      </c>
      <c r="J6" s="34">
        <f t="shared" si="1"/>
        <v>145383.34718729355</v>
      </c>
      <c r="K6" s="34">
        <f t="shared" si="1"/>
        <v>150502.58229009196</v>
      </c>
      <c r="L6" s="34">
        <f t="shared" si="1"/>
        <v>137477.87546680364</v>
      </c>
      <c r="M6" s="34">
        <f t="shared" si="1"/>
        <v>139741.76826579272</v>
      </c>
      <c r="N6" s="34">
        <f t="shared" si="1"/>
        <v>140453.80222103867</v>
      </c>
      <c r="O6" s="34">
        <f t="shared" si="1"/>
        <v>143554.06472841132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6"/>
      <c r="FU6" s="36"/>
      <c r="FV6" s="36"/>
      <c r="FW6" s="37"/>
    </row>
    <row r="7" spans="1:179" ht="15.75" x14ac:dyDescent="0.25">
      <c r="A7" s="18">
        <v>1.1000000000000001</v>
      </c>
      <c r="B7" s="19" t="s">
        <v>59</v>
      </c>
      <c r="C7" s="24">
        <v>78206.640508059092</v>
      </c>
      <c r="D7" s="24">
        <v>81637.578411190392</v>
      </c>
      <c r="E7" s="24">
        <v>83575.01909471651</v>
      </c>
      <c r="F7" s="24">
        <v>84687.975493267397</v>
      </c>
      <c r="G7" s="24">
        <v>85468.615355325834</v>
      </c>
      <c r="H7" s="24">
        <v>95670.670866272878</v>
      </c>
      <c r="I7" s="24">
        <v>111000.07507433713</v>
      </c>
      <c r="J7" s="24">
        <v>124241.6643510548</v>
      </c>
      <c r="K7" s="24">
        <v>130857.31698965383</v>
      </c>
      <c r="L7" s="24">
        <v>122646.6468711636</v>
      </c>
      <c r="M7" s="24">
        <v>122387.70931869156</v>
      </c>
      <c r="N7" s="24">
        <v>121108.41201677558</v>
      </c>
      <c r="O7" s="24">
        <v>123463.54502900178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6"/>
      <c r="FU7" s="6"/>
      <c r="FV7" s="6"/>
    </row>
    <row r="8" spans="1:179" ht="15.75" x14ac:dyDescent="0.25">
      <c r="A8" s="18">
        <v>1.2</v>
      </c>
      <c r="B8" s="19" t="s">
        <v>60</v>
      </c>
      <c r="C8" s="24">
        <v>7626.7500477781623</v>
      </c>
      <c r="D8" s="24">
        <v>7399.9080686009829</v>
      </c>
      <c r="E8" s="24">
        <v>8932.4788384379244</v>
      </c>
      <c r="F8" s="24">
        <v>9547.1237033509897</v>
      </c>
      <c r="G8" s="24">
        <v>12802.283221640746</v>
      </c>
      <c r="H8" s="24">
        <v>11672.071906749781</v>
      </c>
      <c r="I8" s="24">
        <v>13026.247034189928</v>
      </c>
      <c r="J8" s="24">
        <v>13599.699474034574</v>
      </c>
      <c r="K8" s="24">
        <v>13545.136716914907</v>
      </c>
      <c r="L8" s="24">
        <v>10778.812976168465</v>
      </c>
      <c r="M8" s="24">
        <v>13238.649249040673</v>
      </c>
      <c r="N8" s="24">
        <v>14701.580075056829</v>
      </c>
      <c r="O8" s="24">
        <v>15214.643098332988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6"/>
      <c r="FU8" s="6"/>
      <c r="FV8" s="6"/>
    </row>
    <row r="9" spans="1:179" ht="15.75" x14ac:dyDescent="0.25">
      <c r="A9" s="18">
        <v>1.3</v>
      </c>
      <c r="B9" s="19" t="s">
        <v>61</v>
      </c>
      <c r="C9" s="24">
        <v>4016.920250067933</v>
      </c>
      <c r="D9" s="24">
        <v>4007.2963721766691</v>
      </c>
      <c r="E9" s="24">
        <v>3884.0713142149866</v>
      </c>
      <c r="F9" s="24">
        <v>4606.4675500762778</v>
      </c>
      <c r="G9" s="24">
        <v>4383.5260532737102</v>
      </c>
      <c r="H9" s="24">
        <v>4431.1016101511759</v>
      </c>
      <c r="I9" s="24">
        <v>5937.0301263846513</v>
      </c>
      <c r="J9" s="24">
        <v>6936.0334356776093</v>
      </c>
      <c r="K9" s="24">
        <v>5488.183181537348</v>
      </c>
      <c r="L9" s="24">
        <v>3506.2792598235628</v>
      </c>
      <c r="M9" s="24">
        <v>3516.6313110392057</v>
      </c>
      <c r="N9" s="24">
        <v>3651.5321019034918</v>
      </c>
      <c r="O9" s="24">
        <v>3726.9603986536968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6"/>
      <c r="FU9" s="6"/>
      <c r="FV9" s="6"/>
    </row>
    <row r="10" spans="1:179" ht="15.75" x14ac:dyDescent="0.25">
      <c r="A10" s="18">
        <v>1.4</v>
      </c>
      <c r="B10" s="19" t="s">
        <v>62</v>
      </c>
      <c r="C10" s="24">
        <v>286.59267</v>
      </c>
      <c r="D10" s="24">
        <v>316.12224975968564</v>
      </c>
      <c r="E10" s="24">
        <v>348.64893533996684</v>
      </c>
      <c r="F10" s="24">
        <v>384.53267991926958</v>
      </c>
      <c r="G10" s="24">
        <v>423.99060713960006</v>
      </c>
      <c r="H10" s="24">
        <v>474.92753029698781</v>
      </c>
      <c r="I10" s="24">
        <v>534.64218368487275</v>
      </c>
      <c r="J10" s="24">
        <v>605.94992652654309</v>
      </c>
      <c r="K10" s="24">
        <v>611.9454019858747</v>
      </c>
      <c r="L10" s="24">
        <v>546.13635964803257</v>
      </c>
      <c r="M10" s="24">
        <v>598.77838702128201</v>
      </c>
      <c r="N10" s="24">
        <v>992.27802730278847</v>
      </c>
      <c r="O10" s="24">
        <v>1148.9162024228608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6"/>
      <c r="FU10" s="6"/>
      <c r="FV10" s="6"/>
    </row>
    <row r="11" spans="1:179" ht="15.75" x14ac:dyDescent="0.25">
      <c r="A11" s="20" t="s">
        <v>31</v>
      </c>
      <c r="B11" s="19" t="s">
        <v>3</v>
      </c>
      <c r="C11" s="24">
        <v>799.65559765759997</v>
      </c>
      <c r="D11" s="24">
        <v>849.58140798100885</v>
      </c>
      <c r="E11" s="24">
        <v>1079.8379268448139</v>
      </c>
      <c r="F11" s="24">
        <v>1097.1377298900311</v>
      </c>
      <c r="G11" s="24">
        <v>1276.5928194898493</v>
      </c>
      <c r="H11" s="24">
        <v>1286.6835072360984</v>
      </c>
      <c r="I11" s="24">
        <v>1273.1635860784234</v>
      </c>
      <c r="J11" s="24">
        <v>1110.7102274889198</v>
      </c>
      <c r="K11" s="24">
        <v>938.91017901756982</v>
      </c>
      <c r="L11" s="24">
        <v>622.56813309716597</v>
      </c>
      <c r="M11" s="24">
        <v>863.08572085846936</v>
      </c>
      <c r="N11" s="24">
        <v>1233.9994215221707</v>
      </c>
      <c r="O11" s="24">
        <v>1282.5907719851016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6"/>
      <c r="FU11" s="6"/>
      <c r="FV11" s="6"/>
    </row>
    <row r="12" spans="1:179" s="43" customFormat="1" ht="15.75" x14ac:dyDescent="0.25">
      <c r="A12" s="39"/>
      <c r="B12" s="40" t="s">
        <v>28</v>
      </c>
      <c r="C12" s="52">
        <f t="shared" ref="C12:O12" si="2">C6+C11</f>
        <v>90936.559073562792</v>
      </c>
      <c r="D12" s="52">
        <f t="shared" si="2"/>
        <v>94210.486509708746</v>
      </c>
      <c r="E12" s="52">
        <f t="shared" si="2"/>
        <v>97820.056109554207</v>
      </c>
      <c r="F12" s="52">
        <f t="shared" si="2"/>
        <v>100323.23715650398</v>
      </c>
      <c r="G12" s="52">
        <f t="shared" si="2"/>
        <v>104355.00805686973</v>
      </c>
      <c r="H12" s="52">
        <f t="shared" si="2"/>
        <v>113535.45542070693</v>
      </c>
      <c r="I12" s="52">
        <f t="shared" si="2"/>
        <v>131771.158004675</v>
      </c>
      <c r="J12" s="52">
        <f t="shared" si="2"/>
        <v>146494.05741478247</v>
      </c>
      <c r="K12" s="52">
        <f t="shared" si="2"/>
        <v>151441.49246910954</v>
      </c>
      <c r="L12" s="52">
        <f t="shared" si="2"/>
        <v>138100.44359990081</v>
      </c>
      <c r="M12" s="52">
        <f t="shared" si="2"/>
        <v>140604.8539866512</v>
      </c>
      <c r="N12" s="52">
        <f t="shared" si="2"/>
        <v>141687.80164256084</v>
      </c>
      <c r="O12" s="52">
        <f t="shared" si="2"/>
        <v>144836.65550039642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36"/>
      <c r="FU12" s="36"/>
      <c r="FV12" s="36"/>
      <c r="FW12" s="37"/>
    </row>
    <row r="13" spans="1:179" s="17" customFormat="1" ht="15.75" x14ac:dyDescent="0.25">
      <c r="A13" s="15" t="s">
        <v>32</v>
      </c>
      <c r="B13" s="16" t="s">
        <v>4</v>
      </c>
      <c r="C13" s="24">
        <v>430622.83098714583</v>
      </c>
      <c r="D13" s="24">
        <v>431782.72155430238</v>
      </c>
      <c r="E13" s="24">
        <v>466811.76947780309</v>
      </c>
      <c r="F13" s="24">
        <v>523485.4584314684</v>
      </c>
      <c r="G13" s="24">
        <v>598054.34961556364</v>
      </c>
      <c r="H13" s="24">
        <v>675110.74188235879</v>
      </c>
      <c r="I13" s="24">
        <v>782909.82431850478</v>
      </c>
      <c r="J13" s="24">
        <v>820962.88984093047</v>
      </c>
      <c r="K13" s="24">
        <v>784857.3992316114</v>
      </c>
      <c r="L13" s="24">
        <v>742458.21086412098</v>
      </c>
      <c r="M13" s="24">
        <v>799531.49608143186</v>
      </c>
      <c r="N13" s="24">
        <v>830705.26629247365</v>
      </c>
      <c r="O13" s="24">
        <v>862014.63032029057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6"/>
      <c r="FU13" s="6"/>
      <c r="FV13" s="6"/>
      <c r="FW13" s="7"/>
    </row>
    <row r="14" spans="1:179" ht="30" x14ac:dyDescent="0.25">
      <c r="A14" s="20" t="s">
        <v>33</v>
      </c>
      <c r="B14" s="19" t="s">
        <v>5</v>
      </c>
      <c r="C14" s="24">
        <v>186622.80247435521</v>
      </c>
      <c r="D14" s="24">
        <v>171438.89246810929</v>
      </c>
      <c r="E14" s="24">
        <v>164248.60380401573</v>
      </c>
      <c r="F14" s="24">
        <v>180893.49852407779</v>
      </c>
      <c r="G14" s="24">
        <v>185393.64664363579</v>
      </c>
      <c r="H14" s="24">
        <v>185931.79041237093</v>
      </c>
      <c r="I14" s="24">
        <v>212159.41442631441</v>
      </c>
      <c r="J14" s="24">
        <v>241594.13432602939</v>
      </c>
      <c r="K14" s="24">
        <v>256568.18720526999</v>
      </c>
      <c r="L14" s="24">
        <v>352582.19959478814</v>
      </c>
      <c r="M14" s="24">
        <v>418421.03263768542</v>
      </c>
      <c r="N14" s="24">
        <v>463690.92121792008</v>
      </c>
      <c r="O14" s="24">
        <v>544361.57083723741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8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8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8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6"/>
      <c r="FU14" s="6"/>
      <c r="FV14" s="6"/>
    </row>
    <row r="15" spans="1:179" ht="15.75" x14ac:dyDescent="0.25">
      <c r="A15" s="20" t="s">
        <v>34</v>
      </c>
      <c r="B15" s="19" t="s">
        <v>6</v>
      </c>
      <c r="C15" s="24">
        <v>67095.156815700015</v>
      </c>
      <c r="D15" s="24">
        <v>63127.310346993014</v>
      </c>
      <c r="E15" s="24">
        <v>66590.155204814699</v>
      </c>
      <c r="F15" s="24">
        <v>66452.087401927973</v>
      </c>
      <c r="G15" s="24">
        <v>72498.926151372696</v>
      </c>
      <c r="H15" s="24">
        <v>65241.680320662199</v>
      </c>
      <c r="I15" s="24">
        <v>69657.737866166441</v>
      </c>
      <c r="J15" s="24">
        <v>72049.771380988866</v>
      </c>
      <c r="K15" s="24">
        <v>81605.978849397885</v>
      </c>
      <c r="L15" s="24">
        <v>72230.428987209496</v>
      </c>
      <c r="M15" s="24">
        <v>86754.697322144551</v>
      </c>
      <c r="N15" s="24">
        <v>104723.07181834891</v>
      </c>
      <c r="O15" s="24">
        <v>114363.55585032808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8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8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8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6"/>
      <c r="FU15" s="6"/>
      <c r="FV15" s="6"/>
    </row>
    <row r="16" spans="1:179" s="43" customFormat="1" ht="15.75" x14ac:dyDescent="0.25">
      <c r="A16" s="39"/>
      <c r="B16" s="40" t="s">
        <v>29</v>
      </c>
      <c r="C16" s="52">
        <f t="shared" ref="C16:K16" si="3">+C13+C14+C15</f>
        <v>684340.79027720098</v>
      </c>
      <c r="D16" s="52">
        <f t="shared" si="3"/>
        <v>666348.92436940467</v>
      </c>
      <c r="E16" s="52">
        <f t="shared" si="3"/>
        <v>697650.52848663356</v>
      </c>
      <c r="F16" s="52">
        <f t="shared" si="3"/>
        <v>770831.04435747419</v>
      </c>
      <c r="G16" s="52">
        <f t="shared" si="3"/>
        <v>855946.92241057218</v>
      </c>
      <c r="H16" s="52">
        <f t="shared" si="3"/>
        <v>926284.21261539194</v>
      </c>
      <c r="I16" s="52">
        <f t="shared" si="3"/>
        <v>1064726.9766109856</v>
      </c>
      <c r="J16" s="52">
        <f t="shared" si="3"/>
        <v>1134606.7955479487</v>
      </c>
      <c r="K16" s="52">
        <f t="shared" si="3"/>
        <v>1123031.5652862794</v>
      </c>
      <c r="L16" s="52">
        <f t="shared" ref="L16:M16" si="4">+L13+L14+L15</f>
        <v>1167270.8394461186</v>
      </c>
      <c r="M16" s="52">
        <f t="shared" si="4"/>
        <v>1304707.226041262</v>
      </c>
      <c r="N16" s="52">
        <f t="shared" ref="N16:O16" si="5">+N13+N14+N15</f>
        <v>1399119.2593287427</v>
      </c>
      <c r="O16" s="52">
        <f t="shared" si="5"/>
        <v>1520739.7570078562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35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35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35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36"/>
      <c r="FU16" s="36"/>
      <c r="FV16" s="36"/>
      <c r="FW16" s="37"/>
    </row>
    <row r="17" spans="1:179" s="38" customFormat="1" ht="30" x14ac:dyDescent="0.25">
      <c r="A17" s="32" t="s">
        <v>35</v>
      </c>
      <c r="B17" s="33" t="s">
        <v>7</v>
      </c>
      <c r="C17" s="51">
        <f t="shared" ref="C17:K17" si="6">C18+C19</f>
        <v>31445.820800000001</v>
      </c>
      <c r="D17" s="51">
        <f t="shared" si="6"/>
        <v>50934.612523793861</v>
      </c>
      <c r="E17" s="51">
        <f t="shared" si="6"/>
        <v>60934.326689633766</v>
      </c>
      <c r="F17" s="51">
        <f t="shared" si="6"/>
        <v>60092.797083652891</v>
      </c>
      <c r="G17" s="51">
        <f t="shared" si="6"/>
        <v>61863.441029078502</v>
      </c>
      <c r="H17" s="51">
        <f t="shared" si="6"/>
        <v>66329.539523131185</v>
      </c>
      <c r="I17" s="51">
        <f t="shared" si="6"/>
        <v>76206.899882089027</v>
      </c>
      <c r="J17" s="51">
        <f t="shared" si="6"/>
        <v>87843.719503532426</v>
      </c>
      <c r="K17" s="51">
        <f t="shared" si="6"/>
        <v>98890.778189534307</v>
      </c>
      <c r="L17" s="51">
        <f t="shared" ref="L17:M17" si="7">L18+L19</f>
        <v>106031.06574720895</v>
      </c>
      <c r="M17" s="51">
        <f t="shared" si="7"/>
        <v>118421.07495578595</v>
      </c>
      <c r="N17" s="51">
        <f t="shared" ref="N17:O17" si="8">N18+N19</f>
        <v>152543.39352434268</v>
      </c>
      <c r="O17" s="51">
        <f t="shared" si="8"/>
        <v>175597.54544428119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6"/>
      <c r="FU17" s="36"/>
      <c r="FV17" s="36"/>
      <c r="FW17" s="37"/>
    </row>
    <row r="18" spans="1:179" ht="15.75" x14ac:dyDescent="0.25">
      <c r="A18" s="18">
        <v>6.1</v>
      </c>
      <c r="B18" s="19" t="s">
        <v>8</v>
      </c>
      <c r="C18" s="26">
        <v>26676.665000000001</v>
      </c>
      <c r="D18" s="26">
        <v>46228.591489531245</v>
      </c>
      <c r="E18" s="26">
        <v>56182.167273895138</v>
      </c>
      <c r="F18" s="26">
        <v>55286.047196288666</v>
      </c>
      <c r="G18" s="26">
        <v>56958.107352551946</v>
      </c>
      <c r="H18" s="26">
        <v>61346.452238024714</v>
      </c>
      <c r="I18" s="26">
        <v>70125.714813211147</v>
      </c>
      <c r="J18" s="26">
        <v>81091.823616035836</v>
      </c>
      <c r="K18" s="26">
        <v>92445.021161035533</v>
      </c>
      <c r="L18" s="26">
        <v>103333.45519608447</v>
      </c>
      <c r="M18" s="26">
        <v>114111.19336693943</v>
      </c>
      <c r="N18" s="26">
        <v>145029.22543019507</v>
      </c>
      <c r="O18" s="26">
        <v>166947.7478823993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6"/>
      <c r="FU18" s="6"/>
      <c r="FV18" s="6"/>
    </row>
    <row r="19" spans="1:179" ht="15.75" x14ac:dyDescent="0.25">
      <c r="A19" s="18">
        <v>6.2</v>
      </c>
      <c r="B19" s="19" t="s">
        <v>9</v>
      </c>
      <c r="C19" s="26">
        <v>4769.1558000000005</v>
      </c>
      <c r="D19" s="26">
        <v>4706.0210342626142</v>
      </c>
      <c r="E19" s="26">
        <v>4752.1594157386262</v>
      </c>
      <c r="F19" s="26">
        <v>4806.749887364228</v>
      </c>
      <c r="G19" s="26">
        <v>4905.3336765265549</v>
      </c>
      <c r="H19" s="26">
        <v>4983.0872851064642</v>
      </c>
      <c r="I19" s="26">
        <v>6081.1850688778723</v>
      </c>
      <c r="J19" s="26">
        <v>6751.8958874965838</v>
      </c>
      <c r="K19" s="26">
        <v>6445.7570284987723</v>
      </c>
      <c r="L19" s="26">
        <v>2697.6105511244855</v>
      </c>
      <c r="M19" s="26">
        <v>4309.8815888465215</v>
      </c>
      <c r="N19" s="26">
        <v>7514.1680941475961</v>
      </c>
      <c r="O19" s="26">
        <v>8649.7975618819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6"/>
      <c r="FU19" s="6"/>
      <c r="FV19" s="6"/>
    </row>
    <row r="20" spans="1:179" s="38" customFormat="1" ht="45" x14ac:dyDescent="0.25">
      <c r="A20" s="44" t="s">
        <v>36</v>
      </c>
      <c r="B20" s="45" t="s">
        <v>10</v>
      </c>
      <c r="C20" s="51">
        <f t="shared" ref="C20:O20" si="9">SUM(C21:C27)</f>
        <v>28365.223690417799</v>
      </c>
      <c r="D20" s="51">
        <f t="shared" si="9"/>
        <v>33784.17972938122</v>
      </c>
      <c r="E20" s="51">
        <f t="shared" si="9"/>
        <v>37524.549846435148</v>
      </c>
      <c r="F20" s="51">
        <f t="shared" si="9"/>
        <v>40087.551603306929</v>
      </c>
      <c r="G20" s="51">
        <f t="shared" si="9"/>
        <v>43118.594881432698</v>
      </c>
      <c r="H20" s="51">
        <f t="shared" si="9"/>
        <v>48607.96611786171</v>
      </c>
      <c r="I20" s="51">
        <f t="shared" si="9"/>
        <v>49843.375907508293</v>
      </c>
      <c r="J20" s="51">
        <f t="shared" si="9"/>
        <v>51708.578042935449</v>
      </c>
      <c r="K20" s="51">
        <f t="shared" si="9"/>
        <v>56239.959103255955</v>
      </c>
      <c r="L20" s="51">
        <f t="shared" si="9"/>
        <v>52981.288848809367</v>
      </c>
      <c r="M20" s="51">
        <f t="shared" si="9"/>
        <v>55754.06030137471</v>
      </c>
      <c r="N20" s="51">
        <f t="shared" si="9"/>
        <v>60479.316311169605</v>
      </c>
      <c r="O20" s="51">
        <f t="shared" si="9"/>
        <v>62969.347570629849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6"/>
      <c r="FU20" s="36"/>
      <c r="FV20" s="36"/>
      <c r="FW20" s="37"/>
    </row>
    <row r="21" spans="1:179" ht="15.75" x14ac:dyDescent="0.25">
      <c r="A21" s="18">
        <v>7.1</v>
      </c>
      <c r="B21" s="19" t="s">
        <v>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/>
      <c r="M21" s="26">
        <v>0</v>
      </c>
      <c r="N21" s="26">
        <v>0</v>
      </c>
      <c r="O21" s="26"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6"/>
      <c r="FU21" s="6"/>
      <c r="FV21" s="6"/>
    </row>
    <row r="22" spans="1:179" ht="15.75" x14ac:dyDescent="0.25">
      <c r="A22" s="18">
        <v>7.2</v>
      </c>
      <c r="B22" s="19" t="s">
        <v>12</v>
      </c>
      <c r="C22" s="26">
        <v>21351.451000000001</v>
      </c>
      <c r="D22" s="26">
        <v>26695.160424469905</v>
      </c>
      <c r="E22" s="26">
        <v>28348.568887435842</v>
      </c>
      <c r="F22" s="26">
        <v>29772.275847244713</v>
      </c>
      <c r="G22" s="26">
        <v>31273.831890383801</v>
      </c>
      <c r="H22" s="26">
        <v>36604.897891992397</v>
      </c>
      <c r="I22" s="26">
        <v>37631.34267005224</v>
      </c>
      <c r="J22" s="26">
        <v>39699.075818367164</v>
      </c>
      <c r="K22" s="26">
        <v>43998.927172922144</v>
      </c>
      <c r="L22" s="26">
        <v>41030.030106189501</v>
      </c>
      <c r="M22" s="26">
        <v>43006.918727819342</v>
      </c>
      <c r="N22" s="26">
        <v>46055.181635926376</v>
      </c>
      <c r="O22" s="26">
        <v>48034.095209447863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6"/>
      <c r="FU22" s="6"/>
      <c r="FV22" s="6"/>
    </row>
    <row r="23" spans="1:179" ht="15.75" x14ac:dyDescent="0.25">
      <c r="A23" s="18">
        <v>7.3</v>
      </c>
      <c r="B23" s="19" t="s">
        <v>13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6"/>
      <c r="FU23" s="6"/>
      <c r="FV23" s="6"/>
    </row>
    <row r="24" spans="1:179" ht="15.75" x14ac:dyDescent="0.25">
      <c r="A24" s="18">
        <v>7.4</v>
      </c>
      <c r="B24" s="19" t="s">
        <v>14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6"/>
      <c r="FU24" s="6"/>
      <c r="FV24" s="6"/>
    </row>
    <row r="25" spans="1:179" ht="15.75" x14ac:dyDescent="0.25">
      <c r="A25" s="18">
        <v>7.5</v>
      </c>
      <c r="B25" s="19" t="s">
        <v>15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6"/>
      <c r="FU25" s="6"/>
      <c r="FV25" s="6"/>
    </row>
    <row r="26" spans="1:179" ht="15.75" x14ac:dyDescent="0.25">
      <c r="A26" s="18">
        <v>7.6</v>
      </c>
      <c r="B26" s="19" t="s">
        <v>16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6"/>
      <c r="FU26" s="6"/>
      <c r="FV26" s="6"/>
    </row>
    <row r="27" spans="1:179" ht="30" x14ac:dyDescent="0.25">
      <c r="A27" s="18">
        <v>7.7</v>
      </c>
      <c r="B27" s="19" t="s">
        <v>17</v>
      </c>
      <c r="C27" s="26">
        <v>7013.7726904177962</v>
      </c>
      <c r="D27" s="26">
        <v>7089.0193049113168</v>
      </c>
      <c r="E27" s="26">
        <v>9175.9809589993056</v>
      </c>
      <c r="F27" s="26">
        <v>10315.275756062216</v>
      </c>
      <c r="G27" s="26">
        <v>11844.762991048901</v>
      </c>
      <c r="H27" s="26">
        <v>12003.068225869316</v>
      </c>
      <c r="I27" s="26">
        <v>12212.033237456057</v>
      </c>
      <c r="J27" s="26">
        <v>12009.502224568281</v>
      </c>
      <c r="K27" s="26">
        <v>12241.031930333815</v>
      </c>
      <c r="L27" s="26">
        <v>11951.258742619866</v>
      </c>
      <c r="M27" s="26">
        <v>12747.141573555369</v>
      </c>
      <c r="N27" s="26">
        <v>14424.134675243229</v>
      </c>
      <c r="O27" s="26">
        <v>14935.252361181989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6"/>
      <c r="FU27" s="6"/>
      <c r="FV27" s="6"/>
    </row>
    <row r="28" spans="1:179" ht="15.75" x14ac:dyDescent="0.25">
      <c r="A28" s="20" t="s">
        <v>37</v>
      </c>
      <c r="B28" s="19" t="s">
        <v>18</v>
      </c>
      <c r="C28" s="24">
        <v>16521</v>
      </c>
      <c r="D28" s="24">
        <v>17341</v>
      </c>
      <c r="E28" s="24">
        <v>18238</v>
      </c>
      <c r="F28" s="24">
        <v>19558</v>
      </c>
      <c r="G28" s="24">
        <v>37251</v>
      </c>
      <c r="H28" s="24">
        <v>24242</v>
      </c>
      <c r="I28" s="24">
        <v>24024</v>
      </c>
      <c r="J28" s="24">
        <v>25784</v>
      </c>
      <c r="K28" s="24">
        <v>32288</v>
      </c>
      <c r="L28" s="24">
        <v>34741</v>
      </c>
      <c r="M28" s="24">
        <v>28353.98262613004</v>
      </c>
      <c r="N28" s="24">
        <v>33586.778794253078</v>
      </c>
      <c r="O28" s="24">
        <v>36288.417152490219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6"/>
      <c r="FU28" s="6"/>
      <c r="FV28" s="6"/>
    </row>
    <row r="29" spans="1:179" ht="30" x14ac:dyDescent="0.25">
      <c r="A29" s="20" t="s">
        <v>38</v>
      </c>
      <c r="B29" s="19" t="s">
        <v>19</v>
      </c>
      <c r="C29" s="24">
        <v>58394.010074169004</v>
      </c>
      <c r="D29" s="24">
        <v>59636.034500099682</v>
      </c>
      <c r="E29" s="24">
        <v>61883.011481134272</v>
      </c>
      <c r="F29" s="24">
        <v>62724.618707154863</v>
      </c>
      <c r="G29" s="24">
        <v>63001.233070106086</v>
      </c>
      <c r="H29" s="24">
        <v>65050.479011054907</v>
      </c>
      <c r="I29" s="24">
        <v>66879.977270305972</v>
      </c>
      <c r="J29" s="24">
        <v>69207.334560261108</v>
      </c>
      <c r="K29" s="24">
        <v>73747.970789954255</v>
      </c>
      <c r="L29" s="24">
        <v>72009.700449120821</v>
      </c>
      <c r="M29" s="24">
        <v>71852.263659871096</v>
      </c>
      <c r="N29" s="24">
        <v>75023.303931487259</v>
      </c>
      <c r="O29" s="24">
        <v>76596.784724709942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6"/>
      <c r="FU29" s="6"/>
      <c r="FV29" s="6"/>
    </row>
    <row r="30" spans="1:179" ht="15.75" x14ac:dyDescent="0.25">
      <c r="A30" s="20" t="s">
        <v>39</v>
      </c>
      <c r="B30" s="19" t="s">
        <v>54</v>
      </c>
      <c r="C30" s="24">
        <v>74027</v>
      </c>
      <c r="D30" s="24">
        <v>79859.833084947852</v>
      </c>
      <c r="E30" s="24">
        <v>83802.120935137966</v>
      </c>
      <c r="F30" s="24">
        <v>89269.517964311439</v>
      </c>
      <c r="G30" s="24">
        <v>90140.841160634169</v>
      </c>
      <c r="H30" s="24">
        <v>90425.29235587141</v>
      </c>
      <c r="I30" s="24">
        <v>91840.968765116442</v>
      </c>
      <c r="J30" s="24">
        <v>119832.43950697372</v>
      </c>
      <c r="K30" s="24">
        <v>146469.26834330364</v>
      </c>
      <c r="L30" s="24">
        <v>136056.10550458718</v>
      </c>
      <c r="M30" s="24">
        <v>137285.60189452468</v>
      </c>
      <c r="N30" s="24">
        <v>144627.37350181738</v>
      </c>
      <c r="O30" s="24">
        <v>159624.83215117754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6"/>
      <c r="FU30" s="6"/>
      <c r="FV30" s="6"/>
    </row>
    <row r="31" spans="1:179" ht="15.75" x14ac:dyDescent="0.25">
      <c r="A31" s="20" t="s">
        <v>40</v>
      </c>
      <c r="B31" s="19" t="s">
        <v>20</v>
      </c>
      <c r="C31" s="24">
        <v>105179.27978044801</v>
      </c>
      <c r="D31" s="24">
        <v>106068.39972911053</v>
      </c>
      <c r="E31" s="24">
        <v>107404.86918824642</v>
      </c>
      <c r="F31" s="24">
        <v>116567.90743852129</v>
      </c>
      <c r="G31" s="24">
        <v>118230.80328165785</v>
      </c>
      <c r="H31" s="24">
        <v>124049.74621560224</v>
      </c>
      <c r="I31" s="24">
        <v>127337.70062292967</v>
      </c>
      <c r="J31" s="24">
        <v>132073.16942691946</v>
      </c>
      <c r="K31" s="24">
        <v>174896.89174301451</v>
      </c>
      <c r="L31" s="24">
        <v>164538.60904012917</v>
      </c>
      <c r="M31" s="24">
        <v>175849.7591510221</v>
      </c>
      <c r="N31" s="24">
        <v>189198.3559323801</v>
      </c>
      <c r="O31" s="24">
        <v>206656.32441437282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6"/>
      <c r="FU31" s="6"/>
      <c r="FV31" s="6"/>
    </row>
    <row r="32" spans="1:179" s="43" customFormat="1" ht="15.75" x14ac:dyDescent="0.25">
      <c r="A32" s="39"/>
      <c r="B32" s="40" t="s">
        <v>30</v>
      </c>
      <c r="C32" s="52">
        <f t="shared" ref="C32:H32" si="10">C17+C20+C28+C29+C30+C31</f>
        <v>313932.33434503479</v>
      </c>
      <c r="D32" s="52">
        <f t="shared" si="10"/>
        <v>347624.05956733314</v>
      </c>
      <c r="E32" s="52">
        <f t="shared" si="10"/>
        <v>369786.87814058759</v>
      </c>
      <c r="F32" s="52">
        <f t="shared" si="10"/>
        <v>388300.39279694739</v>
      </c>
      <c r="G32" s="52">
        <f t="shared" si="10"/>
        <v>413605.91342290933</v>
      </c>
      <c r="H32" s="52">
        <f t="shared" si="10"/>
        <v>418705.02322352142</v>
      </c>
      <c r="I32" s="52">
        <f t="shared" ref="I32:K32" si="11">I17+I20+I28+I29+I30+I31</f>
        <v>436132.92244794936</v>
      </c>
      <c r="J32" s="52">
        <f t="shared" si="11"/>
        <v>486449.24104062212</v>
      </c>
      <c r="K32" s="52">
        <f t="shared" si="11"/>
        <v>582532.86816906265</v>
      </c>
      <c r="L32" s="52">
        <f t="shared" ref="L32:M32" si="12">L17+L20+L28+L29+L30+L31</f>
        <v>566357.76958985557</v>
      </c>
      <c r="M32" s="52">
        <f t="shared" si="12"/>
        <v>587516.74258870853</v>
      </c>
      <c r="N32" s="52">
        <f t="shared" ref="N32:O32" si="13">N17+N20+N28+N29+N30+N31</f>
        <v>655458.52199545002</v>
      </c>
      <c r="O32" s="52">
        <f t="shared" si="13"/>
        <v>717733.25145766151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36"/>
      <c r="FU32" s="36"/>
      <c r="FV32" s="36"/>
      <c r="FW32" s="37"/>
    </row>
    <row r="33" spans="1:179" s="38" customFormat="1" ht="15.75" x14ac:dyDescent="0.25">
      <c r="A33" s="32" t="s">
        <v>27</v>
      </c>
      <c r="B33" s="46" t="s">
        <v>41</v>
      </c>
      <c r="C33" s="53">
        <f t="shared" ref="C33:H33" si="14">C6+C11+C13+C14+C15+C17+C20+C28+C29+C30+C31</f>
        <v>1089209.6836957987</v>
      </c>
      <c r="D33" s="53">
        <f t="shared" si="14"/>
        <v>1108183.4704464464</v>
      </c>
      <c r="E33" s="53">
        <f t="shared" si="14"/>
        <v>1165257.4627367752</v>
      </c>
      <c r="F33" s="53">
        <f t="shared" si="14"/>
        <v>1259454.6743109256</v>
      </c>
      <c r="G33" s="53">
        <f t="shared" si="14"/>
        <v>1373907.843890351</v>
      </c>
      <c r="H33" s="53">
        <f t="shared" si="14"/>
        <v>1458524.69125962</v>
      </c>
      <c r="I33" s="53">
        <f t="shared" ref="I33:K33" si="15">I6+I11+I13+I14+I15+I17+I20+I28+I29+I30+I31</f>
        <v>1632631.0570636101</v>
      </c>
      <c r="J33" s="53">
        <f t="shared" si="15"/>
        <v>1767550.0940033533</v>
      </c>
      <c r="K33" s="53">
        <f t="shared" si="15"/>
        <v>1857005.9259244516</v>
      </c>
      <c r="L33" s="53">
        <f t="shared" ref="L33:M33" si="16">L6+L11+L13+L14+L15+L17+L20+L28+L29+L30+L31</f>
        <v>1871729.0526358748</v>
      </c>
      <c r="M33" s="53">
        <f t="shared" si="16"/>
        <v>2032828.8226166219</v>
      </c>
      <c r="N33" s="53">
        <f t="shared" ref="N33:O33" si="17">N6+N11+N13+N14+N15+N17+N20+N28+N29+N30+N31</f>
        <v>2196265.5829667537</v>
      </c>
      <c r="O33" s="53">
        <f t="shared" si="17"/>
        <v>2383309.6639659144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6"/>
      <c r="FU33" s="36"/>
      <c r="FV33" s="36"/>
      <c r="FW33" s="37"/>
    </row>
    <row r="34" spans="1:179" ht="15.75" x14ac:dyDescent="0.25">
      <c r="A34" s="21" t="s">
        <v>43</v>
      </c>
      <c r="B34" s="5" t="s">
        <v>25</v>
      </c>
      <c r="C34" s="55">
        <v>40600</v>
      </c>
      <c r="D34" s="55">
        <v>49304.793267471643</v>
      </c>
      <c r="E34" s="55">
        <v>60795.935647756138</v>
      </c>
      <c r="F34" s="55">
        <v>61602.741247963313</v>
      </c>
      <c r="G34" s="55">
        <v>74325.791748254909</v>
      </c>
      <c r="H34" s="55">
        <v>90207.95957768787</v>
      </c>
      <c r="I34" s="55">
        <v>140919.62759768765</v>
      </c>
      <c r="J34" s="55">
        <v>101404.29883499526</v>
      </c>
      <c r="K34" s="55">
        <v>98651.743982483415</v>
      </c>
      <c r="L34" s="55">
        <v>94954.240694840206</v>
      </c>
      <c r="M34" s="55">
        <v>103126.95450933299</v>
      </c>
      <c r="N34" s="55">
        <v>111418.22584623077</v>
      </c>
      <c r="O34" s="55">
        <v>120907.11454056342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</row>
    <row r="35" spans="1:179" ht="15.75" x14ac:dyDescent="0.25">
      <c r="A35" s="21" t="s">
        <v>44</v>
      </c>
      <c r="B35" s="5" t="s">
        <v>24</v>
      </c>
      <c r="C35" s="55">
        <v>13300</v>
      </c>
      <c r="D35" s="55">
        <v>15367.727771679474</v>
      </c>
      <c r="E35" s="55">
        <v>14648.602878916174</v>
      </c>
      <c r="F35" s="55">
        <v>13960.324292947851</v>
      </c>
      <c r="G35" s="55">
        <v>11283.528483566013</v>
      </c>
      <c r="H35" s="55">
        <v>9005.910155858277</v>
      </c>
      <c r="I35" s="55">
        <v>6215.0809293494358</v>
      </c>
      <c r="J35" s="55">
        <v>6457.1976527645111</v>
      </c>
      <c r="K35" s="55">
        <v>6453.7423244179327</v>
      </c>
      <c r="L35" s="55">
        <v>10983.322844516386</v>
      </c>
      <c r="M35" s="55">
        <v>11928.657709853169</v>
      </c>
      <c r="N35" s="55">
        <v>12887.706081134407</v>
      </c>
      <c r="O35" s="55">
        <v>13985.282421094549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</row>
    <row r="36" spans="1:179" s="43" customFormat="1" ht="15.75" x14ac:dyDescent="0.25">
      <c r="A36" s="47" t="s">
        <v>45</v>
      </c>
      <c r="B36" s="48" t="s">
        <v>55</v>
      </c>
      <c r="C36" s="52">
        <f t="shared" ref="C36:O36" si="18">C33+C34-C35</f>
        <v>1116509.6836957987</v>
      </c>
      <c r="D36" s="52">
        <f t="shared" si="18"/>
        <v>1142120.5359422388</v>
      </c>
      <c r="E36" s="52">
        <f t="shared" si="18"/>
        <v>1211404.7955056152</v>
      </c>
      <c r="F36" s="52">
        <f t="shared" si="18"/>
        <v>1307097.0912659413</v>
      </c>
      <c r="G36" s="52">
        <f t="shared" si="18"/>
        <v>1436950.1071550399</v>
      </c>
      <c r="H36" s="52">
        <f t="shared" si="18"/>
        <v>1539726.7406814494</v>
      </c>
      <c r="I36" s="52">
        <f t="shared" si="18"/>
        <v>1767335.6037319482</v>
      </c>
      <c r="J36" s="52">
        <f t="shared" si="18"/>
        <v>1862497.195185584</v>
      </c>
      <c r="K36" s="52">
        <f t="shared" si="18"/>
        <v>1949203.927582517</v>
      </c>
      <c r="L36" s="52">
        <f t="shared" si="18"/>
        <v>1955699.9704861986</v>
      </c>
      <c r="M36" s="52">
        <f t="shared" si="18"/>
        <v>2124027.1194161014</v>
      </c>
      <c r="N36" s="52">
        <f t="shared" si="18"/>
        <v>2294796.1027318505</v>
      </c>
      <c r="O36" s="52">
        <f t="shared" si="18"/>
        <v>2490231.4960853835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37"/>
      <c r="FT36" s="37"/>
      <c r="FU36" s="37"/>
      <c r="FV36" s="37"/>
      <c r="FW36" s="37"/>
    </row>
    <row r="37" spans="1:179" s="43" customFormat="1" ht="15.75" x14ac:dyDescent="0.25">
      <c r="A37" s="47" t="s">
        <v>46</v>
      </c>
      <c r="B37" s="48" t="s">
        <v>42</v>
      </c>
      <c r="C37" s="31">
        <f>GSVA_cur!C37</f>
        <v>6140</v>
      </c>
      <c r="D37" s="31">
        <f>GSVA_cur!D37</f>
        <v>6210</v>
      </c>
      <c r="E37" s="31">
        <f>GSVA_cur!E37</f>
        <v>6270</v>
      </c>
      <c r="F37" s="31">
        <f>GSVA_cur!F37</f>
        <v>6330</v>
      </c>
      <c r="G37" s="31">
        <f>GSVA_cur!G37</f>
        <v>6400</v>
      </c>
      <c r="H37" s="31">
        <f>GSVA_cur!H37</f>
        <v>6470</v>
      </c>
      <c r="I37" s="31">
        <f>GSVA_cur!I37</f>
        <v>6540</v>
      </c>
      <c r="J37" s="31">
        <f>GSVA_cur!J37</f>
        <v>6600</v>
      </c>
      <c r="K37" s="31">
        <f>GSVA_cur!K37</f>
        <v>6670</v>
      </c>
      <c r="L37" s="31">
        <f>GSVA_cur!L37</f>
        <v>6730</v>
      </c>
      <c r="M37" s="31">
        <f>GSVA_cur!M37</f>
        <v>6800</v>
      </c>
      <c r="N37" s="31">
        <f>GSVA_cur!N37</f>
        <v>6860</v>
      </c>
      <c r="O37" s="31">
        <f>GSVA_cur!O37</f>
        <v>6920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</row>
    <row r="38" spans="1:179" s="43" customFormat="1" ht="15.75" x14ac:dyDescent="0.25">
      <c r="A38" s="47" t="s">
        <v>47</v>
      </c>
      <c r="B38" s="48" t="s">
        <v>58</v>
      </c>
      <c r="C38" s="41">
        <f>C36/C37*1000</f>
        <v>181841.96802863173</v>
      </c>
      <c r="D38" s="41">
        <f t="shared" ref="D38:F38" si="19">D36/D37*1000</f>
        <v>183916.35039327518</v>
      </c>
      <c r="E38" s="41">
        <f t="shared" si="19"/>
        <v>193206.5064602257</v>
      </c>
      <c r="F38" s="41">
        <f t="shared" si="19"/>
        <v>206492.43147961158</v>
      </c>
      <c r="G38" s="41">
        <f t="shared" ref="G38:O38" si="20">G36/G37*1000</f>
        <v>224523.45424297499</v>
      </c>
      <c r="H38" s="41">
        <f t="shared" si="20"/>
        <v>237979.40350563359</v>
      </c>
      <c r="I38" s="41">
        <f t="shared" si="20"/>
        <v>270234.80179387587</v>
      </c>
      <c r="J38" s="41">
        <f t="shared" si="20"/>
        <v>282196.54472508846</v>
      </c>
      <c r="K38" s="41">
        <f t="shared" si="20"/>
        <v>292234.47190142685</v>
      </c>
      <c r="L38" s="41">
        <f t="shared" si="20"/>
        <v>290594.34925500723</v>
      </c>
      <c r="M38" s="41">
        <f t="shared" si="20"/>
        <v>312356.9293258973</v>
      </c>
      <c r="N38" s="41">
        <f t="shared" si="20"/>
        <v>334518.38232242718</v>
      </c>
      <c r="O38" s="41">
        <f t="shared" si="20"/>
        <v>359860.04278690513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42"/>
      <c r="BP38" s="42"/>
      <c r="BQ38" s="42"/>
      <c r="BR38" s="42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</row>
    <row r="39" spans="1:179" x14ac:dyDescent="0.25">
      <c r="A39" s="31" t="s">
        <v>75</v>
      </c>
      <c r="B39" s="3"/>
      <c r="C39" s="3"/>
      <c r="D39" s="3"/>
      <c r="E39" s="3"/>
      <c r="F39" s="3"/>
      <c r="G39" s="22"/>
      <c r="H39" s="22"/>
      <c r="I39" s="22"/>
      <c r="J39" s="22"/>
      <c r="K39" s="22"/>
      <c r="L39" s="22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A39"/>
  <sheetViews>
    <sheetView zoomScale="75" zoomScaleNormal="75" zoomScaleSheetLayoutView="100" workbookViewId="0">
      <pane xSplit="2" ySplit="5" topLeftCell="C33" activePane="bottomRight" state="frozen"/>
      <selection activeCell="R13" sqref="R13"/>
      <selection pane="topRight" activeCell="R13" sqref="R13"/>
      <selection pane="bottomLeft" activeCell="R13" sqref="R13"/>
      <selection pane="bottomRight" activeCell="R13" sqref="R13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5" width="12.7109375" style="2" customWidth="1"/>
    <col min="6" max="6" width="12.7109375" style="7" customWidth="1"/>
    <col min="7" max="15" width="12.7109375" style="6" customWidth="1"/>
    <col min="16" max="18" width="11.42578125" style="7" customWidth="1"/>
    <col min="19" max="46" width="9.140625" style="7" customWidth="1"/>
    <col min="47" max="47" width="12.42578125" style="7" customWidth="1"/>
    <col min="48" max="69" width="9.140625" style="7" customWidth="1"/>
    <col min="70" max="70" width="12.140625" style="7" customWidth="1"/>
    <col min="71" max="74" width="9.140625" style="7" customWidth="1"/>
    <col min="75" max="79" width="9.140625" style="7" hidden="1" customWidth="1"/>
    <col min="80" max="80" width="9.140625" style="7" customWidth="1"/>
    <col min="81" max="85" width="9.140625" style="7" hidden="1" customWidth="1"/>
    <col min="86" max="86" width="9.140625" style="7" customWidth="1"/>
    <col min="87" max="91" width="9.140625" style="7" hidden="1" customWidth="1"/>
    <col min="92" max="92" width="9.140625" style="7" customWidth="1"/>
    <col min="93" max="97" width="9.140625" style="7" hidden="1" customWidth="1"/>
    <col min="98" max="98" width="9.140625" style="7" customWidth="1"/>
    <col min="99" max="103" width="9.140625" style="7" hidden="1" customWidth="1"/>
    <col min="104" max="104" width="9.140625" style="6" customWidth="1"/>
    <col min="105" max="109" width="9.140625" style="6" hidden="1" customWidth="1"/>
    <col min="110" max="110" width="9.140625" style="6" customWidth="1"/>
    <col min="111" max="115" width="9.140625" style="6" hidden="1" customWidth="1"/>
    <col min="116" max="116" width="9.140625" style="6" customWidth="1"/>
    <col min="117" max="121" width="9.140625" style="6" hidden="1" customWidth="1"/>
    <col min="122" max="122" width="9.140625" style="6" customWidth="1"/>
    <col min="123" max="152" width="9.140625" style="7" customWidth="1"/>
    <col min="153" max="153" width="9.140625" style="7" hidden="1" customWidth="1"/>
    <col min="154" max="161" width="9.140625" style="7" customWidth="1"/>
    <col min="162" max="162" width="9.140625" style="7" hidden="1" customWidth="1"/>
    <col min="163" max="167" width="9.140625" style="7" customWidth="1"/>
    <col min="168" max="168" width="9.140625" style="7" hidden="1" customWidth="1"/>
    <col min="169" max="178" width="9.140625" style="7" customWidth="1"/>
    <col min="179" max="182" width="8.85546875" style="7"/>
    <col min="183" max="183" width="12.7109375" style="7" bestFit="1" customWidth="1"/>
    <col min="184" max="16384" width="8.85546875" style="2"/>
  </cols>
  <sheetData>
    <row r="1" spans="1:183" ht="21" x14ac:dyDescent="0.35">
      <c r="A1" s="2" t="s">
        <v>53</v>
      </c>
      <c r="B1" s="23" t="s">
        <v>66</v>
      </c>
    </row>
    <row r="2" spans="1:183" ht="15.75" x14ac:dyDescent="0.25">
      <c r="A2" s="12" t="s">
        <v>50</v>
      </c>
      <c r="I2" s="6" t="str">
        <f>[1]GSVA_cur!$I$3</f>
        <v>As on 01.08.2024</v>
      </c>
    </row>
    <row r="3" spans="1:183" ht="15.75" x14ac:dyDescent="0.25">
      <c r="A3" s="12"/>
    </row>
    <row r="4" spans="1:183" ht="15.75" x14ac:dyDescent="0.25">
      <c r="A4" s="12"/>
      <c r="E4" s="11"/>
      <c r="F4" s="11" t="s">
        <v>57</v>
      </c>
    </row>
    <row r="5" spans="1:183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7" t="s">
        <v>72</v>
      </c>
      <c r="N5" s="27" t="s">
        <v>73</v>
      </c>
      <c r="O5" s="27" t="s">
        <v>74</v>
      </c>
    </row>
    <row r="6" spans="1:183" s="38" customFormat="1" ht="15.75" x14ac:dyDescent="0.25">
      <c r="A6" s="32" t="s">
        <v>26</v>
      </c>
      <c r="B6" s="33" t="s">
        <v>2</v>
      </c>
      <c r="C6" s="51">
        <f t="shared" ref="C6:O6" si="0">SUM(C7:C10)</f>
        <v>79504.903475905186</v>
      </c>
      <c r="D6" s="51">
        <f t="shared" si="0"/>
        <v>95829.727172877829</v>
      </c>
      <c r="E6" s="51">
        <f t="shared" si="0"/>
        <v>107372.27593585951</v>
      </c>
      <c r="F6" s="51">
        <f t="shared" si="0"/>
        <v>123031.77693524725</v>
      </c>
      <c r="G6" s="51">
        <f t="shared" si="0"/>
        <v>137481.10071749712</v>
      </c>
      <c r="H6" s="51">
        <f t="shared" si="0"/>
        <v>170640.42811464521</v>
      </c>
      <c r="I6" s="51">
        <f t="shared" si="0"/>
        <v>217829.75852697858</v>
      </c>
      <c r="J6" s="51">
        <f t="shared" si="0"/>
        <v>255515.36524123096</v>
      </c>
      <c r="K6" s="51">
        <f t="shared" si="0"/>
        <v>279933.96912696399</v>
      </c>
      <c r="L6" s="51">
        <f t="shared" si="0"/>
        <v>274674.46230798593</v>
      </c>
      <c r="M6" s="51">
        <f t="shared" si="0"/>
        <v>294440.86359740916</v>
      </c>
      <c r="N6" s="51">
        <f t="shared" si="0"/>
        <v>315153.0970009843</v>
      </c>
      <c r="O6" s="51">
        <f t="shared" si="0"/>
        <v>341377.53599325049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6"/>
      <c r="FY6" s="36"/>
      <c r="FZ6" s="36"/>
      <c r="GA6" s="37"/>
    </row>
    <row r="7" spans="1:183" ht="15.75" x14ac:dyDescent="0.25">
      <c r="A7" s="18">
        <v>1.1000000000000001</v>
      </c>
      <c r="B7" s="19" t="s">
        <v>59</v>
      </c>
      <c r="C7" s="24">
        <v>67798.640508059092</v>
      </c>
      <c r="D7" s="24">
        <v>82761.019492071529</v>
      </c>
      <c r="E7" s="24">
        <v>89723.66975553683</v>
      </c>
      <c r="F7" s="24">
        <v>100556.16571657434</v>
      </c>
      <c r="G7" s="24">
        <v>107739.11173765331</v>
      </c>
      <c r="H7" s="25">
        <v>137539.43000648101</v>
      </c>
      <c r="I7" s="25">
        <v>178394.45697574352</v>
      </c>
      <c r="J7" s="25">
        <v>211691.32634241151</v>
      </c>
      <c r="K7" s="24">
        <v>233507.59678127931</v>
      </c>
      <c r="L7" s="24">
        <v>234837.48597653836</v>
      </c>
      <c r="M7" s="24">
        <v>247741.49144594965</v>
      </c>
      <c r="N7" s="24">
        <v>260126.35238728736</v>
      </c>
      <c r="O7" s="24">
        <v>280954.11947370856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6"/>
      <c r="FY7" s="6"/>
      <c r="FZ7" s="6"/>
    </row>
    <row r="8" spans="1:183" ht="15.75" x14ac:dyDescent="0.25">
      <c r="A8" s="18">
        <v>1.2</v>
      </c>
      <c r="B8" s="19" t="s">
        <v>60</v>
      </c>
      <c r="C8" s="24">
        <v>7479.7500477781623</v>
      </c>
      <c r="D8" s="24">
        <v>8575.6836544775979</v>
      </c>
      <c r="E8" s="24">
        <v>12761.111462486002</v>
      </c>
      <c r="F8" s="24">
        <v>16581.467631399231</v>
      </c>
      <c r="G8" s="24">
        <v>23204.990709390746</v>
      </c>
      <c r="H8" s="25">
        <v>26518.602394663529</v>
      </c>
      <c r="I8" s="25">
        <v>30314.38066681708</v>
      </c>
      <c r="J8" s="25">
        <v>32610.226855929766</v>
      </c>
      <c r="K8" s="24">
        <v>36666.34211101746</v>
      </c>
      <c r="L8" s="24">
        <v>32896.618965406888</v>
      </c>
      <c r="M8" s="24">
        <v>39223.97579928887</v>
      </c>
      <c r="N8" s="24">
        <v>46003.467947735648</v>
      </c>
      <c r="O8" s="24">
        <v>50258.621457055342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6"/>
      <c r="FY8" s="6"/>
      <c r="FZ8" s="6"/>
    </row>
    <row r="9" spans="1:183" ht="15.75" x14ac:dyDescent="0.25">
      <c r="A9" s="18">
        <v>1.3</v>
      </c>
      <c r="B9" s="19" t="s">
        <v>61</v>
      </c>
      <c r="C9" s="24">
        <v>3973.920250067933</v>
      </c>
      <c r="D9" s="24">
        <v>4092.421303793476</v>
      </c>
      <c r="E9" s="24">
        <v>4419.5254299956659</v>
      </c>
      <c r="F9" s="24">
        <v>5359.6135561826823</v>
      </c>
      <c r="G9" s="24">
        <v>5985.3090545320874</v>
      </c>
      <c r="H9" s="25">
        <v>5990.8585635522431</v>
      </c>
      <c r="I9" s="25">
        <v>8448.3430001006564</v>
      </c>
      <c r="J9" s="25">
        <v>10429.826098280459</v>
      </c>
      <c r="K9" s="24">
        <v>8815.7752480823729</v>
      </c>
      <c r="L9" s="24">
        <v>5990.7533487906912</v>
      </c>
      <c r="M9" s="24">
        <v>6440.2849242962438</v>
      </c>
      <c r="N9" s="24">
        <v>7185.2481277829456</v>
      </c>
      <c r="O9" s="24">
        <v>7870.3973504780206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6"/>
      <c r="FY9" s="6"/>
      <c r="FZ9" s="6"/>
    </row>
    <row r="10" spans="1:183" ht="15.75" x14ac:dyDescent="0.25">
      <c r="A10" s="18">
        <v>1.4</v>
      </c>
      <c r="B10" s="19" t="s">
        <v>62</v>
      </c>
      <c r="C10" s="24">
        <v>252.59267</v>
      </c>
      <c r="D10" s="24">
        <v>400.60272253521117</v>
      </c>
      <c r="E10" s="24">
        <v>467.9692878410001</v>
      </c>
      <c r="F10" s="24">
        <v>534.53003109099996</v>
      </c>
      <c r="G10" s="24">
        <v>551.6892159209732</v>
      </c>
      <c r="H10" s="25">
        <v>591.53714994845188</v>
      </c>
      <c r="I10" s="25">
        <v>672.57788431732354</v>
      </c>
      <c r="J10" s="25">
        <v>783.98594460920492</v>
      </c>
      <c r="K10" s="24">
        <v>944.25498658490653</v>
      </c>
      <c r="L10" s="24">
        <v>949.6040172500002</v>
      </c>
      <c r="M10" s="24">
        <v>1035.1114278743839</v>
      </c>
      <c r="N10" s="24">
        <v>1838.0285381783356</v>
      </c>
      <c r="O10" s="24">
        <v>2294.3977120085806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6"/>
      <c r="FY10" s="6"/>
      <c r="FZ10" s="6"/>
    </row>
    <row r="11" spans="1:183" ht="15.75" x14ac:dyDescent="0.25">
      <c r="A11" s="20" t="s">
        <v>31</v>
      </c>
      <c r="B11" s="19" t="s">
        <v>3</v>
      </c>
      <c r="C11" s="24">
        <v>696.65559765759997</v>
      </c>
      <c r="D11" s="24">
        <v>763.56517479679997</v>
      </c>
      <c r="E11" s="24">
        <v>1061.2468052991999</v>
      </c>
      <c r="F11" s="24">
        <v>1070.396722</v>
      </c>
      <c r="G11" s="24">
        <v>1347.8751131126</v>
      </c>
      <c r="H11" s="25">
        <v>1408.4042565807999</v>
      </c>
      <c r="I11" s="25">
        <v>1633.1593114532186</v>
      </c>
      <c r="J11" s="25">
        <v>1620.1137976090824</v>
      </c>
      <c r="K11" s="24">
        <v>1439.0886861589493</v>
      </c>
      <c r="L11" s="24">
        <v>851.5233616375001</v>
      </c>
      <c r="M11" s="24">
        <v>1252.3467289726464</v>
      </c>
      <c r="N11" s="24">
        <v>1802.997203942718</v>
      </c>
      <c r="O11" s="24">
        <v>1940.8884062044208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6"/>
      <c r="FY11" s="6"/>
      <c r="FZ11" s="6"/>
    </row>
    <row r="12" spans="1:183" s="43" customFormat="1" ht="15.75" x14ac:dyDescent="0.25">
      <c r="A12" s="39"/>
      <c r="B12" s="40" t="s">
        <v>28</v>
      </c>
      <c r="C12" s="52">
        <f t="shared" ref="C12:O12" si="1">C6+C11</f>
        <v>80201.559073562792</v>
      </c>
      <c r="D12" s="52">
        <f t="shared" si="1"/>
        <v>96593.292347674622</v>
      </c>
      <c r="E12" s="52">
        <f t="shared" si="1"/>
        <v>108433.52274115871</v>
      </c>
      <c r="F12" s="52">
        <f t="shared" si="1"/>
        <v>124102.17365724726</v>
      </c>
      <c r="G12" s="52">
        <f t="shared" si="1"/>
        <v>138828.97583060971</v>
      </c>
      <c r="H12" s="52">
        <f t="shared" si="1"/>
        <v>172048.83237122602</v>
      </c>
      <c r="I12" s="52">
        <f t="shared" si="1"/>
        <v>219462.91783843181</v>
      </c>
      <c r="J12" s="52">
        <f t="shared" si="1"/>
        <v>257135.47903884004</v>
      </c>
      <c r="K12" s="52">
        <f t="shared" si="1"/>
        <v>281373.05781312293</v>
      </c>
      <c r="L12" s="52">
        <f t="shared" si="1"/>
        <v>275525.98566962342</v>
      </c>
      <c r="M12" s="52">
        <f t="shared" si="1"/>
        <v>295693.21032638178</v>
      </c>
      <c r="N12" s="52">
        <f t="shared" si="1"/>
        <v>316956.09420492704</v>
      </c>
      <c r="O12" s="52">
        <f t="shared" si="1"/>
        <v>343318.4243994549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36"/>
      <c r="FY12" s="36"/>
      <c r="FZ12" s="36"/>
      <c r="GA12" s="37"/>
    </row>
    <row r="13" spans="1:183" s="17" customFormat="1" ht="15.75" x14ac:dyDescent="0.25">
      <c r="A13" s="15" t="s">
        <v>32</v>
      </c>
      <c r="B13" s="16" t="s">
        <v>4</v>
      </c>
      <c r="C13" s="24">
        <v>413379.83098714583</v>
      </c>
      <c r="D13" s="24">
        <v>441714.19219629664</v>
      </c>
      <c r="E13" s="24">
        <v>501920.6850730544</v>
      </c>
      <c r="F13" s="24">
        <v>560283.59400000004</v>
      </c>
      <c r="G13" s="24">
        <v>656611.23929465527</v>
      </c>
      <c r="H13" s="24">
        <v>809513.68006557296</v>
      </c>
      <c r="I13" s="28">
        <v>1038004.4424294031</v>
      </c>
      <c r="J13" s="24">
        <v>1106152.9123779556</v>
      </c>
      <c r="K13" s="24">
        <v>1126667.2592802921</v>
      </c>
      <c r="L13" s="24">
        <v>1186383.0858</v>
      </c>
      <c r="M13" s="24">
        <v>1254727.8584757822</v>
      </c>
      <c r="N13" s="24">
        <v>1325976.989385461</v>
      </c>
      <c r="O13" s="24">
        <v>1443955.8446293436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6"/>
      <c r="FY13" s="6"/>
      <c r="FZ13" s="6"/>
      <c r="GA13" s="7"/>
    </row>
    <row r="14" spans="1:183" ht="30" x14ac:dyDescent="0.25">
      <c r="A14" s="20" t="s">
        <v>33</v>
      </c>
      <c r="B14" s="19" t="s">
        <v>5</v>
      </c>
      <c r="C14" s="24">
        <v>127866.80247435521</v>
      </c>
      <c r="D14" s="24">
        <v>127543.9975323207</v>
      </c>
      <c r="E14" s="24">
        <v>128359.25103931417</v>
      </c>
      <c r="F14" s="24">
        <v>149376.59967968016</v>
      </c>
      <c r="G14" s="24">
        <v>163740.44017372598</v>
      </c>
      <c r="H14" s="24">
        <v>172034.72490000873</v>
      </c>
      <c r="I14" s="28">
        <v>212183.61622445955</v>
      </c>
      <c r="J14" s="24">
        <v>249042.39608759998</v>
      </c>
      <c r="K14" s="24">
        <v>287127.56830016006</v>
      </c>
      <c r="L14" s="24">
        <v>402023.77664531197</v>
      </c>
      <c r="M14" s="24">
        <v>505935.28461634368</v>
      </c>
      <c r="N14" s="24">
        <v>579088.13099150022</v>
      </c>
      <c r="O14" s="24">
        <v>709945.36121419002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8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8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8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6"/>
      <c r="FY14" s="6"/>
      <c r="FZ14" s="6"/>
    </row>
    <row r="15" spans="1:183" ht="15.75" x14ac:dyDescent="0.25">
      <c r="A15" s="20" t="s">
        <v>34</v>
      </c>
      <c r="B15" s="19" t="s">
        <v>6</v>
      </c>
      <c r="C15" s="24">
        <v>63928.1568157</v>
      </c>
      <c r="D15" s="24">
        <v>64183.17736791473</v>
      </c>
      <c r="E15" s="24">
        <v>71020.691600000006</v>
      </c>
      <c r="F15" s="24">
        <v>72965.616197200012</v>
      </c>
      <c r="G15" s="24">
        <v>90988.540899999993</v>
      </c>
      <c r="H15" s="24">
        <v>84494.175499999998</v>
      </c>
      <c r="I15" s="28">
        <v>95147.742624999999</v>
      </c>
      <c r="J15" s="24">
        <v>102945.24860000001</v>
      </c>
      <c r="K15" s="24">
        <v>122823.60560000001</v>
      </c>
      <c r="L15" s="24">
        <v>113787.099</v>
      </c>
      <c r="M15" s="24">
        <v>148589.54138399541</v>
      </c>
      <c r="N15" s="24">
        <v>187763.30165417356</v>
      </c>
      <c r="O15" s="24">
        <v>216715.20485222474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8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8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8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6"/>
      <c r="FY15" s="6"/>
      <c r="FZ15" s="6"/>
    </row>
    <row r="16" spans="1:183" s="43" customFormat="1" ht="15.75" x14ac:dyDescent="0.25">
      <c r="A16" s="39"/>
      <c r="B16" s="40" t="s">
        <v>29</v>
      </c>
      <c r="C16" s="52">
        <f t="shared" ref="C16:K16" si="2">+C13+C14+C15</f>
        <v>605174.79027720098</v>
      </c>
      <c r="D16" s="52">
        <f t="shared" si="2"/>
        <v>633441.36709653202</v>
      </c>
      <c r="E16" s="52">
        <f t="shared" si="2"/>
        <v>701300.62771236862</v>
      </c>
      <c r="F16" s="52">
        <f t="shared" si="2"/>
        <v>782625.80987688026</v>
      </c>
      <c r="G16" s="52">
        <f t="shared" si="2"/>
        <v>911340.22036838124</v>
      </c>
      <c r="H16" s="52">
        <f t="shared" si="2"/>
        <v>1066042.5804655817</v>
      </c>
      <c r="I16" s="52">
        <f t="shared" si="2"/>
        <v>1345335.8012788626</v>
      </c>
      <c r="J16" s="52">
        <f t="shared" si="2"/>
        <v>1458140.5570655556</v>
      </c>
      <c r="K16" s="52">
        <f t="shared" si="2"/>
        <v>1536618.4331804523</v>
      </c>
      <c r="L16" s="52">
        <f t="shared" ref="L16:M16" si="3">+L13+L14+L15</f>
        <v>1702193.961445312</v>
      </c>
      <c r="M16" s="52">
        <f t="shared" si="3"/>
        <v>1909252.6844761213</v>
      </c>
      <c r="N16" s="52">
        <f t="shared" ref="N16" si="4">+N13+N14+N15</f>
        <v>2092828.4220311348</v>
      </c>
      <c r="O16" s="52">
        <f t="shared" ref="O16" si="5">+O13+O14+O15</f>
        <v>2370616.4106957582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35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35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35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36"/>
      <c r="FY16" s="36"/>
      <c r="FZ16" s="36"/>
      <c r="GA16" s="37"/>
    </row>
    <row r="17" spans="1:183" s="38" customFormat="1" ht="15.75" x14ac:dyDescent="0.25">
      <c r="A17" s="32" t="s">
        <v>35</v>
      </c>
      <c r="B17" s="33" t="s">
        <v>7</v>
      </c>
      <c r="C17" s="51">
        <f t="shared" ref="C17:K17" si="6">C18+C19</f>
        <v>27758.820800000001</v>
      </c>
      <c r="D17" s="51">
        <f t="shared" si="6"/>
        <v>50334.262000000002</v>
      </c>
      <c r="E17" s="51">
        <f t="shared" si="6"/>
        <v>64508.575000000004</v>
      </c>
      <c r="F17" s="51">
        <f t="shared" si="6"/>
        <v>64717.643111376383</v>
      </c>
      <c r="G17" s="51">
        <f t="shared" si="6"/>
        <v>74879.214600000007</v>
      </c>
      <c r="H17" s="51">
        <f t="shared" si="6"/>
        <v>83800.755899999989</v>
      </c>
      <c r="I17" s="51">
        <f t="shared" si="6"/>
        <v>112400.2612207583</v>
      </c>
      <c r="J17" s="51">
        <f t="shared" si="6"/>
        <v>140646.93493958225</v>
      </c>
      <c r="K17" s="51">
        <f t="shared" si="6"/>
        <v>166905.62683832817</v>
      </c>
      <c r="L17" s="51">
        <f t="shared" ref="L17:M17" si="7">L18+L19</f>
        <v>139392.86079999999</v>
      </c>
      <c r="M17" s="51">
        <f t="shared" si="7"/>
        <v>197673.00271253238</v>
      </c>
      <c r="N17" s="51">
        <f t="shared" ref="N17" si="8">N18+N19</f>
        <v>273866.48637875787</v>
      </c>
      <c r="O17" s="51">
        <f t="shared" ref="O17" si="9">O18+O19</f>
        <v>332842.39636576182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6"/>
      <c r="FY17" s="36"/>
      <c r="FZ17" s="36"/>
      <c r="GA17" s="37"/>
    </row>
    <row r="18" spans="1:183" ht="15.75" x14ac:dyDescent="0.25">
      <c r="A18" s="18">
        <v>6.1</v>
      </c>
      <c r="B18" s="19" t="s">
        <v>8</v>
      </c>
      <c r="C18" s="26">
        <v>23548.845106839508</v>
      </c>
      <c r="D18" s="26">
        <v>45683.636228107338</v>
      </c>
      <c r="E18" s="26">
        <v>59482.266896516645</v>
      </c>
      <c r="F18" s="26">
        <v>59543.609130439268</v>
      </c>
      <c r="G18" s="26">
        <v>69041.833507526419</v>
      </c>
      <c r="H18" s="26">
        <v>77407.068418872354</v>
      </c>
      <c r="I18" s="26">
        <v>104158.72549863165</v>
      </c>
      <c r="J18" s="26">
        <v>130991.78471126586</v>
      </c>
      <c r="K18" s="26">
        <v>157102.13388905479</v>
      </c>
      <c r="L18" s="26">
        <v>135188.46232991776</v>
      </c>
      <c r="M18" s="26">
        <v>190529.08420895555</v>
      </c>
      <c r="N18" s="26">
        <v>260406.48693045357</v>
      </c>
      <c r="O18" s="26">
        <v>316483.84687438852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6"/>
      <c r="FY18" s="6"/>
      <c r="FZ18" s="6"/>
    </row>
    <row r="19" spans="1:183" ht="15.75" x14ac:dyDescent="0.25">
      <c r="A19" s="18">
        <v>6.2</v>
      </c>
      <c r="B19" s="19" t="s">
        <v>9</v>
      </c>
      <c r="C19" s="26">
        <v>4209.9756931604934</v>
      </c>
      <c r="D19" s="26">
        <v>4650.6257718926636</v>
      </c>
      <c r="E19" s="26">
        <v>5026.3081034833594</v>
      </c>
      <c r="F19" s="26">
        <v>5174.0339809371126</v>
      </c>
      <c r="G19" s="26">
        <v>5837.3810924735835</v>
      </c>
      <c r="H19" s="26">
        <v>6393.6874811276402</v>
      </c>
      <c r="I19" s="26">
        <v>8241.5357221266459</v>
      </c>
      <c r="J19" s="26">
        <v>9655.1502283163973</v>
      </c>
      <c r="K19" s="26">
        <v>9803.4929492733863</v>
      </c>
      <c r="L19" s="26">
        <v>4204.3984700822457</v>
      </c>
      <c r="M19" s="26">
        <v>7143.9185035768342</v>
      </c>
      <c r="N19" s="26">
        <v>13459.999448304276</v>
      </c>
      <c r="O19" s="26">
        <v>16358.549491373322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6"/>
      <c r="FY19" s="6"/>
      <c r="FZ19" s="6"/>
    </row>
    <row r="20" spans="1:183" s="38" customFormat="1" ht="30" x14ac:dyDescent="0.25">
      <c r="A20" s="44" t="s">
        <v>36</v>
      </c>
      <c r="B20" s="45" t="s">
        <v>10</v>
      </c>
      <c r="C20" s="51">
        <f t="shared" ref="C20:O20" si="10">SUM(C21:C27)</f>
        <v>24148.223690417799</v>
      </c>
      <c r="D20" s="51">
        <f t="shared" si="10"/>
        <v>31238.601056921671</v>
      </c>
      <c r="E20" s="51">
        <f t="shared" si="10"/>
        <v>35748.606879999999</v>
      </c>
      <c r="F20" s="51">
        <f t="shared" si="10"/>
        <v>38211.616200046432</v>
      </c>
      <c r="G20" s="51">
        <f t="shared" si="10"/>
        <v>41625.51206327659</v>
      </c>
      <c r="H20" s="51">
        <f t="shared" si="10"/>
        <v>48052.416706410891</v>
      </c>
      <c r="I20" s="51">
        <f t="shared" si="10"/>
        <v>47304.563499999997</v>
      </c>
      <c r="J20" s="51">
        <f t="shared" si="10"/>
        <v>51291.913935685749</v>
      </c>
      <c r="K20" s="51">
        <f t="shared" si="10"/>
        <v>56759.438879096735</v>
      </c>
      <c r="L20" s="51">
        <f t="shared" si="10"/>
        <v>41762.258000000002</v>
      </c>
      <c r="M20" s="51">
        <f t="shared" si="10"/>
        <v>57658.917344571659</v>
      </c>
      <c r="N20" s="51">
        <f t="shared" si="10"/>
        <v>65573.840902644239</v>
      </c>
      <c r="O20" s="51">
        <f t="shared" si="10"/>
        <v>71732.784778311601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6"/>
      <c r="FY20" s="36"/>
      <c r="FZ20" s="36"/>
      <c r="GA20" s="37"/>
    </row>
    <row r="21" spans="1:183" ht="15.75" x14ac:dyDescent="0.25">
      <c r="A21" s="18">
        <v>7.1</v>
      </c>
      <c r="B21" s="19" t="s">
        <v>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1</v>
      </c>
      <c r="O21" s="26">
        <v>2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6"/>
      <c r="FY21" s="6"/>
      <c r="FZ21" s="6"/>
    </row>
    <row r="22" spans="1:183" ht="15.75" x14ac:dyDescent="0.25">
      <c r="A22" s="18">
        <v>7.2</v>
      </c>
      <c r="B22" s="19" t="s">
        <v>12</v>
      </c>
      <c r="C22" s="24">
        <v>18434.451000000001</v>
      </c>
      <c r="D22" s="24">
        <v>25107.77034429678</v>
      </c>
      <c r="E22" s="24">
        <v>27739.966400000001</v>
      </c>
      <c r="F22" s="24">
        <v>28940.050999999999</v>
      </c>
      <c r="G22" s="24">
        <v>30711.866000000002</v>
      </c>
      <c r="H22" s="24">
        <v>36888.224169292596</v>
      </c>
      <c r="I22" s="24">
        <v>37073.563499999997</v>
      </c>
      <c r="J22" s="24">
        <v>40772.009086084763</v>
      </c>
      <c r="K22" s="24">
        <v>45066.468686067608</v>
      </c>
      <c r="L22" s="24">
        <v>29802.258000000002</v>
      </c>
      <c r="M22" s="24">
        <v>43449.435408008139</v>
      </c>
      <c r="N22" s="24">
        <v>48521.141499846293</v>
      </c>
      <c r="O22" s="24">
        <v>52801.043752614038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6"/>
      <c r="FY22" s="6"/>
      <c r="FZ22" s="6"/>
    </row>
    <row r="23" spans="1:183" ht="15.75" x14ac:dyDescent="0.25">
      <c r="A23" s="18">
        <v>7.3</v>
      </c>
      <c r="B23" s="19" t="s">
        <v>13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6"/>
      <c r="FY23" s="6"/>
      <c r="FZ23" s="6"/>
    </row>
    <row r="24" spans="1:183" ht="15.75" x14ac:dyDescent="0.25">
      <c r="A24" s="18">
        <v>7.4</v>
      </c>
      <c r="B24" s="19" t="s">
        <v>14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6"/>
      <c r="FY24" s="6"/>
      <c r="FZ24" s="6"/>
    </row>
    <row r="25" spans="1:183" ht="15.75" x14ac:dyDescent="0.25">
      <c r="A25" s="18">
        <v>7.5</v>
      </c>
      <c r="B25" s="19" t="s">
        <v>15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6"/>
      <c r="FY25" s="6"/>
      <c r="FZ25" s="6"/>
    </row>
    <row r="26" spans="1:183" ht="15.75" x14ac:dyDescent="0.25">
      <c r="A26" s="18">
        <v>7.6</v>
      </c>
      <c r="B26" s="19" t="s">
        <v>16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6"/>
      <c r="FY26" s="6"/>
      <c r="FZ26" s="6"/>
    </row>
    <row r="27" spans="1:183" ht="30" x14ac:dyDescent="0.25">
      <c r="A27" s="18">
        <v>7.7</v>
      </c>
      <c r="B27" s="19" t="s">
        <v>17</v>
      </c>
      <c r="C27" s="24">
        <v>5713.7726904177962</v>
      </c>
      <c r="D27" s="24">
        <v>6130.8307126248919</v>
      </c>
      <c r="E27" s="24">
        <v>8008.64048</v>
      </c>
      <c r="F27" s="24">
        <v>9271.5652000464306</v>
      </c>
      <c r="G27" s="24">
        <v>10913.646063276585</v>
      </c>
      <c r="H27" s="24">
        <v>11164.192537118293</v>
      </c>
      <c r="I27" s="24">
        <v>10231</v>
      </c>
      <c r="J27" s="24">
        <v>10519.904849600982</v>
      </c>
      <c r="K27" s="24">
        <v>11692.970193029127</v>
      </c>
      <c r="L27" s="24">
        <v>11960</v>
      </c>
      <c r="M27" s="24">
        <v>14209.481936563518</v>
      </c>
      <c r="N27" s="24">
        <v>17051.699402797945</v>
      </c>
      <c r="O27" s="24">
        <v>18929.741025697564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6"/>
      <c r="FY27" s="6"/>
      <c r="FZ27" s="6"/>
    </row>
    <row r="28" spans="1:183" ht="15.75" x14ac:dyDescent="0.25">
      <c r="A28" s="20" t="s">
        <v>37</v>
      </c>
      <c r="B28" s="19" t="s">
        <v>18</v>
      </c>
      <c r="C28" s="24">
        <v>16260</v>
      </c>
      <c r="D28" s="24">
        <v>17379</v>
      </c>
      <c r="E28" s="24">
        <v>19591</v>
      </c>
      <c r="F28" s="24">
        <v>20079</v>
      </c>
      <c r="G28" s="24">
        <v>39371</v>
      </c>
      <c r="H28" s="24">
        <v>25514</v>
      </c>
      <c r="I28" s="24">
        <v>27201</v>
      </c>
      <c r="J28" s="24">
        <v>31542</v>
      </c>
      <c r="K28" s="24">
        <v>41311</v>
      </c>
      <c r="L28" s="24">
        <v>44565</v>
      </c>
      <c r="M28" s="24">
        <v>38963.299295703342</v>
      </c>
      <c r="N28" s="24">
        <v>52875.209507219224</v>
      </c>
      <c r="O28" s="24">
        <v>61117.676934216302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6"/>
      <c r="FY28" s="6"/>
      <c r="FZ28" s="6"/>
    </row>
    <row r="29" spans="1:183" ht="30" x14ac:dyDescent="0.25">
      <c r="A29" s="20" t="s">
        <v>38</v>
      </c>
      <c r="B29" s="19" t="s">
        <v>19</v>
      </c>
      <c r="C29" s="24">
        <v>35692.010074169004</v>
      </c>
      <c r="D29" s="24">
        <v>39078.780403509423</v>
      </c>
      <c r="E29" s="24">
        <v>41992.302966903073</v>
      </c>
      <c r="F29" s="24">
        <v>45185.815855597626</v>
      </c>
      <c r="G29" s="24">
        <v>46596.37374107528</v>
      </c>
      <c r="H29" s="24">
        <v>55171.12260496524</v>
      </c>
      <c r="I29" s="24">
        <v>57655.058952810512</v>
      </c>
      <c r="J29" s="24">
        <v>63215.414572627567</v>
      </c>
      <c r="K29" s="24">
        <v>65010.038651946961</v>
      </c>
      <c r="L29" s="24">
        <v>-1036.5233712603222</v>
      </c>
      <c r="M29" s="24">
        <v>-1179.003292305264</v>
      </c>
      <c r="N29" s="24">
        <v>-1348.4135830326122</v>
      </c>
      <c r="O29" s="24">
        <v>-1537.9660482728484</v>
      </c>
      <c r="P29" s="10"/>
      <c r="Q29" s="10"/>
      <c r="R29" s="1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6"/>
      <c r="FY29" s="6"/>
      <c r="FZ29" s="6"/>
    </row>
    <row r="30" spans="1:183" ht="15.75" x14ac:dyDescent="0.25">
      <c r="A30" s="20" t="s">
        <v>39</v>
      </c>
      <c r="B30" s="19" t="s">
        <v>54</v>
      </c>
      <c r="C30" s="24">
        <v>57122</v>
      </c>
      <c r="D30" s="24">
        <v>66076</v>
      </c>
      <c r="E30" s="24">
        <v>73842</v>
      </c>
      <c r="F30" s="24">
        <v>85853</v>
      </c>
      <c r="G30" s="24">
        <v>92421</v>
      </c>
      <c r="H30" s="24">
        <v>96723</v>
      </c>
      <c r="I30" s="24">
        <v>103802</v>
      </c>
      <c r="J30" s="24">
        <v>144483</v>
      </c>
      <c r="K30" s="24">
        <v>187660</v>
      </c>
      <c r="L30" s="24">
        <v>183224</v>
      </c>
      <c r="M30" s="24">
        <v>197644</v>
      </c>
      <c r="N30" s="24">
        <v>223183</v>
      </c>
      <c r="O30" s="24">
        <v>262241.26081124722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6"/>
      <c r="FY30" s="6"/>
      <c r="FZ30" s="6"/>
    </row>
    <row r="31" spans="1:183" ht="15.75" x14ac:dyDescent="0.25">
      <c r="A31" s="20" t="s">
        <v>40</v>
      </c>
      <c r="B31" s="19" t="s">
        <v>20</v>
      </c>
      <c r="C31" s="24">
        <v>100560.27978044801</v>
      </c>
      <c r="D31" s="24">
        <v>110433.57012898003</v>
      </c>
      <c r="E31" s="24">
        <v>120376.27801536648</v>
      </c>
      <c r="F31" s="24">
        <v>138622.65724521974</v>
      </c>
      <c r="G31" s="24">
        <v>150138.21038364712</v>
      </c>
      <c r="H31" s="24">
        <v>159864.38311271186</v>
      </c>
      <c r="I31" s="24">
        <v>172415.94281361427</v>
      </c>
      <c r="J31" s="24">
        <v>188855.39450188071</v>
      </c>
      <c r="K31" s="24">
        <v>267865.9524657118</v>
      </c>
      <c r="L31" s="24">
        <v>265856.08427142247</v>
      </c>
      <c r="M31" s="24">
        <v>293532.50010818173</v>
      </c>
      <c r="N31" s="24">
        <v>330701.20397088741</v>
      </c>
      <c r="O31" s="24">
        <v>379442.47787769121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6"/>
      <c r="FY31" s="6"/>
      <c r="FZ31" s="6"/>
    </row>
    <row r="32" spans="1:183" s="43" customFormat="1" ht="15.75" x14ac:dyDescent="0.25">
      <c r="A32" s="39"/>
      <c r="B32" s="40" t="s">
        <v>30</v>
      </c>
      <c r="C32" s="52">
        <f t="shared" ref="C32:H32" si="11">C17+C20+C28+C29+C30+C31</f>
        <v>261541.33434503482</v>
      </c>
      <c r="D32" s="52">
        <f t="shared" si="11"/>
        <v>314540.21358941111</v>
      </c>
      <c r="E32" s="52">
        <f t="shared" si="11"/>
        <v>356058.76286226953</v>
      </c>
      <c r="F32" s="52">
        <f t="shared" si="11"/>
        <v>392669.73241224018</v>
      </c>
      <c r="G32" s="52">
        <f t="shared" si="11"/>
        <v>445031.31078799901</v>
      </c>
      <c r="H32" s="52">
        <f t="shared" si="11"/>
        <v>469125.67832408799</v>
      </c>
      <c r="I32" s="52">
        <f t="shared" ref="I32:K32" si="12">I17+I20+I28+I29+I30+I31</f>
        <v>520778.82648718311</v>
      </c>
      <c r="J32" s="52">
        <f t="shared" si="12"/>
        <v>620034.65794977627</v>
      </c>
      <c r="K32" s="52">
        <f t="shared" si="12"/>
        <v>785512.05683508376</v>
      </c>
      <c r="L32" s="52">
        <f t="shared" ref="L32:M32" si="13">L17+L20+L28+L29+L30+L31</f>
        <v>673763.67970016215</v>
      </c>
      <c r="M32" s="52">
        <f t="shared" si="13"/>
        <v>784292.71616868384</v>
      </c>
      <c r="N32" s="52">
        <f t="shared" ref="N32:O32" si="14">N17+N20+N28+N29+N30+N31</f>
        <v>944851.32717647613</v>
      </c>
      <c r="O32" s="52">
        <f t="shared" si="14"/>
        <v>1105838.6307189553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36"/>
      <c r="FY32" s="36"/>
      <c r="FZ32" s="36"/>
      <c r="GA32" s="37"/>
    </row>
    <row r="33" spans="1:183" s="38" customFormat="1" ht="15.75" x14ac:dyDescent="0.25">
      <c r="A33" s="32" t="s">
        <v>27</v>
      </c>
      <c r="B33" s="46" t="s">
        <v>51</v>
      </c>
      <c r="C33" s="53">
        <f t="shared" ref="C33" si="15">C6+C11+C13+C14+C15+C17+C20+C28+C29+C30+C31</f>
        <v>946917.68369579874</v>
      </c>
      <c r="D33" s="53">
        <f t="shared" ref="D33:K33" si="16">D6+D11+D13+D14+D15+D17+D20+D28+D29+D30+D31</f>
        <v>1044574.8730336176</v>
      </c>
      <c r="E33" s="53">
        <f t="shared" si="16"/>
        <v>1165792.9133157968</v>
      </c>
      <c r="F33" s="53">
        <f t="shared" si="16"/>
        <v>1299397.7159463675</v>
      </c>
      <c r="G33" s="53">
        <f t="shared" si="16"/>
        <v>1495200.5069869896</v>
      </c>
      <c r="H33" s="53">
        <f t="shared" si="16"/>
        <v>1707217.0911608955</v>
      </c>
      <c r="I33" s="53">
        <f t="shared" si="16"/>
        <v>2085577.5456044776</v>
      </c>
      <c r="J33" s="53">
        <f t="shared" si="16"/>
        <v>2335310.6940541719</v>
      </c>
      <c r="K33" s="53">
        <f t="shared" si="16"/>
        <v>2603503.5478286585</v>
      </c>
      <c r="L33" s="53">
        <f t="shared" ref="L33:M33" si="17">L6+L11+L13+L14+L15+L17+L20+L28+L29+L30+L31</f>
        <v>2651483.6268150974</v>
      </c>
      <c r="M33" s="53">
        <f t="shared" si="17"/>
        <v>2989238.6109711863</v>
      </c>
      <c r="N33" s="53">
        <f t="shared" ref="N33:O33" si="18">N6+N11+N13+N14+N15+N17+N20+N28+N29+N30+N31</f>
        <v>3354635.8434125371</v>
      </c>
      <c r="O33" s="53">
        <f t="shared" si="18"/>
        <v>3819773.4658141686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6"/>
      <c r="FY33" s="36"/>
      <c r="FZ33" s="36"/>
      <c r="GA33" s="37"/>
    </row>
    <row r="34" spans="1:183" s="43" customFormat="1" ht="15.75" x14ac:dyDescent="0.25">
      <c r="A34" s="47" t="s">
        <v>43</v>
      </c>
      <c r="B34" s="48" t="s">
        <v>25</v>
      </c>
      <c r="C34" s="54">
        <f>GSVA_cur!C34</f>
        <v>40600</v>
      </c>
      <c r="D34" s="54">
        <f>GSVA_cur!D34</f>
        <v>53900</v>
      </c>
      <c r="E34" s="54">
        <f>GSVA_cur!E34</f>
        <v>71800</v>
      </c>
      <c r="F34" s="54">
        <f>GSVA_cur!F34</f>
        <v>72611</v>
      </c>
      <c r="G34" s="54">
        <f>GSVA_cur!G34</f>
        <v>93280</v>
      </c>
      <c r="H34" s="54">
        <f>GSVA_cur!H34</f>
        <v>121200</v>
      </c>
      <c r="I34" s="54">
        <f>GSVA_cur!I34</f>
        <v>207080</v>
      </c>
      <c r="J34" s="54">
        <f>GSVA_cur!J34</f>
        <v>154638</v>
      </c>
      <c r="K34" s="54">
        <f>GSVA_cur!K34</f>
        <v>159127</v>
      </c>
      <c r="L34" s="54">
        <f>GSVA_cur!L34</f>
        <v>160310</v>
      </c>
      <c r="M34" s="54">
        <f>GSVA_cur!M34</f>
        <v>209204.51385929005</v>
      </c>
      <c r="N34" s="54">
        <f>GSVA_cur!N34</f>
        <v>243270.77854334778</v>
      </c>
      <c r="O34" s="54">
        <f>GSVA_cur!O34</f>
        <v>278951.23582086654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37"/>
      <c r="FX34" s="37"/>
      <c r="FY34" s="37"/>
      <c r="FZ34" s="37"/>
      <c r="GA34" s="37"/>
    </row>
    <row r="35" spans="1:183" s="43" customFormat="1" ht="15.75" x14ac:dyDescent="0.25">
      <c r="A35" s="47" t="s">
        <v>44</v>
      </c>
      <c r="B35" s="48" t="s">
        <v>24</v>
      </c>
      <c r="C35" s="54">
        <f>GSVA_cur!C35</f>
        <v>13300</v>
      </c>
      <c r="D35" s="54">
        <f>GSVA_cur!D35</f>
        <v>16800</v>
      </c>
      <c r="E35" s="54">
        <f>GSVA_cur!E35</f>
        <v>17300</v>
      </c>
      <c r="F35" s="54">
        <f>GSVA_cur!F35</f>
        <v>16455</v>
      </c>
      <c r="G35" s="54">
        <f>GSVA_cur!G35</f>
        <v>14161</v>
      </c>
      <c r="H35" s="54">
        <f>GSVA_cur!H35</f>
        <v>12100</v>
      </c>
      <c r="I35" s="54">
        <f>GSVA_cur!I35</f>
        <v>9133</v>
      </c>
      <c r="J35" s="54">
        <f>GSVA_cur!J35</f>
        <v>9847</v>
      </c>
      <c r="K35" s="54">
        <f>GSVA_cur!K35</f>
        <v>10410</v>
      </c>
      <c r="L35" s="54">
        <f>GSVA_cur!L35</f>
        <v>18543</v>
      </c>
      <c r="M35" s="54">
        <f>GSVA_cur!M35</f>
        <v>26121.000000000004</v>
      </c>
      <c r="N35" s="54">
        <f>GSVA_cur!N35</f>
        <v>27511</v>
      </c>
      <c r="O35" s="54">
        <f>GSVA_cur!O35</f>
        <v>31546.030701342163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37"/>
      <c r="FX35" s="37"/>
      <c r="FY35" s="37"/>
      <c r="FZ35" s="37"/>
      <c r="GA35" s="37"/>
    </row>
    <row r="36" spans="1:183" s="43" customFormat="1" ht="15.75" x14ac:dyDescent="0.25">
      <c r="A36" s="47" t="s">
        <v>45</v>
      </c>
      <c r="B36" s="48" t="s">
        <v>63</v>
      </c>
      <c r="C36" s="52">
        <f t="shared" ref="C36:M36" si="19">C33+C34-C35</f>
        <v>974217.68369579874</v>
      </c>
      <c r="D36" s="52">
        <f t="shared" si="19"/>
        <v>1081674.8730336176</v>
      </c>
      <c r="E36" s="52">
        <f t="shared" si="19"/>
        <v>1220292.9133157968</v>
      </c>
      <c r="F36" s="52">
        <f t="shared" si="19"/>
        <v>1355553.7159463675</v>
      </c>
      <c r="G36" s="52">
        <f t="shared" si="19"/>
        <v>1574319.5069869896</v>
      </c>
      <c r="H36" s="52">
        <f t="shared" si="19"/>
        <v>1816317.0911608955</v>
      </c>
      <c r="I36" s="52">
        <f t="shared" si="19"/>
        <v>2283524.5456044776</v>
      </c>
      <c r="J36" s="52">
        <f t="shared" si="19"/>
        <v>2480101.6940541719</v>
      </c>
      <c r="K36" s="52">
        <f t="shared" si="19"/>
        <v>2752220.5478286585</v>
      </c>
      <c r="L36" s="52">
        <f t="shared" si="19"/>
        <v>2793250.6268150974</v>
      </c>
      <c r="M36" s="52">
        <f t="shared" si="19"/>
        <v>3172322.1248304765</v>
      </c>
      <c r="N36" s="52">
        <f t="shared" ref="N36:O36" si="20">N33+N34-N35</f>
        <v>3570395.6219558851</v>
      </c>
      <c r="O36" s="52">
        <f t="shared" si="20"/>
        <v>4067178.6709336932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37"/>
      <c r="FX36" s="37"/>
      <c r="FY36" s="37"/>
      <c r="FZ36" s="37"/>
      <c r="GA36" s="37"/>
    </row>
    <row r="37" spans="1:183" s="43" customFormat="1" ht="15.75" x14ac:dyDescent="0.25">
      <c r="A37" s="47" t="s">
        <v>46</v>
      </c>
      <c r="B37" s="48" t="s">
        <v>42</v>
      </c>
      <c r="C37" s="54">
        <f>GSVA_cur!C37</f>
        <v>6140</v>
      </c>
      <c r="D37" s="54">
        <f>GSVA_cur!D37</f>
        <v>6210</v>
      </c>
      <c r="E37" s="54">
        <f>GSVA_cur!E37</f>
        <v>6270</v>
      </c>
      <c r="F37" s="54">
        <f>GSVA_cur!F37</f>
        <v>6330</v>
      </c>
      <c r="G37" s="54">
        <f>GSVA_cur!G37</f>
        <v>6400</v>
      </c>
      <c r="H37" s="54">
        <f>GSVA_cur!H37</f>
        <v>6470</v>
      </c>
      <c r="I37" s="54">
        <f>GSVA_cur!I37</f>
        <v>6540</v>
      </c>
      <c r="J37" s="54">
        <f>GSVA_cur!J37</f>
        <v>6600</v>
      </c>
      <c r="K37" s="54">
        <f>GSVA_cur!K37</f>
        <v>6670</v>
      </c>
      <c r="L37" s="54">
        <f>GSVA_cur!L37</f>
        <v>6730</v>
      </c>
      <c r="M37" s="54">
        <f>GSVA_cur!M37</f>
        <v>6800</v>
      </c>
      <c r="N37" s="54">
        <f>GSVA_cur!N37</f>
        <v>6860</v>
      </c>
      <c r="O37" s="54">
        <f>GSVA_cur!O37</f>
        <v>6920</v>
      </c>
      <c r="P37" s="6"/>
      <c r="Q37" s="6"/>
      <c r="R37" s="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</row>
    <row r="38" spans="1:183" s="43" customFormat="1" ht="15.75" x14ac:dyDescent="0.25">
      <c r="A38" s="47" t="s">
        <v>47</v>
      </c>
      <c r="B38" s="48" t="s">
        <v>64</v>
      </c>
      <c r="C38" s="52">
        <f t="shared" ref="C38:M38" si="21">C36/C37*1000</f>
        <v>158667.3751947555</v>
      </c>
      <c r="D38" s="52">
        <f t="shared" si="21"/>
        <v>174182.74928077578</v>
      </c>
      <c r="E38" s="52">
        <f t="shared" si="21"/>
        <v>194624.06910937748</v>
      </c>
      <c r="F38" s="52">
        <f t="shared" si="21"/>
        <v>214147.50646862047</v>
      </c>
      <c r="G38" s="52">
        <f t="shared" si="21"/>
        <v>245987.42296671713</v>
      </c>
      <c r="H38" s="52">
        <f t="shared" si="21"/>
        <v>280729.07127679989</v>
      </c>
      <c r="I38" s="52">
        <f t="shared" si="21"/>
        <v>349162.77455725957</v>
      </c>
      <c r="J38" s="52">
        <f t="shared" si="21"/>
        <v>375772.98394760181</v>
      </c>
      <c r="K38" s="52">
        <f t="shared" si="21"/>
        <v>412626.76878990378</v>
      </c>
      <c r="L38" s="52">
        <f t="shared" si="21"/>
        <v>415044.66966048995</v>
      </c>
      <c r="M38" s="52">
        <f t="shared" si="21"/>
        <v>466517.95953389356</v>
      </c>
      <c r="N38" s="52">
        <f t="shared" ref="N38:O38" si="22">N36/N37*1000</f>
        <v>520465.83410435641</v>
      </c>
      <c r="O38" s="52">
        <f t="shared" si="22"/>
        <v>587742.58250486897</v>
      </c>
      <c r="P38" s="8"/>
      <c r="Q38" s="8"/>
      <c r="R38" s="8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42"/>
      <c r="BT38" s="42"/>
      <c r="BU38" s="42"/>
      <c r="BV38" s="42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</row>
    <row r="39" spans="1:183" x14ac:dyDescent="0.25">
      <c r="A39" s="31" t="s">
        <v>75</v>
      </c>
      <c r="B39" s="3"/>
      <c r="C39" s="3"/>
      <c r="D39" s="3"/>
      <c r="E39" s="3"/>
      <c r="F39" s="3"/>
      <c r="G39" s="22"/>
      <c r="H39" s="22"/>
      <c r="I39" s="22"/>
      <c r="J39" s="22"/>
      <c r="K39" s="22"/>
      <c r="L39" s="22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8" max="1048575" man="1"/>
    <brk id="30" max="1048575" man="1"/>
    <brk id="46" max="1048575" man="1"/>
    <brk id="110" max="95" man="1"/>
    <brk id="146" max="1048575" man="1"/>
    <brk id="170" max="1048575" man="1"/>
    <brk id="178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W39"/>
  <sheetViews>
    <sheetView tabSelected="1" zoomScale="75" zoomScaleNormal="75" zoomScaleSheetLayoutView="100" workbookViewId="0">
      <pane xSplit="2" ySplit="5" topLeftCell="C27" activePane="bottomRight" state="frozen"/>
      <selection activeCell="R13" sqref="R13"/>
      <selection pane="topRight" activeCell="R13" sqref="R13"/>
      <selection pane="bottomLeft" activeCell="R13" sqref="R13"/>
      <selection pane="bottomRight" activeCell="R13" sqref="R13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5" width="12.7109375" style="2" customWidth="1"/>
    <col min="6" max="6" width="12.7109375" style="7" customWidth="1"/>
    <col min="7" max="15" width="12.7109375" style="6" customWidth="1"/>
    <col min="16" max="42" width="9.140625" style="7" customWidth="1"/>
    <col min="43" max="43" width="12.42578125" style="7" customWidth="1"/>
    <col min="44" max="65" width="9.140625" style="7" customWidth="1"/>
    <col min="66" max="66" width="12.140625" style="7" customWidth="1"/>
    <col min="67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7" customWidth="1"/>
    <col min="95" max="99" width="9.140625" style="7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17" width="9.140625" style="6" hidden="1" customWidth="1"/>
    <col min="118" max="118" width="9.140625" style="6" customWidth="1"/>
    <col min="119" max="148" width="9.140625" style="7" customWidth="1"/>
    <col min="149" max="149" width="9.140625" style="7" hidden="1" customWidth="1"/>
    <col min="150" max="157" width="9.140625" style="7" customWidth="1"/>
    <col min="158" max="158" width="9.140625" style="7" hidden="1" customWidth="1"/>
    <col min="159" max="163" width="9.140625" style="7" customWidth="1"/>
    <col min="164" max="164" width="9.140625" style="7" hidden="1" customWidth="1"/>
    <col min="165" max="174" width="9.140625" style="7" customWidth="1"/>
    <col min="175" max="178" width="8.85546875" style="7"/>
    <col min="179" max="179" width="12.7109375" style="7" bestFit="1" customWidth="1"/>
    <col min="180" max="16384" width="8.85546875" style="2"/>
  </cols>
  <sheetData>
    <row r="1" spans="1:179" ht="21" x14ac:dyDescent="0.35">
      <c r="A1" s="2" t="s">
        <v>53</v>
      </c>
      <c r="B1" s="23" t="s">
        <v>66</v>
      </c>
    </row>
    <row r="2" spans="1:179" ht="15.75" x14ac:dyDescent="0.25">
      <c r="A2" s="12" t="s">
        <v>52</v>
      </c>
      <c r="I2" s="6" t="str">
        <f>[1]GSVA_cur!$I$3</f>
        <v>As on 01.08.2024</v>
      </c>
    </row>
    <row r="3" spans="1:179" ht="15.75" x14ac:dyDescent="0.25">
      <c r="A3" s="12"/>
    </row>
    <row r="4" spans="1:179" ht="15.75" x14ac:dyDescent="0.25">
      <c r="A4" s="12"/>
      <c r="E4" s="11"/>
      <c r="F4" s="11" t="s">
        <v>57</v>
      </c>
    </row>
    <row r="5" spans="1:179" ht="15.75" x14ac:dyDescent="0.25">
      <c r="A5" s="13" t="s">
        <v>0</v>
      </c>
      <c r="B5" s="14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2" t="s">
        <v>65</v>
      </c>
      <c r="H5" s="22" t="s">
        <v>67</v>
      </c>
      <c r="I5" s="22" t="s">
        <v>68</v>
      </c>
      <c r="J5" s="22" t="s">
        <v>69</v>
      </c>
      <c r="K5" s="22" t="s">
        <v>70</v>
      </c>
      <c r="L5" s="22" t="s">
        <v>71</v>
      </c>
      <c r="M5" s="27" t="s">
        <v>72</v>
      </c>
      <c r="N5" s="27" t="s">
        <v>73</v>
      </c>
      <c r="O5" s="27" t="s">
        <v>74</v>
      </c>
    </row>
    <row r="6" spans="1:179" s="38" customFormat="1" ht="15.75" x14ac:dyDescent="0.25">
      <c r="A6" s="32" t="s">
        <v>26</v>
      </c>
      <c r="B6" s="33" t="s">
        <v>2</v>
      </c>
      <c r="C6" s="51">
        <f t="shared" ref="C6:O6" si="0">SUM(C7:C10)</f>
        <v>79504.903475905186</v>
      </c>
      <c r="D6" s="51">
        <f t="shared" si="0"/>
        <v>81820.905101727738</v>
      </c>
      <c r="E6" s="51">
        <f t="shared" si="0"/>
        <v>83851.218182709388</v>
      </c>
      <c r="F6" s="51">
        <f t="shared" si="0"/>
        <v>85529.099426613946</v>
      </c>
      <c r="G6" s="51">
        <f t="shared" si="0"/>
        <v>88793.415237379886</v>
      </c>
      <c r="H6" s="51">
        <f t="shared" si="0"/>
        <v>97257.771913470831</v>
      </c>
      <c r="I6" s="51">
        <f t="shared" si="0"/>
        <v>114732.99441859659</v>
      </c>
      <c r="J6" s="51">
        <f t="shared" si="0"/>
        <v>128910.34718729353</v>
      </c>
      <c r="K6" s="51">
        <f t="shared" si="0"/>
        <v>133148.58229009196</v>
      </c>
      <c r="L6" s="51">
        <f t="shared" si="0"/>
        <v>119113.87546680367</v>
      </c>
      <c r="M6" s="51">
        <f t="shared" si="0"/>
        <v>121363.13972634295</v>
      </c>
      <c r="N6" s="51">
        <f t="shared" si="0"/>
        <v>122169.72103859887</v>
      </c>
      <c r="O6" s="51">
        <f t="shared" si="0"/>
        <v>124739.62164856709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6"/>
      <c r="FU6" s="36"/>
      <c r="FV6" s="36"/>
      <c r="FW6" s="37"/>
    </row>
    <row r="7" spans="1:179" ht="15.75" x14ac:dyDescent="0.25">
      <c r="A7" s="18">
        <v>1.1000000000000001</v>
      </c>
      <c r="B7" s="19" t="s">
        <v>59</v>
      </c>
      <c r="C7" s="24">
        <v>67798.640508059092</v>
      </c>
      <c r="D7" s="24">
        <v>70345.578411190392</v>
      </c>
      <c r="E7" s="24">
        <v>70980.01909471651</v>
      </c>
      <c r="F7" s="24">
        <v>71307.975493267397</v>
      </c>
      <c r="G7" s="24">
        <v>71547.615355325834</v>
      </c>
      <c r="H7" s="24">
        <v>81070.670866272878</v>
      </c>
      <c r="I7" s="24">
        <v>95637.075074337132</v>
      </c>
      <c r="J7" s="24">
        <v>108144.6643510548</v>
      </c>
      <c r="K7" s="24">
        <v>113933.31698965383</v>
      </c>
      <c r="L7" s="24">
        <v>104660.6468711636</v>
      </c>
      <c r="M7" s="29">
        <v>104439.682234687</v>
      </c>
      <c r="N7" s="29">
        <v>103347.99251813315</v>
      </c>
      <c r="O7" s="29">
        <v>105215.65124670784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6"/>
      <c r="FU7" s="6"/>
      <c r="FV7" s="6"/>
    </row>
    <row r="8" spans="1:179" ht="15.75" x14ac:dyDescent="0.25">
      <c r="A8" s="18">
        <v>1.2</v>
      </c>
      <c r="B8" s="19" t="s">
        <v>60</v>
      </c>
      <c r="C8" s="24">
        <v>7479.7500477781623</v>
      </c>
      <c r="D8" s="24">
        <v>7241.9080686009829</v>
      </c>
      <c r="E8" s="24">
        <v>8732.4788384379244</v>
      </c>
      <c r="F8" s="24">
        <v>9320.1237033509897</v>
      </c>
      <c r="G8" s="24">
        <v>12535.283221640746</v>
      </c>
      <c r="H8" s="24">
        <v>11394.071906749781</v>
      </c>
      <c r="I8" s="24">
        <v>12737.247034189928</v>
      </c>
      <c r="J8" s="24">
        <v>13350.699474034574</v>
      </c>
      <c r="K8" s="24">
        <v>13236.136716914907</v>
      </c>
      <c r="L8" s="24">
        <v>10499.812976168465</v>
      </c>
      <c r="M8" s="29">
        <v>12919.846147073047</v>
      </c>
      <c r="N8" s="29">
        <v>14338.11744902222</v>
      </c>
      <c r="O8" s="29">
        <v>14834.516416442606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6"/>
      <c r="FU8" s="6"/>
      <c r="FV8" s="6"/>
    </row>
    <row r="9" spans="1:179" ht="15.75" x14ac:dyDescent="0.25">
      <c r="A9" s="18">
        <v>1.3</v>
      </c>
      <c r="B9" s="19" t="s">
        <v>61</v>
      </c>
      <c r="C9" s="24">
        <v>3973.920250067933</v>
      </c>
      <c r="D9" s="24">
        <v>3965.2963721766691</v>
      </c>
      <c r="E9" s="24">
        <v>3839.0713142149866</v>
      </c>
      <c r="F9" s="24">
        <v>4565.4675500762778</v>
      </c>
      <c r="G9" s="24">
        <v>4333.5260532737102</v>
      </c>
      <c r="H9" s="24">
        <v>4365.1016101511759</v>
      </c>
      <c r="I9" s="24">
        <v>5871.0301263846513</v>
      </c>
      <c r="J9" s="24">
        <v>6861.0334356776093</v>
      </c>
      <c r="K9" s="24">
        <v>5428.183181537348</v>
      </c>
      <c r="L9" s="24">
        <v>3464.2792598235628</v>
      </c>
      <c r="M9" s="29">
        <v>3470.6218888956209</v>
      </c>
      <c r="N9" s="29">
        <v>3601.8949523241404</v>
      </c>
      <c r="O9" s="29">
        <v>3673.3114175937062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6"/>
      <c r="FU9" s="6"/>
      <c r="FV9" s="6"/>
    </row>
    <row r="10" spans="1:179" ht="15.75" x14ac:dyDescent="0.25">
      <c r="A10" s="18">
        <v>1.4</v>
      </c>
      <c r="B10" s="19" t="s">
        <v>62</v>
      </c>
      <c r="C10" s="24">
        <v>252.59267</v>
      </c>
      <c r="D10" s="24">
        <v>268.12224975968564</v>
      </c>
      <c r="E10" s="24">
        <v>299.64893533996684</v>
      </c>
      <c r="F10" s="24">
        <v>335.53267991926958</v>
      </c>
      <c r="G10" s="24">
        <v>376.99060713960006</v>
      </c>
      <c r="H10" s="24">
        <v>427.92753029698781</v>
      </c>
      <c r="I10" s="24">
        <v>487.64218368487275</v>
      </c>
      <c r="J10" s="24">
        <v>553.94992652654309</v>
      </c>
      <c r="K10" s="24">
        <v>550.9454019858747</v>
      </c>
      <c r="L10" s="24">
        <v>489.13635964803257</v>
      </c>
      <c r="M10" s="29">
        <v>532.98945568727527</v>
      </c>
      <c r="N10" s="29">
        <v>881.71611911936361</v>
      </c>
      <c r="O10" s="29">
        <v>1016.142567822929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6"/>
      <c r="FU10" s="6"/>
      <c r="FV10" s="6"/>
    </row>
    <row r="11" spans="1:179" ht="15.75" x14ac:dyDescent="0.25">
      <c r="A11" s="20" t="s">
        <v>31</v>
      </c>
      <c r="B11" s="19" t="s">
        <v>3</v>
      </c>
      <c r="C11" s="24">
        <v>696.65559765759997</v>
      </c>
      <c r="D11" s="24">
        <v>723.58140798100885</v>
      </c>
      <c r="E11" s="24">
        <v>917.83792684481386</v>
      </c>
      <c r="F11" s="24">
        <v>941.18112008965818</v>
      </c>
      <c r="G11" s="24">
        <v>1057.5928194898493</v>
      </c>
      <c r="H11" s="24">
        <v>1086.2060671279526</v>
      </c>
      <c r="I11" s="24">
        <v>1201.1635860784234</v>
      </c>
      <c r="J11" s="24">
        <v>1047.8972965712771</v>
      </c>
      <c r="K11" s="24">
        <v>885.81289157669187</v>
      </c>
      <c r="L11" s="24">
        <v>587.36063417625758</v>
      </c>
      <c r="M11" s="29">
        <v>690.63549566608492</v>
      </c>
      <c r="N11" s="29">
        <v>1007.1750194268621</v>
      </c>
      <c r="O11" s="29">
        <v>1010.1886414777064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6"/>
      <c r="FU11" s="6"/>
      <c r="FV11" s="6"/>
    </row>
    <row r="12" spans="1:179" s="43" customFormat="1" ht="15.75" x14ac:dyDescent="0.25">
      <c r="A12" s="39"/>
      <c r="B12" s="40" t="s">
        <v>28</v>
      </c>
      <c r="C12" s="52">
        <f t="shared" ref="C12:O12" si="1">C6+C11</f>
        <v>80201.559073562792</v>
      </c>
      <c r="D12" s="52">
        <f t="shared" si="1"/>
        <v>82544.486509708746</v>
      </c>
      <c r="E12" s="52">
        <f t="shared" si="1"/>
        <v>84769.056109554207</v>
      </c>
      <c r="F12" s="52">
        <f t="shared" si="1"/>
        <v>86470.280546703609</v>
      </c>
      <c r="G12" s="52">
        <f t="shared" si="1"/>
        <v>89851.00805686973</v>
      </c>
      <c r="H12" s="52">
        <f t="shared" si="1"/>
        <v>98343.977980598778</v>
      </c>
      <c r="I12" s="52">
        <f t="shared" si="1"/>
        <v>115934.15800467502</v>
      </c>
      <c r="J12" s="52">
        <f t="shared" si="1"/>
        <v>129958.24448386481</v>
      </c>
      <c r="K12" s="52">
        <f t="shared" si="1"/>
        <v>134034.39518166866</v>
      </c>
      <c r="L12" s="52">
        <f t="shared" si="1"/>
        <v>119701.23610097994</v>
      </c>
      <c r="M12" s="52">
        <f t="shared" si="1"/>
        <v>122053.77522200903</v>
      </c>
      <c r="N12" s="52">
        <f t="shared" si="1"/>
        <v>123176.89605802574</v>
      </c>
      <c r="O12" s="52">
        <f t="shared" si="1"/>
        <v>125749.8102900448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36"/>
      <c r="FU12" s="36"/>
      <c r="FV12" s="36"/>
      <c r="FW12" s="37"/>
    </row>
    <row r="13" spans="1:179" s="17" customFormat="1" ht="15.75" x14ac:dyDescent="0.25">
      <c r="A13" s="15" t="s">
        <v>32</v>
      </c>
      <c r="B13" s="16" t="s">
        <v>4</v>
      </c>
      <c r="C13" s="24">
        <v>413379.83098714583</v>
      </c>
      <c r="D13" s="24">
        <v>411666.72155430238</v>
      </c>
      <c r="E13" s="24">
        <v>443381.76947780309</v>
      </c>
      <c r="F13" s="24">
        <v>499778.4584314684</v>
      </c>
      <c r="G13" s="24">
        <v>555850.34961556364</v>
      </c>
      <c r="H13" s="24">
        <v>627626.56852951075</v>
      </c>
      <c r="I13" s="24">
        <v>699149.82431850478</v>
      </c>
      <c r="J13" s="24">
        <v>733131.76355134428</v>
      </c>
      <c r="K13" s="24">
        <v>700889.03695328161</v>
      </c>
      <c r="L13" s="24">
        <v>678070.21086412098</v>
      </c>
      <c r="M13" s="29">
        <v>730193.94520462875</v>
      </c>
      <c r="N13" s="29">
        <v>758664.24108273466</v>
      </c>
      <c r="O13" s="29">
        <v>784191.68587392464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6"/>
      <c r="FU13" s="6"/>
      <c r="FV13" s="6"/>
      <c r="FW13" s="7"/>
    </row>
    <row r="14" spans="1:179" ht="30" x14ac:dyDescent="0.25">
      <c r="A14" s="20" t="s">
        <v>33</v>
      </c>
      <c r="B14" s="19" t="s">
        <v>5</v>
      </c>
      <c r="C14" s="24">
        <v>127866.80247435521</v>
      </c>
      <c r="D14" s="24">
        <v>117115.89246810929</v>
      </c>
      <c r="E14" s="24">
        <v>111953.60380401573</v>
      </c>
      <c r="F14" s="24">
        <v>122395.18241952255</v>
      </c>
      <c r="G14" s="24">
        <v>125440.04834617086</v>
      </c>
      <c r="H14" s="24">
        <v>125804.16427780839</v>
      </c>
      <c r="I14" s="24">
        <v>143550.15764854295</v>
      </c>
      <c r="J14" s="24">
        <v>163466.11892403144</v>
      </c>
      <c r="K14" s="24">
        <v>173597.78174590052</v>
      </c>
      <c r="L14" s="24">
        <v>238562.26447815952</v>
      </c>
      <c r="M14" s="29">
        <v>283109.78026132786</v>
      </c>
      <c r="N14" s="29">
        <v>313740.04788342142</v>
      </c>
      <c r="O14" s="29">
        <v>368322.98732910585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8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8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8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6"/>
      <c r="FU14" s="6"/>
      <c r="FV14" s="6"/>
    </row>
    <row r="15" spans="1:179" ht="15.75" x14ac:dyDescent="0.25">
      <c r="A15" s="20" t="s">
        <v>34</v>
      </c>
      <c r="B15" s="19" t="s">
        <v>6</v>
      </c>
      <c r="C15" s="24">
        <v>63928.156815700015</v>
      </c>
      <c r="D15" s="24">
        <v>59719.310346993014</v>
      </c>
      <c r="E15" s="24">
        <v>62269.155204814699</v>
      </c>
      <c r="F15" s="24">
        <v>62168.087401927973</v>
      </c>
      <c r="G15" s="24">
        <v>67136.926151372696</v>
      </c>
      <c r="H15" s="24">
        <v>59975.680320662199</v>
      </c>
      <c r="I15" s="24">
        <v>63967.737866166441</v>
      </c>
      <c r="J15" s="24">
        <v>65310.771380988866</v>
      </c>
      <c r="K15" s="24">
        <v>72731.978849397885</v>
      </c>
      <c r="L15" s="24">
        <v>62178.428987209496</v>
      </c>
      <c r="M15" s="29">
        <v>76212.234045868187</v>
      </c>
      <c r="N15" s="29">
        <v>92501.044732400202</v>
      </c>
      <c r="O15" s="29">
        <v>100436.79198253415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8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8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8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6"/>
      <c r="FU15" s="6"/>
      <c r="FV15" s="6"/>
    </row>
    <row r="16" spans="1:179" s="43" customFormat="1" ht="15.75" x14ac:dyDescent="0.25">
      <c r="A16" s="39"/>
      <c r="B16" s="40" t="s">
        <v>29</v>
      </c>
      <c r="C16" s="52">
        <f t="shared" ref="C16:K16" si="2">+C13+C14+C15</f>
        <v>605174.79027720098</v>
      </c>
      <c r="D16" s="52">
        <f t="shared" si="2"/>
        <v>588501.92436940467</v>
      </c>
      <c r="E16" s="52">
        <f t="shared" si="2"/>
        <v>617604.52848663356</v>
      </c>
      <c r="F16" s="52">
        <f t="shared" si="2"/>
        <v>684341.72825291893</v>
      </c>
      <c r="G16" s="52">
        <f t="shared" si="2"/>
        <v>748427.32411310729</v>
      </c>
      <c r="H16" s="52">
        <f t="shared" si="2"/>
        <v>813406.41312798136</v>
      </c>
      <c r="I16" s="52">
        <f t="shared" si="2"/>
        <v>906667.71983321419</v>
      </c>
      <c r="J16" s="52">
        <f t="shared" si="2"/>
        <v>961908.65385636454</v>
      </c>
      <c r="K16" s="52">
        <f t="shared" si="2"/>
        <v>947218.79754857998</v>
      </c>
      <c r="L16" s="52">
        <f t="shared" ref="L16:M16" si="3">+L13+L14+L15</f>
        <v>978810.90432948992</v>
      </c>
      <c r="M16" s="52">
        <f t="shared" si="3"/>
        <v>1089515.9595118249</v>
      </c>
      <c r="N16" s="52">
        <f t="shared" ref="N16:O16" si="4">+N13+N14+N15</f>
        <v>1164905.3336985563</v>
      </c>
      <c r="O16" s="52">
        <f t="shared" si="4"/>
        <v>1252951.4651855647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35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35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35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36"/>
      <c r="FU16" s="36"/>
      <c r="FV16" s="36"/>
      <c r="FW16" s="37"/>
    </row>
    <row r="17" spans="1:179" s="38" customFormat="1" ht="15.75" x14ac:dyDescent="0.25">
      <c r="A17" s="32" t="s">
        <v>35</v>
      </c>
      <c r="B17" s="33" t="s">
        <v>7</v>
      </c>
      <c r="C17" s="51">
        <f t="shared" ref="C17:K17" si="5">C18+C19</f>
        <v>27758.820800000001</v>
      </c>
      <c r="D17" s="51">
        <f t="shared" si="5"/>
        <v>46667.612523793861</v>
      </c>
      <c r="E17" s="51">
        <f t="shared" si="5"/>
        <v>55971.326689633766</v>
      </c>
      <c r="F17" s="51">
        <f t="shared" si="5"/>
        <v>54723.797083652898</v>
      </c>
      <c r="G17" s="51">
        <f t="shared" si="5"/>
        <v>55059.441029078509</v>
      </c>
      <c r="H17" s="51">
        <f t="shared" si="5"/>
        <v>58510.539523131185</v>
      </c>
      <c r="I17" s="51">
        <f t="shared" si="5"/>
        <v>67556.899882089027</v>
      </c>
      <c r="J17" s="51">
        <f t="shared" si="5"/>
        <v>77094.719503532426</v>
      </c>
      <c r="K17" s="51">
        <f t="shared" si="5"/>
        <v>86695.778189534307</v>
      </c>
      <c r="L17" s="51">
        <f t="shared" ref="L17:M17" si="6">L18+L19</f>
        <v>92644.065747208966</v>
      </c>
      <c r="M17" s="51">
        <f t="shared" si="6"/>
        <v>103469.76875829225</v>
      </c>
      <c r="N17" s="51">
        <f t="shared" ref="N17:O17" si="7">N18+N19</f>
        <v>133283.95861515307</v>
      </c>
      <c r="O17" s="51">
        <f t="shared" si="7"/>
        <v>152992.00561765424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6"/>
      <c r="FU17" s="36"/>
      <c r="FV17" s="36"/>
      <c r="FW17" s="37"/>
    </row>
    <row r="18" spans="1:179" ht="15.75" x14ac:dyDescent="0.25">
      <c r="A18" s="18">
        <v>6.1</v>
      </c>
      <c r="B18" s="19" t="s">
        <v>8</v>
      </c>
      <c r="C18" s="26">
        <v>23548.845106839508</v>
      </c>
      <c r="D18" s="26">
        <v>42355.834044018491</v>
      </c>
      <c r="E18" s="26">
        <v>51606.222788604275</v>
      </c>
      <c r="F18" s="26">
        <v>50346.506988438683</v>
      </c>
      <c r="G18" s="26">
        <v>50693.616467788503</v>
      </c>
      <c r="H18" s="26">
        <v>54114.864117593999</v>
      </c>
      <c r="I18" s="26">
        <v>62165.970563375275</v>
      </c>
      <c r="J18" s="26">
        <v>71169.019607108174</v>
      </c>
      <c r="K18" s="26">
        <v>81044.898179920812</v>
      </c>
      <c r="L18" s="26">
        <v>90287.043232179494</v>
      </c>
      <c r="M18" s="30">
        <v>99704.033212148381</v>
      </c>
      <c r="N18" s="30">
        <v>126718.49520078467</v>
      </c>
      <c r="O18" s="30">
        <v>145455.7392431398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6"/>
      <c r="FU18" s="6"/>
      <c r="FV18" s="6"/>
    </row>
    <row r="19" spans="1:179" ht="15.75" x14ac:dyDescent="0.25">
      <c r="A19" s="18">
        <v>6.2</v>
      </c>
      <c r="B19" s="19" t="s">
        <v>9</v>
      </c>
      <c r="C19" s="26">
        <v>4209.9756931604934</v>
      </c>
      <c r="D19" s="26">
        <v>4311.7784797753675</v>
      </c>
      <c r="E19" s="26">
        <v>4365.1039010294908</v>
      </c>
      <c r="F19" s="26">
        <v>4377.2900952142136</v>
      </c>
      <c r="G19" s="26">
        <v>4365.8245612900046</v>
      </c>
      <c r="H19" s="26">
        <v>4395.6754055371821</v>
      </c>
      <c r="I19" s="26">
        <v>5390.9293187137491</v>
      </c>
      <c r="J19" s="26">
        <v>5925.6998964242539</v>
      </c>
      <c r="K19" s="26">
        <v>5650.8800096134919</v>
      </c>
      <c r="L19" s="26">
        <v>2357.0225150294687</v>
      </c>
      <c r="M19" s="30">
        <v>3765.7355461438701</v>
      </c>
      <c r="N19" s="30">
        <v>6565.4634143683897</v>
      </c>
      <c r="O19" s="30">
        <v>7536.2663745144382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6"/>
      <c r="FU19" s="6"/>
      <c r="FV19" s="6"/>
    </row>
    <row r="20" spans="1:179" s="38" customFormat="1" ht="30" x14ac:dyDescent="0.25">
      <c r="A20" s="44" t="s">
        <v>36</v>
      </c>
      <c r="B20" s="45" t="s">
        <v>10</v>
      </c>
      <c r="C20" s="51">
        <f t="shared" ref="C20:O20" si="8">SUM(C21:C27)</f>
        <v>24148.223690417799</v>
      </c>
      <c r="D20" s="51">
        <f t="shared" si="8"/>
        <v>29305.232799082893</v>
      </c>
      <c r="E20" s="51">
        <f t="shared" si="8"/>
        <v>32039.785397225642</v>
      </c>
      <c r="F20" s="51">
        <f t="shared" si="8"/>
        <v>33804.551603306929</v>
      </c>
      <c r="G20" s="51">
        <f t="shared" si="8"/>
        <v>36403.594881432698</v>
      </c>
      <c r="H20" s="51">
        <f t="shared" si="8"/>
        <v>41173.682522888834</v>
      </c>
      <c r="I20" s="51">
        <f t="shared" si="8"/>
        <v>40288.375907508293</v>
      </c>
      <c r="J20" s="51">
        <f t="shared" si="8"/>
        <v>41023.670578838974</v>
      </c>
      <c r="K20" s="51">
        <f t="shared" si="8"/>
        <v>44535.068601238541</v>
      </c>
      <c r="L20" s="51">
        <f t="shared" si="8"/>
        <v>40329.288848809367</v>
      </c>
      <c r="M20" s="51">
        <f t="shared" si="8"/>
        <v>42390.812327874643</v>
      </c>
      <c r="N20" s="51">
        <f t="shared" si="8"/>
        <v>45983.924657150434</v>
      </c>
      <c r="O20" s="51">
        <f t="shared" si="8"/>
        <v>47360.434172222791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6"/>
      <c r="FU20" s="36"/>
      <c r="FV20" s="36"/>
      <c r="FW20" s="37"/>
    </row>
    <row r="21" spans="1:179" ht="15.75" x14ac:dyDescent="0.25">
      <c r="A21" s="18">
        <v>7.1</v>
      </c>
      <c r="B21" s="19" t="s">
        <v>11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30">
        <v>0</v>
      </c>
      <c r="N21" s="30">
        <v>0</v>
      </c>
      <c r="O21" s="30"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6"/>
      <c r="FU21" s="6"/>
      <c r="FV21" s="6"/>
    </row>
    <row r="22" spans="1:179" ht="15.75" x14ac:dyDescent="0.25">
      <c r="A22" s="18">
        <v>7.2</v>
      </c>
      <c r="B22" s="19" t="s">
        <v>12</v>
      </c>
      <c r="C22" s="24">
        <v>18434.451000000001</v>
      </c>
      <c r="D22" s="24">
        <v>23530.160424469905</v>
      </c>
      <c r="E22" s="24">
        <v>24564.568887435842</v>
      </c>
      <c r="F22" s="24">
        <v>25913.275847244713</v>
      </c>
      <c r="G22" s="24">
        <v>27198.831890383801</v>
      </c>
      <c r="H22" s="24">
        <v>31845.897891992397</v>
      </c>
      <c r="I22" s="24">
        <v>31820.34267005224</v>
      </c>
      <c r="J22" s="24">
        <v>32696.075818367164</v>
      </c>
      <c r="K22" s="24">
        <v>36046.927172922144</v>
      </c>
      <c r="L22" s="24">
        <v>33404.030106189501</v>
      </c>
      <c r="M22" s="29">
        <v>35013.486566801381</v>
      </c>
      <c r="N22" s="29">
        <v>37495.187547533234</v>
      </c>
      <c r="O22" s="29">
        <v>38813.126078326044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6"/>
      <c r="FU22" s="6"/>
      <c r="FV22" s="6"/>
    </row>
    <row r="23" spans="1:179" ht="15.75" x14ac:dyDescent="0.25">
      <c r="A23" s="18">
        <v>7.3</v>
      </c>
      <c r="B23" s="19" t="s">
        <v>13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30">
        <v>0</v>
      </c>
      <c r="N23" s="30">
        <v>0</v>
      </c>
      <c r="O23" s="30"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6"/>
      <c r="FU23" s="6"/>
      <c r="FV23" s="6"/>
    </row>
    <row r="24" spans="1:179" ht="15.75" x14ac:dyDescent="0.25">
      <c r="A24" s="18">
        <v>7.4</v>
      </c>
      <c r="B24" s="19" t="s">
        <v>14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30">
        <v>0</v>
      </c>
      <c r="N24" s="30">
        <v>0</v>
      </c>
      <c r="O24" s="30">
        <v>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6"/>
      <c r="FU24" s="6"/>
      <c r="FV24" s="6"/>
    </row>
    <row r="25" spans="1:179" ht="15.75" x14ac:dyDescent="0.25">
      <c r="A25" s="18">
        <v>7.5</v>
      </c>
      <c r="B25" s="19" t="s">
        <v>15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30">
        <v>0</v>
      </c>
      <c r="N25" s="30">
        <v>0</v>
      </c>
      <c r="O25" s="30">
        <v>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6"/>
      <c r="FU25" s="6"/>
      <c r="FV25" s="6"/>
    </row>
    <row r="26" spans="1:179" ht="15.75" x14ac:dyDescent="0.25">
      <c r="A26" s="18">
        <v>7.6</v>
      </c>
      <c r="B26" s="19" t="s">
        <v>16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30">
        <v>0</v>
      </c>
      <c r="N26" s="30">
        <v>0</v>
      </c>
      <c r="O26" s="30"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6"/>
      <c r="FU26" s="6"/>
      <c r="FV26" s="6"/>
    </row>
    <row r="27" spans="1:179" ht="30" x14ac:dyDescent="0.25">
      <c r="A27" s="18">
        <v>7.7</v>
      </c>
      <c r="B27" s="19" t="s">
        <v>17</v>
      </c>
      <c r="C27" s="24">
        <v>5713.7726904177962</v>
      </c>
      <c r="D27" s="24">
        <v>5775.0723746129879</v>
      </c>
      <c r="E27" s="24">
        <v>7475.2165097897996</v>
      </c>
      <c r="F27" s="24">
        <v>7891.2757560622158</v>
      </c>
      <c r="G27" s="24">
        <v>9204.7629910489013</v>
      </c>
      <c r="H27" s="24">
        <v>9327.7846308964381</v>
      </c>
      <c r="I27" s="24">
        <v>8468.0332374560567</v>
      </c>
      <c r="J27" s="24">
        <v>8327.5947604718094</v>
      </c>
      <c r="K27" s="24">
        <v>8488.1414283164013</v>
      </c>
      <c r="L27" s="24">
        <v>6925.2587426198661</v>
      </c>
      <c r="M27" s="29">
        <v>7377.3257610732617</v>
      </c>
      <c r="N27" s="29">
        <v>8488.7371096171955</v>
      </c>
      <c r="O27" s="29">
        <v>8547.308093896745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6"/>
      <c r="FU27" s="6"/>
      <c r="FV27" s="6"/>
    </row>
    <row r="28" spans="1:179" ht="15.75" x14ac:dyDescent="0.25">
      <c r="A28" s="20" t="s">
        <v>37</v>
      </c>
      <c r="B28" s="19" t="s">
        <v>18</v>
      </c>
      <c r="C28" s="24">
        <v>16260</v>
      </c>
      <c r="D28" s="24">
        <v>17037</v>
      </c>
      <c r="E28" s="24">
        <v>17921</v>
      </c>
      <c r="F28" s="24">
        <v>19224</v>
      </c>
      <c r="G28" s="24">
        <v>36537</v>
      </c>
      <c r="H28" s="24">
        <v>23738</v>
      </c>
      <c r="I28" s="24">
        <v>23512</v>
      </c>
      <c r="J28" s="24">
        <v>25181</v>
      </c>
      <c r="K28" s="24">
        <v>31512</v>
      </c>
      <c r="L28" s="24">
        <v>33791</v>
      </c>
      <c r="M28" s="29">
        <v>27554.094196708753</v>
      </c>
      <c r="N28" s="29">
        <v>32654.275185827646</v>
      </c>
      <c r="O28" s="29">
        <v>35235.598565054112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6"/>
      <c r="FU28" s="6"/>
      <c r="FV28" s="6"/>
    </row>
    <row r="29" spans="1:179" ht="30" x14ac:dyDescent="0.25">
      <c r="A29" s="20" t="s">
        <v>38</v>
      </c>
      <c r="B29" s="19" t="s">
        <v>19</v>
      </c>
      <c r="C29" s="24">
        <v>35692.010074169004</v>
      </c>
      <c r="D29" s="24">
        <v>36451.169245912402</v>
      </c>
      <c r="E29" s="24">
        <v>37824.582802228331</v>
      </c>
      <c r="F29" s="24">
        <v>38348.963402530368</v>
      </c>
      <c r="G29" s="24">
        <v>38518.081594080577</v>
      </c>
      <c r="H29" s="24">
        <v>39770.962188845617</v>
      </c>
      <c r="I29" s="24">
        <v>40889.492093611843</v>
      </c>
      <c r="J29" s="24">
        <v>42312.406116474143</v>
      </c>
      <c r="K29" s="24">
        <v>45088.488238386562</v>
      </c>
      <c r="L29" s="24">
        <v>-9448.2995508791792</v>
      </c>
      <c r="M29" s="29">
        <v>-9427.642473625936</v>
      </c>
      <c r="N29" s="29">
        <v>-9843.7105614983448</v>
      </c>
      <c r="O29" s="29">
        <v>-10050.164938883609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6"/>
      <c r="FU29" s="6"/>
      <c r="FV29" s="6"/>
    </row>
    <row r="30" spans="1:179" ht="15.75" x14ac:dyDescent="0.25">
      <c r="A30" s="20" t="s">
        <v>39</v>
      </c>
      <c r="B30" s="19" t="s">
        <v>54</v>
      </c>
      <c r="C30" s="24">
        <v>57121.999999999993</v>
      </c>
      <c r="D30" s="24">
        <v>61535.833084947852</v>
      </c>
      <c r="E30" s="24">
        <v>64872.120935137973</v>
      </c>
      <c r="F30" s="24">
        <v>68685.517964311439</v>
      </c>
      <c r="G30" s="24">
        <v>69263.841160634169</v>
      </c>
      <c r="H30" s="24">
        <v>69251.121689334293</v>
      </c>
      <c r="I30" s="24">
        <v>71730.968765116442</v>
      </c>
      <c r="J30" s="24">
        <v>93833.439506973722</v>
      </c>
      <c r="K30" s="24">
        <v>114698.26834330363</v>
      </c>
      <c r="L30" s="24">
        <v>105105.10550458716</v>
      </c>
      <c r="M30" s="29">
        <v>105708.93726266245</v>
      </c>
      <c r="N30" s="29">
        <v>111786.0058547486</v>
      </c>
      <c r="O30" s="29">
        <v>123190.09755052665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6"/>
      <c r="FU30" s="6"/>
      <c r="FV30" s="6"/>
    </row>
    <row r="31" spans="1:179" ht="15.75" x14ac:dyDescent="0.25">
      <c r="A31" s="20" t="s">
        <v>40</v>
      </c>
      <c r="B31" s="19" t="s">
        <v>20</v>
      </c>
      <c r="C31" s="24">
        <v>100560.27978044801</v>
      </c>
      <c r="D31" s="24">
        <v>101052.39972911053</v>
      </c>
      <c r="E31" s="24">
        <v>101835.86918824642</v>
      </c>
      <c r="F31" s="24">
        <v>110428.90743852129</v>
      </c>
      <c r="G31" s="24">
        <v>111318.80328165785</v>
      </c>
      <c r="H31" s="24">
        <v>116187.74621560224</v>
      </c>
      <c r="I31" s="24">
        <v>119151.70062292967</v>
      </c>
      <c r="J31" s="24">
        <v>122647.16942691946</v>
      </c>
      <c r="K31" s="24">
        <v>162789.89174301451</v>
      </c>
      <c r="L31" s="24">
        <v>151533.60904012917</v>
      </c>
      <c r="M31" s="29">
        <v>161644.54141249345</v>
      </c>
      <c r="N31" s="29">
        <v>173296.62246386689</v>
      </c>
      <c r="O31" s="29">
        <v>188638.08355246997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6"/>
      <c r="FU31" s="6"/>
      <c r="FV31" s="6"/>
    </row>
    <row r="32" spans="1:179" s="43" customFormat="1" ht="15.75" x14ac:dyDescent="0.25">
      <c r="A32" s="39"/>
      <c r="B32" s="40" t="s">
        <v>30</v>
      </c>
      <c r="C32" s="52">
        <f t="shared" ref="C32:M32" si="9">C17+C20+C28+C29+C30+C31</f>
        <v>261541.33434503482</v>
      </c>
      <c r="D32" s="52">
        <f t="shared" si="9"/>
        <v>292049.24738284753</v>
      </c>
      <c r="E32" s="52">
        <f t="shared" si="9"/>
        <v>310464.68501247215</v>
      </c>
      <c r="F32" s="52">
        <f t="shared" si="9"/>
        <v>325215.73749232292</v>
      </c>
      <c r="G32" s="52">
        <f t="shared" si="9"/>
        <v>347100.76194688381</v>
      </c>
      <c r="H32" s="52">
        <f t="shared" si="9"/>
        <v>348632.05213980214</v>
      </c>
      <c r="I32" s="52">
        <f t="shared" si="9"/>
        <v>363129.4372712553</v>
      </c>
      <c r="J32" s="52">
        <f t="shared" si="9"/>
        <v>402092.40513273876</v>
      </c>
      <c r="K32" s="52">
        <f t="shared" si="9"/>
        <v>485319.49511547759</v>
      </c>
      <c r="L32" s="52">
        <f t="shared" si="9"/>
        <v>413954.76958985551</v>
      </c>
      <c r="M32" s="52">
        <f t="shared" si="9"/>
        <v>431340.51148440561</v>
      </c>
      <c r="N32" s="52">
        <f t="shared" ref="N32:O32" si="10">N17+N20+N28+N29+N30+N31</f>
        <v>487161.07621524826</v>
      </c>
      <c r="O32" s="52">
        <f t="shared" si="10"/>
        <v>537366.05451904424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36"/>
      <c r="FU32" s="36"/>
      <c r="FV32" s="36"/>
      <c r="FW32" s="37"/>
    </row>
    <row r="33" spans="1:179" s="38" customFormat="1" ht="15.75" x14ac:dyDescent="0.25">
      <c r="A33" s="32" t="s">
        <v>27</v>
      </c>
      <c r="B33" s="46" t="s">
        <v>51</v>
      </c>
      <c r="C33" s="53">
        <f t="shared" ref="C33:M33" si="11">C6+C11+C13+C14+C15+C17+C20+C28+C29+C30+C31</f>
        <v>946917.68369579874</v>
      </c>
      <c r="D33" s="53">
        <f t="shared" si="11"/>
        <v>963095.65826196107</v>
      </c>
      <c r="E33" s="53">
        <f t="shared" si="11"/>
        <v>1012838.2696086598</v>
      </c>
      <c r="F33" s="53">
        <f t="shared" si="11"/>
        <v>1096027.7462919455</v>
      </c>
      <c r="G33" s="53">
        <f t="shared" si="11"/>
        <v>1185379.0941168608</v>
      </c>
      <c r="H33" s="53">
        <f t="shared" si="11"/>
        <v>1260382.4432483823</v>
      </c>
      <c r="I33" s="53">
        <f t="shared" si="11"/>
        <v>1385731.3151091444</v>
      </c>
      <c r="J33" s="53">
        <f t="shared" si="11"/>
        <v>1493959.3034729683</v>
      </c>
      <c r="K33" s="53">
        <f t="shared" si="11"/>
        <v>1566572.6878457263</v>
      </c>
      <c r="L33" s="53">
        <f t="shared" si="11"/>
        <v>1512466.9100203253</v>
      </c>
      <c r="M33" s="53">
        <f t="shared" si="11"/>
        <v>1642910.2462182394</v>
      </c>
      <c r="N33" s="53">
        <f t="shared" ref="N33:O33" si="12">N6+N11+N13+N14+N15+N17+N20+N28+N29+N30+N31</f>
        <v>1775243.3059718304</v>
      </c>
      <c r="O33" s="53">
        <f t="shared" si="12"/>
        <v>1916067.3299946536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6"/>
      <c r="FU33" s="36"/>
      <c r="FV33" s="36"/>
      <c r="FW33" s="37"/>
    </row>
    <row r="34" spans="1:179" s="43" customFormat="1" ht="15.75" x14ac:dyDescent="0.25">
      <c r="A34" s="47" t="s">
        <v>43</v>
      </c>
      <c r="B34" s="48" t="s">
        <v>25</v>
      </c>
      <c r="C34" s="54">
        <f>GSVA_const!C34</f>
        <v>40600</v>
      </c>
      <c r="D34" s="54">
        <f>GSVA_const!D34</f>
        <v>49304.793267471643</v>
      </c>
      <c r="E34" s="54">
        <f>GSVA_const!E34</f>
        <v>60795.935647756138</v>
      </c>
      <c r="F34" s="54">
        <f>GSVA_const!F34</f>
        <v>61602.741247963313</v>
      </c>
      <c r="G34" s="54">
        <f>GSVA_const!G34</f>
        <v>74325.791748254909</v>
      </c>
      <c r="H34" s="54">
        <f>GSVA_const!H34</f>
        <v>90207.95957768787</v>
      </c>
      <c r="I34" s="54">
        <f>GSVA_const!I34</f>
        <v>140919.62759768765</v>
      </c>
      <c r="J34" s="54">
        <f>GSVA_const!J34</f>
        <v>101404.29883499526</v>
      </c>
      <c r="K34" s="54">
        <f>GSVA_const!K34</f>
        <v>98651.743982483415</v>
      </c>
      <c r="L34" s="54">
        <f>GSVA_const!L34</f>
        <v>94954.240694840206</v>
      </c>
      <c r="M34" s="54">
        <f>GSVA_const!M34</f>
        <v>103126.95450933299</v>
      </c>
      <c r="N34" s="54">
        <f>GSVA_const!N34</f>
        <v>111418.22584623077</v>
      </c>
      <c r="O34" s="54">
        <f>GSVA_const!O34</f>
        <v>120907.11454056342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37"/>
      <c r="FT34" s="37"/>
      <c r="FU34" s="37"/>
      <c r="FV34" s="37"/>
      <c r="FW34" s="37"/>
    </row>
    <row r="35" spans="1:179" s="43" customFormat="1" ht="15.75" x14ac:dyDescent="0.25">
      <c r="A35" s="47" t="s">
        <v>44</v>
      </c>
      <c r="B35" s="48" t="s">
        <v>24</v>
      </c>
      <c r="C35" s="54">
        <f>GSVA_const!C35</f>
        <v>13300</v>
      </c>
      <c r="D35" s="54">
        <f>GSVA_const!D35</f>
        <v>15367.727771679474</v>
      </c>
      <c r="E35" s="54">
        <f>GSVA_const!E35</f>
        <v>14648.602878916174</v>
      </c>
      <c r="F35" s="54">
        <f>GSVA_const!F35</f>
        <v>13960.324292947851</v>
      </c>
      <c r="G35" s="54">
        <f>GSVA_const!G35</f>
        <v>11283.528483566013</v>
      </c>
      <c r="H35" s="54">
        <f>GSVA_const!H35</f>
        <v>9005.910155858277</v>
      </c>
      <c r="I35" s="54">
        <f>GSVA_const!I35</f>
        <v>6215.0809293494358</v>
      </c>
      <c r="J35" s="54">
        <f>GSVA_const!J35</f>
        <v>6457.1976527645111</v>
      </c>
      <c r="K35" s="54">
        <f>GSVA_const!K35</f>
        <v>6453.7423244179327</v>
      </c>
      <c r="L35" s="54">
        <f>GSVA_const!L35</f>
        <v>10983.322844516386</v>
      </c>
      <c r="M35" s="54">
        <f>GSVA_const!M35</f>
        <v>11928.657709853169</v>
      </c>
      <c r="N35" s="54">
        <f>GSVA_const!N35</f>
        <v>12887.706081134407</v>
      </c>
      <c r="O35" s="54">
        <f>GSVA_const!O35</f>
        <v>13985.282421094549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37"/>
      <c r="FT35" s="37"/>
      <c r="FU35" s="37"/>
      <c r="FV35" s="37"/>
      <c r="FW35" s="37"/>
    </row>
    <row r="36" spans="1:179" s="43" customFormat="1" ht="15.75" x14ac:dyDescent="0.25">
      <c r="A36" s="47" t="s">
        <v>45</v>
      </c>
      <c r="B36" s="48" t="s">
        <v>63</v>
      </c>
      <c r="C36" s="52">
        <f t="shared" ref="C36:M36" si="13">C33+C34-C35</f>
        <v>974217.68369579874</v>
      </c>
      <c r="D36" s="52">
        <f t="shared" si="13"/>
        <v>997032.72375775315</v>
      </c>
      <c r="E36" s="52">
        <f t="shared" si="13"/>
        <v>1058985.6023774999</v>
      </c>
      <c r="F36" s="52">
        <f t="shared" si="13"/>
        <v>1143670.1632469611</v>
      </c>
      <c r="G36" s="52">
        <f t="shared" si="13"/>
        <v>1248421.3573815497</v>
      </c>
      <c r="H36" s="52">
        <f t="shared" si="13"/>
        <v>1341584.4926702117</v>
      </c>
      <c r="I36" s="52">
        <f t="shared" si="13"/>
        <v>1520435.8617774828</v>
      </c>
      <c r="J36" s="52">
        <f t="shared" si="13"/>
        <v>1588906.404655199</v>
      </c>
      <c r="K36" s="52">
        <f t="shared" si="13"/>
        <v>1658770.6895037917</v>
      </c>
      <c r="L36" s="52">
        <f t="shared" si="13"/>
        <v>1596437.8278706491</v>
      </c>
      <c r="M36" s="52">
        <f t="shared" si="13"/>
        <v>1734108.5430177192</v>
      </c>
      <c r="N36" s="52">
        <f t="shared" ref="N36:O36" si="14">N33+N34-N35</f>
        <v>1873773.8257369266</v>
      </c>
      <c r="O36" s="52">
        <f t="shared" si="14"/>
        <v>2022989.1621141224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37"/>
      <c r="FT36" s="37"/>
      <c r="FU36" s="37"/>
      <c r="FV36" s="37"/>
      <c r="FW36" s="37"/>
    </row>
    <row r="37" spans="1:179" s="43" customFormat="1" ht="15.75" x14ac:dyDescent="0.25">
      <c r="A37" s="47" t="s">
        <v>46</v>
      </c>
      <c r="B37" s="48" t="s">
        <v>42</v>
      </c>
      <c r="C37" s="54">
        <f>GSVA_cur!C37</f>
        <v>6140</v>
      </c>
      <c r="D37" s="54">
        <f>GSVA_cur!D37</f>
        <v>6210</v>
      </c>
      <c r="E37" s="54">
        <f>GSVA_cur!E37</f>
        <v>6270</v>
      </c>
      <c r="F37" s="54">
        <f>GSVA_cur!F37</f>
        <v>6330</v>
      </c>
      <c r="G37" s="54">
        <f>GSVA_cur!G37</f>
        <v>6400</v>
      </c>
      <c r="H37" s="54">
        <f>GSVA_cur!H37</f>
        <v>6470</v>
      </c>
      <c r="I37" s="54">
        <f>GSVA_cur!I37</f>
        <v>6540</v>
      </c>
      <c r="J37" s="54">
        <f>GSVA_cur!J37</f>
        <v>6600</v>
      </c>
      <c r="K37" s="54">
        <f>GSVA_cur!K37</f>
        <v>6670</v>
      </c>
      <c r="L37" s="54">
        <f>GSVA_cur!L37</f>
        <v>6730</v>
      </c>
      <c r="M37" s="54">
        <f>GSVA_cur!M37</f>
        <v>6800</v>
      </c>
      <c r="N37" s="54">
        <f>GSVA_cur!N37</f>
        <v>6860</v>
      </c>
      <c r="O37" s="54">
        <f>GSVA_cur!O37</f>
        <v>6920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</row>
    <row r="38" spans="1:179" s="43" customFormat="1" ht="15.75" x14ac:dyDescent="0.25">
      <c r="A38" s="47" t="s">
        <v>47</v>
      </c>
      <c r="B38" s="48" t="s">
        <v>64</v>
      </c>
      <c r="C38" s="52">
        <f t="shared" ref="C38:M38" si="15">C36/C37*1000</f>
        <v>158667.3751947555</v>
      </c>
      <c r="D38" s="52">
        <f t="shared" si="15"/>
        <v>160552.77355197314</v>
      </c>
      <c r="E38" s="52">
        <f t="shared" si="15"/>
        <v>168897.22525956936</v>
      </c>
      <c r="F38" s="52">
        <f t="shared" si="15"/>
        <v>180674.59135023082</v>
      </c>
      <c r="G38" s="52">
        <f t="shared" si="15"/>
        <v>195065.83709086713</v>
      </c>
      <c r="H38" s="52">
        <f t="shared" si="15"/>
        <v>207354.63565227384</v>
      </c>
      <c r="I38" s="52">
        <f t="shared" si="15"/>
        <v>232482.54767239798</v>
      </c>
      <c r="J38" s="52">
        <f t="shared" si="15"/>
        <v>240743.39464472712</v>
      </c>
      <c r="K38" s="52">
        <f t="shared" si="15"/>
        <v>248691.25779667043</v>
      </c>
      <c r="L38" s="52">
        <f t="shared" si="15"/>
        <v>237212.15867320195</v>
      </c>
      <c r="M38" s="52">
        <f t="shared" si="15"/>
        <v>255015.96220848811</v>
      </c>
      <c r="N38" s="52">
        <f t="shared" ref="N38:O38" si="16">N36/N37*1000</f>
        <v>273144.87255640328</v>
      </c>
      <c r="O38" s="52">
        <f t="shared" si="16"/>
        <v>292339.47429394833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42"/>
      <c r="BP38" s="42"/>
      <c r="BQ38" s="42"/>
      <c r="BR38" s="42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</row>
    <row r="39" spans="1:179" x14ac:dyDescent="0.25">
      <c r="A39" s="31" t="s">
        <v>75</v>
      </c>
      <c r="B39" s="3"/>
      <c r="C39" s="3"/>
      <c r="D39" s="3"/>
      <c r="E39" s="3"/>
      <c r="F39" s="3"/>
      <c r="G39" s="22"/>
      <c r="H39" s="22"/>
      <c r="I39" s="22"/>
      <c r="J39" s="22"/>
      <c r="K39" s="22"/>
      <c r="L39" s="22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2024-08-16T06:35:30Z</dcterms:modified>
</cp:coreProperties>
</file>