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40FAB5A8-CA6D-4219-8527-5772EFC39B5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7" i="11" l="1"/>
  <c r="O6" i="1"/>
  <c r="O12" i="1" s="1"/>
  <c r="O16" i="1"/>
  <c r="O17" i="1"/>
  <c r="O20" i="1"/>
  <c r="O6" i="11"/>
  <c r="O16" i="11"/>
  <c r="O17" i="11"/>
  <c r="O20" i="11"/>
  <c r="O34" i="11"/>
  <c r="O35" i="11"/>
  <c r="O6" i="12"/>
  <c r="O16" i="12"/>
  <c r="O17" i="12"/>
  <c r="O20" i="12"/>
  <c r="O34" i="12"/>
  <c r="O35" i="12"/>
  <c r="O6" i="10"/>
  <c r="O12" i="10" s="1"/>
  <c r="O16" i="10"/>
  <c r="O17" i="10"/>
  <c r="O20" i="10"/>
  <c r="O32" i="1" l="1"/>
  <c r="O32" i="12"/>
  <c r="O33" i="12"/>
  <c r="O36" i="12" s="1"/>
  <c r="O32" i="11"/>
  <c r="O37" i="1"/>
  <c r="O37" i="12"/>
  <c r="O32" i="10"/>
  <c r="O12" i="12"/>
  <c r="O33" i="11"/>
  <c r="O33" i="10"/>
  <c r="O33" i="1"/>
  <c r="O12" i="11"/>
  <c r="O36" i="11" l="1"/>
  <c r="O38" i="12"/>
  <c r="O36" i="1"/>
  <c r="O36" i="10"/>
  <c r="I2" i="1"/>
  <c r="I2" i="11"/>
  <c r="I2" i="12"/>
  <c r="I2" i="10"/>
  <c r="O38" i="10" l="1"/>
  <c r="O38" i="1"/>
  <c r="O38" i="11"/>
  <c r="M34" i="12" l="1"/>
  <c r="N34" i="12"/>
  <c r="M35" i="12"/>
  <c r="N35" i="12"/>
  <c r="M37" i="12"/>
  <c r="N37" i="12"/>
  <c r="M34" i="11"/>
  <c r="N34" i="11"/>
  <c r="M35" i="11"/>
  <c r="N35" i="11"/>
  <c r="M37" i="11"/>
  <c r="N37" i="11"/>
  <c r="N37" i="1"/>
  <c r="N20" i="1"/>
  <c r="N20" i="11"/>
  <c r="N20" i="12"/>
  <c r="N20" i="10"/>
  <c r="N17" i="1"/>
  <c r="N17" i="11"/>
  <c r="N17" i="12"/>
  <c r="N17" i="10"/>
  <c r="N16" i="1"/>
  <c r="N16" i="11"/>
  <c r="N16" i="12"/>
  <c r="N16" i="10"/>
  <c r="N6" i="1"/>
  <c r="N6" i="11"/>
  <c r="N6" i="12"/>
  <c r="N6" i="10"/>
  <c r="N12" i="1" l="1"/>
  <c r="N12" i="10"/>
  <c r="N33" i="12"/>
  <c r="N32" i="1"/>
  <c r="N32" i="12"/>
  <c r="N12" i="12"/>
  <c r="N32" i="11"/>
  <c r="N12" i="11"/>
  <c r="N33" i="11"/>
  <c r="N33" i="1"/>
  <c r="N32" i="10"/>
  <c r="N33" i="10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M20" i="12"/>
  <c r="C16" i="12"/>
  <c r="D16" i="12"/>
  <c r="E16" i="12"/>
  <c r="C17" i="12"/>
  <c r="D17" i="12"/>
  <c r="E17" i="12"/>
  <c r="C20" i="12"/>
  <c r="D20" i="12"/>
  <c r="E20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M20" i="11"/>
  <c r="D37" i="1"/>
  <c r="E37" i="1"/>
  <c r="F37" i="1"/>
  <c r="G37" i="1"/>
  <c r="H37" i="1"/>
  <c r="I37" i="1"/>
  <c r="J37" i="1"/>
  <c r="K37" i="1"/>
  <c r="L37" i="1"/>
  <c r="M37" i="1"/>
  <c r="M20" i="1"/>
  <c r="M20" i="10"/>
  <c r="N36" i="12" l="1"/>
  <c r="N36" i="11"/>
  <c r="N36" i="1"/>
  <c r="N38" i="1" s="1"/>
  <c r="N36" i="10"/>
  <c r="M16" i="1"/>
  <c r="M17" i="1"/>
  <c r="M16" i="11"/>
  <c r="M17" i="11"/>
  <c r="M16" i="12"/>
  <c r="M17" i="12"/>
  <c r="M16" i="10"/>
  <c r="M17" i="10"/>
  <c r="M6" i="1"/>
  <c r="M6" i="11"/>
  <c r="M6" i="12"/>
  <c r="M6" i="10"/>
  <c r="N38" i="12" l="1"/>
  <c r="M32" i="12"/>
  <c r="M12" i="12"/>
  <c r="M32" i="11"/>
  <c r="N38" i="11"/>
  <c r="M32" i="1"/>
  <c r="M32" i="10"/>
  <c r="N38" i="10"/>
  <c r="M12" i="11"/>
  <c r="M33" i="11"/>
  <c r="M12" i="1"/>
  <c r="M33" i="12"/>
  <c r="M33" i="1"/>
  <c r="M33" i="10"/>
  <c r="M12" i="10"/>
  <c r="F17" i="12"/>
  <c r="G17" i="12"/>
  <c r="H17" i="12"/>
  <c r="I17" i="12"/>
  <c r="J17" i="12"/>
  <c r="K17" i="12"/>
  <c r="L17" i="12"/>
  <c r="L20" i="12"/>
  <c r="L16" i="12"/>
  <c r="L6" i="12"/>
  <c r="L12" i="12" s="1"/>
  <c r="M36" i="12" l="1"/>
  <c r="M36" i="11"/>
  <c r="M36" i="1"/>
  <c r="M36" i="10"/>
  <c r="L32" i="12"/>
  <c r="L33" i="12"/>
  <c r="L36" i="12" s="1"/>
  <c r="L38" i="12" s="1"/>
  <c r="L20" i="1"/>
  <c r="L20" i="11"/>
  <c r="L20" i="10"/>
  <c r="L17" i="1"/>
  <c r="L17" i="11"/>
  <c r="L17" i="10"/>
  <c r="L16" i="1"/>
  <c r="L16" i="11"/>
  <c r="L16" i="10"/>
  <c r="L6" i="1"/>
  <c r="L6" i="11"/>
  <c r="L6" i="10"/>
  <c r="M38" i="12" l="1"/>
  <c r="M38" i="11"/>
  <c r="L12" i="10"/>
  <c r="L32" i="11"/>
  <c r="L33" i="11"/>
  <c r="M38" i="1"/>
  <c r="M38" i="10"/>
  <c r="L33" i="10"/>
  <c r="L32" i="1"/>
  <c r="L32" i="10"/>
  <c r="L33" i="1"/>
  <c r="L12" i="11"/>
  <c r="L12" i="1"/>
  <c r="D16" i="11"/>
  <c r="E16" i="11"/>
  <c r="F16" i="11"/>
  <c r="G16" i="11"/>
  <c r="H16" i="11"/>
  <c r="I16" i="11"/>
  <c r="J16" i="11"/>
  <c r="K16" i="11"/>
  <c r="L36" i="11" l="1"/>
  <c r="L38" i="11" s="1"/>
  <c r="L36" i="10"/>
  <c r="L36" i="1"/>
  <c r="K20" i="1"/>
  <c r="K20" i="11"/>
  <c r="K20" i="12"/>
  <c r="K32" i="12" s="1"/>
  <c r="K20" i="10"/>
  <c r="K17" i="1"/>
  <c r="K17" i="11"/>
  <c r="K17" i="10"/>
  <c r="K16" i="1"/>
  <c r="K16" i="12"/>
  <c r="K16" i="10"/>
  <c r="K6" i="1"/>
  <c r="K6" i="11"/>
  <c r="K6" i="12"/>
  <c r="K6" i="10"/>
  <c r="K12" i="10" s="1"/>
  <c r="L38" i="10" l="1"/>
  <c r="K33" i="11"/>
  <c r="K36" i="11" s="1"/>
  <c r="K38" i="11" s="1"/>
  <c r="K32" i="11"/>
  <c r="K33" i="12"/>
  <c r="K36" i="12" s="1"/>
  <c r="K38" i="12" s="1"/>
  <c r="L38" i="1"/>
  <c r="K12" i="12"/>
  <c r="K12" i="11"/>
  <c r="K12" i="1"/>
  <c r="K32" i="1"/>
  <c r="K33" i="1"/>
  <c r="K32" i="10"/>
  <c r="K33" i="10"/>
  <c r="K36" i="1" l="1"/>
  <c r="K36" i="10"/>
  <c r="K38" i="1" l="1"/>
  <c r="K38" i="10"/>
  <c r="J20" i="1"/>
  <c r="J20" i="11"/>
  <c r="J20" i="12"/>
  <c r="J32" i="12" s="1"/>
  <c r="J20" i="10"/>
  <c r="J16" i="1"/>
  <c r="J17" i="1"/>
  <c r="J17" i="11"/>
  <c r="J16" i="12"/>
  <c r="J16" i="10"/>
  <c r="J17" i="10"/>
  <c r="J6" i="1"/>
  <c r="J6" i="11"/>
  <c r="J6" i="12"/>
  <c r="J6" i="10"/>
  <c r="J12" i="10" s="1"/>
  <c r="J32" i="11" l="1"/>
  <c r="J33" i="11"/>
  <c r="J36" i="11" s="1"/>
  <c r="J38" i="11" s="1"/>
  <c r="J33" i="12"/>
  <c r="J36" i="12" s="1"/>
  <c r="J38" i="12" s="1"/>
  <c r="J12" i="11"/>
  <c r="J12" i="12"/>
  <c r="J12" i="1"/>
  <c r="J32" i="1"/>
  <c r="J32" i="10"/>
  <c r="J33" i="10"/>
  <c r="J33" i="1"/>
  <c r="I20" i="12"/>
  <c r="I16" i="12"/>
  <c r="I6" i="12"/>
  <c r="I20" i="11"/>
  <c r="I17" i="11"/>
  <c r="I6" i="11"/>
  <c r="I20" i="1"/>
  <c r="I16" i="1"/>
  <c r="I17" i="1"/>
  <c r="I6" i="1"/>
  <c r="I17" i="10"/>
  <c r="I20" i="10"/>
  <c r="I16" i="10"/>
  <c r="I6" i="10"/>
  <c r="I12" i="10" s="1"/>
  <c r="I33" i="11" l="1"/>
  <c r="I36" i="11" s="1"/>
  <c r="I38" i="11" s="1"/>
  <c r="I32" i="11"/>
  <c r="I33" i="12"/>
  <c r="I36" i="12" s="1"/>
  <c r="I38" i="12" s="1"/>
  <c r="I32" i="12"/>
  <c r="I12" i="11"/>
  <c r="I12" i="1"/>
  <c r="J36" i="1"/>
  <c r="J36" i="10"/>
  <c r="I12" i="12"/>
  <c r="I33" i="10"/>
  <c r="I32" i="1"/>
  <c r="I33" i="1"/>
  <c r="I32" i="10"/>
  <c r="C16" i="11"/>
  <c r="J38" i="10" l="1"/>
  <c r="I36" i="1"/>
  <c r="J38" i="1"/>
  <c r="I36" i="10"/>
  <c r="I38" i="10" l="1"/>
  <c r="I38" i="1"/>
  <c r="H20" i="1"/>
  <c r="H20" i="11"/>
  <c r="H20" i="12"/>
  <c r="H32" i="12" s="1"/>
  <c r="H20" i="10"/>
  <c r="H17" i="1"/>
  <c r="H17" i="11"/>
  <c r="H17" i="10"/>
  <c r="H16" i="1"/>
  <c r="H16" i="12"/>
  <c r="H16" i="10"/>
  <c r="H6" i="1"/>
  <c r="H6" i="11"/>
  <c r="H6" i="12"/>
  <c r="H6" i="10"/>
  <c r="H12" i="10" s="1"/>
  <c r="H32" i="11" l="1"/>
  <c r="H33" i="11"/>
  <c r="H36" i="11" s="1"/>
  <c r="H38" i="11" s="1"/>
  <c r="H33" i="12"/>
  <c r="H36" i="12" s="1"/>
  <c r="H38" i="12" s="1"/>
  <c r="H12" i="11"/>
  <c r="H32" i="10"/>
  <c r="H12" i="12"/>
  <c r="H32" i="1"/>
  <c r="H12" i="1"/>
  <c r="H33" i="1"/>
  <c r="H33" i="10"/>
  <c r="H36" i="1" l="1"/>
  <c r="H36" i="10"/>
  <c r="C37" i="12"/>
  <c r="C37" i="11"/>
  <c r="C37" i="1"/>
  <c r="H38" i="1" l="1"/>
  <c r="H38" i="10"/>
  <c r="G20" i="10"/>
  <c r="F20" i="10"/>
  <c r="E20" i="10"/>
  <c r="D20" i="10"/>
  <c r="C20" i="10"/>
  <c r="G6" i="1" l="1"/>
  <c r="G16" i="1"/>
  <c r="G17" i="1"/>
  <c r="G20" i="1"/>
  <c r="G6" i="11"/>
  <c r="G17" i="11"/>
  <c r="G20" i="11"/>
  <c r="G6" i="12"/>
  <c r="G16" i="12"/>
  <c r="G20" i="12"/>
  <c r="G32" i="12" s="1"/>
  <c r="G6" i="10"/>
  <c r="G12" i="10" s="1"/>
  <c r="G16" i="10"/>
  <c r="G17" i="10"/>
  <c r="G32" i="11" l="1"/>
  <c r="G33" i="11"/>
  <c r="G36" i="11" s="1"/>
  <c r="G38" i="11" s="1"/>
  <c r="G33" i="12"/>
  <c r="G36" i="12" s="1"/>
  <c r="G38" i="12" s="1"/>
  <c r="G12" i="11"/>
  <c r="G32" i="10"/>
  <c r="G32" i="1"/>
  <c r="G33" i="1"/>
  <c r="G12" i="1"/>
  <c r="G33" i="10"/>
  <c r="G12" i="12"/>
  <c r="G36" i="1" l="1"/>
  <c r="G36" i="10"/>
  <c r="G38" i="1" l="1"/>
  <c r="G38" i="10"/>
  <c r="C35" i="12" l="1"/>
  <c r="C34" i="12"/>
  <c r="C35" i="11"/>
  <c r="C34" i="11"/>
  <c r="F20" i="12" l="1"/>
  <c r="F32" i="12" s="1"/>
  <c r="E32" i="12"/>
  <c r="D32" i="12"/>
  <c r="F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F12" i="10" s="1"/>
  <c r="E17" i="10"/>
  <c r="D17" i="10"/>
  <c r="C17" i="10"/>
  <c r="E16" i="10"/>
  <c r="D16" i="10"/>
  <c r="C16" i="10"/>
  <c r="E6" i="10"/>
  <c r="E12" i="10" s="1"/>
  <c r="D6" i="10"/>
  <c r="D12" i="10" s="1"/>
  <c r="C6" i="10"/>
  <c r="C12" i="10" s="1"/>
  <c r="D33" i="11" l="1"/>
  <c r="D36" i="11" s="1"/>
  <c r="D38" i="11" s="1"/>
  <c r="D32" i="11"/>
  <c r="E32" i="11"/>
  <c r="F32" i="11"/>
  <c r="E33" i="11"/>
  <c r="E36" i="11" s="1"/>
  <c r="E38" i="11" s="1"/>
  <c r="F33" i="11"/>
  <c r="F36" i="11" s="1"/>
  <c r="F38" i="11" s="1"/>
  <c r="E33" i="12"/>
  <c r="E36" i="12" s="1"/>
  <c r="E38" i="12" s="1"/>
  <c r="D33" i="12"/>
  <c r="D36" i="12" s="1"/>
  <c r="D38" i="12" s="1"/>
  <c r="F33" i="12"/>
  <c r="F36" i="12" s="1"/>
  <c r="F38" i="12" s="1"/>
  <c r="D12" i="11"/>
  <c r="F12" i="11"/>
  <c r="E12" i="11"/>
  <c r="C33" i="1"/>
  <c r="C12" i="1"/>
  <c r="C12" i="11"/>
  <c r="E32" i="10"/>
  <c r="F32" i="10"/>
  <c r="C32" i="10"/>
  <c r="D32" i="10"/>
  <c r="E12" i="12"/>
  <c r="C33" i="11"/>
  <c r="C32" i="1"/>
  <c r="D32" i="1"/>
  <c r="E32" i="1"/>
  <c r="F32" i="1"/>
  <c r="F33" i="10"/>
  <c r="D33" i="1"/>
  <c r="E33" i="1"/>
  <c r="F33" i="1"/>
  <c r="D33" i="10"/>
  <c r="C32" i="11"/>
  <c r="C33" i="12"/>
  <c r="C32" i="12"/>
  <c r="C12" i="12"/>
  <c r="D12" i="12"/>
  <c r="F12" i="12"/>
  <c r="D12" i="1"/>
  <c r="E12" i="1"/>
  <c r="F12" i="1"/>
  <c r="C33" i="10"/>
  <c r="E33" i="10"/>
  <c r="C36" i="12" l="1"/>
  <c r="C36" i="1"/>
  <c r="C36" i="11"/>
  <c r="F36" i="1"/>
  <c r="D36" i="1"/>
  <c r="E36" i="1"/>
  <c r="C36" i="10"/>
  <c r="F36" i="10"/>
  <c r="D36" i="10"/>
  <c r="E36" i="10"/>
  <c r="C38" i="12" l="1"/>
  <c r="C38" i="1"/>
  <c r="C38" i="11"/>
  <c r="F38" i="1"/>
  <c r="E38" i="1"/>
  <c r="D38" i="1"/>
  <c r="F38" i="10"/>
  <c r="E38" i="10"/>
  <c r="D38" i="10"/>
  <c r="C38" i="10"/>
</calcChain>
</file>

<file path=xl/sharedStrings.xml><?xml version="1.0" encoding="utf-8"?>
<sst xmlns="http://schemas.openxmlformats.org/spreadsheetml/2006/main" count="280" uniqueCount="77">
  <si>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</si>
  <si>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</si>
  <si>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</si>
  <si>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</si>
  <si>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</si>
  <si>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</si>
  <si>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</si>
  <si>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</si>
  <si>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</si>
  <si>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</si>
  <si>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</si>
  <si>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</si>
  <si>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</si>
  <si>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</si>
  <si>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</si>
  <si>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</si>
  <si>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</si>
  <si>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</si>
  <si>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</si>
  <si>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</si>
  <si>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</si>
  <si>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</si>
  <si>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</si>
  <si>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</si>
  <si>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</si>
  <si>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</si>
  <si>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</si>
  <si>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</si>
  <si>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</si>
  <si>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</si>
  <si>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</si>
  <si>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</si>
  <si>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</si>
  <si>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</si>
  <si>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</si>
  <si>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</si>
  <si>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</si>
  <si>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</si>
  <si>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</si>
  <si>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</si>
  <si>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</si>
  <si>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</si>
  <si>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</si>
  <si>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</si>
  <si>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</si>
  <si>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</si>
  <si>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</si>
  <si>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</si>
  <si>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</si>
  <si>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</si>
  <si>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</si>
  <si>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</si>
  <si>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</si>
  <si>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</si>
  <si>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</si>
  <si>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</si>
  <si>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</si>
  <si>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</si>
  <si>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</si>
  <si>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</si>
  <si>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</si>
  <si>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</si>
  <si>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</si>
  <si>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</si>
  <si>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</si>
  <si>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</si>
  <si>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Tamil Nadu</t>
  </si>
  <si>
    <t>Services incidental to transport*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</si>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</sst>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49" fontId="12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Protection="1">
      <protection locked="0"/>
    </xf>
    <xf numFmtId="49" fontId="12" fillId="4" borderId="0" xfId="0" applyNumberFormat="1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Border="1" applyProtection="1">
      <protection locked="0"/>
    </xf>
    <xf numFmtId="49" fontId="14" fillId="4" borderId="0" xfId="0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  <protection locked="0"/>
    </xf>
    <xf numFmtId="1" fontId="7" fillId="4" borderId="0" xfId="0" applyNumberFormat="1" applyFont="1" applyFill="1" applyBorder="1" applyAlignment="1" applyProtection="1">
      <alignment horizontal="right"/>
    </xf>
    <xf numFmtId="1" fontId="17" fillId="3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 applyProtection="1">
      <alignment horizontal="right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39"/>
  <sheetViews>
    <sheetView tabSelected="1" zoomScale="73" zoomScaleNormal="73" zoomScaleSheetLayoutView="100" workbookViewId="0">
      <pane xSplit="2" ySplit="5" topLeftCell="C6" activePane="bottomRight" state="frozen"/>
      <selection activeCell="C4" sqref="C4"/>
      <selection pane="topRight" activeCell="C4" sqref="C4"/>
      <selection pane="bottomLeft" activeCell="C4" sqref="C4"/>
      <selection pane="bottomRight" activeCell="AI7" sqref="AI7"/>
    </sheetView>
  </sheetViews>
  <sheetFormatPr defaultColWidth="8.85546875" defaultRowHeight="15" x14ac:dyDescent="0.25"/>
  <cols>
    <col min="1" max="1" width="11" style="2" customWidth="1"/>
    <col min="2" max="2" width="27.7109375" style="2" customWidth="1"/>
    <col min="3" max="6" width="14" style="2" customWidth="1"/>
    <col min="7" max="15" width="14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48</v>
      </c>
      <c r="I2" s="1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</row>
    <row r="5" spans="1:179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68</v>
      </c>
      <c r="I5" s="1" t="s">
        <v>69</v>
      </c>
      <c r="J5" s="1" t="s">
        <v>70</v>
      </c>
      <c r="K5" s="1" t="s">
        <v>71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79" s="20" customFormat="1" ht="30" x14ac:dyDescent="0.25">
      <c r="A6" s="17" t="s">
        <v>26</v>
      </c>
      <c r="B6" s="18" t="s">
        <v>2</v>
      </c>
      <c r="C6" s="19">
        <f>SUM(C7:C10)</f>
        <v>8773221.2434999999</v>
      </c>
      <c r="D6" s="19">
        <f t="shared" ref="D6:E6" si="0">SUM(D7:D10)</f>
        <v>8426466.8378999997</v>
      </c>
      <c r="E6" s="19">
        <f t="shared" si="0"/>
        <v>10846227.8188</v>
      </c>
      <c r="F6" s="19">
        <f t="shared" ref="F6:N6" si="1">SUM(F7:F10)</f>
        <v>12924021.7125</v>
      </c>
      <c r="G6" s="19">
        <f t="shared" si="1"/>
        <v>13235403.3255</v>
      </c>
      <c r="H6" s="19">
        <f t="shared" si="1"/>
        <v>13692560.437599998</v>
      </c>
      <c r="I6" s="19">
        <f t="shared" si="1"/>
        <v>16209891.921800001</v>
      </c>
      <c r="J6" s="19">
        <f t="shared" si="1"/>
        <v>17484783.368100002</v>
      </c>
      <c r="K6" s="19">
        <f t="shared" si="1"/>
        <v>19708438.326132003</v>
      </c>
      <c r="L6" s="19">
        <f t="shared" si="1"/>
        <v>22637881.355564002</v>
      </c>
      <c r="M6" s="19">
        <f t="shared" si="1"/>
        <v>25655343.394239001</v>
      </c>
      <c r="N6" s="19">
        <f t="shared" si="1"/>
        <v>28007339.531979002</v>
      </c>
      <c r="O6" s="19">
        <f t="shared" ref="O6" si="2">SUM(O7:O10)</f>
        <v>31614495.093934003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W6" s="21"/>
    </row>
    <row r="7" spans="1:179" ht="15.75" x14ac:dyDescent="0.25">
      <c r="A7" s="12">
        <v>1.1000000000000001</v>
      </c>
      <c r="B7" s="13" t="s">
        <v>59</v>
      </c>
      <c r="C7" s="4">
        <v>5375639.3531999998</v>
      </c>
      <c r="D7" s="4">
        <v>4696012.3739999998</v>
      </c>
      <c r="E7" s="4">
        <v>6297031.4500000002</v>
      </c>
      <c r="F7" s="4">
        <v>7180912.5647999998</v>
      </c>
      <c r="G7" s="4">
        <v>7021598.4462000001</v>
      </c>
      <c r="H7" s="4">
        <v>5634802.6553999996</v>
      </c>
      <c r="I7" s="4">
        <v>7720780.085</v>
      </c>
      <c r="J7" s="4">
        <v>8116010.9460000005</v>
      </c>
      <c r="K7" s="4">
        <v>9179734.6586249992</v>
      </c>
      <c r="L7" s="4">
        <v>10488003.839976</v>
      </c>
      <c r="M7" s="4">
        <v>12121592.875</v>
      </c>
      <c r="N7" s="4">
        <v>13089267.68121</v>
      </c>
      <c r="O7" s="4">
        <v>14958910.93214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2">
        <v>1.2</v>
      </c>
      <c r="B8" s="13" t="s">
        <v>60</v>
      </c>
      <c r="C8" s="4">
        <v>2617944.1554</v>
      </c>
      <c r="D8" s="4">
        <v>2959120.878</v>
      </c>
      <c r="E8" s="4">
        <v>3714994.5734999999</v>
      </c>
      <c r="F8" s="4">
        <v>4672727.3397000004</v>
      </c>
      <c r="G8" s="4">
        <v>5051547.1789999995</v>
      </c>
      <c r="H8" s="4">
        <v>6522783.9764999999</v>
      </c>
      <c r="I8" s="4">
        <v>6830415.3600000003</v>
      </c>
      <c r="J8" s="4">
        <v>7483420.8541999999</v>
      </c>
      <c r="K8" s="4">
        <v>8287061.3083880004</v>
      </c>
      <c r="L8" s="4">
        <v>9952257.5064499993</v>
      </c>
      <c r="M8" s="4">
        <v>11132903.222349999</v>
      </c>
      <c r="N8" s="4">
        <v>12248477.741839999</v>
      </c>
      <c r="O8" s="4">
        <v>13478508.4816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2">
        <v>1.3</v>
      </c>
      <c r="B9" s="13" t="s">
        <v>61</v>
      </c>
      <c r="C9" s="4">
        <v>355527.57390000002</v>
      </c>
      <c r="D9" s="4">
        <v>338086.91489999997</v>
      </c>
      <c r="E9" s="4">
        <v>399307.28909999999</v>
      </c>
      <c r="F9" s="4">
        <v>390029.85</v>
      </c>
      <c r="G9" s="4">
        <v>448449.33789999998</v>
      </c>
      <c r="H9" s="4">
        <v>696612.51150000002</v>
      </c>
      <c r="I9" s="4">
        <v>581832.174</v>
      </c>
      <c r="J9" s="4">
        <v>761222.99199999997</v>
      </c>
      <c r="K9" s="4">
        <v>1018319.634553</v>
      </c>
      <c r="L9" s="4">
        <v>941112.81112800003</v>
      </c>
      <c r="M9" s="4">
        <v>867963.13939200004</v>
      </c>
      <c r="N9" s="4">
        <v>799101.25030499999</v>
      </c>
      <c r="O9" s="4">
        <v>810714.10400499997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2">
        <v>1.4</v>
      </c>
      <c r="B10" s="13" t="s">
        <v>62</v>
      </c>
      <c r="C10" s="4">
        <v>424110.16100000002</v>
      </c>
      <c r="D10" s="4">
        <v>433246.67099999997</v>
      </c>
      <c r="E10" s="4">
        <v>434894.5062</v>
      </c>
      <c r="F10" s="4">
        <v>680351.95799999998</v>
      </c>
      <c r="G10" s="4">
        <v>713808.36239999998</v>
      </c>
      <c r="H10" s="4">
        <v>838361.2942</v>
      </c>
      <c r="I10" s="4">
        <v>1076864.3027999999</v>
      </c>
      <c r="J10" s="4">
        <v>1124128.5759000001</v>
      </c>
      <c r="K10" s="4">
        <v>1223322.724566</v>
      </c>
      <c r="L10" s="4">
        <v>1256507.1980099999</v>
      </c>
      <c r="M10" s="4">
        <v>1532884.1574969999</v>
      </c>
      <c r="N10" s="4">
        <v>1870492.8586240001</v>
      </c>
      <c r="O10" s="4">
        <v>2366361.5761890002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4" t="s">
        <v>31</v>
      </c>
      <c r="B11" s="13" t="s">
        <v>3</v>
      </c>
      <c r="C11" s="4">
        <v>326842.93160000001</v>
      </c>
      <c r="D11" s="4">
        <v>317888.99339999998</v>
      </c>
      <c r="E11" s="4">
        <v>318742.9056</v>
      </c>
      <c r="F11" s="4">
        <v>267230.02380000002</v>
      </c>
      <c r="G11" s="4">
        <v>455821.59</v>
      </c>
      <c r="H11" s="4">
        <v>523708.58199999999</v>
      </c>
      <c r="I11" s="4">
        <v>559526.39809999999</v>
      </c>
      <c r="J11" s="4">
        <v>615035.80940000003</v>
      </c>
      <c r="K11" s="4">
        <v>529531.7328</v>
      </c>
      <c r="L11" s="4">
        <v>425762.61395600002</v>
      </c>
      <c r="M11" s="4">
        <v>638107.13253299997</v>
      </c>
      <c r="N11" s="4">
        <v>727073.14738500002</v>
      </c>
      <c r="O11" s="4">
        <v>775964.49020999996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1" customFormat="1" ht="15.75" x14ac:dyDescent="0.25">
      <c r="A12" s="22"/>
      <c r="B12" s="23" t="s">
        <v>28</v>
      </c>
      <c r="C12" s="24">
        <f>C6+C11</f>
        <v>9100064.1751000006</v>
      </c>
      <c r="D12" s="24">
        <f t="shared" ref="D12:E12" si="3">D6+D11</f>
        <v>8744355.8312999997</v>
      </c>
      <c r="E12" s="24">
        <f t="shared" si="3"/>
        <v>11164970.724400001</v>
      </c>
      <c r="F12" s="24">
        <f t="shared" ref="F12:N12" si="4">F6+F11</f>
        <v>13191251.736300001</v>
      </c>
      <c r="G12" s="24">
        <f t="shared" si="4"/>
        <v>13691224.9155</v>
      </c>
      <c r="H12" s="24">
        <f t="shared" si="4"/>
        <v>14216269.019599998</v>
      </c>
      <c r="I12" s="24">
        <f t="shared" si="4"/>
        <v>16769418.3199</v>
      </c>
      <c r="J12" s="24">
        <f t="shared" si="4"/>
        <v>18099819.177500002</v>
      </c>
      <c r="K12" s="24">
        <f t="shared" si="4"/>
        <v>20237970.058932003</v>
      </c>
      <c r="L12" s="24">
        <f t="shared" si="4"/>
        <v>23063643.969520003</v>
      </c>
      <c r="M12" s="24">
        <f t="shared" si="4"/>
        <v>26293450.526772</v>
      </c>
      <c r="N12" s="24">
        <f t="shared" si="4"/>
        <v>28734412.679364003</v>
      </c>
      <c r="O12" s="24">
        <f t="shared" ref="O12" si="5">O6+O11</f>
        <v>32390459.584144004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0"/>
      <c r="FU12" s="20"/>
      <c r="FV12" s="20"/>
    </row>
    <row r="13" spans="1:179" s="1" customFormat="1" ht="15.75" x14ac:dyDescent="0.25">
      <c r="A13" s="10" t="s">
        <v>32</v>
      </c>
      <c r="B13" s="11" t="s">
        <v>4</v>
      </c>
      <c r="C13" s="3">
        <v>15176801.3605</v>
      </c>
      <c r="D13" s="3">
        <v>17826089.9344</v>
      </c>
      <c r="E13" s="3">
        <v>18141699.030299999</v>
      </c>
      <c r="F13" s="3">
        <v>18218939.408</v>
      </c>
      <c r="G13" s="3">
        <v>22055434.884799998</v>
      </c>
      <c r="H13" s="3">
        <v>24975948.8092</v>
      </c>
      <c r="I13" s="3">
        <v>28197895.940400001</v>
      </c>
      <c r="J13" s="3">
        <v>31626464.943500001</v>
      </c>
      <c r="K13" s="3">
        <v>31762208.44864</v>
      </c>
      <c r="L13" s="3">
        <v>31775261.153279699</v>
      </c>
      <c r="M13" s="3">
        <v>38124931.523006</v>
      </c>
      <c r="N13" s="3">
        <v>43302184.432092004</v>
      </c>
      <c r="O13" s="3">
        <v>46270094.187455997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4" t="s">
        <v>33</v>
      </c>
      <c r="B14" s="13" t="s">
        <v>5</v>
      </c>
      <c r="C14" s="4">
        <v>795604.21299999999</v>
      </c>
      <c r="D14" s="4">
        <v>1267240.0559999999</v>
      </c>
      <c r="E14" s="4">
        <v>1306088.8281</v>
      </c>
      <c r="F14" s="4">
        <v>1688138.159</v>
      </c>
      <c r="G14" s="4">
        <v>2161110.3955999999</v>
      </c>
      <c r="H14" s="4">
        <v>2555681.3668</v>
      </c>
      <c r="I14" s="4">
        <v>2947877.284</v>
      </c>
      <c r="J14" s="4">
        <v>2617276.12</v>
      </c>
      <c r="K14" s="4">
        <v>3282751.4897799999</v>
      </c>
      <c r="L14" s="4">
        <v>3203789.771069</v>
      </c>
      <c r="M14" s="4">
        <v>3676224.4243820002</v>
      </c>
      <c r="N14" s="4">
        <v>4702619.5948679997</v>
      </c>
      <c r="O14" s="4">
        <v>5644293.6140940003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4" t="s">
        <v>34</v>
      </c>
      <c r="B15" s="13" t="s">
        <v>6</v>
      </c>
      <c r="C15" s="4">
        <v>9247220.8310000002</v>
      </c>
      <c r="D15" s="4">
        <v>10235642.7336</v>
      </c>
      <c r="E15" s="4">
        <v>11412163.039999999</v>
      </c>
      <c r="F15" s="4">
        <v>11914450.6338</v>
      </c>
      <c r="G15" s="4">
        <v>12424621.616799999</v>
      </c>
      <c r="H15" s="4">
        <v>13367262.0381</v>
      </c>
      <c r="I15" s="4">
        <v>14603778.862199999</v>
      </c>
      <c r="J15" s="4">
        <v>16611470.9376</v>
      </c>
      <c r="K15" s="4">
        <v>17283694.814626217</v>
      </c>
      <c r="L15" s="4">
        <v>18615186.698336001</v>
      </c>
      <c r="M15" s="4">
        <v>23151463.291684002</v>
      </c>
      <c r="N15" s="4">
        <v>26936570.869872</v>
      </c>
      <c r="O15" s="4">
        <v>31210763.745671999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1" customFormat="1" ht="15.75" x14ac:dyDescent="0.25">
      <c r="A16" s="22"/>
      <c r="B16" s="23" t="s">
        <v>29</v>
      </c>
      <c r="C16" s="24">
        <f>+C13+C14+C15</f>
        <v>25219626.4045</v>
      </c>
      <c r="D16" s="24">
        <f t="shared" ref="D16:E16" si="6">+D13+D14+D15</f>
        <v>29328972.723999999</v>
      </c>
      <c r="E16" s="24">
        <f t="shared" si="6"/>
        <v>30859950.898399998</v>
      </c>
      <c r="F16" s="24">
        <f t="shared" ref="F16:I16" si="7">+F13+F14+F15</f>
        <v>31821528.200800002</v>
      </c>
      <c r="G16" s="24">
        <f t="shared" si="7"/>
        <v>36641166.897199996</v>
      </c>
      <c r="H16" s="24">
        <f t="shared" si="7"/>
        <v>40898892.214100003</v>
      </c>
      <c r="I16" s="24">
        <f t="shared" si="7"/>
        <v>45749552.086599998</v>
      </c>
      <c r="J16" s="24">
        <f t="shared" ref="J16:L16" si="8">+J13+J14+J15</f>
        <v>50855212.001100004</v>
      </c>
      <c r="K16" s="24">
        <f t="shared" si="8"/>
        <v>52328654.753046215</v>
      </c>
      <c r="L16" s="24">
        <f t="shared" si="8"/>
        <v>53594237.622684702</v>
      </c>
      <c r="M16" s="24">
        <f t="shared" ref="M16:N16" si="9">+M13+M14+M15</f>
        <v>64952619.239072002</v>
      </c>
      <c r="N16" s="24">
        <f t="shared" si="9"/>
        <v>74941374.896832004</v>
      </c>
      <c r="O16" s="24">
        <f t="shared" ref="O16" si="10">+O13+O14+O15</f>
        <v>83125151.547222003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19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19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19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0"/>
      <c r="FU16" s="20"/>
      <c r="FV16" s="20"/>
    </row>
    <row r="17" spans="1:179" s="20" customFormat="1" ht="30" x14ac:dyDescent="0.25">
      <c r="A17" s="17" t="s">
        <v>35</v>
      </c>
      <c r="B17" s="18" t="s">
        <v>7</v>
      </c>
      <c r="C17" s="19">
        <f>C18+C19</f>
        <v>7930218.8795999996</v>
      </c>
      <c r="D17" s="19">
        <f t="shared" ref="D17:E17" si="11">D18+D19</f>
        <v>9691627.6015000008</v>
      </c>
      <c r="E17" s="19">
        <f t="shared" si="11"/>
        <v>11340540.6877</v>
      </c>
      <c r="F17" s="19">
        <f t="shared" ref="F17:I17" si="12">F18+F19</f>
        <v>12385486.2446</v>
      </c>
      <c r="G17" s="19">
        <f t="shared" si="12"/>
        <v>12682316.134199999</v>
      </c>
      <c r="H17" s="19">
        <f t="shared" si="12"/>
        <v>14095330.8314</v>
      </c>
      <c r="I17" s="19">
        <f t="shared" si="12"/>
        <v>16001354.759400001</v>
      </c>
      <c r="J17" s="19">
        <f t="shared" ref="J17:L17" si="13">J18+J19</f>
        <v>19037782.0035</v>
      </c>
      <c r="K17" s="19">
        <f t="shared" si="13"/>
        <v>20783472.629834998</v>
      </c>
      <c r="L17" s="19">
        <f t="shared" si="13"/>
        <v>17609532.503139</v>
      </c>
      <c r="M17" s="19">
        <f t="shared" ref="M17:N17" si="14">M18+M19</f>
        <v>20661790.217787001</v>
      </c>
      <c r="N17" s="19">
        <f t="shared" si="14"/>
        <v>25518635.933249999</v>
      </c>
      <c r="O17" s="19">
        <f t="shared" ref="O17" si="15">O18+O19</f>
        <v>29319706.146705002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W17" s="21"/>
    </row>
    <row r="18" spans="1:179" ht="15.75" x14ac:dyDescent="0.25">
      <c r="A18" s="12">
        <v>6.1</v>
      </c>
      <c r="B18" s="13" t="s">
        <v>8</v>
      </c>
      <c r="C18" s="4">
        <v>6893400.3224999998</v>
      </c>
      <c r="D18" s="4">
        <v>8505164.6435000002</v>
      </c>
      <c r="E18" s="4">
        <v>9964677.1336000003</v>
      </c>
      <c r="F18" s="4">
        <v>10818940.1096</v>
      </c>
      <c r="G18" s="4">
        <v>11005221.793199999</v>
      </c>
      <c r="H18" s="4">
        <v>12286236.076400001</v>
      </c>
      <c r="I18" s="4">
        <v>14053270.0338</v>
      </c>
      <c r="J18" s="4">
        <v>16692140.125499999</v>
      </c>
      <c r="K18" s="4">
        <v>18260152.953749999</v>
      </c>
      <c r="L18" s="4">
        <v>16284128.625177</v>
      </c>
      <c r="M18" s="4">
        <v>19014494.100885</v>
      </c>
      <c r="N18" s="4">
        <v>22920448.271102998</v>
      </c>
      <c r="O18" s="4">
        <v>25613288.22549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2">
        <v>6.2</v>
      </c>
      <c r="B19" s="13" t="s">
        <v>9</v>
      </c>
      <c r="C19" s="4">
        <v>1036818.5571</v>
      </c>
      <c r="D19" s="4">
        <v>1186462.9580000001</v>
      </c>
      <c r="E19" s="4">
        <v>1375863.5541000001</v>
      </c>
      <c r="F19" s="4">
        <v>1566546.135</v>
      </c>
      <c r="G19" s="4">
        <v>1677094.341</v>
      </c>
      <c r="H19" s="4">
        <v>1809094.7549999999</v>
      </c>
      <c r="I19" s="4">
        <v>1948084.7256</v>
      </c>
      <c r="J19" s="4">
        <v>2345641.878</v>
      </c>
      <c r="K19" s="4">
        <v>2523319.6760849999</v>
      </c>
      <c r="L19" s="4">
        <v>1325403.877962</v>
      </c>
      <c r="M19" s="4">
        <v>1647296.116902</v>
      </c>
      <c r="N19" s="4">
        <v>2598187.662147</v>
      </c>
      <c r="O19" s="4">
        <v>3706417.9212150001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0" customFormat="1" ht="45" x14ac:dyDescent="0.25">
      <c r="A20" s="25" t="s">
        <v>36</v>
      </c>
      <c r="B20" s="26" t="s">
        <v>10</v>
      </c>
      <c r="C20" s="19">
        <f>SUM(C21:C27)</f>
        <v>5337970.8881999999</v>
      </c>
      <c r="D20" s="19">
        <f t="shared" ref="D20:N20" si="16">SUM(D21:D27)</f>
        <v>6145990.6475085281</v>
      </c>
      <c r="E20" s="19">
        <f t="shared" si="16"/>
        <v>6723139.8426999999</v>
      </c>
      <c r="F20" s="19">
        <f t="shared" si="16"/>
        <v>7201626.1067999993</v>
      </c>
      <c r="G20" s="19">
        <f t="shared" si="16"/>
        <v>7694063.1564999996</v>
      </c>
      <c r="H20" s="19">
        <f t="shared" si="16"/>
        <v>7912808.8140999991</v>
      </c>
      <c r="I20" s="19">
        <f t="shared" si="16"/>
        <v>8223102.5111999996</v>
      </c>
      <c r="J20" s="19">
        <f t="shared" si="16"/>
        <v>9172982.6385000013</v>
      </c>
      <c r="K20" s="19">
        <f t="shared" si="16"/>
        <v>9403258.0735390112</v>
      </c>
      <c r="L20" s="19">
        <f t="shared" si="16"/>
        <v>9360128.5814679991</v>
      </c>
      <c r="M20" s="19">
        <f t="shared" si="16"/>
        <v>10822651.798563</v>
      </c>
      <c r="N20" s="19">
        <f t="shared" si="16"/>
        <v>11952276.737163998</v>
      </c>
      <c r="O20" s="19">
        <f t="shared" ref="O20" si="17">SUM(O21:O27)</f>
        <v>13204811.131628001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W20" s="21"/>
    </row>
    <row r="21" spans="1:179" ht="15.75" x14ac:dyDescent="0.25">
      <c r="A21" s="12">
        <v>7.1</v>
      </c>
      <c r="B21" s="13" t="s">
        <v>11</v>
      </c>
      <c r="C21" s="4">
        <v>316093</v>
      </c>
      <c r="D21" s="4">
        <v>370483</v>
      </c>
      <c r="E21" s="4">
        <v>401663</v>
      </c>
      <c r="F21" s="4">
        <v>474797</v>
      </c>
      <c r="G21" s="4">
        <v>520403</v>
      </c>
      <c r="H21" s="4">
        <v>571054</v>
      </c>
      <c r="I21" s="4">
        <v>636480</v>
      </c>
      <c r="J21" s="4">
        <v>663457</v>
      </c>
      <c r="K21" s="4">
        <v>716622</v>
      </c>
      <c r="L21" s="4">
        <v>703530</v>
      </c>
      <c r="M21" s="4">
        <v>721557</v>
      </c>
      <c r="N21" s="4">
        <v>744612</v>
      </c>
      <c r="O21" s="4">
        <v>806082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2">
        <v>7.2</v>
      </c>
      <c r="B22" s="13" t="s">
        <v>12</v>
      </c>
      <c r="C22" s="4">
        <v>2866546.0989000001</v>
      </c>
      <c r="D22" s="4">
        <v>3309408.3259965279</v>
      </c>
      <c r="E22" s="4">
        <v>3581989.7344</v>
      </c>
      <c r="F22" s="4">
        <v>3657904.1069999998</v>
      </c>
      <c r="G22" s="4">
        <v>3709851.622</v>
      </c>
      <c r="H22" s="4">
        <v>3825300.5959999999</v>
      </c>
      <c r="I22" s="4">
        <v>3975137.4375</v>
      </c>
      <c r="J22" s="4">
        <v>4708508.2170000002</v>
      </c>
      <c r="K22" s="4">
        <v>4594956.988957</v>
      </c>
      <c r="L22" s="4">
        <v>4592643.1227670005</v>
      </c>
      <c r="M22" s="4">
        <v>5376224.1145500001</v>
      </c>
      <c r="N22" s="4">
        <v>5687858.0215119999</v>
      </c>
      <c r="O22" s="4">
        <v>6070361.0769520001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2">
        <v>7.3</v>
      </c>
      <c r="B23" s="13" t="s">
        <v>13</v>
      </c>
      <c r="C23" s="4">
        <v>66378.675700000007</v>
      </c>
      <c r="D23" s="4">
        <v>62574.432399999998</v>
      </c>
      <c r="E23" s="4">
        <v>59572.620799999997</v>
      </c>
      <c r="F23" s="4">
        <v>67218.9375</v>
      </c>
      <c r="G23" s="4">
        <v>62533.106</v>
      </c>
      <c r="H23" s="4">
        <v>80955.098400000003</v>
      </c>
      <c r="I23" s="4">
        <v>85062.447</v>
      </c>
      <c r="J23" s="4">
        <v>107355.90949999999</v>
      </c>
      <c r="K23" s="4">
        <v>105092.86853000001</v>
      </c>
      <c r="L23" s="4">
        <v>98375.996304</v>
      </c>
      <c r="M23" s="4">
        <v>152932.38337200001</v>
      </c>
      <c r="N23" s="4">
        <v>204010.48517199999</v>
      </c>
      <c r="O23" s="4">
        <v>207460.23490800001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2">
        <v>7.4</v>
      </c>
      <c r="B24" s="13" t="s">
        <v>14</v>
      </c>
      <c r="C24" s="4">
        <v>43316.743900000001</v>
      </c>
      <c r="D24" s="4">
        <v>80632.025500000003</v>
      </c>
      <c r="E24" s="4">
        <v>62920.703999999998</v>
      </c>
      <c r="F24" s="4">
        <v>105963.68640000001</v>
      </c>
      <c r="G24" s="4">
        <v>173954.06400000001</v>
      </c>
      <c r="H24" s="4">
        <v>192211.86439999999</v>
      </c>
      <c r="I24" s="4">
        <v>189030.726</v>
      </c>
      <c r="J24" s="4">
        <v>106544.522</v>
      </c>
      <c r="K24" s="4">
        <v>187567.089229</v>
      </c>
      <c r="L24" s="4">
        <v>69606.545448000004</v>
      </c>
      <c r="M24" s="4">
        <v>68480.055764999997</v>
      </c>
      <c r="N24" s="4">
        <v>114290.42522400001</v>
      </c>
      <c r="O24" s="4">
        <v>121990.86487999999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30" x14ac:dyDescent="0.25">
      <c r="A25" s="12">
        <v>7.5</v>
      </c>
      <c r="B25" s="13" t="s">
        <v>67</v>
      </c>
      <c r="C25" s="4">
        <v>822306.74750000006</v>
      </c>
      <c r="D25" s="4">
        <v>951480.93361200031</v>
      </c>
      <c r="E25" s="4">
        <v>939474.90560000006</v>
      </c>
      <c r="F25" s="4">
        <v>989797.2513</v>
      </c>
      <c r="G25" s="4">
        <v>1047697.964</v>
      </c>
      <c r="H25" s="4">
        <v>1045091.2628</v>
      </c>
      <c r="I25" s="4">
        <v>1070800.9380000001</v>
      </c>
      <c r="J25" s="4">
        <v>1037993.768</v>
      </c>
      <c r="K25" s="4">
        <v>999384.05498301005</v>
      </c>
      <c r="L25" s="4">
        <v>909094.84795900004</v>
      </c>
      <c r="M25" s="4">
        <v>1176956.9045849999</v>
      </c>
      <c r="N25" s="4">
        <v>1455830.7949640001</v>
      </c>
      <c r="O25" s="4">
        <v>1742969.8188400001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2">
        <v>7.6</v>
      </c>
      <c r="B26" s="13" t="s">
        <v>16</v>
      </c>
      <c r="C26" s="4">
        <v>26960.622200000002</v>
      </c>
      <c r="D26" s="4">
        <v>28758.93</v>
      </c>
      <c r="E26" s="4">
        <v>33161.877899999999</v>
      </c>
      <c r="F26" s="4">
        <v>34823.124600000003</v>
      </c>
      <c r="G26" s="4">
        <v>36867.400500000003</v>
      </c>
      <c r="H26" s="4">
        <v>38493.9925</v>
      </c>
      <c r="I26" s="4">
        <v>41615.962699999996</v>
      </c>
      <c r="J26" s="4">
        <v>92475.221999999994</v>
      </c>
      <c r="K26" s="4">
        <v>97720.071840000004</v>
      </c>
      <c r="L26" s="4">
        <v>100818.06899</v>
      </c>
      <c r="M26" s="4">
        <v>111134.340291</v>
      </c>
      <c r="N26" s="4">
        <v>124848.01029200001</v>
      </c>
      <c r="O26" s="4">
        <v>134491.13604799999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2">
        <v>7.7</v>
      </c>
      <c r="B27" s="13" t="s">
        <v>17</v>
      </c>
      <c r="C27" s="4">
        <v>1196369</v>
      </c>
      <c r="D27" s="4">
        <v>1342653</v>
      </c>
      <c r="E27" s="4">
        <v>1644357</v>
      </c>
      <c r="F27" s="4">
        <v>1871122</v>
      </c>
      <c r="G27" s="4">
        <v>2142756</v>
      </c>
      <c r="H27" s="4">
        <v>2159702</v>
      </c>
      <c r="I27" s="4">
        <v>2224975</v>
      </c>
      <c r="J27" s="4">
        <v>2456648</v>
      </c>
      <c r="K27" s="4">
        <v>2701915</v>
      </c>
      <c r="L27" s="4">
        <v>2886060</v>
      </c>
      <c r="M27" s="4">
        <v>3215367</v>
      </c>
      <c r="N27" s="4">
        <v>3620827</v>
      </c>
      <c r="O27" s="4">
        <v>4121456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4" t="s">
        <v>37</v>
      </c>
      <c r="B28" s="13" t="s">
        <v>18</v>
      </c>
      <c r="C28" s="4">
        <v>4019599</v>
      </c>
      <c r="D28" s="4">
        <v>4466210</v>
      </c>
      <c r="E28" s="4">
        <v>5103346</v>
      </c>
      <c r="F28" s="4">
        <v>5719637</v>
      </c>
      <c r="G28" s="4">
        <v>6009648</v>
      </c>
      <c r="H28" s="4">
        <v>6172968</v>
      </c>
      <c r="I28" s="4">
        <v>7391545</v>
      </c>
      <c r="J28" s="4">
        <v>8309441</v>
      </c>
      <c r="K28" s="4">
        <v>8963327</v>
      </c>
      <c r="L28" s="4">
        <v>9640155</v>
      </c>
      <c r="M28" s="4">
        <v>10355681</v>
      </c>
      <c r="N28" s="4">
        <v>12369251</v>
      </c>
      <c r="O28" s="4">
        <v>13903975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45" x14ac:dyDescent="0.25">
      <c r="A29" s="14" t="s">
        <v>38</v>
      </c>
      <c r="B29" s="13" t="s">
        <v>19</v>
      </c>
      <c r="C29" s="4">
        <v>10253371.035599999</v>
      </c>
      <c r="D29" s="4">
        <v>12044214.782500001</v>
      </c>
      <c r="E29" s="4">
        <v>14245583.804400001</v>
      </c>
      <c r="F29" s="4">
        <v>16968889.042599998</v>
      </c>
      <c r="G29" s="4">
        <v>19001456.684700001</v>
      </c>
      <c r="H29" s="4">
        <v>21401769.3565</v>
      </c>
      <c r="I29" s="4">
        <v>23477847.582699999</v>
      </c>
      <c r="J29" s="4">
        <v>25512504.467399999</v>
      </c>
      <c r="K29" s="4">
        <v>28045250.022103999</v>
      </c>
      <c r="L29" s="4">
        <v>30414326.105179001</v>
      </c>
      <c r="M29" s="4">
        <v>34030193.046159998</v>
      </c>
      <c r="N29" s="4">
        <v>39399621.978157997</v>
      </c>
      <c r="O29" s="4">
        <v>45487536.323320001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4" t="s">
        <v>39</v>
      </c>
      <c r="B30" s="13" t="s">
        <v>54</v>
      </c>
      <c r="C30" s="4">
        <v>2598408</v>
      </c>
      <c r="D30" s="4">
        <v>2572241</v>
      </c>
      <c r="E30" s="4">
        <v>2962722</v>
      </c>
      <c r="F30" s="4">
        <v>3452971</v>
      </c>
      <c r="G30" s="4">
        <v>3394982</v>
      </c>
      <c r="H30" s="4">
        <v>3792066</v>
      </c>
      <c r="I30" s="4">
        <v>4124900</v>
      </c>
      <c r="J30" s="4">
        <v>4671542</v>
      </c>
      <c r="K30" s="4">
        <v>5128637</v>
      </c>
      <c r="L30" s="4">
        <v>5011641</v>
      </c>
      <c r="M30" s="4">
        <v>5197610</v>
      </c>
      <c r="N30" s="4">
        <v>5929490</v>
      </c>
      <c r="O30" s="4">
        <v>6687352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4" t="s">
        <v>40</v>
      </c>
      <c r="B31" s="13" t="s">
        <v>20</v>
      </c>
      <c r="C31" s="4">
        <v>4842953.4491999997</v>
      </c>
      <c r="D31" s="4">
        <v>5483555.4815999996</v>
      </c>
      <c r="E31" s="4">
        <v>6378181.2863999996</v>
      </c>
      <c r="F31" s="4">
        <v>7542922.3806999996</v>
      </c>
      <c r="G31" s="4">
        <v>8526551.353497576</v>
      </c>
      <c r="H31" s="4">
        <v>9889775.8399999999</v>
      </c>
      <c r="I31" s="4">
        <v>11315956.67</v>
      </c>
      <c r="J31" s="4">
        <v>13344890.955</v>
      </c>
      <c r="K31" s="4">
        <v>15242646.468699001</v>
      </c>
      <c r="L31" s="4">
        <v>16788390.043602001</v>
      </c>
      <c r="M31" s="4">
        <v>18918393.034779001</v>
      </c>
      <c r="N31" s="4">
        <v>21535719.683015998</v>
      </c>
      <c r="O31" s="4">
        <v>24994569.182016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1" customFormat="1" ht="15.75" x14ac:dyDescent="0.25">
      <c r="A32" s="22"/>
      <c r="B32" s="23" t="s">
        <v>30</v>
      </c>
      <c r="C32" s="24">
        <f>C17+C20+C28+C29+C30+C31</f>
        <v>34982521.252599999</v>
      </c>
      <c r="D32" s="24">
        <f t="shared" ref="D32:E32" si="18">D17+D20+D28+D29+D30+D31</f>
        <v>40403839.513108529</v>
      </c>
      <c r="E32" s="24">
        <f t="shared" si="18"/>
        <v>46753513.621200003</v>
      </c>
      <c r="F32" s="24">
        <f t="shared" ref="F32:G32" si="19">F17+F20+F28+F29+F30+F31</f>
        <v>53271531.774699993</v>
      </c>
      <c r="G32" s="24">
        <f t="shared" si="19"/>
        <v>57309017.328897581</v>
      </c>
      <c r="H32" s="24">
        <f t="shared" ref="H32:I32" si="20">H17+H20+H28+H29+H30+H31</f>
        <v>63264718.841999993</v>
      </c>
      <c r="I32" s="24">
        <f t="shared" si="20"/>
        <v>70534706.523299992</v>
      </c>
      <c r="J32" s="24">
        <f t="shared" ref="J32:K32" si="21">J17+J20+J28+J29+J30+J31</f>
        <v>80049143.064400002</v>
      </c>
      <c r="K32" s="24">
        <f t="shared" si="21"/>
        <v>87566591.194177002</v>
      </c>
      <c r="L32" s="24">
        <f t="shared" ref="L32:M32" si="22">L17+L20+L28+L29+L30+L31</f>
        <v>88824173.233388007</v>
      </c>
      <c r="M32" s="24">
        <f t="shared" si="22"/>
        <v>99986319.097288996</v>
      </c>
      <c r="N32" s="24">
        <f t="shared" ref="N32" si="23">N17+N20+N28+N29+N30+N31</f>
        <v>116704995.331588</v>
      </c>
      <c r="O32" s="24">
        <f t="shared" ref="O32" si="24">O17+O20+O28+O29+O30+O31</f>
        <v>133597949.78366901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0"/>
      <c r="FU32" s="20"/>
      <c r="FV32" s="20"/>
    </row>
    <row r="33" spans="1:179" s="20" customFormat="1" ht="15.75" x14ac:dyDescent="0.25">
      <c r="A33" s="17" t="s">
        <v>27</v>
      </c>
      <c r="B33" s="27" t="s">
        <v>41</v>
      </c>
      <c r="C33" s="19">
        <f t="shared" ref="C33:H33" si="25">C6+C11+C13+C14+C15+C17+C20+C28+C29+C30+C31</f>
        <v>69302211.832199991</v>
      </c>
      <c r="D33" s="19">
        <f t="shared" si="25"/>
        <v>78477168.068408534</v>
      </c>
      <c r="E33" s="19">
        <f t="shared" si="25"/>
        <v>88778435.244000003</v>
      </c>
      <c r="F33" s="19">
        <f t="shared" si="25"/>
        <v>98284311.711799979</v>
      </c>
      <c r="G33" s="19">
        <f t="shared" si="25"/>
        <v>107641409.14159758</v>
      </c>
      <c r="H33" s="19">
        <f t="shared" si="25"/>
        <v>118379880.07570001</v>
      </c>
      <c r="I33" s="19">
        <f t="shared" ref="I33:J33" si="26">I6+I11+I13+I14+I15+I17+I20+I28+I29+I30+I31</f>
        <v>133053676.9298</v>
      </c>
      <c r="J33" s="19">
        <f t="shared" si="26"/>
        <v>149004174.243</v>
      </c>
      <c r="K33" s="19">
        <f t="shared" ref="K33:L33" si="27">K6+K11+K13+K14+K15+K17+K20+K28+K29+K30+K31</f>
        <v>160133216.00615522</v>
      </c>
      <c r="L33" s="19">
        <f t="shared" si="27"/>
        <v>165482054.8255927</v>
      </c>
      <c r="M33" s="19">
        <f t="shared" ref="M33:N33" si="28">M6+M11+M13+M14+M15+M17+M20+M28+M29+M30+M31</f>
        <v>191232388.86313301</v>
      </c>
      <c r="N33" s="19">
        <f t="shared" si="28"/>
        <v>220380782.90778401</v>
      </c>
      <c r="O33" s="19">
        <f t="shared" ref="O33" si="29">O6+O11+O13+O14+O15+O17+O20+O28+O29+O30+O31</f>
        <v>249113560.91503501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W33" s="21"/>
    </row>
    <row r="34" spans="1:179" ht="15.75" x14ac:dyDescent="0.25">
      <c r="A34" s="15" t="s">
        <v>43</v>
      </c>
      <c r="B34" s="16" t="s">
        <v>25</v>
      </c>
      <c r="C34" s="4">
        <v>8455881.0000000019</v>
      </c>
      <c r="D34" s="4">
        <v>10014105</v>
      </c>
      <c r="E34" s="4">
        <v>10809450.999999998</v>
      </c>
      <c r="F34" s="4">
        <v>11660868</v>
      </c>
      <c r="G34" s="4">
        <v>12670115</v>
      </c>
      <c r="H34" s="4">
        <v>14787416</v>
      </c>
      <c r="I34" s="4">
        <v>16307724</v>
      </c>
      <c r="J34" s="4">
        <v>16779238</v>
      </c>
      <c r="K34" s="4">
        <v>17310462</v>
      </c>
      <c r="L34" s="4">
        <v>17554807</v>
      </c>
      <c r="M34" s="4">
        <v>20831292.000000004</v>
      </c>
      <c r="N34" s="4">
        <v>24877917</v>
      </c>
      <c r="O34" s="4">
        <v>28427175.947137009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9" ht="15.75" x14ac:dyDescent="0.25">
      <c r="A35" s="15" t="s">
        <v>44</v>
      </c>
      <c r="B35" s="16" t="s">
        <v>24</v>
      </c>
      <c r="C35" s="4">
        <v>2609517</v>
      </c>
      <c r="D35" s="4">
        <v>3008738</v>
      </c>
      <c r="E35" s="4">
        <v>2734841</v>
      </c>
      <c r="F35" s="4">
        <v>2677383</v>
      </c>
      <c r="G35" s="4">
        <v>2661521</v>
      </c>
      <c r="H35" s="4">
        <v>2903438</v>
      </c>
      <c r="I35" s="4">
        <v>2856310</v>
      </c>
      <c r="J35" s="4">
        <v>2762497</v>
      </c>
      <c r="K35" s="4">
        <v>3129282</v>
      </c>
      <c r="L35" s="4">
        <v>4229425</v>
      </c>
      <c r="M35" s="4">
        <v>4814102</v>
      </c>
      <c r="N35" s="4">
        <v>5922256</v>
      </c>
      <c r="O35" s="4">
        <v>5383685.5999999996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9" s="21" customFormat="1" ht="15.75" x14ac:dyDescent="0.25">
      <c r="A36" s="28" t="s">
        <v>45</v>
      </c>
      <c r="B36" s="29" t="s">
        <v>55</v>
      </c>
      <c r="C36" s="24">
        <f>C33+C34-C35</f>
        <v>75148575.832199991</v>
      </c>
      <c r="D36" s="24">
        <f t="shared" ref="D36:E36" si="30">D33+D34-D35</f>
        <v>85482535.068408534</v>
      </c>
      <c r="E36" s="24">
        <f t="shared" si="30"/>
        <v>96853045.244000003</v>
      </c>
      <c r="F36" s="24">
        <f t="shared" ref="F36:N36" si="31">F33+F34-F35</f>
        <v>107267796.71179998</v>
      </c>
      <c r="G36" s="24">
        <f t="shared" si="31"/>
        <v>117650003.14159758</v>
      </c>
      <c r="H36" s="24">
        <f t="shared" si="31"/>
        <v>130263858.07570001</v>
      </c>
      <c r="I36" s="24">
        <f t="shared" si="31"/>
        <v>146505090.9298</v>
      </c>
      <c r="J36" s="24">
        <f t="shared" si="31"/>
        <v>163020915.243</v>
      </c>
      <c r="K36" s="24">
        <f t="shared" si="31"/>
        <v>174314396.00615522</v>
      </c>
      <c r="L36" s="24">
        <f t="shared" si="31"/>
        <v>178807436.8255927</v>
      </c>
      <c r="M36" s="24">
        <f t="shared" si="31"/>
        <v>207249578.86313301</v>
      </c>
      <c r="N36" s="24">
        <f t="shared" si="31"/>
        <v>239336443.90778401</v>
      </c>
      <c r="O36" s="24">
        <f t="shared" ref="O36" si="32">O33+O34-O35</f>
        <v>272157051.26217198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</row>
    <row r="37" spans="1:179" ht="15.75" x14ac:dyDescent="0.25">
      <c r="A37" s="15" t="s">
        <v>46</v>
      </c>
      <c r="B37" s="16" t="s">
        <v>42</v>
      </c>
      <c r="C37" s="2">
        <v>724370</v>
      </c>
      <c r="D37" s="2">
        <v>729350</v>
      </c>
      <c r="E37" s="2">
        <v>734330</v>
      </c>
      <c r="F37" s="2">
        <v>739300</v>
      </c>
      <c r="G37" s="2">
        <v>744280</v>
      </c>
      <c r="H37" s="2">
        <v>748410</v>
      </c>
      <c r="I37" s="2">
        <v>751950</v>
      </c>
      <c r="J37" s="2">
        <v>755480</v>
      </c>
      <c r="K37" s="2">
        <v>759020</v>
      </c>
      <c r="L37" s="2">
        <v>762550</v>
      </c>
      <c r="M37" s="2">
        <v>765360</v>
      </c>
      <c r="N37" s="2">
        <v>767650</v>
      </c>
      <c r="O37" s="2">
        <v>769930</v>
      </c>
    </row>
    <row r="38" spans="1:179" s="21" customFormat="1" ht="15.75" x14ac:dyDescent="0.25">
      <c r="A38" s="28" t="s">
        <v>47</v>
      </c>
      <c r="B38" s="29" t="s">
        <v>58</v>
      </c>
      <c r="C38" s="24">
        <f>C36/C37*1000</f>
        <v>103743.35744467605</v>
      </c>
      <c r="D38" s="24">
        <f t="shared" ref="D38:E38" si="33">D36/D37*1000</f>
        <v>117203.72258642426</v>
      </c>
      <c r="E38" s="24">
        <f t="shared" si="33"/>
        <v>131893.07973799246</v>
      </c>
      <c r="F38" s="24">
        <f t="shared" ref="F38:N38" si="34">F36/F37*1000</f>
        <v>145093.73287136477</v>
      </c>
      <c r="G38" s="24">
        <f t="shared" si="34"/>
        <v>158072.23510184014</v>
      </c>
      <c r="H38" s="24">
        <f t="shared" si="34"/>
        <v>174054.13887534908</v>
      </c>
      <c r="I38" s="24">
        <f t="shared" si="34"/>
        <v>194833.55399933507</v>
      </c>
      <c r="J38" s="24">
        <f t="shared" si="34"/>
        <v>215784.55451236301</v>
      </c>
      <c r="K38" s="24">
        <f t="shared" si="34"/>
        <v>229657.18427202871</v>
      </c>
      <c r="L38" s="24">
        <f t="shared" si="34"/>
        <v>234486.18034960685</v>
      </c>
      <c r="M38" s="24">
        <f t="shared" si="34"/>
        <v>270787.05297263124</v>
      </c>
      <c r="N38" s="24">
        <f t="shared" si="34"/>
        <v>311778.08103664953</v>
      </c>
      <c r="O38" s="24">
        <f t="shared" ref="O38" si="35">O36/O37*1000</f>
        <v>353482.85072951048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O38" s="24"/>
      <c r="BP38" s="24"/>
      <c r="BQ38" s="24"/>
      <c r="BR38" s="24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</row>
    <row r="39" spans="1:179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24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tabSelected="1" zoomScale="73" zoomScaleNormal="73" zoomScaleSheetLayoutView="100" workbookViewId="0">
      <pane xSplit="2" ySplit="5" topLeftCell="C6" activePane="bottomRight" state="frozen"/>
      <selection activeCell="AI7" sqref="AI7"/>
      <selection pane="topRight" activeCell="AI7" sqref="AI7"/>
      <selection pane="bottomLeft" activeCell="AI7" sqref="AI7"/>
      <selection pane="bottomRight" activeCell="AI7" sqref="AI7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5.5703125" style="2" customWidth="1"/>
    <col min="7" max="14" width="15.5703125" style="1" customWidth="1"/>
    <col min="15" max="15" width="11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1" width="9.140625" style="2"/>
    <col min="172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49</v>
      </c>
      <c r="I2" s="1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</row>
    <row r="5" spans="1:175" ht="15.75" x14ac:dyDescent="0.25">
      <c r="A5" s="8" t="s">
        <v>0</v>
      </c>
      <c r="B5" s="9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68</v>
      </c>
      <c r="I5" s="1" t="s">
        <v>69</v>
      </c>
      <c r="J5" s="1" t="s">
        <v>70</v>
      </c>
      <c r="K5" s="1" t="s">
        <v>71</v>
      </c>
      <c r="L5" s="1" t="s">
        <v>72</v>
      </c>
      <c r="M5" s="1" t="s">
        <v>73</v>
      </c>
      <c r="N5" s="1" t="s">
        <v>74</v>
      </c>
      <c r="O5" s="1" t="s">
        <v>75</v>
      </c>
    </row>
    <row r="6" spans="1:175" s="20" customFormat="1" ht="15.75" x14ac:dyDescent="0.25">
      <c r="A6" s="17" t="s">
        <v>26</v>
      </c>
      <c r="B6" s="18" t="s">
        <v>2</v>
      </c>
      <c r="C6" s="19">
        <f>SUM(C7:C10)</f>
        <v>8773221.2434999999</v>
      </c>
      <c r="D6" s="19">
        <f t="shared" ref="D6:F6" si="0">SUM(D7:D10)</f>
        <v>7818877.0218127491</v>
      </c>
      <c r="E6" s="19">
        <f t="shared" si="0"/>
        <v>9161345.9809216335</v>
      </c>
      <c r="F6" s="19">
        <f t="shared" si="0"/>
        <v>9836475.6646335647</v>
      </c>
      <c r="G6" s="19">
        <f t="shared" ref="G6:N6" si="1">SUM(G7:G10)</f>
        <v>10091573.430127902</v>
      </c>
      <c r="H6" s="19">
        <f t="shared" si="1"/>
        <v>9928662.1321074963</v>
      </c>
      <c r="I6" s="19">
        <f t="shared" si="1"/>
        <v>11127061.139472747</v>
      </c>
      <c r="J6" s="19">
        <f t="shared" si="1"/>
        <v>11849026.484298728</v>
      </c>
      <c r="K6" s="19">
        <f t="shared" si="1"/>
        <v>12749165.958306501</v>
      </c>
      <c r="L6" s="19">
        <f t="shared" si="1"/>
        <v>13321029.571894335</v>
      </c>
      <c r="M6" s="19">
        <f t="shared" si="1"/>
        <v>14071149.76167039</v>
      </c>
      <c r="N6" s="19">
        <f t="shared" si="1"/>
        <v>14423448.495274782</v>
      </c>
      <c r="O6" s="19">
        <f t="shared" ref="O6" si="2">SUM(O7:O10)</f>
        <v>14987009.139082925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S6" s="21"/>
    </row>
    <row r="7" spans="1:175" ht="15.75" x14ac:dyDescent="0.25">
      <c r="A7" s="12">
        <v>1.1000000000000001</v>
      </c>
      <c r="B7" s="13" t="s">
        <v>59</v>
      </c>
      <c r="C7" s="4">
        <v>5375639.3531999998</v>
      </c>
      <c r="D7" s="4">
        <v>4218361.9143426297</v>
      </c>
      <c r="E7" s="4">
        <v>5048372.4405635456</v>
      </c>
      <c r="F7" s="4">
        <v>5248786.103688173</v>
      </c>
      <c r="G7" s="4">
        <v>5004573.874182852</v>
      </c>
      <c r="H7" s="4">
        <v>3503453.93107025</v>
      </c>
      <c r="I7" s="4">
        <v>4493517.7664766656</v>
      </c>
      <c r="J7" s="4">
        <v>4622818.9118125606</v>
      </c>
      <c r="K7" s="4">
        <v>5050931.8874806501</v>
      </c>
      <c r="L7" s="4">
        <v>5271054.9617404854</v>
      </c>
      <c r="M7" s="4">
        <v>5769544.906896906</v>
      </c>
      <c r="N7" s="4">
        <v>5960203.0143310735</v>
      </c>
      <c r="O7" s="4">
        <v>6210656.2724810969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2">
        <v>1.2</v>
      </c>
      <c r="B8" s="13" t="s">
        <v>60</v>
      </c>
      <c r="C8" s="4">
        <v>2617944.1554</v>
      </c>
      <c r="D8" s="4">
        <v>2825037.5956175299</v>
      </c>
      <c r="E8" s="4">
        <v>3338073.7566774287</v>
      </c>
      <c r="F8" s="4">
        <v>3797787.1018774421</v>
      </c>
      <c r="G8" s="4">
        <v>4256456.6816674564</v>
      </c>
      <c r="H8" s="4">
        <v>5423279.1272984445</v>
      </c>
      <c r="I8" s="4">
        <v>5711720.6533665834</v>
      </c>
      <c r="J8" s="4">
        <v>6199694.8267165637</v>
      </c>
      <c r="K8" s="4">
        <v>6535116.4863684215</v>
      </c>
      <c r="L8" s="4">
        <v>6902791.4861274501</v>
      </c>
      <c r="M8" s="4">
        <v>7172763.5720921</v>
      </c>
      <c r="N8" s="4">
        <v>7360068.0898767123</v>
      </c>
      <c r="O8" s="4">
        <v>7650777.7250207383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2">
        <v>1.3</v>
      </c>
      <c r="B9" s="13" t="s">
        <v>61</v>
      </c>
      <c r="C9" s="4">
        <v>355527.57390000002</v>
      </c>
      <c r="D9" s="4">
        <v>347166.66822709161</v>
      </c>
      <c r="E9" s="4">
        <v>342893.33705116919</v>
      </c>
      <c r="F9" s="4">
        <v>322735.30420280184</v>
      </c>
      <c r="G9" s="4">
        <v>321418.49256276648</v>
      </c>
      <c r="H9" s="4">
        <v>534046.2121640736</v>
      </c>
      <c r="I9" s="4">
        <v>413849.63804773783</v>
      </c>
      <c r="J9" s="4">
        <v>500521.20696387894</v>
      </c>
      <c r="K9" s="4">
        <v>600447.1412948916</v>
      </c>
      <c r="L9" s="4">
        <v>617432.2793668739</v>
      </c>
      <c r="M9" s="4">
        <v>553592.40566008992</v>
      </c>
      <c r="N9" s="4">
        <v>505791.41179667611</v>
      </c>
      <c r="O9" s="4">
        <v>517016.86914194725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2">
        <v>1.4</v>
      </c>
      <c r="B10" s="13" t="s">
        <v>62</v>
      </c>
      <c r="C10" s="4">
        <v>424110.16100000002</v>
      </c>
      <c r="D10" s="4">
        <v>428310.843625498</v>
      </c>
      <c r="E10" s="4">
        <v>432006.44662948832</v>
      </c>
      <c r="F10" s="4">
        <v>467167.15486514819</v>
      </c>
      <c r="G10" s="4">
        <v>509124.38171482709</v>
      </c>
      <c r="H10" s="4">
        <v>467882.86157472892</v>
      </c>
      <c r="I10" s="4">
        <v>507973.08158175991</v>
      </c>
      <c r="J10" s="4">
        <v>525991.53880572726</v>
      </c>
      <c r="K10" s="4">
        <v>562670.44316253869</v>
      </c>
      <c r="L10" s="4">
        <v>529750.84465952672</v>
      </c>
      <c r="M10" s="4">
        <v>575248.87702129618</v>
      </c>
      <c r="N10" s="4">
        <v>597385.9792703198</v>
      </c>
      <c r="O10" s="4">
        <v>608558.27243914304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4" t="s">
        <v>31</v>
      </c>
      <c r="B11" s="13" t="s">
        <v>3</v>
      </c>
      <c r="C11" s="4">
        <v>326842.93160000001</v>
      </c>
      <c r="D11" s="4">
        <v>291636.40776892431</v>
      </c>
      <c r="E11" s="4">
        <v>283983.29791605519</v>
      </c>
      <c r="F11" s="4">
        <v>230505.2702754217</v>
      </c>
      <c r="G11" s="4">
        <v>399440.82899099955</v>
      </c>
      <c r="H11" s="4">
        <v>456642.67326732673</v>
      </c>
      <c r="I11" s="4">
        <v>485962.46784823656</v>
      </c>
      <c r="J11" s="4">
        <v>533894.62365766347</v>
      </c>
      <c r="K11" s="4">
        <v>459384.2359133127</v>
      </c>
      <c r="L11" s="4">
        <v>332856.6633278841</v>
      </c>
      <c r="M11" s="4">
        <v>513646.73598032998</v>
      </c>
      <c r="N11" s="4">
        <v>599524.46751591552</v>
      </c>
      <c r="O11" s="4">
        <v>618771.3800992273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1" customFormat="1" ht="15.75" x14ac:dyDescent="0.25">
      <c r="A12" s="22"/>
      <c r="B12" s="23" t="s">
        <v>28</v>
      </c>
      <c r="C12" s="24">
        <f>C6+C11</f>
        <v>9100064.1751000006</v>
      </c>
      <c r="D12" s="24">
        <f t="shared" ref="D12:F12" si="3">D6+D11</f>
        <v>8110513.4295816738</v>
      </c>
      <c r="E12" s="24">
        <f t="shared" si="3"/>
        <v>9445329.2788376883</v>
      </c>
      <c r="F12" s="24">
        <f t="shared" si="3"/>
        <v>10066980.934908986</v>
      </c>
      <c r="G12" s="24">
        <f t="shared" ref="G12:N12" si="4">G6+G11</f>
        <v>10491014.259118902</v>
      </c>
      <c r="H12" s="24">
        <f t="shared" si="4"/>
        <v>10385304.805374824</v>
      </c>
      <c r="I12" s="24">
        <f t="shared" si="4"/>
        <v>11613023.607320983</v>
      </c>
      <c r="J12" s="24">
        <f t="shared" si="4"/>
        <v>12382921.107956393</v>
      </c>
      <c r="K12" s="24">
        <f t="shared" si="4"/>
        <v>13208550.194219813</v>
      </c>
      <c r="L12" s="24">
        <f t="shared" si="4"/>
        <v>13653886.235222219</v>
      </c>
      <c r="M12" s="24">
        <f t="shared" si="4"/>
        <v>14584796.49765072</v>
      </c>
      <c r="N12" s="24">
        <f t="shared" si="4"/>
        <v>15022972.962790698</v>
      </c>
      <c r="O12" s="24">
        <f t="shared" ref="O12" si="5">O6+O11</f>
        <v>15605780.519182153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0"/>
      <c r="FQ12" s="20"/>
      <c r="FR12" s="20"/>
    </row>
    <row r="13" spans="1:175" s="1" customFormat="1" ht="15.75" x14ac:dyDescent="0.25">
      <c r="A13" s="10" t="s">
        <v>32</v>
      </c>
      <c r="B13" s="11" t="s">
        <v>4</v>
      </c>
      <c r="C13" s="3">
        <v>15176801.3605</v>
      </c>
      <c r="D13" s="3">
        <v>16945553.345019922</v>
      </c>
      <c r="E13" s="3">
        <v>16632909.426083554</v>
      </c>
      <c r="F13" s="3">
        <v>16209237.586676832</v>
      </c>
      <c r="G13" s="3">
        <v>19970560.799905259</v>
      </c>
      <c r="H13" s="3">
        <v>22451412.345308818</v>
      </c>
      <c r="I13" s="3">
        <v>24898500.025293909</v>
      </c>
      <c r="J13" s="3">
        <v>26968103.125854213</v>
      </c>
      <c r="K13" s="3">
        <v>26797293.628978327</v>
      </c>
      <c r="L13" s="3">
        <v>26461738.520480115</v>
      </c>
      <c r="M13" s="3">
        <v>28935007.876942646</v>
      </c>
      <c r="N13" s="3">
        <v>31623513.631871622</v>
      </c>
      <c r="O13" s="3">
        <v>33636400.178819634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4" t="s">
        <v>33</v>
      </c>
      <c r="B14" s="13" t="s">
        <v>5</v>
      </c>
      <c r="C14" s="4">
        <v>795604.21299999999</v>
      </c>
      <c r="D14" s="4">
        <v>804672.74103585654</v>
      </c>
      <c r="E14" s="4">
        <v>834452.6259661481</v>
      </c>
      <c r="F14" s="4">
        <v>830901.40436481463</v>
      </c>
      <c r="G14" s="4">
        <v>777772.04983420181</v>
      </c>
      <c r="H14" s="4">
        <v>809341.60518623283</v>
      </c>
      <c r="I14" s="4">
        <v>951441.78482365515</v>
      </c>
      <c r="J14" s="4">
        <v>1058214.1500162708</v>
      </c>
      <c r="K14" s="4">
        <v>1049208.2893034057</v>
      </c>
      <c r="L14" s="4">
        <v>929718.05126502994</v>
      </c>
      <c r="M14" s="4">
        <v>1029245.2353649335</v>
      </c>
      <c r="N14" s="4">
        <v>1218250.3071045128</v>
      </c>
      <c r="O14" s="4">
        <v>1312116.2253683591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4" t="s">
        <v>34</v>
      </c>
      <c r="B15" s="13" t="s">
        <v>6</v>
      </c>
      <c r="C15" s="4">
        <v>9247220.8310000002</v>
      </c>
      <c r="D15" s="4">
        <v>9268388.9458167329</v>
      </c>
      <c r="E15" s="4">
        <v>10030098.092848059</v>
      </c>
      <c r="F15" s="4">
        <v>10122449.368722005</v>
      </c>
      <c r="G15" s="4">
        <v>10666069.579156797</v>
      </c>
      <c r="H15" s="4">
        <v>11337285.596039604</v>
      </c>
      <c r="I15" s="4">
        <v>11780600.476487353</v>
      </c>
      <c r="J15" s="4">
        <v>12450919.793036122</v>
      </c>
      <c r="K15" s="4">
        <v>12896648.189692039</v>
      </c>
      <c r="L15" s="4">
        <v>13051163.469952485</v>
      </c>
      <c r="M15" s="4">
        <v>14337747.870610118</v>
      </c>
      <c r="N15" s="4">
        <v>15491044.038389098</v>
      </c>
      <c r="O15" s="4">
        <v>16913425.115304597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1" customFormat="1" ht="15.75" x14ac:dyDescent="0.25">
      <c r="A16" s="22"/>
      <c r="B16" s="23" t="s">
        <v>29</v>
      </c>
      <c r="C16" s="24">
        <f>+C13+C14+C15</f>
        <v>25219626.4045</v>
      </c>
      <c r="D16" s="24">
        <f t="shared" ref="D16:F16" si="6">+D13+D14+D15</f>
        <v>27018615.031872511</v>
      </c>
      <c r="E16" s="24">
        <f t="shared" si="6"/>
        <v>27497460.144897759</v>
      </c>
      <c r="F16" s="24">
        <f t="shared" si="6"/>
        <v>27162588.359763652</v>
      </c>
      <c r="G16" s="24">
        <f t="shared" ref="G16:H16" si="7">+G13+G14+G15</f>
        <v>31414402.42889626</v>
      </c>
      <c r="H16" s="24">
        <f t="shared" si="7"/>
        <v>34598039.546534657</v>
      </c>
      <c r="I16" s="24">
        <f t="shared" ref="I16:L16" si="8">+I13+I14+I15</f>
        <v>37630542.286604919</v>
      </c>
      <c r="J16" s="24">
        <f t="shared" si="8"/>
        <v>40477237.068906605</v>
      </c>
      <c r="K16" s="24">
        <f t="shared" si="8"/>
        <v>40743150.107973769</v>
      </c>
      <c r="L16" s="24">
        <f t="shared" si="8"/>
        <v>40442620.041697629</v>
      </c>
      <c r="M16" s="24">
        <f t="shared" ref="M16:N16" si="9">+M13+M14+M15</f>
        <v>44302000.982917696</v>
      </c>
      <c r="N16" s="24">
        <f t="shared" si="9"/>
        <v>48332807.977365233</v>
      </c>
      <c r="O16" s="24">
        <f t="shared" ref="O16" si="10">+O13+O14+O15</f>
        <v>51861941.519492589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9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19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19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0"/>
      <c r="FQ16" s="20"/>
      <c r="FR16" s="20"/>
    </row>
    <row r="17" spans="1:175" s="20" customFormat="1" ht="15.75" x14ac:dyDescent="0.25">
      <c r="A17" s="17" t="s">
        <v>35</v>
      </c>
      <c r="B17" s="18" t="s">
        <v>7</v>
      </c>
      <c r="C17" s="19">
        <f>C18+C19</f>
        <v>7930218.8795999996</v>
      </c>
      <c r="D17" s="19">
        <f t="shared" ref="D17:F17" si="11">D18+D19</f>
        <v>8910693.7863545809</v>
      </c>
      <c r="E17" s="19">
        <f t="shared" si="11"/>
        <v>9828600.7063888069</v>
      </c>
      <c r="F17" s="19">
        <f t="shared" si="11"/>
        <v>10228120.585056704</v>
      </c>
      <c r="G17" s="19">
        <f t="shared" ref="G17:H17" si="12">G18+G19</f>
        <v>10133545.374893416</v>
      </c>
      <c r="H17" s="19">
        <f t="shared" si="12"/>
        <v>10811169.043281471</v>
      </c>
      <c r="I17" s="19">
        <f t="shared" ref="I17:L17" si="13">I18+I19</f>
        <v>11801743.975952974</v>
      </c>
      <c r="J17" s="19">
        <f t="shared" si="13"/>
        <v>12964536.565489748</v>
      </c>
      <c r="K17" s="19">
        <f t="shared" si="13"/>
        <v>13519999.357457431</v>
      </c>
      <c r="L17" s="19">
        <f t="shared" si="13"/>
        <v>12780175.642704688</v>
      </c>
      <c r="M17" s="19">
        <f t="shared" ref="M17:N17" si="14">M18+M19</f>
        <v>13537069.430396412</v>
      </c>
      <c r="N17" s="19">
        <f t="shared" si="14"/>
        <v>14879737.565484647</v>
      </c>
      <c r="O17" s="19">
        <f t="shared" ref="O17" si="15">O18+O19</f>
        <v>16082809.949305695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S17" s="21"/>
    </row>
    <row r="18" spans="1:175" ht="15.75" x14ac:dyDescent="0.25">
      <c r="A18" s="12">
        <v>6.1</v>
      </c>
      <c r="B18" s="13" t="s">
        <v>8</v>
      </c>
      <c r="C18" s="4">
        <v>6893400.3224999998</v>
      </c>
      <c r="D18" s="4">
        <v>7819710.6528884461</v>
      </c>
      <c r="E18" s="4">
        <v>8637897.9928578418</v>
      </c>
      <c r="F18" s="4">
        <v>8936968.1494329553</v>
      </c>
      <c r="G18" s="4">
        <v>8796467.1209853142</v>
      </c>
      <c r="H18" s="4">
        <v>9427896.3318246119</v>
      </c>
      <c r="I18" s="4">
        <v>10368619.913608834</v>
      </c>
      <c r="J18" s="4">
        <v>11371009.52578913</v>
      </c>
      <c r="K18" s="4">
        <v>11882429.323335914</v>
      </c>
      <c r="L18" s="4">
        <v>11942252.573187631</v>
      </c>
      <c r="M18" s="4">
        <v>12539321.2725672</v>
      </c>
      <c r="N18" s="4">
        <v>13387325.643193455</v>
      </c>
      <c r="O18" s="4">
        <v>14051519.234055132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2">
        <v>6.2</v>
      </c>
      <c r="B19" s="13" t="s">
        <v>9</v>
      </c>
      <c r="C19" s="4">
        <v>1036818.5571</v>
      </c>
      <c r="D19" s="4">
        <v>1090983.1334661355</v>
      </c>
      <c r="E19" s="4">
        <v>1190702.7135309656</v>
      </c>
      <c r="F19" s="4">
        <v>1291152.4356237492</v>
      </c>
      <c r="G19" s="4">
        <v>1337078.2539081005</v>
      </c>
      <c r="H19" s="4">
        <v>1383272.7114568599</v>
      </c>
      <c r="I19" s="4">
        <v>1433124.0623441397</v>
      </c>
      <c r="J19" s="4">
        <v>1593527.0397006182</v>
      </c>
      <c r="K19" s="4">
        <v>1637570.0341215171</v>
      </c>
      <c r="L19" s="4">
        <v>837923.06951705809</v>
      </c>
      <c r="M19" s="4">
        <v>997748.15782921237</v>
      </c>
      <c r="N19" s="4">
        <v>1492411.922291192</v>
      </c>
      <c r="O19" s="4">
        <v>2031290.7152505633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0" customFormat="1" ht="30" x14ac:dyDescent="0.25">
      <c r="A20" s="25" t="s">
        <v>36</v>
      </c>
      <c r="B20" s="26" t="s">
        <v>10</v>
      </c>
      <c r="C20" s="19">
        <f>SUM(C21:C27)</f>
        <v>5337970.8881999999</v>
      </c>
      <c r="D20" s="19">
        <f t="shared" ref="D20:F20" si="16">SUM(D21:D27)</f>
        <v>5698764.5579798836</v>
      </c>
      <c r="E20" s="19">
        <f t="shared" si="16"/>
        <v>5991024.8017012067</v>
      </c>
      <c r="F20" s="19">
        <f t="shared" si="16"/>
        <v>6294591.5674259029</v>
      </c>
      <c r="G20" s="19">
        <f t="shared" ref="G20:N20" si="17">SUM(G21:G27)</f>
        <v>6710950.2790146852</v>
      </c>
      <c r="H20" s="19">
        <f t="shared" si="17"/>
        <v>6679351.5578500703</v>
      </c>
      <c r="I20" s="19">
        <f t="shared" si="17"/>
        <v>6636553.7926903917</v>
      </c>
      <c r="J20" s="19">
        <f t="shared" si="17"/>
        <v>6508461.3541327696</v>
      </c>
      <c r="K20" s="19">
        <f t="shared" si="17"/>
        <v>6500259.7117174994</v>
      </c>
      <c r="L20" s="19">
        <f t="shared" si="17"/>
        <v>6017611.9116526358</v>
      </c>
      <c r="M20" s="19">
        <f t="shared" si="17"/>
        <v>6421201.8530686572</v>
      </c>
      <c r="N20" s="19">
        <f t="shared" si="17"/>
        <v>6906447.2201588526</v>
      </c>
      <c r="O20" s="19">
        <f t="shared" ref="O20" si="18">SUM(O21:O27)</f>
        <v>7511115.4234312577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S20" s="21"/>
    </row>
    <row r="21" spans="1:175" ht="15.75" x14ac:dyDescent="0.25">
      <c r="A21" s="12">
        <v>7.1</v>
      </c>
      <c r="B21" s="13" t="s">
        <v>11</v>
      </c>
      <c r="C21" s="4">
        <v>316093</v>
      </c>
      <c r="D21" s="4">
        <v>354423</v>
      </c>
      <c r="E21" s="4">
        <v>375953</v>
      </c>
      <c r="F21" s="4">
        <v>414516</v>
      </c>
      <c r="G21" s="4">
        <v>442763</v>
      </c>
      <c r="H21" s="4">
        <v>439492</v>
      </c>
      <c r="I21" s="4">
        <v>481179</v>
      </c>
      <c r="J21" s="4">
        <v>490751</v>
      </c>
      <c r="K21" s="4">
        <v>435347</v>
      </c>
      <c r="L21" s="4">
        <v>356628</v>
      </c>
      <c r="M21" s="4">
        <v>395879</v>
      </c>
      <c r="N21" s="4">
        <v>429397</v>
      </c>
      <c r="O21" s="4">
        <v>460639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2">
        <v>7.2</v>
      </c>
      <c r="B22" s="13" t="s">
        <v>12</v>
      </c>
      <c r="C22" s="4">
        <v>2866546.0989000001</v>
      </c>
      <c r="D22" s="4">
        <v>3060230.6078815269</v>
      </c>
      <c r="E22" s="4">
        <v>3184484.3137657763</v>
      </c>
      <c r="F22" s="4">
        <v>3202668.6804536358</v>
      </c>
      <c r="G22" s="4">
        <v>3247953.3837044053</v>
      </c>
      <c r="H22" s="4">
        <v>3257343.7369165486</v>
      </c>
      <c r="I22" s="4">
        <v>3227279.1890808693</v>
      </c>
      <c r="J22" s="4">
        <v>3318173.6142206313</v>
      </c>
      <c r="K22" s="4">
        <v>3199488.5146726007</v>
      </c>
      <c r="L22" s="4">
        <v>2998892.8053313065</v>
      </c>
      <c r="M22" s="4">
        <v>3201253.8802403482</v>
      </c>
      <c r="N22" s="4">
        <v>3285333.8737454349</v>
      </c>
      <c r="O22" s="4">
        <v>3452977.2646891121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2">
        <v>7.3</v>
      </c>
      <c r="B23" s="13" t="s">
        <v>13</v>
      </c>
      <c r="C23" s="4">
        <v>66378.675700000007</v>
      </c>
      <c r="D23" s="4">
        <v>57862.967937986992</v>
      </c>
      <c r="E23" s="4">
        <v>52961.652520744545</v>
      </c>
      <c r="F23" s="4">
        <v>58853.50767178119</v>
      </c>
      <c r="G23" s="4">
        <v>54747.792989104688</v>
      </c>
      <c r="H23" s="4">
        <v>68934.876379066482</v>
      </c>
      <c r="I23" s="4">
        <v>69059.715117629443</v>
      </c>
      <c r="J23" s="4">
        <v>75655.745769606248</v>
      </c>
      <c r="K23" s="4">
        <v>73175.870379256972</v>
      </c>
      <c r="L23" s="4">
        <v>64237.294580844267</v>
      </c>
      <c r="M23" s="4">
        <v>91062.408625472526</v>
      </c>
      <c r="N23" s="4">
        <v>117837.45004910514</v>
      </c>
      <c r="O23" s="4">
        <v>118008.69370977431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2">
        <v>7.4</v>
      </c>
      <c r="B24" s="13" t="s">
        <v>14</v>
      </c>
      <c r="C24" s="4">
        <v>43316.743900000001</v>
      </c>
      <c r="D24" s="4">
        <v>74560.936908817239</v>
      </c>
      <c r="E24" s="4">
        <v>55938.187994049455</v>
      </c>
      <c r="F24" s="4">
        <v>92775.793862575054</v>
      </c>
      <c r="G24" s="4">
        <v>152295.93747039317</v>
      </c>
      <c r="H24" s="4">
        <v>163673.54398868457</v>
      </c>
      <c r="I24" s="4">
        <v>153467.62780432598</v>
      </c>
      <c r="J24" s="4">
        <v>75083.820045558081</v>
      </c>
      <c r="K24" s="4">
        <v>130603.45915557275</v>
      </c>
      <c r="L24" s="4">
        <v>45451.307906436683</v>
      </c>
      <c r="M24" s="4">
        <v>40776.094024240323</v>
      </c>
      <c r="N24" s="4">
        <v>66015.39023427444</v>
      </c>
      <c r="O24" s="4">
        <v>69391.575884130929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2">
        <v>7.5</v>
      </c>
      <c r="B25" s="13" t="s">
        <v>15</v>
      </c>
      <c r="C25" s="4">
        <v>822306.74750000006</v>
      </c>
      <c r="D25" s="4">
        <v>879840.35401649307</v>
      </c>
      <c r="E25" s="4">
        <v>835218.30723865808</v>
      </c>
      <c r="F25" s="4">
        <v>866614.09606404265</v>
      </c>
      <c r="G25" s="4">
        <v>917253.17148270959</v>
      </c>
      <c r="H25" s="4">
        <v>889922.78670438472</v>
      </c>
      <c r="I25" s="4">
        <v>869347.06020662631</v>
      </c>
      <c r="J25" s="4">
        <v>731493.87341360236</v>
      </c>
      <c r="K25" s="4">
        <v>695875.18961533287</v>
      </c>
      <c r="L25" s="4">
        <v>593618.88516874705</v>
      </c>
      <c r="M25" s="4">
        <v>700814.19001123088</v>
      </c>
      <c r="N25" s="4">
        <v>840894.44745368382</v>
      </c>
      <c r="O25" s="4">
        <v>991446.27783022018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2">
        <v>7.6</v>
      </c>
      <c r="B26" s="13" t="s">
        <v>16</v>
      </c>
      <c r="C26" s="4">
        <v>26960.622200000002</v>
      </c>
      <c r="D26" s="4">
        <v>26493.691235059759</v>
      </c>
      <c r="E26" s="4">
        <v>28814.340181978281</v>
      </c>
      <c r="F26" s="4">
        <v>28848.489373868295</v>
      </c>
      <c r="G26" s="4">
        <v>29572.993368072002</v>
      </c>
      <c r="H26" s="4">
        <v>29711.61386138614</v>
      </c>
      <c r="I26" s="4">
        <v>30859.200480940504</v>
      </c>
      <c r="J26" s="4">
        <v>63326.300683371301</v>
      </c>
      <c r="K26" s="4">
        <v>63917.677894736844</v>
      </c>
      <c r="L26" s="4">
        <v>62425.618665301823</v>
      </c>
      <c r="M26" s="4">
        <v>67934.280167365199</v>
      </c>
      <c r="N26" s="4">
        <v>72008.058676354209</v>
      </c>
      <c r="O26" s="4">
        <v>74161.61131802015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2">
        <v>7.7</v>
      </c>
      <c r="B27" s="13" t="s">
        <v>17</v>
      </c>
      <c r="C27" s="4">
        <v>1196369</v>
      </c>
      <c r="D27" s="4">
        <v>1245353</v>
      </c>
      <c r="E27" s="4">
        <v>1457655</v>
      </c>
      <c r="F27" s="4">
        <v>1630315</v>
      </c>
      <c r="G27" s="4">
        <v>1866364</v>
      </c>
      <c r="H27" s="4">
        <v>1830273</v>
      </c>
      <c r="I27" s="4">
        <v>1805362</v>
      </c>
      <c r="J27" s="4">
        <v>1753977</v>
      </c>
      <c r="K27" s="4">
        <v>1901852</v>
      </c>
      <c r="L27" s="4">
        <v>1896358</v>
      </c>
      <c r="M27" s="4">
        <v>1923482</v>
      </c>
      <c r="N27" s="4">
        <v>2094961</v>
      </c>
      <c r="O27" s="4">
        <v>2344491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4" t="s">
        <v>37</v>
      </c>
      <c r="B28" s="13" t="s">
        <v>18</v>
      </c>
      <c r="C28" s="4">
        <v>4019599</v>
      </c>
      <c r="D28" s="4">
        <v>4407747</v>
      </c>
      <c r="E28" s="4">
        <v>4920896</v>
      </c>
      <c r="F28" s="4">
        <v>5424269</v>
      </c>
      <c r="G28" s="4">
        <v>5569766</v>
      </c>
      <c r="H28" s="4">
        <v>5715879</v>
      </c>
      <c r="I28" s="4">
        <v>6387307</v>
      </c>
      <c r="J28" s="4">
        <v>6637789</v>
      </c>
      <c r="K28" s="4">
        <v>6845974</v>
      </c>
      <c r="L28" s="4">
        <v>7319901</v>
      </c>
      <c r="M28" s="4">
        <v>7337575</v>
      </c>
      <c r="N28" s="4">
        <v>7671185</v>
      </c>
      <c r="O28" s="4">
        <v>8383583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4" t="s">
        <v>38</v>
      </c>
      <c r="B29" s="13" t="s">
        <v>19</v>
      </c>
      <c r="C29" s="4">
        <v>10253371.035599999</v>
      </c>
      <c r="D29" s="4">
        <v>10987933.388944224</v>
      </c>
      <c r="E29" s="4">
        <v>12091856.681831524</v>
      </c>
      <c r="F29" s="4">
        <v>13685098.918040598</v>
      </c>
      <c r="G29" s="4">
        <v>14713954.284414969</v>
      </c>
      <c r="H29" s="4">
        <v>15954392.380952381</v>
      </c>
      <c r="I29" s="4">
        <v>16751567.242518703</v>
      </c>
      <c r="J29" s="4">
        <v>17072473.472014319</v>
      </c>
      <c r="K29" s="4">
        <v>17895398.431969039</v>
      </c>
      <c r="L29" s="4">
        <v>18325578.94974944</v>
      </c>
      <c r="M29" s="4">
        <v>19903023.250222314</v>
      </c>
      <c r="N29" s="4">
        <v>21802818.907070823</v>
      </c>
      <c r="O29" s="4">
        <v>24001372.475531656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4" t="s">
        <v>39</v>
      </c>
      <c r="B30" s="13" t="s">
        <v>54</v>
      </c>
      <c r="C30" s="4">
        <v>2598408.21</v>
      </c>
      <c r="D30" s="4">
        <v>2356132</v>
      </c>
      <c r="E30" s="4">
        <v>2513500</v>
      </c>
      <c r="F30" s="4">
        <v>2773908</v>
      </c>
      <c r="G30" s="4">
        <v>2616991</v>
      </c>
      <c r="H30" s="4">
        <v>2830689</v>
      </c>
      <c r="I30" s="4">
        <v>2942867</v>
      </c>
      <c r="J30" s="4">
        <v>3238287</v>
      </c>
      <c r="K30" s="4">
        <v>3357537</v>
      </c>
      <c r="L30" s="4">
        <v>3119208</v>
      </c>
      <c r="M30" s="4">
        <v>3189179</v>
      </c>
      <c r="N30" s="4">
        <v>3424146</v>
      </c>
      <c r="O30" s="4">
        <v>3684273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4" t="s">
        <v>40</v>
      </c>
      <c r="B31" s="13" t="s">
        <v>20</v>
      </c>
      <c r="C31" s="4">
        <v>4842953.4491999997</v>
      </c>
      <c r="D31" s="4">
        <v>5017018.6788844625</v>
      </c>
      <c r="E31" s="4">
        <v>5379683.2051658351</v>
      </c>
      <c r="F31" s="4">
        <v>5864511.7424949966</v>
      </c>
      <c r="G31" s="4">
        <v>6256523.1366426945</v>
      </c>
      <c r="H31" s="4">
        <v>6975276.0744931633</v>
      </c>
      <c r="I31" s="4">
        <v>7685470.4951905953</v>
      </c>
      <c r="J31" s="4">
        <v>8735464.6685649194</v>
      </c>
      <c r="K31" s="4">
        <v>9422231.1553397831</v>
      </c>
      <c r="L31" s="4">
        <v>9758033.9035506397</v>
      </c>
      <c r="M31" s="4">
        <v>10572746.814420192</v>
      </c>
      <c r="N31" s="4">
        <v>11338618.811989918</v>
      </c>
      <c r="O31" s="4">
        <v>12467774.375993466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1" customFormat="1" ht="15.75" x14ac:dyDescent="0.25">
      <c r="A32" s="22"/>
      <c r="B32" s="23" t="s">
        <v>30</v>
      </c>
      <c r="C32" s="24">
        <f>C17+C20+C28+C29+C30+C31</f>
        <v>34982521.4626</v>
      </c>
      <c r="D32" s="24">
        <f t="shared" ref="D32:F32" si="19">D17+D20+D28+D29+D30+D31</f>
        <v>37378289.412163153</v>
      </c>
      <c r="E32" s="24">
        <f t="shared" si="19"/>
        <v>40725561.395087369</v>
      </c>
      <c r="F32" s="24">
        <f t="shared" si="19"/>
        <v>44270499.813018203</v>
      </c>
      <c r="G32" s="24">
        <f t="shared" ref="G32:H32" si="20">G17+G20+G28+G29+G30+G31</f>
        <v>46001730.07496576</v>
      </c>
      <c r="H32" s="24">
        <f t="shared" si="20"/>
        <v>48966757.056577086</v>
      </c>
      <c r="I32" s="24">
        <f t="shared" ref="I32:J32" si="21">I17+I20+I28+I29+I30+I31</f>
        <v>52205509.506352663</v>
      </c>
      <c r="J32" s="24">
        <f t="shared" si="21"/>
        <v>55157012.060201749</v>
      </c>
      <c r="K32" s="24">
        <f t="shared" ref="K32:L32" si="22">K17+K20+K28+K29+K30+K31</f>
        <v>57541399.656483755</v>
      </c>
      <c r="L32" s="24">
        <f t="shared" si="22"/>
        <v>57320509.4076574</v>
      </c>
      <c r="M32" s="24">
        <f t="shared" ref="M32:N32" si="23">M17+M20+M28+M29+M30+M31</f>
        <v>60960795.348107576</v>
      </c>
      <c r="N32" s="24">
        <f t="shared" si="23"/>
        <v>66022953.504704237</v>
      </c>
      <c r="O32" s="24">
        <f t="shared" ref="O32" si="24">O17+O20+O28+O29+O30+O31</f>
        <v>72130928.224262074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0"/>
      <c r="FQ32" s="20"/>
      <c r="FR32" s="20"/>
    </row>
    <row r="33" spans="1:175" s="20" customFormat="1" ht="15.75" x14ac:dyDescent="0.25">
      <c r="A33" s="17" t="s">
        <v>27</v>
      </c>
      <c r="B33" s="27" t="s">
        <v>41</v>
      </c>
      <c r="C33" s="19">
        <f>C6+C11+C13+C14+C15+C17+C20+C28+C29+C30+C31</f>
        <v>69302212.042199999</v>
      </c>
      <c r="D33" s="19">
        <f t="shared" ref="D33:H33" si="25">D6+D11+D13+D14+D15+D17+D20+D28+D29+D30+D31</f>
        <v>72507417.873617336</v>
      </c>
      <c r="E33" s="19">
        <f t="shared" si="25"/>
        <v>77668350.818822816</v>
      </c>
      <c r="F33" s="19">
        <f t="shared" si="25"/>
        <v>81500069.107690856</v>
      </c>
      <c r="G33" s="19">
        <f t="shared" si="25"/>
        <v>87907146.762980923</v>
      </c>
      <c r="H33" s="19">
        <f t="shared" si="25"/>
        <v>93950101.408486575</v>
      </c>
      <c r="I33" s="19">
        <f t="shared" ref="I33:J33" si="26">I6+I11+I13+I14+I15+I17+I20+I28+I29+I30+I31</f>
        <v>101449075.40027857</v>
      </c>
      <c r="J33" s="19">
        <f t="shared" si="26"/>
        <v>108017170.23706475</v>
      </c>
      <c r="K33" s="19">
        <f t="shared" ref="K33:L33" si="27">K6+K11+K13+K14+K15+K17+K20+K28+K29+K30+K31</f>
        <v>111493099.95867732</v>
      </c>
      <c r="L33" s="19">
        <f t="shared" si="27"/>
        <v>111417015.68457726</v>
      </c>
      <c r="M33" s="19">
        <f t="shared" ref="M33:N33" si="28">M6+M11+M13+M14+M15+M17+M20+M28+M29+M30+M31</f>
        <v>119847592.828676</v>
      </c>
      <c r="N33" s="19">
        <f t="shared" si="28"/>
        <v>129378734.44486018</v>
      </c>
      <c r="O33" s="19">
        <f t="shared" ref="O33" si="29">O6+O11+O13+O14+O15+O17+O20+O28+O29+O30+O31</f>
        <v>139598650.26293683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S33" s="21"/>
    </row>
    <row r="34" spans="1:175" ht="15.75" x14ac:dyDescent="0.25">
      <c r="A34" s="15" t="s">
        <v>43</v>
      </c>
      <c r="B34" s="16" t="s">
        <v>25</v>
      </c>
      <c r="C34" s="4">
        <v>8455881.0000000019</v>
      </c>
      <c r="D34" s="4">
        <v>9460406.5508225542</v>
      </c>
      <c r="E34" s="4">
        <v>9928892.6430104803</v>
      </c>
      <c r="F34" s="4">
        <v>10119804.583018433</v>
      </c>
      <c r="G34" s="4">
        <v>11031293.918631608</v>
      </c>
      <c r="H34" s="4">
        <v>12040533.223443124</v>
      </c>
      <c r="I34" s="4">
        <v>13316361.384783493</v>
      </c>
      <c r="J34" s="4">
        <v>14457975.265460679</v>
      </c>
      <c r="K34" s="4">
        <v>15075064.156186145</v>
      </c>
      <c r="L34" s="4">
        <v>15905658.070812624</v>
      </c>
      <c r="M34" s="4">
        <v>17460730.567869514</v>
      </c>
      <c r="N34" s="4">
        <v>19298488.133497484</v>
      </c>
      <c r="O34" s="4">
        <v>20565723.048235364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5" t="s">
        <v>44</v>
      </c>
      <c r="B35" s="16" t="s">
        <v>24</v>
      </c>
      <c r="C35" s="4">
        <v>2609517</v>
      </c>
      <c r="D35" s="4">
        <v>2785392.94</v>
      </c>
      <c r="E35" s="4">
        <v>2399685.23</v>
      </c>
      <c r="F35" s="4">
        <v>2228366.96</v>
      </c>
      <c r="G35" s="4">
        <v>2182194.63</v>
      </c>
      <c r="H35" s="4">
        <v>2314422.91</v>
      </c>
      <c r="I35" s="4">
        <v>2186093.16</v>
      </c>
      <c r="J35" s="4">
        <v>2008409.33</v>
      </c>
      <c r="K35" s="4">
        <v>2184613.65</v>
      </c>
      <c r="L35" s="4">
        <v>2857671.51</v>
      </c>
      <c r="M35" s="4">
        <v>3026638.09</v>
      </c>
      <c r="N35" s="4">
        <v>3484333.05</v>
      </c>
      <c r="O35" s="4">
        <v>3027554.59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1" customFormat="1" ht="15.75" x14ac:dyDescent="0.25">
      <c r="A36" s="28" t="s">
        <v>45</v>
      </c>
      <c r="B36" s="29" t="s">
        <v>55</v>
      </c>
      <c r="C36" s="24">
        <f>C33+C34-C35</f>
        <v>75148576.042199999</v>
      </c>
      <c r="D36" s="24">
        <f t="shared" ref="D36:F36" si="30">D33+D34-D35</f>
        <v>79182431.484439895</v>
      </c>
      <c r="E36" s="24">
        <f t="shared" si="30"/>
        <v>85197558.231833294</v>
      </c>
      <c r="F36" s="24">
        <f t="shared" si="30"/>
        <v>89391506.730709299</v>
      </c>
      <c r="G36" s="24">
        <f t="shared" ref="G36:N36" si="31">G33+G34-G35</f>
        <v>96756246.051612541</v>
      </c>
      <c r="H36" s="24">
        <f t="shared" si="31"/>
        <v>103676211.7219297</v>
      </c>
      <c r="I36" s="24">
        <f t="shared" si="31"/>
        <v>112579343.62506206</v>
      </c>
      <c r="J36" s="24">
        <f t="shared" si="31"/>
        <v>120466736.17252544</v>
      </c>
      <c r="K36" s="24">
        <f t="shared" si="31"/>
        <v>124383550.46486346</v>
      </c>
      <c r="L36" s="24">
        <f t="shared" si="31"/>
        <v>124465002.24538988</v>
      </c>
      <c r="M36" s="24">
        <f t="shared" si="31"/>
        <v>134281685.30654553</v>
      </c>
      <c r="N36" s="24">
        <f t="shared" si="31"/>
        <v>145192889.52835765</v>
      </c>
      <c r="O36" s="24">
        <f t="shared" ref="O36" si="32">O33+O34-O35</f>
        <v>157136818.72117218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</row>
    <row r="37" spans="1:175" s="21" customFormat="1" ht="15.75" x14ac:dyDescent="0.25">
      <c r="A37" s="28" t="s">
        <v>46</v>
      </c>
      <c r="B37" s="29" t="s">
        <v>42</v>
      </c>
      <c r="C37" s="21">
        <f>GSVA_cur!C37</f>
        <v>724370</v>
      </c>
      <c r="D37" s="21">
        <f>GSVA_cur!D37</f>
        <v>729350</v>
      </c>
      <c r="E37" s="21">
        <f>GSVA_cur!E37</f>
        <v>734330</v>
      </c>
      <c r="F37" s="21">
        <f>GSVA_cur!F37</f>
        <v>739300</v>
      </c>
      <c r="G37" s="21">
        <f>GSVA_cur!G37</f>
        <v>744280</v>
      </c>
      <c r="H37" s="21">
        <f>GSVA_cur!H37</f>
        <v>748410</v>
      </c>
      <c r="I37" s="21">
        <f>GSVA_cur!I37</f>
        <v>751950</v>
      </c>
      <c r="J37" s="21">
        <f>GSVA_cur!J37</f>
        <v>755480</v>
      </c>
      <c r="K37" s="21">
        <f>GSVA_cur!K37</f>
        <v>759020</v>
      </c>
      <c r="L37" s="21">
        <f>GSVA_cur!L37</f>
        <v>762550</v>
      </c>
      <c r="M37" s="21">
        <f>GSVA_cur!M37</f>
        <v>765360</v>
      </c>
      <c r="N37" s="21">
        <f>GSVA_cur!N37</f>
        <v>767650</v>
      </c>
      <c r="O37" s="21">
        <f>GSVA_cur!O37</f>
        <v>769930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</row>
    <row r="38" spans="1:175" s="21" customFormat="1" ht="15.75" x14ac:dyDescent="0.25">
      <c r="A38" s="28" t="s">
        <v>47</v>
      </c>
      <c r="B38" s="29" t="s">
        <v>58</v>
      </c>
      <c r="C38" s="24">
        <f>C36/C37*1000</f>
        <v>103743.35773458316</v>
      </c>
      <c r="D38" s="24">
        <f t="shared" ref="D38:F38" si="33">D36/D37*1000</f>
        <v>108565.75236092397</v>
      </c>
      <c r="E38" s="24">
        <f t="shared" si="33"/>
        <v>116020.80567569526</v>
      </c>
      <c r="F38" s="24">
        <f t="shared" si="33"/>
        <v>120913.71125484824</v>
      </c>
      <c r="G38" s="24">
        <f t="shared" ref="G38:N38" si="34">G36/G37*1000</f>
        <v>129999.79315796816</v>
      </c>
      <c r="H38" s="24">
        <f t="shared" si="34"/>
        <v>138528.62965744673</v>
      </c>
      <c r="I38" s="24">
        <f t="shared" si="34"/>
        <v>149716.52852591538</v>
      </c>
      <c r="J38" s="24">
        <f t="shared" si="34"/>
        <v>159457.21418505511</v>
      </c>
      <c r="K38" s="24">
        <f t="shared" si="34"/>
        <v>163873.87745364214</v>
      </c>
      <c r="L38" s="24">
        <f t="shared" si="34"/>
        <v>163222.08674236428</v>
      </c>
      <c r="M38" s="24">
        <f t="shared" si="34"/>
        <v>175449.05052072948</v>
      </c>
      <c r="N38" s="24">
        <f t="shared" si="34"/>
        <v>189139.43793181481</v>
      </c>
      <c r="O38" s="24">
        <f t="shared" ref="O38" si="35">O36/O37*1000</f>
        <v>204092.34439646744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K38" s="24"/>
      <c r="BL38" s="24"/>
      <c r="BM38" s="24"/>
      <c r="BN38" s="24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</row>
    <row r="39" spans="1:175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tabSelected="1" zoomScale="73" zoomScaleNormal="73" zoomScaleSheetLayoutView="100" workbookViewId="0">
      <pane xSplit="2" ySplit="5" topLeftCell="C21" activePane="bottomRight" state="frozen"/>
      <selection activeCell="AI7" sqref="AI7"/>
      <selection pane="topRight" activeCell="AI7" sqref="AI7"/>
      <selection pane="bottomLeft" activeCell="AI7" sqref="AI7"/>
      <selection pane="bottomRight" activeCell="AI7" sqref="AI7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6" width="15.5703125" style="30" customWidth="1"/>
    <col min="7" max="14" width="15.5703125" style="31" customWidth="1"/>
    <col min="15" max="15" width="11.85546875" style="3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50</v>
      </c>
      <c r="I2" s="31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32"/>
      <c r="F4" s="32" t="s">
        <v>57</v>
      </c>
    </row>
    <row r="5" spans="1:179" ht="15.75" x14ac:dyDescent="0.25">
      <c r="A5" s="8" t="s">
        <v>0</v>
      </c>
      <c r="B5" s="9" t="s">
        <v>1</v>
      </c>
      <c r="C5" s="30" t="s">
        <v>21</v>
      </c>
      <c r="D5" s="30" t="s">
        <v>22</v>
      </c>
      <c r="E5" s="30" t="s">
        <v>23</v>
      </c>
      <c r="F5" s="30" t="s">
        <v>56</v>
      </c>
      <c r="G5" s="31" t="s">
        <v>65</v>
      </c>
      <c r="H5" s="31" t="s">
        <v>68</v>
      </c>
      <c r="I5" s="31" t="s">
        <v>69</v>
      </c>
      <c r="J5" s="31" t="s">
        <v>70</v>
      </c>
      <c r="K5" s="31" t="s">
        <v>71</v>
      </c>
      <c r="L5" s="31" t="s">
        <v>72</v>
      </c>
      <c r="M5" s="31" t="s">
        <v>73</v>
      </c>
      <c r="N5" s="31" t="s">
        <v>74</v>
      </c>
      <c r="O5" s="31" t="s">
        <v>75</v>
      </c>
    </row>
    <row r="6" spans="1:179" s="20" customFormat="1" ht="15.75" x14ac:dyDescent="0.25">
      <c r="A6" s="17" t="s">
        <v>26</v>
      </c>
      <c r="B6" s="18" t="s">
        <v>2</v>
      </c>
      <c r="C6" s="33">
        <f>SUM(C7:C10)</f>
        <v>8339831.2435000008</v>
      </c>
      <c r="D6" s="33">
        <f t="shared" ref="D6:F6" si="0">SUM(D7:D10)</f>
        <v>7935495.8379000006</v>
      </c>
      <c r="E6" s="33">
        <f t="shared" si="0"/>
        <v>10273688.8188</v>
      </c>
      <c r="F6" s="33">
        <f t="shared" si="0"/>
        <v>12263039.7125</v>
      </c>
      <c r="G6" s="33">
        <f t="shared" ref="G6:N6" si="1">SUM(G7:G10)</f>
        <v>12534654.3255</v>
      </c>
      <c r="H6" s="33">
        <f t="shared" si="1"/>
        <v>12926204.437599998</v>
      </c>
      <c r="I6" s="33">
        <f t="shared" si="1"/>
        <v>15402811.491800001</v>
      </c>
      <c r="J6" s="33">
        <f t="shared" si="1"/>
        <v>16601557.698100001</v>
      </c>
      <c r="K6" s="33">
        <f t="shared" si="1"/>
        <v>18736718.156132001</v>
      </c>
      <c r="L6" s="33">
        <f t="shared" si="1"/>
        <v>21549340.515563998</v>
      </c>
      <c r="M6" s="33">
        <f t="shared" si="1"/>
        <v>24423130.374238998</v>
      </c>
      <c r="N6" s="33">
        <f t="shared" si="1"/>
        <v>26634669.341979004</v>
      </c>
      <c r="O6" s="33">
        <f t="shared" ref="O6" si="2">SUM(O7:O10)</f>
        <v>30034956.105724815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W6" s="21"/>
    </row>
    <row r="7" spans="1:179" ht="15.75" x14ac:dyDescent="0.25">
      <c r="A7" s="12">
        <v>1.1000000000000001</v>
      </c>
      <c r="B7" s="13" t="s">
        <v>59</v>
      </c>
      <c r="C7" s="34">
        <v>5031026.3531999998</v>
      </c>
      <c r="D7" s="34">
        <v>4297673.3739999998</v>
      </c>
      <c r="E7" s="34">
        <v>5824735.4500000002</v>
      </c>
      <c r="F7" s="34">
        <v>6646516.5647999998</v>
      </c>
      <c r="G7" s="34">
        <v>6444946.4462000001</v>
      </c>
      <c r="H7" s="34">
        <v>5007226.6553999996</v>
      </c>
      <c r="I7" s="34">
        <v>7048330.1050000004</v>
      </c>
      <c r="J7" s="34">
        <v>7389317.7460000003</v>
      </c>
      <c r="K7" s="34">
        <v>8382881.378624999</v>
      </c>
      <c r="L7" s="34">
        <v>9595062.119975999</v>
      </c>
      <c r="M7" s="34">
        <v>11113509.664999999</v>
      </c>
      <c r="N7" s="34">
        <v>11992311.821210001</v>
      </c>
      <c r="O7" s="34">
        <v>13705268.222259065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2">
        <v>1.2</v>
      </c>
      <c r="B8" s="13" t="s">
        <v>60</v>
      </c>
      <c r="C8" s="34">
        <v>2582918.1554</v>
      </c>
      <c r="D8" s="34">
        <v>2918908.878</v>
      </c>
      <c r="E8" s="34">
        <v>3664976.5734999999</v>
      </c>
      <c r="F8" s="34">
        <v>4614043.3397000004</v>
      </c>
      <c r="G8" s="34">
        <v>4995511.1789999995</v>
      </c>
      <c r="H8" s="34">
        <v>6457767.9764999999</v>
      </c>
      <c r="I8" s="34">
        <v>6762365.5500000007</v>
      </c>
      <c r="J8" s="34">
        <v>7413602.3741999995</v>
      </c>
      <c r="K8" s="34">
        <v>8208463.8783880007</v>
      </c>
      <c r="L8" s="34">
        <v>9860983.8564499989</v>
      </c>
      <c r="M8" s="34">
        <v>11021023.482349999</v>
      </c>
      <c r="N8" s="34">
        <v>12117615.88184</v>
      </c>
      <c r="O8" s="34">
        <v>13334505.061166549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2">
        <v>1.3</v>
      </c>
      <c r="B9" s="13" t="s">
        <v>61</v>
      </c>
      <c r="C9" s="34">
        <v>351628.57390000002</v>
      </c>
      <c r="D9" s="34">
        <v>334288.91489999997</v>
      </c>
      <c r="E9" s="34">
        <v>394913.28909999999</v>
      </c>
      <c r="F9" s="34">
        <v>386183.85</v>
      </c>
      <c r="G9" s="34">
        <v>444302.33789999998</v>
      </c>
      <c r="H9" s="34">
        <v>691185.51150000002</v>
      </c>
      <c r="I9" s="34">
        <v>576453.24399999995</v>
      </c>
      <c r="J9" s="34">
        <v>754175.66200000001</v>
      </c>
      <c r="K9" s="34">
        <v>1009264.504553</v>
      </c>
      <c r="L9" s="34">
        <v>932260.401128</v>
      </c>
      <c r="M9" s="34">
        <v>861085.74939200003</v>
      </c>
      <c r="N9" s="34">
        <v>793673.25030499999</v>
      </c>
      <c r="O9" s="34">
        <v>805207.22217386833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2">
        <v>1.4</v>
      </c>
      <c r="B10" s="13" t="s">
        <v>62</v>
      </c>
      <c r="C10" s="34">
        <v>374258.16100000002</v>
      </c>
      <c r="D10" s="34">
        <v>384624.67099999997</v>
      </c>
      <c r="E10" s="34">
        <v>389063.5062</v>
      </c>
      <c r="F10" s="34">
        <v>616295.95799999998</v>
      </c>
      <c r="G10" s="34">
        <v>649894.36239999998</v>
      </c>
      <c r="H10" s="34">
        <v>770024.2942</v>
      </c>
      <c r="I10" s="34">
        <v>1015662.5928</v>
      </c>
      <c r="J10" s="34">
        <v>1044461.9159</v>
      </c>
      <c r="K10" s="34">
        <v>1136108.394566</v>
      </c>
      <c r="L10" s="34">
        <v>1161034.1380099999</v>
      </c>
      <c r="M10" s="34">
        <v>1427511.477497</v>
      </c>
      <c r="N10" s="34">
        <v>1731068.3886240001</v>
      </c>
      <c r="O10" s="34">
        <v>2189975.6001253314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4" t="s">
        <v>31</v>
      </c>
      <c r="B11" s="13" t="s">
        <v>3</v>
      </c>
      <c r="C11" s="34">
        <v>287390.93160000001</v>
      </c>
      <c r="D11" s="34">
        <v>279310.99339999998</v>
      </c>
      <c r="E11" s="34">
        <v>273021.9056</v>
      </c>
      <c r="F11" s="34">
        <v>224878.02380000002</v>
      </c>
      <c r="G11" s="34">
        <v>381379.59</v>
      </c>
      <c r="H11" s="34">
        <v>439905.58199999999</v>
      </c>
      <c r="I11" s="34">
        <v>472197.56809999997</v>
      </c>
      <c r="J11" s="34">
        <v>518687.03940000001</v>
      </c>
      <c r="K11" s="34">
        <v>435734.70279999997</v>
      </c>
      <c r="L11" s="34">
        <v>334777.35395600001</v>
      </c>
      <c r="M11" s="34">
        <v>533004.06253300002</v>
      </c>
      <c r="N11" s="34">
        <v>613219.127385</v>
      </c>
      <c r="O11" s="34">
        <v>654454.46483578847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1" customFormat="1" ht="15.75" x14ac:dyDescent="0.25">
      <c r="A12" s="22"/>
      <c r="B12" s="23" t="s">
        <v>28</v>
      </c>
      <c r="C12" s="35">
        <f>C6+C11</f>
        <v>8627222.1751000006</v>
      </c>
      <c r="D12" s="35">
        <f t="shared" ref="D12:N12" si="3">D6+D11</f>
        <v>8214806.8313000007</v>
      </c>
      <c r="E12" s="35">
        <f t="shared" si="3"/>
        <v>10546710.724400001</v>
      </c>
      <c r="F12" s="35">
        <f t="shared" si="3"/>
        <v>12487917.736300001</v>
      </c>
      <c r="G12" s="35">
        <f t="shared" si="3"/>
        <v>12916033.9155</v>
      </c>
      <c r="H12" s="35">
        <f t="shared" si="3"/>
        <v>13366110.019599998</v>
      </c>
      <c r="I12" s="35">
        <f t="shared" si="3"/>
        <v>15875009.059900001</v>
      </c>
      <c r="J12" s="35">
        <f t="shared" si="3"/>
        <v>17120244.737500001</v>
      </c>
      <c r="K12" s="35">
        <f t="shared" si="3"/>
        <v>19172452.858932</v>
      </c>
      <c r="L12" s="35">
        <f t="shared" si="3"/>
        <v>21884117.869519997</v>
      </c>
      <c r="M12" s="35">
        <f t="shared" si="3"/>
        <v>24956134.436771996</v>
      </c>
      <c r="N12" s="35">
        <f t="shared" si="3"/>
        <v>27247888.469364006</v>
      </c>
      <c r="O12" s="35">
        <f t="shared" ref="O12" si="4">O6+O11</f>
        <v>30689410.570560604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0"/>
      <c r="FU12" s="20"/>
      <c r="FV12" s="20"/>
    </row>
    <row r="13" spans="1:179" s="1" customFormat="1" ht="15.75" x14ac:dyDescent="0.25">
      <c r="A13" s="10" t="s">
        <v>32</v>
      </c>
      <c r="B13" s="11" t="s">
        <v>4</v>
      </c>
      <c r="C13" s="34">
        <v>12163483.3605</v>
      </c>
      <c r="D13" s="34">
        <v>14643961.9344</v>
      </c>
      <c r="E13" s="34">
        <v>13795257.030299999</v>
      </c>
      <c r="F13" s="34">
        <v>14470977.408</v>
      </c>
      <c r="G13" s="34">
        <v>18350183.884799998</v>
      </c>
      <c r="H13" s="34">
        <v>21164449.8092</v>
      </c>
      <c r="I13" s="34">
        <v>24119364.910399999</v>
      </c>
      <c r="J13" s="34">
        <v>27163843.4835</v>
      </c>
      <c r="K13" s="34">
        <v>26981448.37864</v>
      </c>
      <c r="L13" s="34">
        <v>26794675.213279698</v>
      </c>
      <c r="M13" s="34">
        <v>32444974.243005998</v>
      </c>
      <c r="N13" s="34">
        <v>36351253.362092003</v>
      </c>
      <c r="O13" s="34">
        <v>38842749.827870846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4" t="s">
        <v>33</v>
      </c>
      <c r="B14" s="13" t="s">
        <v>5</v>
      </c>
      <c r="C14" s="34">
        <v>529050.21299999999</v>
      </c>
      <c r="D14" s="34">
        <v>829051.05599999987</v>
      </c>
      <c r="E14" s="34">
        <v>865116.82810000004</v>
      </c>
      <c r="F14" s="34">
        <v>1094096.159</v>
      </c>
      <c r="G14" s="34">
        <v>1455255.3955999999</v>
      </c>
      <c r="H14" s="34">
        <v>1702254.3668</v>
      </c>
      <c r="I14" s="34">
        <v>2062947.814</v>
      </c>
      <c r="J14" s="34">
        <v>1779748.83</v>
      </c>
      <c r="K14" s="34">
        <v>2279167.3997800001</v>
      </c>
      <c r="L14" s="34">
        <v>2231140.3210690003</v>
      </c>
      <c r="M14" s="34">
        <v>2489173.4643820003</v>
      </c>
      <c r="N14" s="34">
        <v>3128057.914868</v>
      </c>
      <c r="O14" s="34">
        <v>3749571.8039789293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4" t="s">
        <v>34</v>
      </c>
      <c r="B15" s="13" t="s">
        <v>6</v>
      </c>
      <c r="C15" s="34">
        <v>8815013.8310000002</v>
      </c>
      <c r="D15" s="34">
        <v>9727211.7335999999</v>
      </c>
      <c r="E15" s="34">
        <v>10718798.039999999</v>
      </c>
      <c r="F15" s="34">
        <v>11213791.6338</v>
      </c>
      <c r="G15" s="34">
        <v>11685930.616799999</v>
      </c>
      <c r="H15" s="34">
        <v>12547451.0381</v>
      </c>
      <c r="I15" s="34">
        <v>13665133.732199999</v>
      </c>
      <c r="J15" s="34">
        <v>15510462.1976</v>
      </c>
      <c r="K15" s="34">
        <v>16032205.384626217</v>
      </c>
      <c r="L15" s="34">
        <v>17164034.988336001</v>
      </c>
      <c r="M15" s="34">
        <v>21415530.421684001</v>
      </c>
      <c r="N15" s="34">
        <v>24594697.799872</v>
      </c>
      <c r="O15" s="34">
        <v>28497291.141337156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1" customFormat="1" ht="15.75" x14ac:dyDescent="0.25">
      <c r="A16" s="22"/>
      <c r="B16" s="23" t="s">
        <v>29</v>
      </c>
      <c r="C16" s="35">
        <f>+C13+C14+C15</f>
        <v>21507547.4045</v>
      </c>
      <c r="D16" s="35">
        <f t="shared" ref="D16:L16" si="5">+D13+D14+D15</f>
        <v>25200224.723999999</v>
      </c>
      <c r="E16" s="35">
        <f t="shared" si="5"/>
        <v>25379171.898399998</v>
      </c>
      <c r="F16" s="35">
        <f t="shared" si="5"/>
        <v>26778865.200800002</v>
      </c>
      <c r="G16" s="35">
        <f t="shared" si="5"/>
        <v>31491369.897199996</v>
      </c>
      <c r="H16" s="35">
        <f t="shared" si="5"/>
        <v>35414155.214100003</v>
      </c>
      <c r="I16" s="35">
        <f t="shared" si="5"/>
        <v>39847446.456599995</v>
      </c>
      <c r="J16" s="35">
        <f t="shared" si="5"/>
        <v>44454054.511100002</v>
      </c>
      <c r="K16" s="35">
        <f t="shared" si="5"/>
        <v>45292821.163046218</v>
      </c>
      <c r="L16" s="35">
        <f t="shared" si="5"/>
        <v>46189850.522684693</v>
      </c>
      <c r="M16" s="35">
        <f t="shared" ref="M16:N16" si="6">+M13+M14+M15</f>
        <v>56349678.129071996</v>
      </c>
      <c r="N16" s="35">
        <f t="shared" si="6"/>
        <v>64074009.076831996</v>
      </c>
      <c r="O16" s="35">
        <f t="shared" ref="O16" si="7">+O13+O14+O15</f>
        <v>71089612.773186922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19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19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19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0"/>
      <c r="FU16" s="20"/>
      <c r="FV16" s="20"/>
    </row>
    <row r="17" spans="1:179" s="20" customFormat="1" ht="15.75" x14ac:dyDescent="0.25">
      <c r="A17" s="17" t="s">
        <v>35</v>
      </c>
      <c r="B17" s="18" t="s">
        <v>7</v>
      </c>
      <c r="C17" s="33">
        <f>C18+C19</f>
        <v>7529077.8795999996</v>
      </c>
      <c r="D17" s="33">
        <f t="shared" ref="D17:F17" si="8">D18+D19</f>
        <v>9200226.6015000008</v>
      </c>
      <c r="E17" s="33">
        <f t="shared" si="8"/>
        <v>10751140.6877</v>
      </c>
      <c r="F17" s="33">
        <f t="shared" si="8"/>
        <v>11690682.2446</v>
      </c>
      <c r="G17" s="33">
        <f t="shared" ref="G17:I17" si="9">G18+G19</f>
        <v>12063990.134199999</v>
      </c>
      <c r="H17" s="33">
        <f t="shared" si="9"/>
        <v>13402047.8314</v>
      </c>
      <c r="I17" s="33">
        <f t="shared" si="9"/>
        <v>15033655.989400001</v>
      </c>
      <c r="J17" s="33">
        <f t="shared" ref="J17:L17" si="10">J18+J19</f>
        <v>18075477.4835</v>
      </c>
      <c r="K17" s="33">
        <f t="shared" si="10"/>
        <v>19712172.529835001</v>
      </c>
      <c r="L17" s="33">
        <f t="shared" si="10"/>
        <v>16424767.353138998</v>
      </c>
      <c r="M17" s="33">
        <f t="shared" ref="M17:N17" si="11">M18+M19</f>
        <v>19249513.247786999</v>
      </c>
      <c r="N17" s="33">
        <f t="shared" si="11"/>
        <v>23804981.023249999</v>
      </c>
      <c r="O17" s="33">
        <f t="shared" ref="O17" si="12">O18+O19</f>
        <v>27283387.347454678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W17" s="21"/>
    </row>
    <row r="18" spans="1:179" ht="15.75" x14ac:dyDescent="0.25">
      <c r="A18" s="12">
        <v>6.1</v>
      </c>
      <c r="B18" s="13" t="s">
        <v>8</v>
      </c>
      <c r="C18" s="34">
        <v>6492259.3224999998</v>
      </c>
      <c r="D18" s="34">
        <v>8013763.6435000002</v>
      </c>
      <c r="E18" s="34">
        <v>9542653.1336000003</v>
      </c>
      <c r="F18" s="34">
        <v>10328852.1096</v>
      </c>
      <c r="G18" s="34">
        <v>10535701.793199999</v>
      </c>
      <c r="H18" s="34">
        <v>11753559.076400001</v>
      </c>
      <c r="I18" s="34">
        <v>13318489.023800001</v>
      </c>
      <c r="J18" s="34">
        <v>15934991.885499999</v>
      </c>
      <c r="K18" s="34">
        <v>17418733.02375</v>
      </c>
      <c r="L18" s="34">
        <v>15356164.315176999</v>
      </c>
      <c r="M18" s="34">
        <v>17910810.730884999</v>
      </c>
      <c r="N18" s="34">
        <v>21599388.391102999</v>
      </c>
      <c r="O18" s="34">
        <v>24137021.833604861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2">
        <v>6.2</v>
      </c>
      <c r="B19" s="13" t="s">
        <v>9</v>
      </c>
      <c r="C19" s="34">
        <v>1036818.5571</v>
      </c>
      <c r="D19" s="34">
        <v>1186462.9580000001</v>
      </c>
      <c r="E19" s="34">
        <v>1208487.5541000001</v>
      </c>
      <c r="F19" s="34">
        <v>1361830.135</v>
      </c>
      <c r="G19" s="34">
        <v>1528288.341</v>
      </c>
      <c r="H19" s="34">
        <v>1648488.7549999999</v>
      </c>
      <c r="I19" s="34">
        <v>1715166.9656</v>
      </c>
      <c r="J19" s="34">
        <v>2140485.5980000002</v>
      </c>
      <c r="K19" s="34">
        <v>2293439.506085</v>
      </c>
      <c r="L19" s="34">
        <v>1068603.0379619999</v>
      </c>
      <c r="M19" s="34">
        <v>1338702.5169020002</v>
      </c>
      <c r="N19" s="34">
        <v>2205592.6321470002</v>
      </c>
      <c r="O19" s="34">
        <v>3146365.5138498186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0" customFormat="1" ht="30" x14ac:dyDescent="0.25">
      <c r="A20" s="25" t="s">
        <v>36</v>
      </c>
      <c r="B20" s="26" t="s">
        <v>10</v>
      </c>
      <c r="C20" s="33">
        <f>SUM(C21:C27)</f>
        <v>4548354.8881999999</v>
      </c>
      <c r="D20" s="33">
        <f t="shared" ref="D20:F20" si="13">SUM(D21:D27)</f>
        <v>5271784.6475085281</v>
      </c>
      <c r="E20" s="33">
        <f t="shared" si="13"/>
        <v>5548288.8426999999</v>
      </c>
      <c r="F20" s="33">
        <f t="shared" si="13"/>
        <v>5969537.1067999993</v>
      </c>
      <c r="G20" s="33">
        <f t="shared" ref="G20:N20" si="14">SUM(G21:G27)</f>
        <v>6379209.1565000005</v>
      </c>
      <c r="H20" s="33">
        <f t="shared" si="14"/>
        <v>6427235.8140999991</v>
      </c>
      <c r="I20" s="33">
        <f t="shared" si="14"/>
        <v>6469564.0612000003</v>
      </c>
      <c r="J20" s="33">
        <f t="shared" si="14"/>
        <v>7031328.9684999995</v>
      </c>
      <c r="K20" s="33">
        <f t="shared" si="14"/>
        <v>6984763.6854586918</v>
      </c>
      <c r="L20" s="33">
        <f t="shared" si="14"/>
        <v>6892368.0514679998</v>
      </c>
      <c r="M20" s="33">
        <f t="shared" si="14"/>
        <v>8067771.0685630003</v>
      </c>
      <c r="N20" s="33">
        <f t="shared" si="14"/>
        <v>8826175.1171640009</v>
      </c>
      <c r="O20" s="33">
        <f t="shared" ref="O20" si="15">SUM(O21:O27)</f>
        <v>9754320.9223908167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W20" s="21"/>
    </row>
    <row r="21" spans="1:179" ht="15.75" x14ac:dyDescent="0.25">
      <c r="A21" s="12">
        <v>7.1</v>
      </c>
      <c r="B21" s="13" t="s">
        <v>11</v>
      </c>
      <c r="C21" s="34">
        <v>261834</v>
      </c>
      <c r="D21" s="34">
        <v>310992</v>
      </c>
      <c r="E21" s="34">
        <v>329903</v>
      </c>
      <c r="F21" s="34">
        <v>383565</v>
      </c>
      <c r="G21" s="34">
        <v>413663</v>
      </c>
      <c r="H21" s="34">
        <v>451254</v>
      </c>
      <c r="I21" s="34">
        <v>514384.94</v>
      </c>
      <c r="J21" s="34">
        <v>526539.43999999994</v>
      </c>
      <c r="K21" s="34">
        <v>568127.74191968166</v>
      </c>
      <c r="L21" s="34">
        <v>534504.68999999994</v>
      </c>
      <c r="M21" s="34">
        <v>547036.74</v>
      </c>
      <c r="N21" s="34">
        <v>556326.41</v>
      </c>
      <c r="O21" s="34">
        <v>602252.85816723341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2">
        <v>7.2</v>
      </c>
      <c r="B22" s="13" t="s">
        <v>12</v>
      </c>
      <c r="C22" s="34">
        <v>2484453.0989000001</v>
      </c>
      <c r="D22" s="34">
        <v>2740530.3259965279</v>
      </c>
      <c r="E22" s="34">
        <v>3073887.7344</v>
      </c>
      <c r="F22" s="34">
        <v>3141715.1069999998</v>
      </c>
      <c r="G22" s="34">
        <v>3179983.622</v>
      </c>
      <c r="H22" s="34">
        <v>3195087.5959999999</v>
      </c>
      <c r="I22" s="34">
        <v>3232894.6675</v>
      </c>
      <c r="J22" s="34">
        <v>3794199.8570000003</v>
      </c>
      <c r="K22" s="34">
        <v>3543586.5989570003</v>
      </c>
      <c r="L22" s="34">
        <v>3531258.1227670005</v>
      </c>
      <c r="M22" s="34">
        <v>4173368.76455</v>
      </c>
      <c r="N22" s="34">
        <v>4269995.1715120003</v>
      </c>
      <c r="O22" s="34">
        <v>4557148.2955246158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2">
        <v>7.3</v>
      </c>
      <c r="B23" s="13" t="s">
        <v>13</v>
      </c>
      <c r="C23" s="34">
        <v>57530.675700000007</v>
      </c>
      <c r="D23" s="34">
        <v>62574.432399999998</v>
      </c>
      <c r="E23" s="34">
        <v>33108.620799999997</v>
      </c>
      <c r="F23" s="34">
        <v>42557.9375</v>
      </c>
      <c r="G23" s="34">
        <v>38000.106</v>
      </c>
      <c r="H23" s="34">
        <v>56122.098400000003</v>
      </c>
      <c r="I23" s="34">
        <v>60346.777000000002</v>
      </c>
      <c r="J23" s="34">
        <v>83285.209499999997</v>
      </c>
      <c r="K23" s="34">
        <v>81909.708530000004</v>
      </c>
      <c r="L23" s="34">
        <v>75267.396303999994</v>
      </c>
      <c r="M23" s="34">
        <v>124845.843372</v>
      </c>
      <c r="N23" s="34">
        <v>173485.56517199997</v>
      </c>
      <c r="O23" s="34">
        <v>176419.14862065139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2">
        <v>7.4</v>
      </c>
      <c r="B24" s="13" t="s">
        <v>14</v>
      </c>
      <c r="C24" s="34">
        <v>37542.743900000001</v>
      </c>
      <c r="D24" s="34">
        <v>80632.025500000003</v>
      </c>
      <c r="E24" s="34">
        <v>30739.703999999998</v>
      </c>
      <c r="F24" s="34">
        <v>70777.686400000006</v>
      </c>
      <c r="G24" s="34">
        <v>143363.06400000001</v>
      </c>
      <c r="H24" s="34">
        <v>161953.86439999999</v>
      </c>
      <c r="I24" s="34">
        <v>158768.076</v>
      </c>
      <c r="J24" s="34">
        <v>75249.671999999991</v>
      </c>
      <c r="K24" s="34">
        <v>114325.239229</v>
      </c>
      <c r="L24" s="34">
        <v>9061.0554480000064</v>
      </c>
      <c r="M24" s="34">
        <v>4882.3257649999941</v>
      </c>
      <c r="N24" s="34">
        <v>36154.325224</v>
      </c>
      <c r="O24" s="34">
        <v>38590.261560269297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2">
        <v>7.5</v>
      </c>
      <c r="B25" s="13" t="s">
        <v>15</v>
      </c>
      <c r="C25" s="34">
        <v>712698.74750000006</v>
      </c>
      <c r="D25" s="34">
        <v>951480.93361200031</v>
      </c>
      <c r="E25" s="34">
        <v>812735.90560000006</v>
      </c>
      <c r="F25" s="34">
        <v>872606.2513</v>
      </c>
      <c r="G25" s="34">
        <v>917058.96400000004</v>
      </c>
      <c r="H25" s="34">
        <v>908444.26280000003</v>
      </c>
      <c r="I25" s="34">
        <v>923091.15800000005</v>
      </c>
      <c r="J25" s="34">
        <v>876107.15800000005</v>
      </c>
      <c r="K25" s="34">
        <v>830212.51498301001</v>
      </c>
      <c r="L25" s="34">
        <v>734987.72795900004</v>
      </c>
      <c r="M25" s="34">
        <v>975394.31458499993</v>
      </c>
      <c r="N25" s="34">
        <v>1227124.1849640002</v>
      </c>
      <c r="O25" s="34">
        <v>1469154.5375736989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2">
        <v>7.6</v>
      </c>
      <c r="B26" s="13" t="s">
        <v>16</v>
      </c>
      <c r="C26" s="34">
        <v>23080.622200000002</v>
      </c>
      <c r="D26" s="34">
        <v>24898.93</v>
      </c>
      <c r="E26" s="34">
        <v>28049.877899999999</v>
      </c>
      <c r="F26" s="34">
        <v>29325.124600000003</v>
      </c>
      <c r="G26" s="34">
        <v>30959.400500000003</v>
      </c>
      <c r="H26" s="34">
        <v>32336.9925</v>
      </c>
      <c r="I26" s="34">
        <v>34994.882699999995</v>
      </c>
      <c r="J26" s="34">
        <v>84328.45199999999</v>
      </c>
      <c r="K26" s="34">
        <v>88572.831839999999</v>
      </c>
      <c r="L26" s="34">
        <v>90480.748989999993</v>
      </c>
      <c r="M26" s="34">
        <v>98325.080291000006</v>
      </c>
      <c r="N26" s="34">
        <v>110052.240292</v>
      </c>
      <c r="O26" s="34">
        <v>118552.55671981645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2">
        <v>7.7</v>
      </c>
      <c r="B27" s="13" t="s">
        <v>17</v>
      </c>
      <c r="C27" s="34">
        <v>971215</v>
      </c>
      <c r="D27" s="34">
        <v>1100676</v>
      </c>
      <c r="E27" s="34">
        <v>1239864</v>
      </c>
      <c r="F27" s="34">
        <v>1428990</v>
      </c>
      <c r="G27" s="34">
        <v>1656181</v>
      </c>
      <c r="H27" s="34">
        <v>1622037</v>
      </c>
      <c r="I27" s="34">
        <v>1545083.56</v>
      </c>
      <c r="J27" s="34">
        <v>1591619.1800000002</v>
      </c>
      <c r="K27" s="34">
        <v>1758029.05</v>
      </c>
      <c r="L27" s="34">
        <v>1916808.31</v>
      </c>
      <c r="M27" s="34">
        <v>2143918</v>
      </c>
      <c r="N27" s="34">
        <v>2453037.2199999997</v>
      </c>
      <c r="O27" s="34">
        <v>2792203.2642245321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4" t="s">
        <v>37</v>
      </c>
      <c r="B28" s="13" t="s">
        <v>18</v>
      </c>
      <c r="C28" s="34">
        <v>3956126</v>
      </c>
      <c r="D28" s="34">
        <v>4387096</v>
      </c>
      <c r="E28" s="34">
        <v>5018353</v>
      </c>
      <c r="F28" s="34">
        <v>5614181</v>
      </c>
      <c r="G28" s="34">
        <v>5886780</v>
      </c>
      <c r="H28" s="34">
        <v>6036766</v>
      </c>
      <c r="I28" s="34">
        <v>7231959.4900000002</v>
      </c>
      <c r="J28" s="34">
        <v>8120306.0199999996</v>
      </c>
      <c r="K28" s="34">
        <v>8759165.2100000009</v>
      </c>
      <c r="L28" s="34">
        <v>9389672.8100000005</v>
      </c>
      <c r="M28" s="34">
        <v>10083002.18</v>
      </c>
      <c r="N28" s="34">
        <v>12076717.960000001</v>
      </c>
      <c r="O28" s="34">
        <v>13575145.705903374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4" t="s">
        <v>38</v>
      </c>
      <c r="B29" s="13" t="s">
        <v>19</v>
      </c>
      <c r="C29" s="34">
        <v>9020165.0355999991</v>
      </c>
      <c r="D29" s="34">
        <v>10545272.782500001</v>
      </c>
      <c r="E29" s="34">
        <v>12390581.804400001</v>
      </c>
      <c r="F29" s="34">
        <v>14511734.042599998</v>
      </c>
      <c r="G29" s="34">
        <v>16379455.684700001</v>
      </c>
      <c r="H29" s="34">
        <v>18461109.3565</v>
      </c>
      <c r="I29" s="34">
        <v>20040395.7027</v>
      </c>
      <c r="J29" s="34">
        <v>21860355.647399999</v>
      </c>
      <c r="K29" s="34">
        <v>24041586.262103997</v>
      </c>
      <c r="L29" s="34">
        <v>26084075.805179</v>
      </c>
      <c r="M29" s="34">
        <v>29081707.726159997</v>
      </c>
      <c r="N29" s="34">
        <v>33626600.798157997</v>
      </c>
      <c r="O29" s="34">
        <v>38822484.796528101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4" t="s">
        <v>39</v>
      </c>
      <c r="B30" s="13" t="s">
        <v>54</v>
      </c>
      <c r="C30" s="34">
        <v>2005700</v>
      </c>
      <c r="D30" s="34">
        <v>2001501</v>
      </c>
      <c r="E30" s="34">
        <v>2318319</v>
      </c>
      <c r="F30" s="34">
        <v>2742194</v>
      </c>
      <c r="G30" s="34">
        <v>2720157</v>
      </c>
      <c r="H30" s="34">
        <v>3068639</v>
      </c>
      <c r="I30" s="34">
        <v>3382233.7199999997</v>
      </c>
      <c r="J30" s="34">
        <v>3857142.79</v>
      </c>
      <c r="K30" s="34">
        <v>4264961.46</v>
      </c>
      <c r="L30" s="34">
        <v>4155197.91</v>
      </c>
      <c r="M30" s="34">
        <v>4295752.12</v>
      </c>
      <c r="N30" s="34">
        <v>4914704.91</v>
      </c>
      <c r="O30" s="34">
        <v>5542864.8516648682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4" t="s">
        <v>40</v>
      </c>
      <c r="B31" s="13" t="s">
        <v>20</v>
      </c>
      <c r="C31" s="34">
        <v>4407277.4491999997</v>
      </c>
      <c r="D31" s="34">
        <v>5003231.4815999996</v>
      </c>
      <c r="E31" s="34">
        <v>5859824.2863999996</v>
      </c>
      <c r="F31" s="34">
        <v>6956426.3806999996</v>
      </c>
      <c r="G31" s="34">
        <v>7862815.353497576</v>
      </c>
      <c r="H31" s="34">
        <v>9137290.8399999999</v>
      </c>
      <c r="I31" s="34">
        <v>10466740.98</v>
      </c>
      <c r="J31" s="34">
        <v>12309245.135</v>
      </c>
      <c r="K31" s="34">
        <v>14074012.468699001</v>
      </c>
      <c r="L31" s="34">
        <v>15506584.543602001</v>
      </c>
      <c r="M31" s="34">
        <v>17375488.324779</v>
      </c>
      <c r="N31" s="34">
        <v>19727821.803015999</v>
      </c>
      <c r="O31" s="34">
        <v>22896305.028284609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1" customFormat="1" ht="15.75" x14ac:dyDescent="0.25">
      <c r="A32" s="22"/>
      <c r="B32" s="23" t="s">
        <v>30</v>
      </c>
      <c r="C32" s="35">
        <f>C17+C20+C28+C29+C30+C31</f>
        <v>31466701.252599999</v>
      </c>
      <c r="D32" s="35">
        <f t="shared" ref="D32:M32" si="16">D17+D20+D28+D29+D30+D31</f>
        <v>36409112.513108529</v>
      </c>
      <c r="E32" s="35">
        <f t="shared" si="16"/>
        <v>41886507.621200003</v>
      </c>
      <c r="F32" s="35">
        <f t="shared" si="16"/>
        <v>47484754.774699993</v>
      </c>
      <c r="G32" s="35">
        <f t="shared" si="16"/>
        <v>51292407.328897581</v>
      </c>
      <c r="H32" s="35">
        <f t="shared" si="16"/>
        <v>56533088.841999993</v>
      </c>
      <c r="I32" s="35">
        <f t="shared" si="16"/>
        <v>62624549.943300009</v>
      </c>
      <c r="J32" s="35">
        <f t="shared" si="16"/>
        <v>71253856.044399992</v>
      </c>
      <c r="K32" s="35">
        <f t="shared" si="16"/>
        <v>77836661.61609669</v>
      </c>
      <c r="L32" s="35">
        <f t="shared" si="16"/>
        <v>78452666.473388001</v>
      </c>
      <c r="M32" s="35">
        <f t="shared" si="16"/>
        <v>88153234.667289004</v>
      </c>
      <c r="N32" s="35">
        <f t="shared" ref="N32" si="17">N17+N20+N28+N29+N30+N31</f>
        <v>102977001.611588</v>
      </c>
      <c r="O32" s="35">
        <f t="shared" ref="O32" si="18">O17+O20+O28+O29+O30+O31</f>
        <v>117874508.65222645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0"/>
      <c r="FU32" s="20"/>
      <c r="FV32" s="20"/>
    </row>
    <row r="33" spans="1:179" s="20" customFormat="1" ht="15.75" x14ac:dyDescent="0.25">
      <c r="A33" s="17" t="s">
        <v>27</v>
      </c>
      <c r="B33" s="27" t="s">
        <v>51</v>
      </c>
      <c r="C33" s="33">
        <f t="shared" ref="C33:M33" si="19">C6+C11+C13+C14+C15+C17+C20+C28+C29+C30+C31</f>
        <v>61601470.832199991</v>
      </c>
      <c r="D33" s="33">
        <f t="shared" si="19"/>
        <v>69824144.068408534</v>
      </c>
      <c r="E33" s="33">
        <f t="shared" si="19"/>
        <v>77812390.244000003</v>
      </c>
      <c r="F33" s="33">
        <f t="shared" si="19"/>
        <v>86751537.711799979</v>
      </c>
      <c r="G33" s="33">
        <f t="shared" si="19"/>
        <v>95699811.141597569</v>
      </c>
      <c r="H33" s="33">
        <f t="shared" si="19"/>
        <v>105313354.07570001</v>
      </c>
      <c r="I33" s="33">
        <f t="shared" si="19"/>
        <v>118347005.45980002</v>
      </c>
      <c r="J33" s="33">
        <f t="shared" si="19"/>
        <v>132828155.29300001</v>
      </c>
      <c r="K33" s="33">
        <f t="shared" si="19"/>
        <v>142301935.6380749</v>
      </c>
      <c r="L33" s="33">
        <f t="shared" si="19"/>
        <v>146526634.86559269</v>
      </c>
      <c r="M33" s="33">
        <f t="shared" si="19"/>
        <v>169459047.23313299</v>
      </c>
      <c r="N33" s="33">
        <f t="shared" ref="N33" si="20">N6+N11+N13+N14+N15+N17+N20+N28+N29+N30+N31</f>
        <v>194298899.15778399</v>
      </c>
      <c r="O33" s="33">
        <f t="shared" ref="O33" si="21">O6+O11+O13+O14+O15+O17+O20+O28+O29+O30+O31</f>
        <v>219653531.995974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W33" s="21"/>
    </row>
    <row r="34" spans="1:179" s="21" customFormat="1" ht="15.75" x14ac:dyDescent="0.25">
      <c r="A34" s="28" t="s">
        <v>43</v>
      </c>
      <c r="B34" s="29" t="s">
        <v>25</v>
      </c>
      <c r="C34" s="35">
        <f>GSVA_cur!C34</f>
        <v>8455881.0000000019</v>
      </c>
      <c r="D34" s="35">
        <f>GSVA_cur!D34</f>
        <v>10014105</v>
      </c>
      <c r="E34" s="35">
        <f>GSVA_cur!E34</f>
        <v>10809450.999999998</v>
      </c>
      <c r="F34" s="35">
        <f>GSVA_cur!F34</f>
        <v>11660868</v>
      </c>
      <c r="G34" s="35">
        <f>GSVA_cur!G34</f>
        <v>12670115</v>
      </c>
      <c r="H34" s="35">
        <f>GSVA_cur!H34</f>
        <v>14787416</v>
      </c>
      <c r="I34" s="35">
        <f>GSVA_cur!I34</f>
        <v>16307724</v>
      </c>
      <c r="J34" s="35">
        <f>GSVA_cur!J34</f>
        <v>16779238</v>
      </c>
      <c r="K34" s="35">
        <f>GSVA_cur!K34</f>
        <v>17310462</v>
      </c>
      <c r="L34" s="35">
        <f>GSVA_cur!L34</f>
        <v>17554807</v>
      </c>
      <c r="M34" s="35">
        <f>GSVA_cur!M34</f>
        <v>20831292.000000004</v>
      </c>
      <c r="N34" s="35">
        <f>GSVA_cur!N34</f>
        <v>24877917</v>
      </c>
      <c r="O34" s="35">
        <f>GSVA_cur!O34</f>
        <v>28427175.947137009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</row>
    <row r="35" spans="1:179" s="21" customFormat="1" ht="15.75" x14ac:dyDescent="0.25">
      <c r="A35" s="28" t="s">
        <v>44</v>
      </c>
      <c r="B35" s="29" t="s">
        <v>24</v>
      </c>
      <c r="C35" s="35">
        <f>GSVA_cur!C35</f>
        <v>2609517</v>
      </c>
      <c r="D35" s="35">
        <f>GSVA_cur!D35</f>
        <v>3008738</v>
      </c>
      <c r="E35" s="35">
        <f>GSVA_cur!E35</f>
        <v>2734841</v>
      </c>
      <c r="F35" s="35">
        <f>GSVA_cur!F35</f>
        <v>2677383</v>
      </c>
      <c r="G35" s="35">
        <f>GSVA_cur!G35</f>
        <v>2661521</v>
      </c>
      <c r="H35" s="35">
        <f>GSVA_cur!H35</f>
        <v>2903438</v>
      </c>
      <c r="I35" s="35">
        <f>GSVA_cur!I35</f>
        <v>2856310</v>
      </c>
      <c r="J35" s="35">
        <f>GSVA_cur!J35</f>
        <v>2762497</v>
      </c>
      <c r="K35" s="35">
        <f>GSVA_cur!K35</f>
        <v>3129282</v>
      </c>
      <c r="L35" s="35">
        <f>GSVA_cur!L35</f>
        <v>4229425</v>
      </c>
      <c r="M35" s="35">
        <f>GSVA_cur!M35</f>
        <v>4814102</v>
      </c>
      <c r="N35" s="35">
        <f>GSVA_cur!N35</f>
        <v>5922256</v>
      </c>
      <c r="O35" s="35">
        <f>GSVA_cur!O35</f>
        <v>5383685.5999999996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</row>
    <row r="36" spans="1:179" s="21" customFormat="1" ht="15.75" x14ac:dyDescent="0.25">
      <c r="A36" s="28" t="s">
        <v>45</v>
      </c>
      <c r="B36" s="29" t="s">
        <v>63</v>
      </c>
      <c r="C36" s="35">
        <f>C33+C34-C35</f>
        <v>67447834.832199991</v>
      </c>
      <c r="D36" s="35">
        <f t="shared" ref="D36:L36" si="22">D33+D34-D35</f>
        <v>76829511.068408534</v>
      </c>
      <c r="E36" s="35">
        <f t="shared" si="22"/>
        <v>85887000.244000003</v>
      </c>
      <c r="F36" s="35">
        <f t="shared" si="22"/>
        <v>95735022.711799979</v>
      </c>
      <c r="G36" s="35">
        <f t="shared" si="22"/>
        <v>105708405.14159757</v>
      </c>
      <c r="H36" s="35">
        <f t="shared" si="22"/>
        <v>117197332.07570001</v>
      </c>
      <c r="I36" s="35">
        <f t="shared" si="22"/>
        <v>131798419.4598</v>
      </c>
      <c r="J36" s="35">
        <f t="shared" si="22"/>
        <v>146844896.29300001</v>
      </c>
      <c r="K36" s="35">
        <f t="shared" si="22"/>
        <v>156483115.6380749</v>
      </c>
      <c r="L36" s="35">
        <f t="shared" si="22"/>
        <v>159852016.86559269</v>
      </c>
      <c r="M36" s="35">
        <f t="shared" ref="M36:N36" si="23">M33+M34-M35</f>
        <v>185476237.23313299</v>
      </c>
      <c r="N36" s="35">
        <f t="shared" si="23"/>
        <v>213254560.15778399</v>
      </c>
      <c r="O36" s="35">
        <f t="shared" ref="O36" si="24">O33+O34-O35</f>
        <v>242697022.34311101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</row>
    <row r="37" spans="1:179" s="21" customFormat="1" ht="15.75" x14ac:dyDescent="0.25">
      <c r="A37" s="28" t="s">
        <v>46</v>
      </c>
      <c r="B37" s="29" t="s">
        <v>42</v>
      </c>
      <c r="C37" s="35">
        <f>GSVA_cur!C37</f>
        <v>724370</v>
      </c>
      <c r="D37" s="35">
        <f>GSVA_cur!D37</f>
        <v>729350</v>
      </c>
      <c r="E37" s="35">
        <f>GSVA_cur!E37</f>
        <v>734330</v>
      </c>
      <c r="F37" s="35">
        <f>GSVA_cur!F37</f>
        <v>739300</v>
      </c>
      <c r="G37" s="35">
        <f>GSVA_cur!G37</f>
        <v>744280</v>
      </c>
      <c r="H37" s="35">
        <f>GSVA_cur!H37</f>
        <v>748410</v>
      </c>
      <c r="I37" s="35">
        <f>GSVA_cur!I37</f>
        <v>751950</v>
      </c>
      <c r="J37" s="35">
        <f>GSVA_cur!J37</f>
        <v>755480</v>
      </c>
      <c r="K37" s="35">
        <f>GSVA_cur!K37</f>
        <v>759020</v>
      </c>
      <c r="L37" s="35">
        <f>GSVA_cur!L37</f>
        <v>762550</v>
      </c>
      <c r="M37" s="35">
        <f>GSVA_cur!M37</f>
        <v>765360</v>
      </c>
      <c r="N37" s="35">
        <f>GSVA_cur!N37</f>
        <v>767650</v>
      </c>
      <c r="O37" s="35">
        <f>GSVA_cur!O37</f>
        <v>769930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</row>
    <row r="38" spans="1:179" s="21" customFormat="1" ht="15.75" x14ac:dyDescent="0.25">
      <c r="A38" s="28" t="s">
        <v>47</v>
      </c>
      <c r="B38" s="29" t="s">
        <v>64</v>
      </c>
      <c r="C38" s="35">
        <f>C36/C37*1000</f>
        <v>93112.407791874299</v>
      </c>
      <c r="D38" s="35">
        <f t="shared" ref="D38:L38" si="25">D36/D37*1000</f>
        <v>105339.70119751633</v>
      </c>
      <c r="E38" s="35">
        <f t="shared" si="25"/>
        <v>116959.67786145194</v>
      </c>
      <c r="F38" s="35">
        <f t="shared" si="25"/>
        <v>129494.14677641008</v>
      </c>
      <c r="G38" s="35">
        <f t="shared" si="25"/>
        <v>142027.73840704784</v>
      </c>
      <c r="H38" s="35">
        <f t="shared" si="25"/>
        <v>156595.09102724446</v>
      </c>
      <c r="I38" s="35">
        <f t="shared" si="25"/>
        <v>175275.50962138441</v>
      </c>
      <c r="J38" s="35">
        <f t="shared" si="25"/>
        <v>194372.97650897442</v>
      </c>
      <c r="K38" s="35">
        <f t="shared" si="25"/>
        <v>206164.68029574308</v>
      </c>
      <c r="L38" s="35">
        <f t="shared" si="25"/>
        <v>209628.24321761547</v>
      </c>
      <c r="M38" s="35">
        <f t="shared" ref="M38:N38" si="26">M36/M37*1000</f>
        <v>242338.55601695017</v>
      </c>
      <c r="N38" s="35">
        <f t="shared" si="26"/>
        <v>277801.81092657329</v>
      </c>
      <c r="O38" s="35">
        <f t="shared" ref="O38" si="27">O36/O37*1000</f>
        <v>315219.59443470312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O38" s="24"/>
      <c r="BP38" s="24"/>
      <c r="BQ38" s="24"/>
      <c r="BR38" s="24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</row>
    <row r="39" spans="1:179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tabSelected="1" zoomScale="73" zoomScaleNormal="73" zoomScaleSheetLayoutView="100" workbookViewId="0">
      <pane xSplit="2" ySplit="5" topLeftCell="C6" activePane="bottomRight" state="frozen"/>
      <selection activeCell="AI7" sqref="AI7"/>
      <selection pane="topRight" activeCell="AI7" sqref="AI7"/>
      <selection pane="bottomLeft" activeCell="AI7" sqref="AI7"/>
      <selection pane="bottomRight" activeCell="AI7" sqref="AI7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5.5703125" style="30" customWidth="1"/>
    <col min="7" max="14" width="15.5703125" style="31" customWidth="1"/>
    <col min="15" max="15" width="11.85546875" style="3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52</v>
      </c>
      <c r="I2" s="31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32"/>
      <c r="F4" s="32" t="s">
        <v>57</v>
      </c>
    </row>
    <row r="5" spans="1:175" ht="15.75" x14ac:dyDescent="0.25">
      <c r="A5" s="8" t="s">
        <v>0</v>
      </c>
      <c r="B5" s="9" t="s">
        <v>1</v>
      </c>
      <c r="C5" s="30" t="s">
        <v>21</v>
      </c>
      <c r="D5" s="30" t="s">
        <v>22</v>
      </c>
      <c r="E5" s="30" t="s">
        <v>23</v>
      </c>
      <c r="F5" s="30" t="s">
        <v>56</v>
      </c>
      <c r="G5" s="31" t="s">
        <v>65</v>
      </c>
      <c r="H5" s="31" t="s">
        <v>68</v>
      </c>
      <c r="I5" s="31" t="s">
        <v>69</v>
      </c>
      <c r="J5" s="31" t="s">
        <v>70</v>
      </c>
      <c r="K5" s="31" t="s">
        <v>71</v>
      </c>
      <c r="L5" s="31" t="s">
        <v>72</v>
      </c>
      <c r="M5" s="31" t="s">
        <v>73</v>
      </c>
      <c r="N5" s="31" t="s">
        <v>74</v>
      </c>
      <c r="O5" s="31" t="s">
        <v>75</v>
      </c>
    </row>
    <row r="6" spans="1:175" s="20" customFormat="1" ht="15.75" x14ac:dyDescent="0.25">
      <c r="A6" s="17" t="s">
        <v>26</v>
      </c>
      <c r="B6" s="18" t="s">
        <v>2</v>
      </c>
      <c r="C6" s="33">
        <f>SUM(C7:C10)</f>
        <v>8339831.2435000008</v>
      </c>
      <c r="D6" s="33">
        <f t="shared" ref="D6:F6" si="0">SUM(D7:D10)</f>
        <v>7363083.0218127491</v>
      </c>
      <c r="E6" s="33">
        <f t="shared" si="0"/>
        <v>8668722.9809216317</v>
      </c>
      <c r="F6" s="33">
        <f t="shared" si="0"/>
        <v>9290527.6646335647</v>
      </c>
      <c r="G6" s="33">
        <f t="shared" ref="G6:N6" si="1">SUM(G7:G10)</f>
        <v>9531648.430127902</v>
      </c>
      <c r="H6" s="33">
        <f t="shared" si="1"/>
        <v>9333433.1321074963</v>
      </c>
      <c r="I6" s="33">
        <f t="shared" si="1"/>
        <v>10517025.789472748</v>
      </c>
      <c r="J6" s="33">
        <f t="shared" si="1"/>
        <v>11200303.22429873</v>
      </c>
      <c r="K6" s="33">
        <f t="shared" si="1"/>
        <v>12058091.510838937</v>
      </c>
      <c r="L6" s="33">
        <f t="shared" si="1"/>
        <v>12576065.901894335</v>
      </c>
      <c r="M6" s="33">
        <f t="shared" si="1"/>
        <v>13275843.631670393</v>
      </c>
      <c r="N6" s="33">
        <f t="shared" si="1"/>
        <v>13553287.845274782</v>
      </c>
      <c r="O6" s="33">
        <f t="shared" ref="O6" si="2">SUM(O7:O10)</f>
        <v>14083017.485612702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S6" s="21"/>
    </row>
    <row r="7" spans="1:175" ht="15.75" x14ac:dyDescent="0.25">
      <c r="A7" s="12">
        <v>1.1000000000000001</v>
      </c>
      <c r="B7" s="13" t="s">
        <v>59</v>
      </c>
      <c r="C7" s="34">
        <v>5031026.3531999998</v>
      </c>
      <c r="D7" s="34">
        <v>3849206.9143426297</v>
      </c>
      <c r="E7" s="34">
        <v>4644185.4405635456</v>
      </c>
      <c r="F7" s="34">
        <v>4813262.103688173</v>
      </c>
      <c r="G7" s="34">
        <v>4554361.874182852</v>
      </c>
      <c r="H7" s="34">
        <v>3030752.93107025</v>
      </c>
      <c r="I7" s="34">
        <v>3998577.7864766656</v>
      </c>
      <c r="J7" s="34">
        <v>4102913.9118125606</v>
      </c>
      <c r="K7" s="34">
        <v>4500866.3221564014</v>
      </c>
      <c r="L7" s="34">
        <v>4679986.6717404854</v>
      </c>
      <c r="M7" s="34">
        <v>5136563.8568969062</v>
      </c>
      <c r="N7" s="34">
        <v>5278654.8143310733</v>
      </c>
      <c r="O7" s="34">
        <v>5500468.7850498045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2">
        <v>1.2</v>
      </c>
      <c r="B8" s="13" t="s">
        <v>60</v>
      </c>
      <c r="C8" s="34">
        <v>2582918.1554</v>
      </c>
      <c r="D8" s="34">
        <v>2787789.5956175299</v>
      </c>
      <c r="E8" s="34">
        <v>3293741.7566774287</v>
      </c>
      <c r="F8" s="34">
        <v>3747266.1018774421</v>
      </c>
      <c r="G8" s="34">
        <v>4206249.6816674564</v>
      </c>
      <c r="H8" s="34">
        <v>5366278.1272984445</v>
      </c>
      <c r="I8" s="34">
        <v>5655605.8033665838</v>
      </c>
      <c r="J8" s="34">
        <v>6145642.0567165641</v>
      </c>
      <c r="K8" s="34">
        <v>6474522.7527999971</v>
      </c>
      <c r="L8" s="34">
        <v>6834226.4861274501</v>
      </c>
      <c r="M8" s="34">
        <v>7098776.6820921004</v>
      </c>
      <c r="N8" s="34">
        <v>7280597.0098767122</v>
      </c>
      <c r="O8" s="34">
        <v>7568167.6783170095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2">
        <v>1.3</v>
      </c>
      <c r="B9" s="13" t="s">
        <v>61</v>
      </c>
      <c r="C9" s="34">
        <v>351628.57390000002</v>
      </c>
      <c r="D9" s="34">
        <v>343641.66822709161</v>
      </c>
      <c r="E9" s="34">
        <v>339001.33705116919</v>
      </c>
      <c r="F9" s="34">
        <v>319432.30420280184</v>
      </c>
      <c r="G9" s="34">
        <v>317754.49256276648</v>
      </c>
      <c r="H9" s="34">
        <v>529363.2121640736</v>
      </c>
      <c r="I9" s="34">
        <v>409459.72804773785</v>
      </c>
      <c r="J9" s="34">
        <v>495092.29696387897</v>
      </c>
      <c r="K9" s="34">
        <v>593536.9435939691</v>
      </c>
      <c r="L9" s="34">
        <v>610856.94936687395</v>
      </c>
      <c r="M9" s="34">
        <v>549034.64566008991</v>
      </c>
      <c r="N9" s="34">
        <v>502472.00179667614</v>
      </c>
      <c r="O9" s="34">
        <v>513623.7886633717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2">
        <v>1.4</v>
      </c>
      <c r="B10" s="13" t="s">
        <v>62</v>
      </c>
      <c r="C10" s="34">
        <v>374258.16100000002</v>
      </c>
      <c r="D10" s="34">
        <v>382444.843625498</v>
      </c>
      <c r="E10" s="34">
        <v>391794.44662948832</v>
      </c>
      <c r="F10" s="34">
        <v>410567.15486514819</v>
      </c>
      <c r="G10" s="34">
        <v>453282.38171482709</v>
      </c>
      <c r="H10" s="34">
        <v>407038.86157472892</v>
      </c>
      <c r="I10" s="34">
        <v>453382.47158175992</v>
      </c>
      <c r="J10" s="34">
        <v>456654.95880572725</v>
      </c>
      <c r="K10" s="34">
        <v>489165.4922885687</v>
      </c>
      <c r="L10" s="34">
        <v>450995.79465952673</v>
      </c>
      <c r="M10" s="34">
        <v>491468.44702129619</v>
      </c>
      <c r="N10" s="34">
        <v>491564.01927031978</v>
      </c>
      <c r="O10" s="34">
        <v>500757.23358251574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4" t="s">
        <v>31</v>
      </c>
      <c r="B11" s="13" t="s">
        <v>3</v>
      </c>
      <c r="C11" s="34">
        <v>287390.93160000001</v>
      </c>
      <c r="D11" s="34">
        <v>254907.40776892431</v>
      </c>
      <c r="E11" s="34">
        <v>242110.29791605519</v>
      </c>
      <c r="F11" s="34">
        <v>194033.2702754217</v>
      </c>
      <c r="G11" s="34">
        <v>337140.82899099955</v>
      </c>
      <c r="H11" s="34">
        <v>387647.67326732673</v>
      </c>
      <c r="I11" s="34">
        <v>415882.63784823654</v>
      </c>
      <c r="J11" s="34">
        <v>459047.07365766348</v>
      </c>
      <c r="K11" s="34">
        <v>388753.92704372865</v>
      </c>
      <c r="L11" s="34">
        <v>266500.73332788411</v>
      </c>
      <c r="M11" s="34">
        <v>440676.42598032998</v>
      </c>
      <c r="N11" s="34">
        <v>524164.03751591552</v>
      </c>
      <c r="O11" s="34">
        <v>540991.60662445531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1" customFormat="1" ht="15.75" x14ac:dyDescent="0.25">
      <c r="A12" s="22"/>
      <c r="B12" s="23" t="s">
        <v>28</v>
      </c>
      <c r="C12" s="35">
        <f>C6+C11</f>
        <v>8627222.1751000006</v>
      </c>
      <c r="D12" s="35">
        <f t="shared" ref="D12:F12" si="3">D6+D11</f>
        <v>7617990.4295816738</v>
      </c>
      <c r="E12" s="35">
        <f t="shared" si="3"/>
        <v>8910833.2788376864</v>
      </c>
      <c r="F12" s="35">
        <f t="shared" si="3"/>
        <v>9484560.9349089861</v>
      </c>
      <c r="G12" s="35">
        <f t="shared" ref="G12:N12" si="4">G6+G11</f>
        <v>9868789.2591189016</v>
      </c>
      <c r="H12" s="35">
        <f t="shared" si="4"/>
        <v>9721080.8053748235</v>
      </c>
      <c r="I12" s="35">
        <f t="shared" si="4"/>
        <v>10932908.427320983</v>
      </c>
      <c r="J12" s="35">
        <f t="shared" si="4"/>
        <v>11659350.297956394</v>
      </c>
      <c r="K12" s="35">
        <f t="shared" si="4"/>
        <v>12446845.437882666</v>
      </c>
      <c r="L12" s="35">
        <f t="shared" si="4"/>
        <v>12842566.635222219</v>
      </c>
      <c r="M12" s="35">
        <f t="shared" si="4"/>
        <v>13716520.057650723</v>
      </c>
      <c r="N12" s="35">
        <f t="shared" si="4"/>
        <v>14077451.882790698</v>
      </c>
      <c r="O12" s="35">
        <f t="shared" ref="O12" si="5">O6+O11</f>
        <v>14624009.092237158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0"/>
      <c r="FQ12" s="20"/>
      <c r="FR12" s="20"/>
    </row>
    <row r="13" spans="1:175" s="1" customFormat="1" ht="15.75" x14ac:dyDescent="0.25">
      <c r="A13" s="10" t="s">
        <v>32</v>
      </c>
      <c r="B13" s="11" t="s">
        <v>4</v>
      </c>
      <c r="C13" s="34">
        <v>12163483.3605</v>
      </c>
      <c r="D13" s="34">
        <v>13887693.345019922</v>
      </c>
      <c r="E13" s="34">
        <v>12569147.426083554</v>
      </c>
      <c r="F13" s="34">
        <v>12842742.586676832</v>
      </c>
      <c r="G13" s="34">
        <v>16648494.799905259</v>
      </c>
      <c r="H13" s="34">
        <v>19033037.345308818</v>
      </c>
      <c r="I13" s="34">
        <v>21327739.16529391</v>
      </c>
      <c r="J13" s="34">
        <v>23197148.985854212</v>
      </c>
      <c r="K13" s="34">
        <v>22822351.47364904</v>
      </c>
      <c r="L13" s="34">
        <v>22383720.700480115</v>
      </c>
      <c r="M13" s="34">
        <v>24578918.796942644</v>
      </c>
      <c r="N13" s="34">
        <v>27045946.111871623</v>
      </c>
      <c r="O13" s="34">
        <v>28767463.26242632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4" t="s">
        <v>33</v>
      </c>
      <c r="B14" s="13" t="s">
        <v>5</v>
      </c>
      <c r="C14" s="34">
        <v>529050.21299999999</v>
      </c>
      <c r="D14" s="34">
        <v>382335.74103585654</v>
      </c>
      <c r="E14" s="34">
        <v>420831.6259661481</v>
      </c>
      <c r="F14" s="34">
        <v>299883.40436481463</v>
      </c>
      <c r="G14" s="34">
        <v>145480.04983420181</v>
      </c>
      <c r="H14" s="34">
        <v>44669.605186232831</v>
      </c>
      <c r="I14" s="34">
        <v>177646.16482365516</v>
      </c>
      <c r="J14" s="34">
        <v>349010.38001627079</v>
      </c>
      <c r="K14" s="34">
        <v>204452.37090375414</v>
      </c>
      <c r="L14" s="34">
        <v>129915.71126502997</v>
      </c>
      <c r="M14" s="34">
        <v>124229.26536493353</v>
      </c>
      <c r="N14" s="34">
        <v>79851.437104512705</v>
      </c>
      <c r="O14" s="34">
        <v>88662.585881376173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4" t="s">
        <v>34</v>
      </c>
      <c r="B15" s="13" t="s">
        <v>6</v>
      </c>
      <c r="C15" s="34">
        <v>8815013.8310000002</v>
      </c>
      <c r="D15" s="34">
        <v>8783323.9458167329</v>
      </c>
      <c r="E15" s="34">
        <v>9377658.0928480588</v>
      </c>
      <c r="F15" s="34">
        <v>9472626.3687220048</v>
      </c>
      <c r="G15" s="34">
        <v>9977261.5791567974</v>
      </c>
      <c r="H15" s="34">
        <v>10555116.596039604</v>
      </c>
      <c r="I15" s="34">
        <v>10889420.376487354</v>
      </c>
      <c r="J15" s="34">
        <v>11434974.173036123</v>
      </c>
      <c r="K15" s="34">
        <v>11743271.94278387</v>
      </c>
      <c r="L15" s="34">
        <v>11713944.539952485</v>
      </c>
      <c r="M15" s="34">
        <v>12815627.160610117</v>
      </c>
      <c r="N15" s="34">
        <v>13970951.918389097</v>
      </c>
      <c r="O15" s="34">
        <v>15253758.783179304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1" customFormat="1" ht="15.75" x14ac:dyDescent="0.25">
      <c r="A16" s="22"/>
      <c r="B16" s="23" t="s">
        <v>29</v>
      </c>
      <c r="C16" s="35">
        <f>+C13+C14+C15</f>
        <v>21507547.4045</v>
      </c>
      <c r="D16" s="35">
        <f t="shared" ref="D16:F16" si="6">+D13+D14+D15</f>
        <v>23053353.031872511</v>
      </c>
      <c r="E16" s="35">
        <f t="shared" si="6"/>
        <v>22367637.144897759</v>
      </c>
      <c r="F16" s="35">
        <f t="shared" si="6"/>
        <v>22615252.359763652</v>
      </c>
      <c r="G16" s="35">
        <f t="shared" ref="G16:I16" si="7">+G13+G14+G15</f>
        <v>26771236.42889626</v>
      </c>
      <c r="H16" s="35">
        <f t="shared" si="7"/>
        <v>29632823.546534654</v>
      </c>
      <c r="I16" s="35">
        <f t="shared" si="7"/>
        <v>32394805.70660492</v>
      </c>
      <c r="J16" s="35">
        <f t="shared" ref="J16:L16" si="8">+J13+J14+J15</f>
        <v>34981133.538906604</v>
      </c>
      <c r="K16" s="35">
        <f t="shared" si="8"/>
        <v>34770075.787336662</v>
      </c>
      <c r="L16" s="35">
        <f t="shared" si="8"/>
        <v>34227580.951697633</v>
      </c>
      <c r="M16" s="35">
        <f t="shared" ref="M16:N16" si="9">+M13+M14+M15</f>
        <v>37518775.222917691</v>
      </c>
      <c r="N16" s="35">
        <f t="shared" si="9"/>
        <v>41096749.467365235</v>
      </c>
      <c r="O16" s="35">
        <f t="shared" ref="O16" si="10">+O13+O14+O15</f>
        <v>44109884.631486997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9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19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19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0"/>
      <c r="FQ16" s="20"/>
      <c r="FR16" s="20"/>
    </row>
    <row r="17" spans="1:175" s="20" customFormat="1" ht="15.75" x14ac:dyDescent="0.25">
      <c r="A17" s="17" t="s">
        <v>35</v>
      </c>
      <c r="B17" s="18" t="s">
        <v>7</v>
      </c>
      <c r="C17" s="33">
        <f>C18+C19</f>
        <v>7529077.8795999996</v>
      </c>
      <c r="D17" s="33">
        <f t="shared" ref="D17:L17" si="11">D18+D19</f>
        <v>8447194.7863545809</v>
      </c>
      <c r="E17" s="33">
        <f t="shared" si="11"/>
        <v>9291216.7063888069</v>
      </c>
      <c r="F17" s="33">
        <f t="shared" si="11"/>
        <v>9618001.5850567035</v>
      </c>
      <c r="G17" s="33">
        <f t="shared" si="11"/>
        <v>9580545.3748934157</v>
      </c>
      <c r="H17" s="33">
        <f t="shared" si="11"/>
        <v>10197190.043281471</v>
      </c>
      <c r="I17" s="33">
        <f t="shared" si="11"/>
        <v>10981232.935952973</v>
      </c>
      <c r="J17" s="33">
        <f t="shared" si="11"/>
        <v>12185824.165489748</v>
      </c>
      <c r="K17" s="33">
        <f t="shared" si="11"/>
        <v>12662877.845408972</v>
      </c>
      <c r="L17" s="33">
        <f t="shared" si="11"/>
        <v>11854669.952704689</v>
      </c>
      <c r="M17" s="33">
        <f t="shared" ref="M17:N17" si="12">M18+M19</f>
        <v>12530686.280396411</v>
      </c>
      <c r="N17" s="33">
        <f t="shared" si="12"/>
        <v>13771297.825484648</v>
      </c>
      <c r="O17" s="33">
        <f t="shared" ref="O17" si="13">O18+O19</f>
        <v>14840193.516303509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S17" s="21"/>
    </row>
    <row r="18" spans="1:175" ht="15.75" x14ac:dyDescent="0.25">
      <c r="A18" s="12">
        <v>6.1</v>
      </c>
      <c r="B18" s="13" t="s">
        <v>8</v>
      </c>
      <c r="C18" s="34">
        <v>6492259.3224999998</v>
      </c>
      <c r="D18" s="34">
        <v>7356211.6528884461</v>
      </c>
      <c r="E18" s="34">
        <v>8254024.9928578418</v>
      </c>
      <c r="F18" s="34">
        <v>8506752.1494329553</v>
      </c>
      <c r="G18" s="34">
        <v>8376419.1209853142</v>
      </c>
      <c r="H18" s="34">
        <v>8955861.3318246119</v>
      </c>
      <c r="I18" s="34">
        <v>9745031.0336088333</v>
      </c>
      <c r="J18" s="34">
        <v>10757297.175789131</v>
      </c>
      <c r="K18" s="34">
        <v>11208380.222335754</v>
      </c>
      <c r="L18" s="34">
        <v>11216819.59318763</v>
      </c>
      <c r="M18" s="34">
        <v>11751477.452567199</v>
      </c>
      <c r="N18" s="34">
        <v>12533113.063193455</v>
      </c>
      <c r="O18" s="34">
        <v>13154926.08186386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2">
        <v>6.2</v>
      </c>
      <c r="B19" s="13" t="s">
        <v>9</v>
      </c>
      <c r="C19" s="34">
        <v>1036818.5571</v>
      </c>
      <c r="D19" s="34">
        <v>1090983.1334661355</v>
      </c>
      <c r="E19" s="34">
        <v>1037191.7135309656</v>
      </c>
      <c r="F19" s="34">
        <v>1111249.4356237492</v>
      </c>
      <c r="G19" s="34">
        <v>1204126.2539081005</v>
      </c>
      <c r="H19" s="34">
        <v>1241328.7114568599</v>
      </c>
      <c r="I19" s="34">
        <v>1236201.9023441398</v>
      </c>
      <c r="J19" s="34">
        <v>1428526.9897006182</v>
      </c>
      <c r="K19" s="34">
        <v>1454497.6230732193</v>
      </c>
      <c r="L19" s="34">
        <v>637850.35951705812</v>
      </c>
      <c r="M19" s="34">
        <v>779208.82782921242</v>
      </c>
      <c r="N19" s="34">
        <v>1238184.7622911921</v>
      </c>
      <c r="O19" s="34">
        <v>1685267.4344396505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0" customFormat="1" ht="30" x14ac:dyDescent="0.25">
      <c r="A20" s="25" t="s">
        <v>36</v>
      </c>
      <c r="B20" s="26" t="s">
        <v>10</v>
      </c>
      <c r="C20" s="33">
        <f>SUM(C21:C27)</f>
        <v>4548354.8881999999</v>
      </c>
      <c r="D20" s="33">
        <f t="shared" ref="D20:F20" si="14">SUM(D21:D27)</f>
        <v>4858068.5579798836</v>
      </c>
      <c r="E20" s="33">
        <f t="shared" si="14"/>
        <v>4881746.8017012067</v>
      </c>
      <c r="F20" s="33">
        <f t="shared" si="14"/>
        <v>5185548.5674259029</v>
      </c>
      <c r="G20" s="33">
        <f t="shared" ref="G20:N20" si="15">SUM(G21:G27)</f>
        <v>5540302.2790146843</v>
      </c>
      <c r="H20" s="33">
        <f t="shared" si="15"/>
        <v>5364709.5578500703</v>
      </c>
      <c r="I20" s="33">
        <f t="shared" si="15"/>
        <v>5116039.612690392</v>
      </c>
      <c r="J20" s="33">
        <f t="shared" si="15"/>
        <v>4697869.2841327693</v>
      </c>
      <c r="K20" s="33">
        <f t="shared" si="15"/>
        <v>4520062.75713595</v>
      </c>
      <c r="L20" s="33">
        <f t="shared" si="15"/>
        <v>4067313.2116526361</v>
      </c>
      <c r="M20" s="33">
        <f t="shared" si="15"/>
        <v>4337703.8830686565</v>
      </c>
      <c r="N20" s="33">
        <f t="shared" si="15"/>
        <v>4708474.8701588521</v>
      </c>
      <c r="O20" s="33">
        <f t="shared" ref="O20" si="16">SUM(O21:O27)</f>
        <v>5119285.1609368892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S20" s="21"/>
    </row>
    <row r="21" spans="1:175" ht="15.75" x14ac:dyDescent="0.25">
      <c r="A21" s="12">
        <v>7.1</v>
      </c>
      <c r="B21" s="13" t="s">
        <v>11</v>
      </c>
      <c r="C21" s="34">
        <v>261834</v>
      </c>
      <c r="D21" s="34">
        <v>298633</v>
      </c>
      <c r="E21" s="34">
        <v>310459</v>
      </c>
      <c r="F21" s="34">
        <v>335165</v>
      </c>
      <c r="G21" s="34">
        <v>349876</v>
      </c>
      <c r="H21" s="34">
        <v>336674</v>
      </c>
      <c r="I21" s="34">
        <v>379769.33999999997</v>
      </c>
      <c r="J21" s="34">
        <v>381749.64</v>
      </c>
      <c r="K21" s="34">
        <v>319714.21009933145</v>
      </c>
      <c r="L21" s="34">
        <v>228239.5</v>
      </c>
      <c r="M21" s="34">
        <v>270990.84999999998</v>
      </c>
      <c r="N21" s="34">
        <v>300339.93</v>
      </c>
      <c r="O21" s="34">
        <v>322192.01581583009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2">
        <v>7.2</v>
      </c>
      <c r="B22" s="13" t="s">
        <v>12</v>
      </c>
      <c r="C22" s="34">
        <v>2484453.0989000001</v>
      </c>
      <c r="D22" s="34">
        <v>2650377.6078815269</v>
      </c>
      <c r="E22" s="34">
        <v>2714288.3137657763</v>
      </c>
      <c r="F22" s="34">
        <v>2721934.6804536358</v>
      </c>
      <c r="G22" s="34">
        <v>2753668.3837044053</v>
      </c>
      <c r="H22" s="34">
        <v>2679463.7369165486</v>
      </c>
      <c r="I22" s="34">
        <v>2562813.4890808696</v>
      </c>
      <c r="J22" s="34">
        <v>2513636.0242206315</v>
      </c>
      <c r="K22" s="34">
        <v>2318850.7365387022</v>
      </c>
      <c r="L22" s="34">
        <v>2163243.8153313063</v>
      </c>
      <c r="M22" s="34">
        <v>2297326.5702403481</v>
      </c>
      <c r="N22" s="34">
        <v>2339049.1037454349</v>
      </c>
      <c r="O22" s="34">
        <v>2458405.6557443985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2">
        <v>7.3</v>
      </c>
      <c r="B23" s="13" t="s">
        <v>13</v>
      </c>
      <c r="C23" s="34">
        <v>57530.675700000007</v>
      </c>
      <c r="D23" s="34">
        <v>50140.967937986992</v>
      </c>
      <c r="E23" s="34">
        <v>28368.652520744545</v>
      </c>
      <c r="F23" s="34">
        <v>35862.50767178119</v>
      </c>
      <c r="G23" s="34">
        <v>31835.792989104688</v>
      </c>
      <c r="H23" s="34">
        <v>46120.876379066482</v>
      </c>
      <c r="I23" s="34">
        <v>46926.955117629448</v>
      </c>
      <c r="J23" s="34">
        <v>54530.745769606248</v>
      </c>
      <c r="K23" s="34">
        <v>53852.865470209879</v>
      </c>
      <c r="L23" s="34">
        <v>46076.404580844268</v>
      </c>
      <c r="M23" s="34">
        <v>69928.558625472535</v>
      </c>
      <c r="N23" s="34">
        <v>95809.580049105149</v>
      </c>
      <c r="O23" s="34">
        <v>95948.812383205615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2">
        <v>7.4</v>
      </c>
      <c r="B24" s="13" t="s">
        <v>14</v>
      </c>
      <c r="C24" s="34">
        <v>37542.743900000001</v>
      </c>
      <c r="D24" s="34">
        <v>64609.936908817239</v>
      </c>
      <c r="E24" s="34">
        <v>26038.187994049455</v>
      </c>
      <c r="F24" s="34">
        <v>59921.793862575054</v>
      </c>
      <c r="G24" s="34">
        <v>124026.93747039317</v>
      </c>
      <c r="H24" s="34">
        <v>136158.54398868457</v>
      </c>
      <c r="I24" s="34">
        <v>126657.07780432598</v>
      </c>
      <c r="J24" s="34">
        <v>47969.170045558079</v>
      </c>
      <c r="K24" s="34">
        <v>69403.62070932021</v>
      </c>
      <c r="L24" s="34">
        <v>-2181.1220935633173</v>
      </c>
      <c r="M24" s="34">
        <v>-7049.9559757596799</v>
      </c>
      <c r="N24" s="34">
        <v>9804.0202342744378</v>
      </c>
      <c r="O24" s="34">
        <v>10305.4213819219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2">
        <v>7.5</v>
      </c>
      <c r="B25" s="13" t="s">
        <v>15</v>
      </c>
      <c r="C25" s="34">
        <v>712698.74750000006</v>
      </c>
      <c r="D25" s="34">
        <v>762423.35401649307</v>
      </c>
      <c r="E25" s="34">
        <v>715891.30723865808</v>
      </c>
      <c r="F25" s="34">
        <v>763041.09606404265</v>
      </c>
      <c r="G25" s="34">
        <v>802470.17148270959</v>
      </c>
      <c r="H25" s="34">
        <v>770802.78670438472</v>
      </c>
      <c r="I25" s="34">
        <v>743829.84020662634</v>
      </c>
      <c r="J25" s="34">
        <v>599027.98341360234</v>
      </c>
      <c r="K25" s="34">
        <v>560127.37991090398</v>
      </c>
      <c r="L25" s="34">
        <v>456459.48516874702</v>
      </c>
      <c r="M25" s="34">
        <v>551133.99001123081</v>
      </c>
      <c r="N25" s="34">
        <v>678542.5474536838</v>
      </c>
      <c r="O25" s="34">
        <v>800027.2627075999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2">
        <v>7.6</v>
      </c>
      <c r="B26" s="13" t="s">
        <v>16</v>
      </c>
      <c r="C26" s="34">
        <v>23080.622200000002</v>
      </c>
      <c r="D26" s="34">
        <v>22853.691235059759</v>
      </c>
      <c r="E26" s="34">
        <v>24169.340181978281</v>
      </c>
      <c r="F26" s="34">
        <v>24052.489373868295</v>
      </c>
      <c r="G26" s="34">
        <v>24320.993368072002</v>
      </c>
      <c r="H26" s="34">
        <v>24271.61386138614</v>
      </c>
      <c r="I26" s="34">
        <v>25308.960480940506</v>
      </c>
      <c r="J26" s="34">
        <v>56850.670683371303</v>
      </c>
      <c r="K26" s="34">
        <v>56698.905695466827</v>
      </c>
      <c r="L26" s="34">
        <v>54457.608665301821</v>
      </c>
      <c r="M26" s="34">
        <v>59074.510167365195</v>
      </c>
      <c r="N26" s="34">
        <v>62455.38867635421</v>
      </c>
      <c r="O26" s="34">
        <v>64323.248604015374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2">
        <v>7.7</v>
      </c>
      <c r="B27" s="13" t="s">
        <v>17</v>
      </c>
      <c r="C27" s="34">
        <v>971215</v>
      </c>
      <c r="D27" s="34">
        <v>1009030</v>
      </c>
      <c r="E27" s="34">
        <v>1062532</v>
      </c>
      <c r="F27" s="34">
        <v>1245571</v>
      </c>
      <c r="G27" s="34">
        <v>1454104</v>
      </c>
      <c r="H27" s="34">
        <v>1371218</v>
      </c>
      <c r="I27" s="34">
        <v>1230733.95</v>
      </c>
      <c r="J27" s="34">
        <v>1044105.05</v>
      </c>
      <c r="K27" s="34">
        <v>1141415.0387120154</v>
      </c>
      <c r="L27" s="34">
        <v>1121017.52</v>
      </c>
      <c r="M27" s="34">
        <v>1096299.3599999999</v>
      </c>
      <c r="N27" s="34">
        <v>1222474.3</v>
      </c>
      <c r="O27" s="34">
        <v>1368082.7442999177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4" t="s">
        <v>37</v>
      </c>
      <c r="B28" s="13" t="s">
        <v>18</v>
      </c>
      <c r="C28" s="34">
        <v>3956126</v>
      </c>
      <c r="D28" s="34">
        <v>4331047</v>
      </c>
      <c r="E28" s="34">
        <v>4840028</v>
      </c>
      <c r="F28" s="34">
        <v>5330790</v>
      </c>
      <c r="G28" s="34">
        <v>5463078</v>
      </c>
      <c r="H28" s="34">
        <v>5596716</v>
      </c>
      <c r="I28" s="34">
        <v>6251278.3700000001</v>
      </c>
      <c r="J28" s="34">
        <v>6482646.2300000004</v>
      </c>
      <c r="K28" s="34">
        <v>6681412.1787699591</v>
      </c>
      <c r="L28" s="34">
        <v>7119745.5800000001</v>
      </c>
      <c r="M28" s="34">
        <v>7130578.2400000002</v>
      </c>
      <c r="N28" s="34">
        <v>7458200.8200000003</v>
      </c>
      <c r="O28" s="34">
        <v>8150819.6719461279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4" t="s">
        <v>38</v>
      </c>
      <c r="B29" s="13" t="s">
        <v>19</v>
      </c>
      <c r="C29" s="34">
        <v>9020165.0355999991</v>
      </c>
      <c r="D29" s="34">
        <v>9584662.3889442235</v>
      </c>
      <c r="E29" s="34">
        <v>10408771.681831524</v>
      </c>
      <c r="F29" s="34">
        <v>11586067.918040598</v>
      </c>
      <c r="G29" s="34">
        <v>12498143.284414969</v>
      </c>
      <c r="H29" s="34">
        <v>13483425.380952381</v>
      </c>
      <c r="I29" s="34">
        <v>13971387.572518703</v>
      </c>
      <c r="J29" s="34">
        <v>14260011.512014318</v>
      </c>
      <c r="K29" s="34">
        <v>14844038.518767696</v>
      </c>
      <c r="L29" s="34">
        <v>15080371.61974944</v>
      </c>
      <c r="M29" s="34">
        <v>16429341.660222314</v>
      </c>
      <c r="N29" s="34">
        <v>18128701.467070822</v>
      </c>
      <c r="O29" s="34">
        <v>19956764.226839185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4" t="s">
        <v>39</v>
      </c>
      <c r="B30" s="13" t="s">
        <v>54</v>
      </c>
      <c r="C30" s="34">
        <v>2005700.21</v>
      </c>
      <c r="D30" s="34">
        <v>1807679</v>
      </c>
      <c r="E30" s="34">
        <v>1912469</v>
      </c>
      <c r="F30" s="34">
        <v>2131051</v>
      </c>
      <c r="G30" s="34">
        <v>2002526</v>
      </c>
      <c r="H30" s="34">
        <v>2173499</v>
      </c>
      <c r="I30" s="34">
        <v>2287578.39</v>
      </c>
      <c r="J30" s="34">
        <v>2545572.65</v>
      </c>
      <c r="K30" s="34">
        <v>2635474.3189363442</v>
      </c>
      <c r="L30" s="34">
        <v>2417943.58</v>
      </c>
      <c r="M30" s="34">
        <v>2508674.12</v>
      </c>
      <c r="N30" s="34">
        <v>2706692.26</v>
      </c>
      <c r="O30" s="34">
        <v>2912315.424875861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4" t="s">
        <v>40</v>
      </c>
      <c r="B31" s="13" t="s">
        <v>20</v>
      </c>
      <c r="C31" s="34">
        <v>4407277.4491999997</v>
      </c>
      <c r="D31" s="34">
        <v>4559304.6788844625</v>
      </c>
      <c r="E31" s="34">
        <v>4899706.2051658351</v>
      </c>
      <c r="F31" s="34">
        <v>5348799.7424949966</v>
      </c>
      <c r="G31" s="34">
        <v>5669978.1366426945</v>
      </c>
      <c r="H31" s="34">
        <v>6312876.0744931633</v>
      </c>
      <c r="I31" s="34">
        <v>6965317.1051905956</v>
      </c>
      <c r="J31" s="34">
        <v>7898216.1185649196</v>
      </c>
      <c r="K31" s="34">
        <v>8488938.5189909022</v>
      </c>
      <c r="L31" s="34">
        <v>8754002.7535506394</v>
      </c>
      <c r="M31" s="34">
        <v>9464629.6044201925</v>
      </c>
      <c r="N31" s="34">
        <v>10121374.071989918</v>
      </c>
      <c r="O31" s="34">
        <v>11129310.403411835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1" customFormat="1" ht="15.75" x14ac:dyDescent="0.25">
      <c r="A32" s="22"/>
      <c r="B32" s="23" t="s">
        <v>30</v>
      </c>
      <c r="C32" s="35">
        <f>C17+C20+C28+C29+C30+C31</f>
        <v>31466701.4626</v>
      </c>
      <c r="D32" s="35">
        <f t="shared" ref="D32:L32" si="17">D17+D20+D28+D29+D30+D31</f>
        <v>33587956.412163153</v>
      </c>
      <c r="E32" s="35">
        <f t="shared" si="17"/>
        <v>36233938.395087369</v>
      </c>
      <c r="F32" s="35">
        <f t="shared" si="17"/>
        <v>39200258.813018203</v>
      </c>
      <c r="G32" s="35">
        <f t="shared" si="17"/>
        <v>40754573.07496576</v>
      </c>
      <c r="H32" s="35">
        <f t="shared" si="17"/>
        <v>43128416.056577086</v>
      </c>
      <c r="I32" s="35">
        <f t="shared" si="17"/>
        <v>45572833.986352667</v>
      </c>
      <c r="J32" s="35">
        <f t="shared" si="17"/>
        <v>48070139.960201755</v>
      </c>
      <c r="K32" s="35">
        <f t="shared" si="17"/>
        <v>49832804.138009831</v>
      </c>
      <c r="L32" s="35">
        <f t="shared" si="17"/>
        <v>49294046.697657406</v>
      </c>
      <c r="M32" s="35">
        <f t="shared" ref="M32:N32" si="18">M17+M20+M28+M29+M30+M31</f>
        <v>52401613.788107574</v>
      </c>
      <c r="N32" s="35">
        <f t="shared" si="18"/>
        <v>56894741.314704239</v>
      </c>
      <c r="O32" s="35">
        <f t="shared" ref="O32" si="19">O17+O20+O28+O29+O30+O31</f>
        <v>62108688.404313408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0"/>
      <c r="FQ32" s="20"/>
      <c r="FR32" s="20"/>
    </row>
    <row r="33" spans="1:175" s="20" customFormat="1" ht="15.75" x14ac:dyDescent="0.25">
      <c r="A33" s="17" t="s">
        <v>27</v>
      </c>
      <c r="B33" s="27" t="s">
        <v>51</v>
      </c>
      <c r="C33" s="33">
        <f t="shared" ref="C33" si="20">C6+C11+C13+C14+C15+C17+C20+C28+C29+C30+C31</f>
        <v>61601471.042199992</v>
      </c>
      <c r="D33" s="33">
        <f t="shared" ref="D33:L33" si="21">D6+D11+D13+D14+D15+D17+D20+D28+D29+D30+D31</f>
        <v>64259299.873617329</v>
      </c>
      <c r="E33" s="33">
        <f t="shared" si="21"/>
        <v>67512408.818822816</v>
      </c>
      <c r="F33" s="33">
        <f t="shared" si="21"/>
        <v>71300072.107690841</v>
      </c>
      <c r="G33" s="33">
        <f t="shared" si="21"/>
        <v>77394598.762980923</v>
      </c>
      <c r="H33" s="33">
        <f t="shared" si="21"/>
        <v>82482320.408486575</v>
      </c>
      <c r="I33" s="33">
        <f t="shared" si="21"/>
        <v>88900548.120278552</v>
      </c>
      <c r="J33" s="33">
        <f t="shared" si="21"/>
        <v>94710623.797064751</v>
      </c>
      <c r="K33" s="33">
        <f t="shared" si="21"/>
        <v>97049725.363229156</v>
      </c>
      <c r="L33" s="33">
        <f t="shared" si="21"/>
        <v>96364194.28457725</v>
      </c>
      <c r="M33" s="33">
        <f t="shared" ref="M33:N33" si="22">M6+M11+M13+M14+M15+M17+M20+M28+M29+M30+M31</f>
        <v>103636909.06867597</v>
      </c>
      <c r="N33" s="33">
        <f t="shared" si="22"/>
        <v>112068942.66486017</v>
      </c>
      <c r="O33" s="33">
        <f t="shared" ref="O33" si="23">O6+O11+O13+O14+O15+O17+O20+O28+O29+O30+O31</f>
        <v>120842582.12803756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S33" s="21"/>
    </row>
    <row r="34" spans="1:175" s="21" customFormat="1" ht="15.75" x14ac:dyDescent="0.25">
      <c r="A34" s="28" t="s">
        <v>43</v>
      </c>
      <c r="B34" s="29" t="s">
        <v>25</v>
      </c>
      <c r="C34" s="35">
        <f>GSVA_const!C34</f>
        <v>8455881.0000000019</v>
      </c>
      <c r="D34" s="35">
        <f>GSVA_const!D34</f>
        <v>9460406.5508225542</v>
      </c>
      <c r="E34" s="35">
        <f>GSVA_const!E34</f>
        <v>9928892.6430104803</v>
      </c>
      <c r="F34" s="35">
        <f>GSVA_const!F34</f>
        <v>10119804.583018433</v>
      </c>
      <c r="G34" s="35">
        <f>GSVA_const!G34</f>
        <v>11031293.918631608</v>
      </c>
      <c r="H34" s="35">
        <f>GSVA_const!H34</f>
        <v>12040533.223443124</v>
      </c>
      <c r="I34" s="35">
        <f>GSVA_const!I34</f>
        <v>13316361.384783493</v>
      </c>
      <c r="J34" s="35">
        <f>GSVA_const!J34</f>
        <v>14457975.265460679</v>
      </c>
      <c r="K34" s="35">
        <f>GSVA_const!K34</f>
        <v>15075064.156186145</v>
      </c>
      <c r="L34" s="35">
        <f>GSVA_const!L34</f>
        <v>15905658.070812624</v>
      </c>
      <c r="M34" s="35">
        <f>GSVA_const!M34</f>
        <v>17460730.567869514</v>
      </c>
      <c r="N34" s="35">
        <f>GSVA_const!N34</f>
        <v>19298488.133497484</v>
      </c>
      <c r="O34" s="35">
        <f>GSVA_const!O34</f>
        <v>20565723.048235364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</row>
    <row r="35" spans="1:175" s="21" customFormat="1" ht="15.75" x14ac:dyDescent="0.25">
      <c r="A35" s="28" t="s">
        <v>44</v>
      </c>
      <c r="B35" s="29" t="s">
        <v>24</v>
      </c>
      <c r="C35" s="35">
        <f>GSVA_const!C35</f>
        <v>2609517</v>
      </c>
      <c r="D35" s="35">
        <f>GSVA_const!D35</f>
        <v>2785392.94</v>
      </c>
      <c r="E35" s="35">
        <f>GSVA_const!E35</f>
        <v>2399685.23</v>
      </c>
      <c r="F35" s="35">
        <f>GSVA_const!F35</f>
        <v>2228366.96</v>
      </c>
      <c r="G35" s="35">
        <f>GSVA_const!G35</f>
        <v>2182194.63</v>
      </c>
      <c r="H35" s="35">
        <f>GSVA_const!H35</f>
        <v>2314422.91</v>
      </c>
      <c r="I35" s="35">
        <f>GSVA_const!I35</f>
        <v>2186093.16</v>
      </c>
      <c r="J35" s="35">
        <f>GSVA_const!J35</f>
        <v>2008409.33</v>
      </c>
      <c r="K35" s="35">
        <f>GSVA_const!K35</f>
        <v>2184613.65</v>
      </c>
      <c r="L35" s="35">
        <f>GSVA_const!L35</f>
        <v>2857671.51</v>
      </c>
      <c r="M35" s="35">
        <f>GSVA_const!M35</f>
        <v>3026638.09</v>
      </c>
      <c r="N35" s="35">
        <f>GSVA_const!N35</f>
        <v>3484333.05</v>
      </c>
      <c r="O35" s="35">
        <f>GSVA_const!O35</f>
        <v>3027554.59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</row>
    <row r="36" spans="1:175" s="21" customFormat="1" ht="15.75" x14ac:dyDescent="0.25">
      <c r="A36" s="28" t="s">
        <v>45</v>
      </c>
      <c r="B36" s="29" t="s">
        <v>63</v>
      </c>
      <c r="C36" s="35">
        <f>C33+C34-C35</f>
        <v>67447835.042199999</v>
      </c>
      <c r="D36" s="35">
        <f t="shared" ref="D36:L36" si="24">D33+D34-D35</f>
        <v>70934313.48443988</v>
      </c>
      <c r="E36" s="35">
        <f t="shared" si="24"/>
        <v>75041616.231833294</v>
      </c>
      <c r="F36" s="35">
        <f t="shared" si="24"/>
        <v>79191509.730709285</v>
      </c>
      <c r="G36" s="35">
        <f t="shared" si="24"/>
        <v>86243698.051612541</v>
      </c>
      <c r="H36" s="35">
        <f t="shared" si="24"/>
        <v>92208430.721929699</v>
      </c>
      <c r="I36" s="35">
        <f t="shared" si="24"/>
        <v>100030816.34506205</v>
      </c>
      <c r="J36" s="35">
        <f t="shared" si="24"/>
        <v>107160189.73252544</v>
      </c>
      <c r="K36" s="35">
        <f t="shared" si="24"/>
        <v>109940175.8694153</v>
      </c>
      <c r="L36" s="35">
        <f t="shared" si="24"/>
        <v>109412180.84538987</v>
      </c>
      <c r="M36" s="35">
        <f t="shared" ref="M36:N36" si="25">M33+M34-M35</f>
        <v>118071001.54654548</v>
      </c>
      <c r="N36" s="35">
        <f t="shared" si="25"/>
        <v>127883097.74835767</v>
      </c>
      <c r="O36" s="35">
        <f t="shared" ref="O36" si="26">O33+O34-O35</f>
        <v>138380750.58627293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</row>
    <row r="37" spans="1:175" s="21" customFormat="1" ht="15.75" x14ac:dyDescent="0.25">
      <c r="A37" s="28" t="s">
        <v>46</v>
      </c>
      <c r="B37" s="29" t="s">
        <v>42</v>
      </c>
      <c r="C37" s="35">
        <f>GSVA_cur!C37</f>
        <v>724370</v>
      </c>
      <c r="D37" s="35">
        <f>GSVA_cur!D37</f>
        <v>729350</v>
      </c>
      <c r="E37" s="35">
        <f>GSVA_cur!E37</f>
        <v>734330</v>
      </c>
      <c r="F37" s="35">
        <f>GSVA_cur!F37</f>
        <v>739300</v>
      </c>
      <c r="G37" s="35">
        <f>GSVA_cur!G37</f>
        <v>744280</v>
      </c>
      <c r="H37" s="35">
        <f>GSVA_cur!H37</f>
        <v>748410</v>
      </c>
      <c r="I37" s="35">
        <f>GSVA_cur!I37</f>
        <v>751950</v>
      </c>
      <c r="J37" s="35">
        <f>GSVA_cur!J37</f>
        <v>755480</v>
      </c>
      <c r="K37" s="35">
        <f>GSVA_cur!K37</f>
        <v>759020</v>
      </c>
      <c r="L37" s="35">
        <f>GSVA_cur!L37</f>
        <v>762550</v>
      </c>
      <c r="M37" s="35">
        <f>GSVA_cur!M37</f>
        <v>765360</v>
      </c>
      <c r="N37" s="35">
        <f>GSVA_cur!N37</f>
        <v>767650</v>
      </c>
      <c r="O37" s="35">
        <f>GSVA_cur!O37</f>
        <v>769930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</row>
    <row r="38" spans="1:175" s="21" customFormat="1" ht="15.75" x14ac:dyDescent="0.25">
      <c r="A38" s="28" t="s">
        <v>47</v>
      </c>
      <c r="B38" s="29" t="s">
        <v>64</v>
      </c>
      <c r="C38" s="35">
        <f>C36/C37*1000</f>
        <v>93112.40808178141</v>
      </c>
      <c r="D38" s="35">
        <f t="shared" ref="D38:L38" si="27">D36/D37*1000</f>
        <v>97256.891046054545</v>
      </c>
      <c r="E38" s="35">
        <f t="shared" si="27"/>
        <v>102190.59037739612</v>
      </c>
      <c r="F38" s="35">
        <f t="shared" si="27"/>
        <v>107116.88046896968</v>
      </c>
      <c r="G38" s="35">
        <f t="shared" si="27"/>
        <v>115875.33999517995</v>
      </c>
      <c r="H38" s="35">
        <f t="shared" si="27"/>
        <v>123205.77052942864</v>
      </c>
      <c r="I38" s="35">
        <f t="shared" si="27"/>
        <v>133028.54756973474</v>
      </c>
      <c r="J38" s="35">
        <f t="shared" si="27"/>
        <v>141843.84726601027</v>
      </c>
      <c r="K38" s="35">
        <f t="shared" si="27"/>
        <v>144844.89983059114</v>
      </c>
      <c r="L38" s="35">
        <f t="shared" si="27"/>
        <v>143481.97606109746</v>
      </c>
      <c r="M38" s="35">
        <f t="shared" ref="M38:N38" si="28">M36/M37*1000</f>
        <v>154268.58151268092</v>
      </c>
      <c r="N38" s="35">
        <f t="shared" si="28"/>
        <v>166590.37028379817</v>
      </c>
      <c r="O38" s="35">
        <f t="shared" ref="O38" si="29">O36/O37*1000</f>
        <v>179731.59973799298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K38" s="24"/>
      <c r="BL38" s="24"/>
      <c r="BM38" s="24"/>
      <c r="BN38" s="24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</row>
    <row r="39" spans="1:175" x14ac:dyDescent="0.25">
      <c r="A39" s="2" t="s">
        <v>76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2024-08-16T06:35:16Z</dcterms:modified>
</cp:coreProperties>
</file>