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5D7EB617-8E8A-4AB5-9CB0-C5670F444591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37" i="12" l="1"/>
  <c r="O34" i="12"/>
  <c r="O35" i="12"/>
  <c r="O16" i="11"/>
  <c r="O17" i="11"/>
  <c r="O20" i="11"/>
  <c r="O32" i="11" s="1"/>
  <c r="O34" i="11"/>
  <c r="O35" i="11"/>
  <c r="O37" i="11"/>
  <c r="O37" i="1"/>
  <c r="I2" i="1" l="1"/>
  <c r="I2" i="11"/>
  <c r="I2" i="12"/>
  <c r="I2" i="10"/>
  <c r="O20" i="1" l="1"/>
  <c r="O20" i="12"/>
  <c r="O20" i="10"/>
  <c r="O16" i="1"/>
  <c r="O17" i="1"/>
  <c r="O16" i="12"/>
  <c r="O17" i="12"/>
  <c r="O16" i="10"/>
  <c r="O17" i="10"/>
  <c r="O6" i="1"/>
  <c r="O12" i="1" s="1"/>
  <c r="O6" i="11"/>
  <c r="O6" i="12"/>
  <c r="O12" i="12" s="1"/>
  <c r="O6" i="10"/>
  <c r="O33" i="11" l="1"/>
  <c r="O32" i="12"/>
  <c r="O33" i="12"/>
  <c r="O12" i="11"/>
  <c r="O32" i="1"/>
  <c r="O33" i="1"/>
  <c r="O32" i="10"/>
  <c r="O12" i="10"/>
  <c r="O33" i="10"/>
  <c r="N34" i="12"/>
  <c r="N35" i="12"/>
  <c r="N37" i="12"/>
  <c r="N34" i="11"/>
  <c r="N35" i="11"/>
  <c r="N37" i="11"/>
  <c r="N37" i="1"/>
  <c r="N20" i="1"/>
  <c r="N20" i="11"/>
  <c r="N20" i="12"/>
  <c r="N20" i="10"/>
  <c r="N17" i="1"/>
  <c r="N17" i="11"/>
  <c r="N17" i="12"/>
  <c r="N17" i="10"/>
  <c r="N16" i="1"/>
  <c r="N16" i="11"/>
  <c r="N16" i="12"/>
  <c r="N16" i="10"/>
  <c r="N6" i="1"/>
  <c r="N6" i="11"/>
  <c r="N6" i="12"/>
  <c r="N6" i="10"/>
  <c r="N32" i="11" l="1"/>
  <c r="O36" i="11"/>
  <c r="N12" i="12"/>
  <c r="O36" i="12"/>
  <c r="O36" i="1"/>
  <c r="O36" i="10"/>
  <c r="N12" i="10"/>
  <c r="N32" i="1"/>
  <c r="N33" i="10"/>
  <c r="N32" i="12"/>
  <c r="N33" i="12"/>
  <c r="N33" i="11"/>
  <c r="N12" i="11"/>
  <c r="N33" i="1"/>
  <c r="N12" i="1"/>
  <c r="N3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M20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20" i="11"/>
  <c r="D37" i="1"/>
  <c r="E37" i="1"/>
  <c r="F37" i="1"/>
  <c r="G37" i="1"/>
  <c r="H37" i="1"/>
  <c r="I37" i="1"/>
  <c r="J37" i="1"/>
  <c r="K37" i="1"/>
  <c r="L37" i="1"/>
  <c r="M37" i="1"/>
  <c r="M20" i="1"/>
  <c r="M20" i="10"/>
  <c r="O38" i="11" l="1"/>
  <c r="O38" i="12"/>
  <c r="O38" i="1"/>
  <c r="O38" i="10"/>
  <c r="N36" i="12"/>
  <c r="N36" i="11"/>
  <c r="N36" i="1"/>
  <c r="N36" i="10"/>
  <c r="M16" i="1"/>
  <c r="M17" i="1"/>
  <c r="M16" i="11"/>
  <c r="M17" i="11"/>
  <c r="M32" i="11" s="1"/>
  <c r="M16" i="12"/>
  <c r="M17" i="12"/>
  <c r="M16" i="10"/>
  <c r="M17" i="10"/>
  <c r="M6" i="1"/>
  <c r="M6" i="11"/>
  <c r="M6" i="12"/>
  <c r="M6" i="10"/>
  <c r="M32" i="12" l="1"/>
  <c r="M32" i="1"/>
  <c r="M12" i="1"/>
  <c r="M32" i="10"/>
  <c r="N38" i="12"/>
  <c r="N38" i="11"/>
  <c r="N38" i="1"/>
  <c r="N38" i="10"/>
  <c r="M12" i="12"/>
  <c r="M33" i="12"/>
  <c r="M33" i="11"/>
  <c r="M12" i="11"/>
  <c r="M33" i="1"/>
  <c r="M12" i="10"/>
  <c r="M33" i="10"/>
  <c r="M36" i="12" l="1"/>
  <c r="M36" i="11"/>
  <c r="M36" i="1"/>
  <c r="M36" i="10"/>
  <c r="M38" i="12" l="1"/>
  <c r="M38" i="11"/>
  <c r="M38" i="1"/>
  <c r="M38" i="10"/>
  <c r="L20" i="1"/>
  <c r="L20" i="11"/>
  <c r="L20" i="12"/>
  <c r="L20" i="10"/>
  <c r="L17" i="1"/>
  <c r="L17" i="11"/>
  <c r="L17" i="12"/>
  <c r="L17" i="10"/>
  <c r="L16" i="1"/>
  <c r="L16" i="11"/>
  <c r="L16" i="12"/>
  <c r="L16" i="10"/>
  <c r="L6" i="1"/>
  <c r="L6" i="11"/>
  <c r="L6" i="12"/>
  <c r="L6" i="10"/>
  <c r="L32" i="11" l="1"/>
  <c r="L32" i="10"/>
  <c r="L33" i="11"/>
  <c r="L12" i="12"/>
  <c r="L12" i="10"/>
  <c r="L33" i="10"/>
  <c r="L12" i="11"/>
  <c r="L33" i="12"/>
  <c r="L12" i="1"/>
  <c r="L32" i="12"/>
  <c r="L33" i="1"/>
  <c r="L32" i="1"/>
  <c r="L36" i="12" l="1"/>
  <c r="L38" i="12" s="1"/>
  <c r="L36" i="11"/>
  <c r="L36" i="1"/>
  <c r="L36" i="10"/>
  <c r="C35" i="12"/>
  <c r="C34" i="12"/>
  <c r="C34" i="11"/>
  <c r="C35" i="11"/>
  <c r="L38" i="11" l="1"/>
  <c r="L38" i="1"/>
  <c r="L38" i="10"/>
  <c r="K20" i="1"/>
  <c r="K20" i="11"/>
  <c r="K20" i="12"/>
  <c r="K20" i="10"/>
  <c r="K17" i="1"/>
  <c r="K17" i="11"/>
  <c r="K17" i="12"/>
  <c r="K17" i="10"/>
  <c r="K16" i="1"/>
  <c r="K16" i="11"/>
  <c r="K16" i="12"/>
  <c r="K16" i="10"/>
  <c r="K6" i="1"/>
  <c r="K6" i="11"/>
  <c r="K6" i="12"/>
  <c r="K6" i="10"/>
  <c r="K32" i="11" l="1"/>
  <c r="K33" i="11"/>
  <c r="K36" i="11" s="1"/>
  <c r="K38" i="11" s="1"/>
  <c r="K12" i="11"/>
  <c r="K33" i="12"/>
  <c r="K12" i="1"/>
  <c r="K12" i="12"/>
  <c r="K32" i="12"/>
  <c r="K32" i="1"/>
  <c r="K33" i="1"/>
  <c r="K36" i="1" s="1"/>
  <c r="K38" i="1" s="1"/>
  <c r="K32" i="10"/>
  <c r="K12" i="10"/>
  <c r="K33" i="10"/>
  <c r="K36" i="12" l="1"/>
  <c r="K38" i="12" s="1"/>
  <c r="K36" i="10"/>
  <c r="J20" i="1"/>
  <c r="J20" i="11"/>
  <c r="J20" i="12"/>
  <c r="J20" i="10"/>
  <c r="J17" i="1"/>
  <c r="J17" i="11"/>
  <c r="J17" i="12"/>
  <c r="J17" i="10"/>
  <c r="J16" i="1"/>
  <c r="J16" i="11"/>
  <c r="J16" i="12"/>
  <c r="J16" i="10"/>
  <c r="J6" i="1"/>
  <c r="J6" i="11"/>
  <c r="J6" i="12"/>
  <c r="J6" i="10"/>
  <c r="J32" i="11" l="1"/>
  <c r="J33" i="11"/>
  <c r="J36" i="11" s="1"/>
  <c r="J38" i="11" s="1"/>
  <c r="K38" i="10"/>
  <c r="J12" i="11"/>
  <c r="J12" i="10"/>
  <c r="J32" i="12"/>
  <c r="J33" i="12"/>
  <c r="J12" i="12"/>
  <c r="J33" i="1"/>
  <c r="J36" i="1" s="1"/>
  <c r="J38" i="1" s="1"/>
  <c r="J32" i="1"/>
  <c r="J12" i="1"/>
  <c r="J32" i="10"/>
  <c r="J33" i="10"/>
  <c r="I20" i="1"/>
  <c r="I20" i="11"/>
  <c r="I20" i="12"/>
  <c r="I20" i="10"/>
  <c r="I17" i="1"/>
  <c r="I17" i="11"/>
  <c r="I17" i="12"/>
  <c r="I17" i="10"/>
  <c r="I16" i="1"/>
  <c r="I16" i="11"/>
  <c r="I16" i="12"/>
  <c r="I16" i="10"/>
  <c r="I6" i="1"/>
  <c r="I6" i="11"/>
  <c r="I6" i="12"/>
  <c r="I6" i="10"/>
  <c r="I32" i="11" l="1"/>
  <c r="J36" i="12"/>
  <c r="J38" i="12" s="1"/>
  <c r="I33" i="11"/>
  <c r="I36" i="11" s="1"/>
  <c r="I38" i="11" s="1"/>
  <c r="I12" i="11"/>
  <c r="J36" i="10"/>
  <c r="I33" i="10"/>
  <c r="I32" i="1"/>
  <c r="I32" i="10"/>
  <c r="I32" i="12"/>
  <c r="I33" i="12"/>
  <c r="I12" i="12"/>
  <c r="I33" i="1"/>
  <c r="I36" i="1" s="1"/>
  <c r="I38" i="1" s="1"/>
  <c r="I12" i="1"/>
  <c r="I12" i="10"/>
  <c r="H17" i="12"/>
  <c r="H17" i="11"/>
  <c r="H17" i="1"/>
  <c r="D17" i="10"/>
  <c r="E17" i="10"/>
  <c r="F17" i="10"/>
  <c r="G17" i="10"/>
  <c r="H17" i="10"/>
  <c r="I36" i="12" l="1"/>
  <c r="I38" i="12" s="1"/>
  <c r="I36" i="10"/>
  <c r="J38" i="10"/>
  <c r="H20" i="1"/>
  <c r="H20" i="11"/>
  <c r="H32" i="11" s="1"/>
  <c r="H20" i="12"/>
  <c r="H20" i="10"/>
  <c r="H16" i="1"/>
  <c r="H16" i="11"/>
  <c r="H16" i="12"/>
  <c r="H16" i="10"/>
  <c r="H6" i="1"/>
  <c r="H6" i="11"/>
  <c r="H6" i="12"/>
  <c r="H6" i="10"/>
  <c r="H33" i="11" l="1"/>
  <c r="H36" i="11" s="1"/>
  <c r="H38" i="11" s="1"/>
  <c r="H32" i="12"/>
  <c r="H12" i="11"/>
  <c r="H32" i="1"/>
  <c r="H12" i="1"/>
  <c r="H32" i="10"/>
  <c r="I38" i="10"/>
  <c r="H33" i="10"/>
  <c r="H12" i="12"/>
  <c r="H33" i="12"/>
  <c r="H33" i="1"/>
  <c r="H36" i="1" s="1"/>
  <c r="H38" i="1" s="1"/>
  <c r="H12" i="10"/>
  <c r="H36" i="12" l="1"/>
  <c r="H38" i="12" s="1"/>
  <c r="H36" i="10"/>
  <c r="H38" i="10" l="1"/>
  <c r="C37" i="12"/>
  <c r="C37" i="11"/>
  <c r="C37" i="1"/>
  <c r="G6" i="1"/>
  <c r="G16" i="1"/>
  <c r="G17" i="1"/>
  <c r="G20" i="1"/>
  <c r="G6" i="11"/>
  <c r="G16" i="11"/>
  <c r="G17" i="11"/>
  <c r="G20" i="11"/>
  <c r="G32" i="11" s="1"/>
  <c r="G6" i="12"/>
  <c r="G16" i="12"/>
  <c r="G17" i="12"/>
  <c r="G20" i="12"/>
  <c r="G6" i="10"/>
  <c r="G16" i="10"/>
  <c r="G20" i="10"/>
  <c r="G33" i="11" l="1"/>
  <c r="G36" i="11" s="1"/>
  <c r="G38" i="11" s="1"/>
  <c r="G32" i="10"/>
  <c r="G33" i="10"/>
  <c r="G12" i="10"/>
  <c r="G33" i="12"/>
  <c r="G32" i="12"/>
  <c r="G12" i="11"/>
  <c r="G32" i="1"/>
  <c r="G33" i="1"/>
  <c r="G36" i="1" s="1"/>
  <c r="G38" i="1" s="1"/>
  <c r="G12" i="1"/>
  <c r="G12" i="12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6" i="10"/>
  <c r="F6" i="10"/>
  <c r="E20" i="10"/>
  <c r="D20" i="10"/>
  <c r="C20" i="10"/>
  <c r="C17" i="10"/>
  <c r="E16" i="10"/>
  <c r="D16" i="10"/>
  <c r="C16" i="10"/>
  <c r="E6" i="10"/>
  <c r="D6" i="10"/>
  <c r="C6" i="10"/>
  <c r="C32" i="11" l="1"/>
  <c r="D32" i="11"/>
  <c r="E32" i="11"/>
  <c r="F32" i="11"/>
  <c r="G36" i="12"/>
  <c r="G38" i="12" s="1"/>
  <c r="E33" i="11"/>
  <c r="E36" i="11" s="1"/>
  <c r="E38" i="11" s="1"/>
  <c r="F33" i="11"/>
  <c r="F36" i="11" s="1"/>
  <c r="F38" i="11" s="1"/>
  <c r="D33" i="11"/>
  <c r="D36" i="11" s="1"/>
  <c r="D38" i="11" s="1"/>
  <c r="D32" i="10"/>
  <c r="E32" i="10"/>
  <c r="G36" i="10"/>
  <c r="F32" i="10"/>
  <c r="D33" i="10"/>
  <c r="E33" i="10"/>
  <c r="F33" i="10"/>
  <c r="C12" i="10"/>
  <c r="C33" i="11"/>
  <c r="D33" i="1"/>
  <c r="D36" i="1" s="1"/>
  <c r="D38" i="1" s="1"/>
  <c r="D32" i="1"/>
  <c r="E32" i="12"/>
  <c r="E32" i="1"/>
  <c r="E33" i="1"/>
  <c r="E36" i="1" s="1"/>
  <c r="E38" i="1" s="1"/>
  <c r="E12" i="11"/>
  <c r="E12" i="12"/>
  <c r="C33" i="12"/>
  <c r="C32" i="12"/>
  <c r="D33" i="12"/>
  <c r="D36" i="12" s="1"/>
  <c r="D38" i="12" s="1"/>
  <c r="D32" i="12"/>
  <c r="F32" i="12"/>
  <c r="F33" i="12"/>
  <c r="F32" i="1"/>
  <c r="C33" i="1"/>
  <c r="C32" i="1"/>
  <c r="F33" i="1"/>
  <c r="F36" i="1" s="1"/>
  <c r="F38" i="1" s="1"/>
  <c r="F12" i="10"/>
  <c r="C12" i="12"/>
  <c r="D12" i="12"/>
  <c r="E33" i="12"/>
  <c r="F12" i="12"/>
  <c r="C12" i="11"/>
  <c r="D12" i="11"/>
  <c r="F12" i="11"/>
  <c r="D12" i="1"/>
  <c r="C12" i="1"/>
  <c r="E12" i="1"/>
  <c r="F12" i="1"/>
  <c r="D12" i="10"/>
  <c r="C33" i="10"/>
  <c r="C32" i="10"/>
  <c r="E12" i="10"/>
  <c r="F36" i="12" l="1"/>
  <c r="F38" i="12" s="1"/>
  <c r="E36" i="12"/>
  <c r="E38" i="12" s="1"/>
  <c r="C36" i="12"/>
  <c r="C36" i="1"/>
  <c r="F36" i="10"/>
  <c r="E36" i="10"/>
  <c r="D36" i="10"/>
  <c r="C36" i="10"/>
  <c r="G38" i="10"/>
  <c r="C36" i="11"/>
  <c r="C38" i="12" l="1"/>
  <c r="C38" i="1"/>
  <c r="C38" i="10"/>
  <c r="C38" i="11"/>
  <c r="D38" i="10"/>
  <c r="F38" i="10"/>
  <c r="E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<sst xmlns="http://schemas.openxmlformats.org/spreadsheetml/2006/main" count="280" uniqueCount="76">
  <si>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</si>
  <si>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</si>
  <si>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</si>
  <si>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</si>
  <si>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</si>
  <si>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</si>
  <si>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</si>
  <si>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</si>
  <si>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</si>
  <si>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</si>
  <si>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</si>
  <si>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</si>
  <si>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</si>
  <si>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</si>
  <si>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</si>
  <si>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</si>
  <si>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</si>
  <si>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</si>
  <si>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</si>
  <si>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</si>
  <si>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</si>
  <si>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</si>
  <si>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</si>
  <si>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</si>
  <si>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</si>
  <si>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</si>
  <si>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</si>
  <si>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</si>
  <si>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</si>
  <si>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</si>
  <si>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</si>
  <si>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</si>
  <si>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</si>
  <si>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</si>
  <si>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</si>
  <si>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</si>
  <si>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</si>
  <si>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</si>
  <si>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</si>
  <si>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</si>
  <si>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</si>
  <si>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</si>
  <si>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</si>
  <si>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</si>
  <si>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</si>
  <si>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</si>
  <si>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</si>
  <si>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</si>
  <si>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</si>
  <si>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</si>
  <si>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</si>
  <si>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</si>
  <si>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</si>
  <si>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</si>
  <si>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</si>
  <si>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</si>
  <si>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</si>
  <si>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</si>
  <si>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</si>
  <si>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</si>
  <si>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</si>
  <si>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</si>
  <si>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</si>
  <si>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</si>
  <si>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</si>
  <si>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</si>
  <si>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Telangana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</si>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</sst>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Gish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5" fillId="0" borderId="0"/>
  </cellStyleXfs>
  <cellXfs count="36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1" fontId="7" fillId="0" borderId="2" xfId="0" applyNumberFormat="1" applyFont="1" applyFill="1" applyBorder="1" applyProtection="1"/>
    <xf numFmtId="1" fontId="18" fillId="4" borderId="2" xfId="530" applyNumberFormat="1" applyFont="1" applyFill="1" applyBorder="1" applyAlignment="1" applyProtection="1">
      <alignment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1" fontId="7" fillId="3" borderId="2" xfId="0" applyNumberFormat="1" applyFont="1" applyFill="1" applyBorder="1" applyProtection="1"/>
    <xf numFmtId="1" fontId="7" fillId="0" borderId="2" xfId="0" applyNumberFormat="1" applyFont="1" applyFill="1" applyBorder="1" applyProtection="1">
      <protection locked="0"/>
    </xf>
    <xf numFmtId="1" fontId="17" fillId="0" borderId="2" xfId="0" applyNumberFormat="1" applyFont="1" applyFill="1" applyBorder="1" applyProtection="1"/>
    <xf numFmtId="1" fontId="18" fillId="0" borderId="2" xfId="528" applyNumberFormat="1" applyFont="1" applyFill="1" applyBorder="1" applyAlignment="1" applyProtection="1">
      <alignment vertical="center" wrapText="1"/>
      <protection locked="0"/>
    </xf>
    <xf numFmtId="1" fontId="18" fillId="0" borderId="2" xfId="528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</cellXfs>
  <cellStyles count="531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4 2" xfId="530" xr:uid="{FF82A926-833C-450C-B8E0-74353A3B8A9C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39"/>
  <sheetViews>
    <sheetView tabSelected="1" zoomScale="77" zoomScaleNormal="77" zoomScaleSheetLayoutView="100" workbookViewId="0">
      <pane xSplit="2" ySplit="5" topLeftCell="C24" activePane="bottomRight" state="frozen"/>
      <selection activeCell="A40" sqref="A40"/>
      <selection pane="topRight" activeCell="A40" sqref="A40"/>
      <selection pane="bottomLeft" activeCell="A40" sqref="A40"/>
      <selection pane="bottomRight" activeCell="A5" sqref="A5:O38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6" width="14.85546875" style="2" customWidth="1"/>
    <col min="7" max="15" width="14.85546875" style="1" customWidth="1"/>
    <col min="16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48</v>
      </c>
      <c r="I2" s="1" t="str">
        <f>[1]GSVA_cur!$I$3</f>
        <v>As on 15.03.2024</v>
      </c>
    </row>
    <row r="3" spans="1:182" ht="15.75" x14ac:dyDescent="0.25">
      <c r="A3" s="7"/>
    </row>
    <row r="4" spans="1:182" ht="15.75" x14ac:dyDescent="0.25">
      <c r="A4" s="7"/>
      <c r="E4" s="8"/>
      <c r="F4" s="8" t="s">
        <v>57</v>
      </c>
    </row>
    <row r="5" spans="1:182" ht="15.75" x14ac:dyDescent="0.25">
      <c r="A5" s="17" t="s">
        <v>0</v>
      </c>
      <c r="B5" s="18" t="s">
        <v>1</v>
      </c>
      <c r="C5" s="19" t="s">
        <v>21</v>
      </c>
      <c r="D5" s="19" t="s">
        <v>22</v>
      </c>
      <c r="E5" s="19" t="s">
        <v>23</v>
      </c>
      <c r="F5" s="19" t="s">
        <v>56</v>
      </c>
      <c r="G5" s="20" t="s">
        <v>65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71</v>
      </c>
      <c r="M5" s="20" t="s">
        <v>72</v>
      </c>
      <c r="N5" s="20" t="s">
        <v>73</v>
      </c>
      <c r="O5" s="20" t="s">
        <v>74</v>
      </c>
    </row>
    <row r="6" spans="1:182" s="1" customFormat="1" ht="15.75" x14ac:dyDescent="0.25">
      <c r="A6" s="21" t="s">
        <v>26</v>
      </c>
      <c r="B6" s="22" t="s">
        <v>2</v>
      </c>
      <c r="C6" s="9">
        <f>SUM(C7:C10)</f>
        <v>5461488</v>
      </c>
      <c r="D6" s="9">
        <f t="shared" ref="D6:E6" si="0">SUM(D7:D10)</f>
        <v>6736383</v>
      </c>
      <c r="E6" s="9">
        <f t="shared" si="0"/>
        <v>7663070</v>
      </c>
      <c r="F6" s="9">
        <f t="shared" ref="F6:O6" si="1">SUM(F7:F10)</f>
        <v>7612263</v>
      </c>
      <c r="G6" s="9">
        <f t="shared" si="1"/>
        <v>7570652.9630596973</v>
      </c>
      <c r="H6" s="9">
        <f t="shared" si="1"/>
        <v>8897924</v>
      </c>
      <c r="I6" s="9">
        <f t="shared" si="1"/>
        <v>10138979</v>
      </c>
      <c r="J6" s="9">
        <f t="shared" si="1"/>
        <v>11429241.103257477</v>
      </c>
      <c r="K6" s="9">
        <f t="shared" si="1"/>
        <v>15660539.659652866</v>
      </c>
      <c r="L6" s="9">
        <f t="shared" si="1"/>
        <v>17472912.01854847</v>
      </c>
      <c r="M6" s="9">
        <f t="shared" si="1"/>
        <v>18519821.381358638</v>
      </c>
      <c r="N6" s="9">
        <f t="shared" si="1"/>
        <v>20324734.39031104</v>
      </c>
      <c r="O6" s="9">
        <f t="shared" si="1"/>
        <v>21142215.295225911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23">
        <v>1.1000000000000001</v>
      </c>
      <c r="B7" s="24" t="s">
        <v>59</v>
      </c>
      <c r="C7" s="10">
        <v>3236819</v>
      </c>
      <c r="D7" s="10">
        <v>4057044.9999999995</v>
      </c>
      <c r="E7" s="10">
        <v>4709285</v>
      </c>
      <c r="F7" s="10">
        <v>4170637.0000000005</v>
      </c>
      <c r="G7" s="10">
        <v>3680494.6742407335</v>
      </c>
      <c r="H7" s="10">
        <v>4352911</v>
      </c>
      <c r="I7" s="10">
        <v>4745699</v>
      </c>
      <c r="J7" s="10">
        <v>4836552.9360366967</v>
      </c>
      <c r="K7" s="10">
        <v>7885397.3463778365</v>
      </c>
      <c r="L7" s="10">
        <v>8353645.9884182662</v>
      </c>
      <c r="M7" s="10">
        <v>8667044.1084517613</v>
      </c>
      <c r="N7" s="10">
        <v>10127921.633337084</v>
      </c>
      <c r="O7" s="10">
        <v>10048119.880990332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23">
        <v>1.2</v>
      </c>
      <c r="B8" s="24" t="s">
        <v>60</v>
      </c>
      <c r="C8" s="10">
        <v>1884800.9999999998</v>
      </c>
      <c r="D8" s="10">
        <v>2285828</v>
      </c>
      <c r="E8" s="10">
        <v>2487782</v>
      </c>
      <c r="F8" s="10">
        <v>2928172</v>
      </c>
      <c r="G8" s="10">
        <v>3375456.6257300912</v>
      </c>
      <c r="H8" s="10">
        <v>3981557</v>
      </c>
      <c r="I8" s="10">
        <v>4659507</v>
      </c>
      <c r="J8" s="10">
        <v>5751293.2943304572</v>
      </c>
      <c r="K8" s="10">
        <v>6886493.5585434232</v>
      </c>
      <c r="L8" s="10">
        <v>7982857.2425223934</v>
      </c>
      <c r="M8" s="10">
        <v>8649642.9122413751</v>
      </c>
      <c r="N8" s="10">
        <v>9085673.2915161215</v>
      </c>
      <c r="O8" s="10">
        <v>9896096.0352787487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23">
        <v>1.3</v>
      </c>
      <c r="B9" s="24" t="s">
        <v>61</v>
      </c>
      <c r="C9" s="10">
        <v>191725</v>
      </c>
      <c r="D9" s="10">
        <v>209648.99999999997</v>
      </c>
      <c r="E9" s="10">
        <v>216282.00000000003</v>
      </c>
      <c r="F9" s="10">
        <v>246486</v>
      </c>
      <c r="G9" s="10">
        <v>249770.87196220373</v>
      </c>
      <c r="H9" s="10">
        <v>336000</v>
      </c>
      <c r="I9" s="10">
        <v>368395</v>
      </c>
      <c r="J9" s="10">
        <v>437221.94518578192</v>
      </c>
      <c r="K9" s="10">
        <v>419288.91022617364</v>
      </c>
      <c r="L9" s="10">
        <v>610982.92673748813</v>
      </c>
      <c r="M9" s="10">
        <v>614871.48840342613</v>
      </c>
      <c r="N9" s="10">
        <v>441885.86234950437</v>
      </c>
      <c r="O9" s="10">
        <v>456551.53916407033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23">
        <v>1.4</v>
      </c>
      <c r="B10" s="24" t="s">
        <v>62</v>
      </c>
      <c r="C10" s="10">
        <v>148143</v>
      </c>
      <c r="D10" s="10">
        <v>183861</v>
      </c>
      <c r="E10" s="10">
        <v>249721</v>
      </c>
      <c r="F10" s="10">
        <v>266968</v>
      </c>
      <c r="G10" s="10">
        <v>264930.79112666933</v>
      </c>
      <c r="H10" s="10">
        <v>227456</v>
      </c>
      <c r="I10" s="10">
        <v>365378</v>
      </c>
      <c r="J10" s="10">
        <v>404172.9277045413</v>
      </c>
      <c r="K10" s="10">
        <v>469359.84450543358</v>
      </c>
      <c r="L10" s="10">
        <v>525425.86087032361</v>
      </c>
      <c r="M10" s="10">
        <v>588262.87226207671</v>
      </c>
      <c r="N10" s="10">
        <v>669253.60310833319</v>
      </c>
      <c r="O10" s="10">
        <v>741447.83979276032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25" t="s">
        <v>31</v>
      </c>
      <c r="B11" s="24" t="s">
        <v>3</v>
      </c>
      <c r="C11" s="10">
        <v>1106109</v>
      </c>
      <c r="D11" s="10">
        <v>1268476</v>
      </c>
      <c r="E11" s="10">
        <v>1238555</v>
      </c>
      <c r="F11" s="10">
        <v>1470580</v>
      </c>
      <c r="G11" s="10">
        <v>1712790.5895955758</v>
      </c>
      <c r="H11" s="10">
        <v>1968690.0000000002</v>
      </c>
      <c r="I11" s="10">
        <v>2323369</v>
      </c>
      <c r="J11" s="10">
        <v>3333662.4396266672</v>
      </c>
      <c r="K11" s="10">
        <v>2750960.0381074422</v>
      </c>
      <c r="L11" s="10">
        <v>2318177.0872248542</v>
      </c>
      <c r="M11" s="10">
        <v>2482667.6349085658</v>
      </c>
      <c r="N11" s="10">
        <v>2639268.4902150552</v>
      </c>
      <c r="O11" s="10">
        <v>2915394.873218515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6"/>
      <c r="B12" s="27" t="s">
        <v>28</v>
      </c>
      <c r="C12" s="11">
        <f>C6+C11</f>
        <v>6567597</v>
      </c>
      <c r="D12" s="11">
        <f t="shared" ref="D12:E12" si="2">D6+D11</f>
        <v>8004859</v>
      </c>
      <c r="E12" s="11">
        <f t="shared" si="2"/>
        <v>8901625</v>
      </c>
      <c r="F12" s="11">
        <f t="shared" ref="F12:O12" si="3">F6+F11</f>
        <v>9082843</v>
      </c>
      <c r="G12" s="11">
        <f t="shared" si="3"/>
        <v>9283443.5526552722</v>
      </c>
      <c r="H12" s="11">
        <f t="shared" si="3"/>
        <v>10866614</v>
      </c>
      <c r="I12" s="11">
        <f t="shared" si="3"/>
        <v>12462348</v>
      </c>
      <c r="J12" s="11">
        <f t="shared" si="3"/>
        <v>14762903.542884145</v>
      </c>
      <c r="K12" s="11">
        <f t="shared" si="3"/>
        <v>18411499.69776031</v>
      </c>
      <c r="L12" s="11">
        <f t="shared" si="3"/>
        <v>19791089.105773322</v>
      </c>
      <c r="M12" s="11">
        <f t="shared" si="3"/>
        <v>21002489.016267203</v>
      </c>
      <c r="N12" s="11">
        <f t="shared" si="3"/>
        <v>22964002.880526096</v>
      </c>
      <c r="O12" s="11">
        <f t="shared" si="3"/>
        <v>24057610.168444425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21" t="s">
        <v>32</v>
      </c>
      <c r="B13" s="22" t="s">
        <v>4</v>
      </c>
      <c r="C13" s="10">
        <v>6215158</v>
      </c>
      <c r="D13" s="10">
        <v>5543115</v>
      </c>
      <c r="E13" s="10">
        <v>5714839</v>
      </c>
      <c r="F13" s="10">
        <v>5453348</v>
      </c>
      <c r="G13" s="10">
        <v>7103242</v>
      </c>
      <c r="H13" s="10">
        <v>7383288</v>
      </c>
      <c r="I13" s="10">
        <v>8260688</v>
      </c>
      <c r="J13" s="10">
        <v>9814813.8111178037</v>
      </c>
      <c r="K13" s="10">
        <v>9760750.7374212332</v>
      </c>
      <c r="L13" s="10">
        <v>10203541.600342004</v>
      </c>
      <c r="M13" s="10">
        <v>11080229.064754102</v>
      </c>
      <c r="N13" s="10">
        <v>11685426.01455562</v>
      </c>
      <c r="O13" s="10">
        <v>12807577.964449862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30" x14ac:dyDescent="0.25">
      <c r="A14" s="25" t="s">
        <v>33</v>
      </c>
      <c r="B14" s="24" t="s">
        <v>5</v>
      </c>
      <c r="C14" s="10">
        <v>783505</v>
      </c>
      <c r="D14" s="10">
        <v>589605</v>
      </c>
      <c r="E14" s="10">
        <v>870937.99999999988</v>
      </c>
      <c r="F14" s="10">
        <v>734036</v>
      </c>
      <c r="G14" s="10">
        <v>835397.48315500002</v>
      </c>
      <c r="H14" s="10">
        <v>722057</v>
      </c>
      <c r="I14" s="10">
        <v>1045452</v>
      </c>
      <c r="J14" s="10">
        <v>1320131.2771726949</v>
      </c>
      <c r="K14" s="10">
        <v>1741768.0159672531</v>
      </c>
      <c r="L14" s="10">
        <v>1619183.8126219411</v>
      </c>
      <c r="M14" s="10">
        <v>1856459.8936419014</v>
      </c>
      <c r="N14" s="10">
        <v>2222913.2856156966</v>
      </c>
      <c r="O14" s="10">
        <v>2452019.9128101687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25" t="s">
        <v>34</v>
      </c>
      <c r="B15" s="24" t="s">
        <v>6</v>
      </c>
      <c r="C15" s="10">
        <v>2279090</v>
      </c>
      <c r="D15" s="10">
        <v>2357908</v>
      </c>
      <c r="E15" s="10">
        <v>2458242</v>
      </c>
      <c r="F15" s="10">
        <v>2778617</v>
      </c>
      <c r="G15" s="10">
        <v>2847345</v>
      </c>
      <c r="H15" s="10">
        <v>2855442</v>
      </c>
      <c r="I15" s="10">
        <v>3449490</v>
      </c>
      <c r="J15" s="10">
        <v>3768665.0380905359</v>
      </c>
      <c r="K15" s="10">
        <v>3874096.5694072735</v>
      </c>
      <c r="L15" s="10">
        <v>3651940.8234830932</v>
      </c>
      <c r="M15" s="10">
        <v>4978344.9114196673</v>
      </c>
      <c r="N15" s="10">
        <v>6018725.2820601789</v>
      </c>
      <c r="O15" s="10">
        <v>6675473.0726469234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6"/>
      <c r="B16" s="27" t="s">
        <v>29</v>
      </c>
      <c r="C16" s="11">
        <f>+C13+C14+C15</f>
        <v>9277753</v>
      </c>
      <c r="D16" s="11">
        <f t="shared" ref="D16:E16" si="4">+D13+D14+D15</f>
        <v>8490628</v>
      </c>
      <c r="E16" s="11">
        <f t="shared" si="4"/>
        <v>9044019</v>
      </c>
      <c r="F16" s="11">
        <f t="shared" ref="F16:L16" si="5">+F13+F14+F15</f>
        <v>8966001</v>
      </c>
      <c r="G16" s="11">
        <f t="shared" si="5"/>
        <v>10785984.483155001</v>
      </c>
      <c r="H16" s="11">
        <f t="shared" si="5"/>
        <v>10960787</v>
      </c>
      <c r="I16" s="11">
        <f t="shared" si="5"/>
        <v>12755630</v>
      </c>
      <c r="J16" s="11">
        <f t="shared" si="5"/>
        <v>14903610.126381034</v>
      </c>
      <c r="K16" s="11">
        <f t="shared" si="5"/>
        <v>15376615.32279576</v>
      </c>
      <c r="L16" s="11">
        <f t="shared" si="5"/>
        <v>15474666.236447038</v>
      </c>
      <c r="M16" s="11">
        <f t="shared" ref="M16:N16" si="6">+M13+M14+M15</f>
        <v>17915033.86981567</v>
      </c>
      <c r="N16" s="11">
        <f t="shared" si="6"/>
        <v>19927064.582231496</v>
      </c>
      <c r="O16" s="11">
        <f t="shared" ref="O16" si="7">+O13+O14+O15</f>
        <v>21935070.949906953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30" x14ac:dyDescent="0.25">
      <c r="A17" s="21" t="s">
        <v>35</v>
      </c>
      <c r="B17" s="22" t="s">
        <v>7</v>
      </c>
      <c r="C17" s="9">
        <f>C18+C19</f>
        <v>3747813</v>
      </c>
      <c r="D17" s="9">
        <f t="shared" ref="D17:L17" si="8">D18+D19</f>
        <v>4454669</v>
      </c>
      <c r="E17" s="9">
        <f t="shared" si="8"/>
        <v>5127458</v>
      </c>
      <c r="F17" s="9">
        <f t="shared" si="8"/>
        <v>6426894</v>
      </c>
      <c r="G17" s="9">
        <f t="shared" si="8"/>
        <v>7473589</v>
      </c>
      <c r="H17" s="9">
        <f t="shared" si="8"/>
        <v>8669324</v>
      </c>
      <c r="I17" s="9">
        <f t="shared" si="8"/>
        <v>10386639</v>
      </c>
      <c r="J17" s="9">
        <f t="shared" si="8"/>
        <v>12874471.810398508</v>
      </c>
      <c r="K17" s="9">
        <f t="shared" si="8"/>
        <v>14821095.365624169</v>
      </c>
      <c r="L17" s="9">
        <f t="shared" si="8"/>
        <v>12666339.945385115</v>
      </c>
      <c r="M17" s="9">
        <f t="shared" ref="M17:N17" si="9">M18+M19</f>
        <v>16690525.545326604</v>
      </c>
      <c r="N17" s="9">
        <f t="shared" si="9"/>
        <v>21171125.966241226</v>
      </c>
      <c r="O17" s="9">
        <f t="shared" ref="O17" si="10">O18+O19</f>
        <v>25577141.565215696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23">
        <v>6.1</v>
      </c>
      <c r="B18" s="24" t="s">
        <v>8</v>
      </c>
      <c r="C18" s="10">
        <v>3048685</v>
      </c>
      <c r="D18" s="10">
        <v>3647224</v>
      </c>
      <c r="E18" s="10">
        <v>4456270</v>
      </c>
      <c r="F18" s="10">
        <v>5697436</v>
      </c>
      <c r="G18" s="10">
        <v>6641784</v>
      </c>
      <c r="H18" s="10">
        <v>7770792</v>
      </c>
      <c r="I18" s="10">
        <v>9428579</v>
      </c>
      <c r="J18" s="10">
        <v>11759961.471631568</v>
      </c>
      <c r="K18" s="10">
        <v>13671272.202846739</v>
      </c>
      <c r="L18" s="10">
        <v>12067701.129261019</v>
      </c>
      <c r="M18" s="10">
        <v>15793317.753349964</v>
      </c>
      <c r="N18" s="10">
        <v>20017113.605196491</v>
      </c>
      <c r="O18" s="10">
        <v>24252572.695999626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23">
        <v>6.2</v>
      </c>
      <c r="B19" s="24" t="s">
        <v>9</v>
      </c>
      <c r="C19" s="10">
        <v>699128</v>
      </c>
      <c r="D19" s="10">
        <v>807445</v>
      </c>
      <c r="E19" s="10">
        <v>671188</v>
      </c>
      <c r="F19" s="10">
        <v>729458</v>
      </c>
      <c r="G19" s="10">
        <v>831804.99999999988</v>
      </c>
      <c r="H19" s="10">
        <v>898532</v>
      </c>
      <c r="I19" s="10">
        <v>958060</v>
      </c>
      <c r="J19" s="10">
        <v>1114510.3387669395</v>
      </c>
      <c r="K19" s="10">
        <v>1149823.1627774287</v>
      </c>
      <c r="L19" s="10">
        <v>598638.81612409651</v>
      </c>
      <c r="M19" s="10">
        <v>897207.79197664012</v>
      </c>
      <c r="N19" s="10">
        <v>1154012.3610447354</v>
      </c>
      <c r="O19" s="10">
        <v>1324568.8692160689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45" x14ac:dyDescent="0.25">
      <c r="A20" s="28" t="s">
        <v>36</v>
      </c>
      <c r="B20" s="29" t="s">
        <v>10</v>
      </c>
      <c r="C20" s="9">
        <f>SUM(C21:C27)</f>
        <v>2531768</v>
      </c>
      <c r="D20" s="9">
        <f t="shared" ref="D20:E20" si="11">SUM(D21:D27)</f>
        <v>2987053</v>
      </c>
      <c r="E20" s="9">
        <f t="shared" si="11"/>
        <v>3229773.9999999995</v>
      </c>
      <c r="F20" s="9">
        <f t="shared" ref="F20:O20" si="12">SUM(F21:F27)</f>
        <v>3586625</v>
      </c>
      <c r="G20" s="9">
        <f t="shared" si="12"/>
        <v>3966554.1432934739</v>
      </c>
      <c r="H20" s="9">
        <f t="shared" si="12"/>
        <v>4282106</v>
      </c>
      <c r="I20" s="9">
        <f t="shared" si="12"/>
        <v>4536078</v>
      </c>
      <c r="J20" s="9">
        <f t="shared" si="12"/>
        <v>5010457.0142317368</v>
      </c>
      <c r="K20" s="9">
        <f t="shared" si="12"/>
        <v>5435115.4891429171</v>
      </c>
      <c r="L20" s="9">
        <f t="shared" si="12"/>
        <v>4883768.6202388126</v>
      </c>
      <c r="M20" s="9">
        <f t="shared" si="12"/>
        <v>7203455.517098045</v>
      </c>
      <c r="N20" s="9">
        <f t="shared" si="12"/>
        <v>8908053.5741376113</v>
      </c>
      <c r="O20" s="9">
        <f t="shared" si="12"/>
        <v>10245283.28894506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23">
        <v>7.1</v>
      </c>
      <c r="B21" s="24" t="s">
        <v>11</v>
      </c>
      <c r="C21" s="10">
        <v>161396</v>
      </c>
      <c r="D21" s="10">
        <v>175654</v>
      </c>
      <c r="E21" s="10">
        <v>192902</v>
      </c>
      <c r="F21" s="10">
        <v>200401</v>
      </c>
      <c r="G21" s="10">
        <v>201028</v>
      </c>
      <c r="H21" s="10">
        <v>221575</v>
      </c>
      <c r="I21" s="10">
        <v>254635</v>
      </c>
      <c r="J21" s="10">
        <v>264005</v>
      </c>
      <c r="K21" s="10">
        <v>332044</v>
      </c>
      <c r="L21" s="10">
        <v>305403.25386498519</v>
      </c>
      <c r="M21" s="10">
        <v>325350</v>
      </c>
      <c r="N21" s="10">
        <v>365781.53912188811</v>
      </c>
      <c r="O21" s="10">
        <v>388825.77608656709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23">
        <v>7.2</v>
      </c>
      <c r="B22" s="24" t="s">
        <v>12</v>
      </c>
      <c r="C22" s="10">
        <v>1461278</v>
      </c>
      <c r="D22" s="10">
        <v>1715757</v>
      </c>
      <c r="E22" s="10">
        <v>1869091.9999999998</v>
      </c>
      <c r="F22" s="10">
        <v>2053968</v>
      </c>
      <c r="G22" s="10">
        <v>2263291.0219999999</v>
      </c>
      <c r="H22" s="10">
        <v>2453642</v>
      </c>
      <c r="I22" s="10">
        <v>2734118</v>
      </c>
      <c r="J22" s="10">
        <v>3235386.9535127776</v>
      </c>
      <c r="K22" s="10">
        <v>3379235.7954398654</v>
      </c>
      <c r="L22" s="10">
        <v>2874706.2269918118</v>
      </c>
      <c r="M22" s="10">
        <v>4848799.6789564313</v>
      </c>
      <c r="N22" s="10">
        <v>6196378.4979032306</v>
      </c>
      <c r="O22" s="10">
        <v>7350607.0210621227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23">
        <v>7.3</v>
      </c>
      <c r="B23" s="24" t="s">
        <v>13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23">
        <v>7.4</v>
      </c>
      <c r="B24" s="24" t="s">
        <v>14</v>
      </c>
      <c r="C24" s="10">
        <v>23258</v>
      </c>
      <c r="D24" s="10">
        <v>43171</v>
      </c>
      <c r="E24" s="10">
        <v>34506</v>
      </c>
      <c r="F24" s="10">
        <v>62338</v>
      </c>
      <c r="G24" s="10">
        <v>112639.65399999999</v>
      </c>
      <c r="H24" s="10">
        <v>126721</v>
      </c>
      <c r="I24" s="10">
        <v>132949</v>
      </c>
      <c r="J24" s="10">
        <v>79061.415465007012</v>
      </c>
      <c r="K24" s="10">
        <v>142896.65104471045</v>
      </c>
      <c r="L24" s="10">
        <v>75644.698307678234</v>
      </c>
      <c r="M24" s="10">
        <v>80921.127523262228</v>
      </c>
      <c r="N24" s="10">
        <v>99853.193784304269</v>
      </c>
      <c r="O24" s="10">
        <v>106152.37407445043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15.75" x14ac:dyDescent="0.25">
      <c r="A25" s="23">
        <v>7.5</v>
      </c>
      <c r="B25" s="24" t="s">
        <v>15</v>
      </c>
      <c r="C25" s="10">
        <v>371763</v>
      </c>
      <c r="D25" s="10">
        <v>484435.99999999994</v>
      </c>
      <c r="E25" s="10">
        <v>447735.99999999994</v>
      </c>
      <c r="F25" s="10">
        <v>493722</v>
      </c>
      <c r="G25" s="10">
        <v>504827.07</v>
      </c>
      <c r="H25" s="10">
        <v>557782</v>
      </c>
      <c r="I25" s="10">
        <v>583415</v>
      </c>
      <c r="J25" s="10">
        <v>521303.36970786646</v>
      </c>
      <c r="K25" s="10">
        <v>530610.32863967819</v>
      </c>
      <c r="L25" s="10">
        <v>506505.19861874328</v>
      </c>
      <c r="M25" s="10">
        <v>652195.6004425867</v>
      </c>
      <c r="N25" s="10">
        <v>702967.63383024943</v>
      </c>
      <c r="O25" s="10">
        <v>757472.1930496248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23">
        <v>7.6</v>
      </c>
      <c r="B26" s="24" t="s">
        <v>16</v>
      </c>
      <c r="C26" s="10">
        <v>17531</v>
      </c>
      <c r="D26" s="10">
        <v>15328</v>
      </c>
      <c r="E26" s="10">
        <v>17085</v>
      </c>
      <c r="F26" s="10">
        <v>17803</v>
      </c>
      <c r="G26" s="10">
        <v>18235.732093474002</v>
      </c>
      <c r="H26" s="10">
        <v>19777</v>
      </c>
      <c r="I26" s="10">
        <v>17227</v>
      </c>
      <c r="J26" s="10">
        <v>63496.453554441985</v>
      </c>
      <c r="K26" s="10">
        <v>65821.460011822273</v>
      </c>
      <c r="L26" s="10">
        <v>75144.860223423952</v>
      </c>
      <c r="M26" s="10">
        <v>75888.442109969867</v>
      </c>
      <c r="N26" s="10">
        <v>77711.816794336948</v>
      </c>
      <c r="O26" s="10">
        <v>84547.295728364596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23">
        <v>7.7</v>
      </c>
      <c r="B27" s="24" t="s">
        <v>17</v>
      </c>
      <c r="C27" s="10">
        <v>496542</v>
      </c>
      <c r="D27" s="10">
        <v>552707</v>
      </c>
      <c r="E27" s="10">
        <v>668453</v>
      </c>
      <c r="F27" s="10">
        <v>758393</v>
      </c>
      <c r="G27" s="10">
        <v>866532.66519999993</v>
      </c>
      <c r="H27" s="10">
        <v>902609</v>
      </c>
      <c r="I27" s="10">
        <v>813734</v>
      </c>
      <c r="J27" s="10">
        <v>847203.82199164329</v>
      </c>
      <c r="K27" s="10">
        <v>984507.2540068411</v>
      </c>
      <c r="L27" s="10">
        <v>1046364.3822321704</v>
      </c>
      <c r="M27" s="10">
        <v>1220300.6680657954</v>
      </c>
      <c r="N27" s="10">
        <v>1465360.892703603</v>
      </c>
      <c r="O27" s="10">
        <v>1557678.6289439301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25" t="s">
        <v>37</v>
      </c>
      <c r="B28" s="24" t="s">
        <v>18</v>
      </c>
      <c r="C28" s="10">
        <v>2126507</v>
      </c>
      <c r="D28" s="10">
        <v>2363216</v>
      </c>
      <c r="E28" s="10">
        <v>2659553</v>
      </c>
      <c r="F28" s="10">
        <v>3026141</v>
      </c>
      <c r="G28" s="10">
        <v>3312303.34</v>
      </c>
      <c r="H28" s="10">
        <v>3635605.0000000005</v>
      </c>
      <c r="I28" s="10">
        <v>4078344</v>
      </c>
      <c r="J28" s="10">
        <v>4384109</v>
      </c>
      <c r="K28" s="10">
        <v>4666288.6365189273</v>
      </c>
      <c r="L28" s="10">
        <v>4864903.3484062543</v>
      </c>
      <c r="M28" s="10">
        <v>5227914.7303669881</v>
      </c>
      <c r="N28" s="10">
        <v>6072874.0372426622</v>
      </c>
      <c r="O28" s="10">
        <v>6661942.8188552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45" x14ac:dyDescent="0.25">
      <c r="A29" s="25" t="s">
        <v>38</v>
      </c>
      <c r="B29" s="24" t="s">
        <v>19</v>
      </c>
      <c r="C29" s="10">
        <v>5551356</v>
      </c>
      <c r="D29" s="10">
        <v>6924491</v>
      </c>
      <c r="E29" s="10">
        <v>8230664</v>
      </c>
      <c r="F29" s="10">
        <v>9691214</v>
      </c>
      <c r="G29" s="10">
        <v>11217189</v>
      </c>
      <c r="H29" s="10">
        <v>13182438</v>
      </c>
      <c r="I29" s="10">
        <v>14449810</v>
      </c>
      <c r="J29" s="10">
        <v>16163475.264448166</v>
      </c>
      <c r="K29" s="10">
        <v>18072045.852694634</v>
      </c>
      <c r="L29" s="10">
        <v>19548223.687023368</v>
      </c>
      <c r="M29" s="10">
        <v>23719180.925960694</v>
      </c>
      <c r="N29" s="10">
        <v>28251833.381286357</v>
      </c>
      <c r="O29" s="10">
        <v>31359208.497739427</v>
      </c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25" t="s">
        <v>39</v>
      </c>
      <c r="B30" s="24" t="s">
        <v>54</v>
      </c>
      <c r="C30" s="10">
        <v>1131290</v>
      </c>
      <c r="D30" s="10">
        <v>1265964</v>
      </c>
      <c r="E30" s="10">
        <v>1433832</v>
      </c>
      <c r="F30" s="10">
        <v>1716637</v>
      </c>
      <c r="G30" s="10">
        <v>2191530</v>
      </c>
      <c r="H30" s="10">
        <v>2557373</v>
      </c>
      <c r="I30" s="10">
        <v>2804886</v>
      </c>
      <c r="J30" s="10">
        <v>2812434.77</v>
      </c>
      <c r="K30" s="10">
        <v>2630534.8703336297</v>
      </c>
      <c r="L30" s="10">
        <v>2806491.2109461161</v>
      </c>
      <c r="M30" s="10">
        <v>3246599.7087762486</v>
      </c>
      <c r="N30" s="10">
        <v>3441868.1516955309</v>
      </c>
      <c r="O30" s="10">
        <v>3931590.5554012307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25" t="s">
        <v>40</v>
      </c>
      <c r="B31" s="24" t="s">
        <v>20</v>
      </c>
      <c r="C31" s="10">
        <v>2670927</v>
      </c>
      <c r="D31" s="10">
        <v>3035381</v>
      </c>
      <c r="E31" s="10">
        <v>3546015</v>
      </c>
      <c r="F31" s="10">
        <v>4153561</v>
      </c>
      <c r="G31" s="10">
        <v>4802957</v>
      </c>
      <c r="H31" s="10">
        <v>5864354</v>
      </c>
      <c r="I31" s="10">
        <v>6543993</v>
      </c>
      <c r="J31" s="10">
        <v>6783095.8340785783</v>
      </c>
      <c r="K31" s="10">
        <v>7564127.238050269</v>
      </c>
      <c r="L31" s="10">
        <v>6859808.1384940334</v>
      </c>
      <c r="M31" s="10">
        <v>8024752.021700969</v>
      </c>
      <c r="N31" s="10">
        <v>8992647.4264918882</v>
      </c>
      <c r="O31" s="10">
        <v>10281770.566979609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6"/>
      <c r="B32" s="27" t="s">
        <v>30</v>
      </c>
      <c r="C32" s="11">
        <f>C17+C20+C28+C29+C30+C31</f>
        <v>17759661</v>
      </c>
      <c r="D32" s="11">
        <f t="shared" ref="D32:I32" si="13">D17+D20+D28+D29+D30+D31</f>
        <v>21030774</v>
      </c>
      <c r="E32" s="11">
        <f t="shared" si="13"/>
        <v>24227296</v>
      </c>
      <c r="F32" s="11">
        <f t="shared" si="13"/>
        <v>28601072</v>
      </c>
      <c r="G32" s="11">
        <f t="shared" si="13"/>
        <v>32964122.483293474</v>
      </c>
      <c r="H32" s="11">
        <f t="shared" si="13"/>
        <v>38191200</v>
      </c>
      <c r="I32" s="11">
        <f t="shared" si="13"/>
        <v>42799750</v>
      </c>
      <c r="J32" s="11">
        <f t="shared" ref="J32:K32" si="14">J17+J20+J28+J29+J30+J31</f>
        <v>48028043.693156995</v>
      </c>
      <c r="K32" s="11">
        <f t="shared" si="14"/>
        <v>53189207.452364534</v>
      </c>
      <c r="L32" s="11">
        <f t="shared" ref="L32:M32" si="15">L17+L20+L28+L29+L30+L31</f>
        <v>51629534.950493693</v>
      </c>
      <c r="M32" s="11">
        <f t="shared" si="15"/>
        <v>64112428.449229546</v>
      </c>
      <c r="N32" s="11">
        <f t="shared" ref="N32:O32" si="16">N17+N20+N28+N29+N30+N31</f>
        <v>76838402.537095279</v>
      </c>
      <c r="O32" s="11">
        <f t="shared" si="16"/>
        <v>88056937.293136239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15.75" x14ac:dyDescent="0.25">
      <c r="A33" s="30" t="s">
        <v>27</v>
      </c>
      <c r="B33" s="31" t="s">
        <v>41</v>
      </c>
      <c r="C33" s="12">
        <f t="shared" ref="C33" si="17">C6+C11+C13+C14+C15+C17+C20+C28+C29+C30+C31</f>
        <v>33605011</v>
      </c>
      <c r="D33" s="12">
        <f t="shared" ref="D33:I33" si="18">D6+D11+D13+D14+D15+D17+D20+D28+D29+D30+D31</f>
        <v>37526261</v>
      </c>
      <c r="E33" s="12">
        <f t="shared" si="18"/>
        <v>42172940</v>
      </c>
      <c r="F33" s="12">
        <f t="shared" si="18"/>
        <v>46649916</v>
      </c>
      <c r="G33" s="12">
        <f t="shared" si="18"/>
        <v>53033550.519103751</v>
      </c>
      <c r="H33" s="12">
        <f t="shared" si="18"/>
        <v>60018601</v>
      </c>
      <c r="I33" s="12">
        <f t="shared" si="18"/>
        <v>68017728</v>
      </c>
      <c r="J33" s="12">
        <f t="shared" ref="J33:K33" si="19">J6+J11+J13+J14+J15+J17+J20+J28+J29+J30+J31</f>
        <v>77694557.362422153</v>
      </c>
      <c r="K33" s="12">
        <f t="shared" si="19"/>
        <v>86977322.472920612</v>
      </c>
      <c r="L33" s="12">
        <f t="shared" ref="L33:M33" si="20">L6+L11+L13+L14+L15+L17+L20+L28+L29+L30+L31</f>
        <v>86895290.292714044</v>
      </c>
      <c r="M33" s="12">
        <f t="shared" si="20"/>
        <v>103029951.33531241</v>
      </c>
      <c r="N33" s="12">
        <f t="shared" ref="N33:O33" si="21">N6+N11+N13+N14+N15+N17+N20+N28+N29+N30+N31</f>
        <v>119729469.99985287</v>
      </c>
      <c r="O33" s="12">
        <f t="shared" si="21"/>
        <v>134049618.41148761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32" t="s">
        <v>43</v>
      </c>
      <c r="B34" s="33" t="s">
        <v>25</v>
      </c>
      <c r="C34" s="10">
        <v>3281100</v>
      </c>
      <c r="D34" s="10">
        <v>3716400</v>
      </c>
      <c r="E34" s="10">
        <v>4092900</v>
      </c>
      <c r="F34" s="10">
        <v>4864172</v>
      </c>
      <c r="G34" s="10">
        <v>5775443</v>
      </c>
      <c r="H34" s="10">
        <v>6890625</v>
      </c>
      <c r="I34" s="10">
        <v>8225600</v>
      </c>
      <c r="J34" s="10">
        <v>9179864</v>
      </c>
      <c r="K34" s="10">
        <v>9469914</v>
      </c>
      <c r="L34" s="10">
        <v>9567747.420220606</v>
      </c>
      <c r="M34" s="10">
        <v>12006500.085685551</v>
      </c>
      <c r="N34" s="10">
        <v>14224389.805723244</v>
      </c>
      <c r="O34" s="10">
        <v>16190686.62642628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32" t="s">
        <v>44</v>
      </c>
      <c r="B35" s="33" t="s">
        <v>24</v>
      </c>
      <c r="C35" s="10">
        <v>942700</v>
      </c>
      <c r="D35" s="10">
        <v>1083300</v>
      </c>
      <c r="E35" s="10">
        <v>1107800</v>
      </c>
      <c r="F35" s="10">
        <v>929209</v>
      </c>
      <c r="G35" s="10">
        <v>1018787.9999999999</v>
      </c>
      <c r="H35" s="10">
        <v>1076692</v>
      </c>
      <c r="I35" s="10">
        <v>1238300</v>
      </c>
      <c r="J35" s="10">
        <v>1131706</v>
      </c>
      <c r="K35" s="10">
        <v>1438187</v>
      </c>
      <c r="L35" s="10">
        <v>2155239</v>
      </c>
      <c r="M35" s="10">
        <v>2616032</v>
      </c>
      <c r="N35" s="10">
        <v>3150457</v>
      </c>
      <c r="O35" s="10">
        <v>3844341.3438801975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15.75" x14ac:dyDescent="0.25">
      <c r="A36" s="34" t="s">
        <v>45</v>
      </c>
      <c r="B36" s="35" t="s">
        <v>55</v>
      </c>
      <c r="C36" s="11">
        <f>C33+C34-C35</f>
        <v>35943411</v>
      </c>
      <c r="D36" s="11">
        <f t="shared" ref="D36:O36" si="22">D33+D34-D35</f>
        <v>40159361</v>
      </c>
      <c r="E36" s="11">
        <f t="shared" si="22"/>
        <v>45158040</v>
      </c>
      <c r="F36" s="11">
        <f t="shared" si="22"/>
        <v>50584879</v>
      </c>
      <c r="G36" s="11">
        <f t="shared" si="22"/>
        <v>57790205.519103751</v>
      </c>
      <c r="H36" s="11">
        <f t="shared" si="22"/>
        <v>65832534</v>
      </c>
      <c r="I36" s="11">
        <f t="shared" si="22"/>
        <v>75005028</v>
      </c>
      <c r="J36" s="11">
        <f t="shared" si="22"/>
        <v>85742715.362422153</v>
      </c>
      <c r="K36" s="11">
        <f t="shared" si="22"/>
        <v>95009049.472920612</v>
      </c>
      <c r="L36" s="11">
        <f t="shared" si="22"/>
        <v>94307798.712934643</v>
      </c>
      <c r="M36" s="11">
        <f t="shared" si="22"/>
        <v>112420419.42099796</v>
      </c>
      <c r="N36" s="11">
        <f t="shared" si="22"/>
        <v>130803402.80557612</v>
      </c>
      <c r="O36" s="11">
        <f t="shared" si="22"/>
        <v>146395963.69403368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32" t="s">
        <v>46</v>
      </c>
      <c r="B37" s="33" t="s">
        <v>42</v>
      </c>
      <c r="C37" s="13">
        <v>356820</v>
      </c>
      <c r="D37" s="13">
        <v>360400</v>
      </c>
      <c r="E37" s="13">
        <v>364010</v>
      </c>
      <c r="F37" s="13">
        <v>367660</v>
      </c>
      <c r="G37" s="13">
        <v>371340</v>
      </c>
      <c r="H37" s="13">
        <v>375050</v>
      </c>
      <c r="I37" s="13">
        <v>378810</v>
      </c>
      <c r="J37" s="13">
        <v>370930</v>
      </c>
      <c r="K37" s="13">
        <v>373460</v>
      </c>
      <c r="L37" s="13">
        <v>375990</v>
      </c>
      <c r="M37" s="13">
        <v>378160</v>
      </c>
      <c r="N37" s="14">
        <v>379990</v>
      </c>
      <c r="O37" s="14">
        <v>381810</v>
      </c>
      <c r="P37" s="1"/>
      <c r="Q37" s="1"/>
    </row>
    <row r="38" spans="1:182" ht="15.75" x14ac:dyDescent="0.25">
      <c r="A38" s="34" t="s">
        <v>47</v>
      </c>
      <c r="B38" s="35" t="s">
        <v>58</v>
      </c>
      <c r="C38" s="11">
        <f>C36/C37*1000</f>
        <v>100732.61308222634</v>
      </c>
      <c r="D38" s="11">
        <f t="shared" ref="D38:E38" si="23">D36/D37*1000</f>
        <v>111429.96947835738</v>
      </c>
      <c r="E38" s="11">
        <f t="shared" si="23"/>
        <v>124057.14128732726</v>
      </c>
      <c r="F38" s="11">
        <f t="shared" ref="F38:O38" si="24">F36/F37*1000</f>
        <v>137586.02785181961</v>
      </c>
      <c r="G38" s="11">
        <f t="shared" si="24"/>
        <v>155626.12570448578</v>
      </c>
      <c r="H38" s="11">
        <f t="shared" si="24"/>
        <v>175530.01999733367</v>
      </c>
      <c r="I38" s="11">
        <f t="shared" si="24"/>
        <v>198001.7106200998</v>
      </c>
      <c r="J38" s="11">
        <f t="shared" si="24"/>
        <v>231156.05467991848</v>
      </c>
      <c r="K38" s="11">
        <f t="shared" si="24"/>
        <v>254402.21033824404</v>
      </c>
      <c r="L38" s="11">
        <f t="shared" si="24"/>
        <v>250825.28448345605</v>
      </c>
      <c r="M38" s="11">
        <f t="shared" si="24"/>
        <v>297282.68304685311</v>
      </c>
      <c r="N38" s="11">
        <f t="shared" si="24"/>
        <v>344228.53971308749</v>
      </c>
      <c r="O38" s="11">
        <f t="shared" si="24"/>
        <v>383426.21642710693</v>
      </c>
      <c r="P38" s="3"/>
      <c r="Q38" s="3"/>
      <c r="BR38" s="4"/>
      <c r="BS38" s="4"/>
      <c r="BT38" s="4"/>
      <c r="BU38" s="4"/>
    </row>
    <row r="39" spans="1:182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V39"/>
  <sheetViews>
    <sheetView zoomScale="77" zoomScaleNormal="77" zoomScaleSheetLayoutView="100" workbookViewId="0">
      <pane xSplit="2" ySplit="5" topLeftCell="C18" activePane="bottomRight" state="frozen"/>
      <selection activeCell="A5" sqref="A5:O38"/>
      <selection pane="topRight" activeCell="A5" sqref="A5:O38"/>
      <selection pane="bottomLeft" activeCell="A5" sqref="A5:O38"/>
      <selection pane="bottomRight" activeCell="A5" sqref="A5:O38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6" width="14.85546875" style="2" customWidth="1"/>
    <col min="7" max="15" width="14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4" width="9.140625" style="2"/>
    <col min="175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6" t="s">
        <v>66</v>
      </c>
    </row>
    <row r="2" spans="1:178" ht="15.75" x14ac:dyDescent="0.25">
      <c r="A2" s="7" t="s">
        <v>49</v>
      </c>
      <c r="I2" s="1" t="str">
        <f>[1]GSVA_cur!$I$3</f>
        <v>As on 15.03.2024</v>
      </c>
    </row>
    <row r="3" spans="1:178" ht="15.75" x14ac:dyDescent="0.25">
      <c r="A3" s="7"/>
    </row>
    <row r="4" spans="1:178" ht="15.75" x14ac:dyDescent="0.25">
      <c r="A4" s="7"/>
      <c r="E4" s="8"/>
      <c r="F4" s="8" t="s">
        <v>57</v>
      </c>
    </row>
    <row r="5" spans="1:178" ht="15.75" x14ac:dyDescent="0.25">
      <c r="A5" s="17" t="s">
        <v>0</v>
      </c>
      <c r="B5" s="18" t="s">
        <v>1</v>
      </c>
      <c r="C5" s="19" t="s">
        <v>21</v>
      </c>
      <c r="D5" s="19" t="s">
        <v>22</v>
      </c>
      <c r="E5" s="19" t="s">
        <v>23</v>
      </c>
      <c r="F5" s="19" t="s">
        <v>56</v>
      </c>
      <c r="G5" s="20" t="s">
        <v>65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71</v>
      </c>
      <c r="M5" s="20" t="s">
        <v>72</v>
      </c>
      <c r="N5" s="20" t="s">
        <v>73</v>
      </c>
      <c r="O5" s="20" t="s">
        <v>74</v>
      </c>
    </row>
    <row r="6" spans="1:178" s="1" customFormat="1" ht="15.75" x14ac:dyDescent="0.25">
      <c r="A6" s="21" t="s">
        <v>26</v>
      </c>
      <c r="B6" s="22" t="s">
        <v>2</v>
      </c>
      <c r="C6" s="9">
        <f>SUM(C7:C10)</f>
        <v>5461488</v>
      </c>
      <c r="D6" s="9">
        <f t="shared" ref="D6:F6" si="0">SUM(D7:D10)</f>
        <v>5943354</v>
      </c>
      <c r="E6" s="9">
        <f t="shared" si="0"/>
        <v>6179205</v>
      </c>
      <c r="F6" s="9">
        <f t="shared" si="0"/>
        <v>5581067</v>
      </c>
      <c r="G6" s="9">
        <f t="shared" ref="G6:O6" si="1">SUM(G7:G10)</f>
        <v>5161494.9205753766</v>
      </c>
      <c r="H6" s="9">
        <f t="shared" si="1"/>
        <v>5732440</v>
      </c>
      <c r="I6" s="9">
        <f t="shared" si="1"/>
        <v>6282309</v>
      </c>
      <c r="J6" s="9">
        <f t="shared" si="1"/>
        <v>6672503.7838034527</v>
      </c>
      <c r="K6" s="9">
        <f t="shared" si="1"/>
        <v>8658143.8725780882</v>
      </c>
      <c r="L6" s="9">
        <f t="shared" si="1"/>
        <v>8912488.7453371119</v>
      </c>
      <c r="M6" s="9">
        <f t="shared" si="1"/>
        <v>8871263.4332003053</v>
      </c>
      <c r="N6" s="9">
        <f t="shared" si="1"/>
        <v>9648488.7871438283</v>
      </c>
      <c r="O6" s="9">
        <f t="shared" si="1"/>
        <v>9508034.0095199719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23">
        <v>1.1000000000000001</v>
      </c>
      <c r="B7" s="24" t="s">
        <v>59</v>
      </c>
      <c r="C7" s="16">
        <v>3236819</v>
      </c>
      <c r="D7" s="16">
        <v>3554096</v>
      </c>
      <c r="E7" s="16">
        <v>3723456</v>
      </c>
      <c r="F7" s="16">
        <v>2954636</v>
      </c>
      <c r="G7" s="16">
        <v>2418652.8540657661</v>
      </c>
      <c r="H7" s="16">
        <v>2847772</v>
      </c>
      <c r="I7" s="16">
        <v>3139537</v>
      </c>
      <c r="J7" s="16">
        <v>2937524.6916442499</v>
      </c>
      <c r="K7" s="16">
        <v>4566183.3403086625</v>
      </c>
      <c r="L7" s="16">
        <v>4602977.845635741</v>
      </c>
      <c r="M7" s="16">
        <v>4343462.6534187524</v>
      </c>
      <c r="N7" s="16">
        <v>4897959.6245097471</v>
      </c>
      <c r="O7" s="16">
        <v>4564844.2723158766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23">
        <v>1.2</v>
      </c>
      <c r="B8" s="24" t="s">
        <v>60</v>
      </c>
      <c r="C8" s="16">
        <v>1884800.9999999998</v>
      </c>
      <c r="D8" s="16">
        <v>2035095</v>
      </c>
      <c r="E8" s="16">
        <v>2082738</v>
      </c>
      <c r="F8" s="16">
        <v>2251892</v>
      </c>
      <c r="G8" s="16">
        <v>2393750.4887823444</v>
      </c>
      <c r="H8" s="16">
        <v>2552016</v>
      </c>
      <c r="I8" s="16">
        <v>2747292</v>
      </c>
      <c r="J8" s="16">
        <v>3316966.023192842</v>
      </c>
      <c r="K8" s="16">
        <v>3646439.3131298274</v>
      </c>
      <c r="L8" s="16">
        <v>3833988.1469554878</v>
      </c>
      <c r="M8" s="16">
        <v>4022467.0718870452</v>
      </c>
      <c r="N8" s="16">
        <v>4206605.2992312675</v>
      </c>
      <c r="O8" s="16">
        <v>4361080.3977084467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23">
        <v>1.3</v>
      </c>
      <c r="B9" s="24" t="s">
        <v>61</v>
      </c>
      <c r="C9" s="16">
        <v>191725</v>
      </c>
      <c r="D9" s="16">
        <v>190562</v>
      </c>
      <c r="E9" s="16">
        <v>185808</v>
      </c>
      <c r="F9" s="16">
        <v>171477</v>
      </c>
      <c r="G9" s="16">
        <v>168303.3047731191</v>
      </c>
      <c r="H9" s="16">
        <v>183600</v>
      </c>
      <c r="I9" s="16">
        <v>192054</v>
      </c>
      <c r="J9" s="16">
        <v>194191.81951284644</v>
      </c>
      <c r="K9" s="16">
        <v>209556.53776670873</v>
      </c>
      <c r="L9" s="16">
        <v>210286.19457923315</v>
      </c>
      <c r="M9" s="16">
        <v>207822.48299908501</v>
      </c>
      <c r="N9" s="16">
        <v>211430.10299305234</v>
      </c>
      <c r="O9" s="16">
        <v>215264.9806738708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23">
        <v>1.4</v>
      </c>
      <c r="B10" s="24" t="s">
        <v>62</v>
      </c>
      <c r="C10" s="16">
        <v>148143</v>
      </c>
      <c r="D10" s="16">
        <v>163601</v>
      </c>
      <c r="E10" s="16">
        <v>187203</v>
      </c>
      <c r="F10" s="16">
        <v>203062</v>
      </c>
      <c r="G10" s="16">
        <v>180788.27295414603</v>
      </c>
      <c r="H10" s="16">
        <v>149052</v>
      </c>
      <c r="I10" s="16">
        <v>203426</v>
      </c>
      <c r="J10" s="16">
        <v>223821.24945351403</v>
      </c>
      <c r="K10" s="16">
        <v>235964.68137289074</v>
      </c>
      <c r="L10" s="16">
        <v>265236.55816665175</v>
      </c>
      <c r="M10" s="16">
        <v>297511.22489542293</v>
      </c>
      <c r="N10" s="16">
        <v>332493.76040976075</v>
      </c>
      <c r="O10" s="16">
        <v>366844.35882177769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25" t="s">
        <v>31</v>
      </c>
      <c r="B11" s="24" t="s">
        <v>3</v>
      </c>
      <c r="C11" s="16">
        <v>1106109</v>
      </c>
      <c r="D11" s="16">
        <v>1192125</v>
      </c>
      <c r="E11" s="16">
        <v>1082400</v>
      </c>
      <c r="F11" s="16">
        <v>1260428</v>
      </c>
      <c r="G11" s="16">
        <v>1409287.6782466229</v>
      </c>
      <c r="H11" s="16">
        <v>1513882</v>
      </c>
      <c r="I11" s="16">
        <v>1757225.9999999998</v>
      </c>
      <c r="J11" s="16">
        <v>2247193.116886273</v>
      </c>
      <c r="K11" s="16">
        <v>1856549.1836210117</v>
      </c>
      <c r="L11" s="16">
        <v>1474111.3597152871</v>
      </c>
      <c r="M11" s="16">
        <v>1853681.3480010151</v>
      </c>
      <c r="N11" s="16">
        <v>1932082.2835927228</v>
      </c>
      <c r="O11" s="16">
        <v>2092464.1680195273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6"/>
      <c r="B12" s="27" t="s">
        <v>28</v>
      </c>
      <c r="C12" s="11">
        <f>C6+C11</f>
        <v>6567597</v>
      </c>
      <c r="D12" s="11">
        <f t="shared" ref="D12:F12" si="2">D6+D11</f>
        <v>7135479</v>
      </c>
      <c r="E12" s="11">
        <f t="shared" si="2"/>
        <v>7261605</v>
      </c>
      <c r="F12" s="11">
        <f t="shared" si="2"/>
        <v>6841495</v>
      </c>
      <c r="G12" s="11">
        <f t="shared" ref="G12:O12" si="3">G6+G11</f>
        <v>6570782.5988219995</v>
      </c>
      <c r="H12" s="11">
        <f t="shared" si="3"/>
        <v>7246322</v>
      </c>
      <c r="I12" s="11">
        <f t="shared" si="3"/>
        <v>8039535</v>
      </c>
      <c r="J12" s="11">
        <f t="shared" si="3"/>
        <v>8919696.9006897248</v>
      </c>
      <c r="K12" s="11">
        <f t="shared" si="3"/>
        <v>10514693.0561991</v>
      </c>
      <c r="L12" s="11">
        <f t="shared" si="3"/>
        <v>10386600.105052399</v>
      </c>
      <c r="M12" s="11">
        <f t="shared" si="3"/>
        <v>10724944.78120132</v>
      </c>
      <c r="N12" s="11">
        <f t="shared" si="3"/>
        <v>11580571.070736552</v>
      </c>
      <c r="O12" s="11">
        <f t="shared" si="3"/>
        <v>11600498.177539499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21" t="s">
        <v>32</v>
      </c>
      <c r="B13" s="22" t="s">
        <v>4</v>
      </c>
      <c r="C13" s="16">
        <v>6215158</v>
      </c>
      <c r="D13" s="16">
        <v>5259759</v>
      </c>
      <c r="E13" s="16">
        <v>5218160</v>
      </c>
      <c r="F13" s="16">
        <v>4827558</v>
      </c>
      <c r="G13" s="16">
        <v>6375078</v>
      </c>
      <c r="H13" s="16">
        <v>6494309</v>
      </c>
      <c r="I13" s="16">
        <v>7095034</v>
      </c>
      <c r="J13" s="16">
        <v>8268599.643833451</v>
      </c>
      <c r="K13" s="16">
        <v>8103533.9784233961</v>
      </c>
      <c r="L13" s="16">
        <v>8315690.8757590977</v>
      </c>
      <c r="M13" s="16">
        <v>8375996.9770314144</v>
      </c>
      <c r="N13" s="16">
        <v>7911458.6059436454</v>
      </c>
      <c r="O13" s="16">
        <v>8861082.888844287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25" t="s">
        <v>33</v>
      </c>
      <c r="B14" s="24" t="s">
        <v>5</v>
      </c>
      <c r="C14" s="16">
        <v>783505</v>
      </c>
      <c r="D14" s="16">
        <v>618282</v>
      </c>
      <c r="E14" s="16">
        <v>869157</v>
      </c>
      <c r="F14" s="16">
        <v>662371</v>
      </c>
      <c r="G14" s="16">
        <v>720687.24686972913</v>
      </c>
      <c r="H14" s="16">
        <v>573601</v>
      </c>
      <c r="I14" s="16">
        <v>733763</v>
      </c>
      <c r="J14" s="16">
        <v>822275.06246327935</v>
      </c>
      <c r="K14" s="16">
        <v>1067278.3639388753</v>
      </c>
      <c r="L14" s="16">
        <v>989620.42107131402</v>
      </c>
      <c r="M14" s="16">
        <v>1059561.6869816838</v>
      </c>
      <c r="N14" s="16">
        <v>1157957.455212811</v>
      </c>
      <c r="O14" s="16">
        <v>1203469.1991733711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25" t="s">
        <v>34</v>
      </c>
      <c r="B15" s="24" t="s">
        <v>6</v>
      </c>
      <c r="C15" s="16">
        <v>2279090</v>
      </c>
      <c r="D15" s="16">
        <v>2314468</v>
      </c>
      <c r="E15" s="16">
        <v>2136705</v>
      </c>
      <c r="F15" s="16">
        <v>2333163</v>
      </c>
      <c r="G15" s="16">
        <v>2398644</v>
      </c>
      <c r="H15" s="16">
        <v>2435509</v>
      </c>
      <c r="I15" s="16">
        <v>2784477</v>
      </c>
      <c r="J15" s="16">
        <v>2905319.0801084531</v>
      </c>
      <c r="K15" s="16">
        <v>2759172.5219616168</v>
      </c>
      <c r="L15" s="16">
        <v>2766877.4279983668</v>
      </c>
      <c r="M15" s="16">
        <v>3438643.1641303878</v>
      </c>
      <c r="N15" s="16">
        <v>3721175.7187252524</v>
      </c>
      <c r="O15" s="16">
        <v>4012969.1183734424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6"/>
      <c r="B16" s="27" t="s">
        <v>29</v>
      </c>
      <c r="C16" s="11">
        <f>+C13+C14+C15</f>
        <v>9277753</v>
      </c>
      <c r="D16" s="11">
        <f t="shared" ref="D16:F16" si="4">+D13+D14+D15</f>
        <v>8192509</v>
      </c>
      <c r="E16" s="11">
        <f t="shared" si="4"/>
        <v>8224022</v>
      </c>
      <c r="F16" s="11">
        <f t="shared" si="4"/>
        <v>7823092</v>
      </c>
      <c r="G16" s="11">
        <f t="shared" ref="G16:L16" si="5">+G13+G14+G15</f>
        <v>9494409.246869728</v>
      </c>
      <c r="H16" s="11">
        <f t="shared" si="5"/>
        <v>9503419</v>
      </c>
      <c r="I16" s="11">
        <f t="shared" si="5"/>
        <v>10613274</v>
      </c>
      <c r="J16" s="11">
        <f t="shared" si="5"/>
        <v>11996193.786405183</v>
      </c>
      <c r="K16" s="11">
        <f t="shared" si="5"/>
        <v>11929984.864323888</v>
      </c>
      <c r="L16" s="11">
        <f t="shared" si="5"/>
        <v>12072188.72482878</v>
      </c>
      <c r="M16" s="11">
        <f t="shared" ref="M16:N16" si="6">+M13+M14+M15</f>
        <v>12874201.828143487</v>
      </c>
      <c r="N16" s="11">
        <f t="shared" si="6"/>
        <v>12790591.779881708</v>
      </c>
      <c r="O16" s="11">
        <f t="shared" ref="O16" si="7">+O13+O14+O15</f>
        <v>14077521.2063911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30" x14ac:dyDescent="0.25">
      <c r="A17" s="21" t="s">
        <v>35</v>
      </c>
      <c r="B17" s="22" t="s">
        <v>7</v>
      </c>
      <c r="C17" s="9">
        <f>C18+C19</f>
        <v>3747813</v>
      </c>
      <c r="D17" s="9">
        <f t="shared" ref="D17:F17" si="8">D18+D19</f>
        <v>4026649</v>
      </c>
      <c r="E17" s="9">
        <f t="shared" si="8"/>
        <v>4357584</v>
      </c>
      <c r="F17" s="9">
        <f t="shared" si="8"/>
        <v>5223022</v>
      </c>
      <c r="G17" s="9">
        <f t="shared" ref="G17:L17" si="9">G18+G19</f>
        <v>5854315</v>
      </c>
      <c r="H17" s="9">
        <f t="shared" si="9"/>
        <v>6483197</v>
      </c>
      <c r="I17" s="9">
        <f t="shared" si="9"/>
        <v>7514990</v>
      </c>
      <c r="J17" s="9">
        <f t="shared" si="9"/>
        <v>8911381.3386095688</v>
      </c>
      <c r="K17" s="9">
        <f t="shared" si="9"/>
        <v>9731135.9564989358</v>
      </c>
      <c r="L17" s="9">
        <f t="shared" si="9"/>
        <v>7691857.8107176293</v>
      </c>
      <c r="M17" s="9">
        <f t="shared" ref="M17:N17" si="10">M18+M19</f>
        <v>9354365.1412628982</v>
      </c>
      <c r="N17" s="9">
        <f t="shared" si="10"/>
        <v>11027180.959048726</v>
      </c>
      <c r="O17" s="9">
        <f t="shared" ref="O17" si="11">O18+O19</f>
        <v>12269612.173994275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23">
        <v>6.1</v>
      </c>
      <c r="B18" s="24" t="s">
        <v>8</v>
      </c>
      <c r="C18" s="16">
        <v>3048685</v>
      </c>
      <c r="D18" s="16">
        <v>3296692</v>
      </c>
      <c r="E18" s="16">
        <v>3788142</v>
      </c>
      <c r="F18" s="16">
        <v>4631521</v>
      </c>
      <c r="G18" s="16">
        <v>5204402</v>
      </c>
      <c r="H18" s="16">
        <v>5813687</v>
      </c>
      <c r="I18" s="16">
        <v>6823766</v>
      </c>
      <c r="J18" s="16">
        <v>8141729.0853587603</v>
      </c>
      <c r="K18" s="16">
        <v>8977990.3323949855</v>
      </c>
      <c r="L18" s="16">
        <v>7331156.1205177261</v>
      </c>
      <c r="M18" s="16">
        <v>8854588.5741665382</v>
      </c>
      <c r="N18" s="16">
        <v>10426902.299290396</v>
      </c>
      <c r="O18" s="16">
        <v>11635453.469773473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23">
        <v>6.2</v>
      </c>
      <c r="B19" s="24" t="s">
        <v>9</v>
      </c>
      <c r="C19" s="16">
        <v>699128</v>
      </c>
      <c r="D19" s="16">
        <v>729957</v>
      </c>
      <c r="E19" s="16">
        <v>569442</v>
      </c>
      <c r="F19" s="16">
        <v>591501</v>
      </c>
      <c r="G19" s="16">
        <v>649913</v>
      </c>
      <c r="H19" s="16">
        <v>669510</v>
      </c>
      <c r="I19" s="16">
        <v>691224</v>
      </c>
      <c r="J19" s="16">
        <v>769652.25325080834</v>
      </c>
      <c r="K19" s="16">
        <v>753145.62410394987</v>
      </c>
      <c r="L19" s="16">
        <v>360701.69019990345</v>
      </c>
      <c r="M19" s="16">
        <v>499776.56709636014</v>
      </c>
      <c r="N19" s="16">
        <v>600278.65975832939</v>
      </c>
      <c r="O19" s="16">
        <v>634158.70422080171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45" x14ac:dyDescent="0.25">
      <c r="A20" s="28" t="s">
        <v>36</v>
      </c>
      <c r="B20" s="29" t="s">
        <v>10</v>
      </c>
      <c r="C20" s="9">
        <f>SUM(C21:C27)</f>
        <v>2531768</v>
      </c>
      <c r="D20" s="9">
        <f t="shared" ref="D20:F20" si="12">SUM(D21:D27)</f>
        <v>2788855</v>
      </c>
      <c r="E20" s="9">
        <f t="shared" si="12"/>
        <v>2900486</v>
      </c>
      <c r="F20" s="9">
        <f t="shared" si="12"/>
        <v>3107545</v>
      </c>
      <c r="G20" s="9">
        <f t="shared" ref="G20:O20" si="13">SUM(G21:G27)</f>
        <v>3389212.9049666924</v>
      </c>
      <c r="H20" s="9">
        <f t="shared" si="13"/>
        <v>3532290</v>
      </c>
      <c r="I20" s="9">
        <f t="shared" si="13"/>
        <v>3642242</v>
      </c>
      <c r="J20" s="9">
        <f t="shared" si="13"/>
        <v>3827116.5812493251</v>
      </c>
      <c r="K20" s="9">
        <f t="shared" si="13"/>
        <v>4001534.3844146854</v>
      </c>
      <c r="L20" s="9">
        <f t="shared" si="13"/>
        <v>3235320.2273081336</v>
      </c>
      <c r="M20" s="9">
        <f t="shared" si="13"/>
        <v>4373015.2209751299</v>
      </c>
      <c r="N20" s="9">
        <f t="shared" si="13"/>
        <v>4887090.30416766</v>
      </c>
      <c r="O20" s="9">
        <f t="shared" si="13"/>
        <v>5453458.4338947283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23">
        <v>7.1</v>
      </c>
      <c r="B21" s="24" t="s">
        <v>11</v>
      </c>
      <c r="C21" s="16">
        <v>161396</v>
      </c>
      <c r="D21" s="16">
        <v>168039</v>
      </c>
      <c r="E21" s="16">
        <v>180554</v>
      </c>
      <c r="F21" s="16">
        <v>174958</v>
      </c>
      <c r="G21" s="16">
        <v>171048.89</v>
      </c>
      <c r="H21" s="16">
        <v>170395</v>
      </c>
      <c r="I21" s="16">
        <v>191751</v>
      </c>
      <c r="J21" s="16">
        <v>195125</v>
      </c>
      <c r="K21" s="16">
        <v>201866.78628043414</v>
      </c>
      <c r="L21" s="16">
        <v>154819.52335333891</v>
      </c>
      <c r="M21" s="16">
        <v>178502.26519171285</v>
      </c>
      <c r="N21" s="16">
        <v>210936.29756999057</v>
      </c>
      <c r="O21" s="16">
        <v>214179.83907977358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23">
        <v>7.2</v>
      </c>
      <c r="B22" s="24" t="s">
        <v>12</v>
      </c>
      <c r="C22" s="16">
        <v>1461278</v>
      </c>
      <c r="D22" s="16">
        <v>1598221</v>
      </c>
      <c r="E22" s="16">
        <v>1687122</v>
      </c>
      <c r="F22" s="16">
        <v>1767773</v>
      </c>
      <c r="G22" s="16">
        <v>1911615.380552049</v>
      </c>
      <c r="H22" s="16">
        <v>2005086</v>
      </c>
      <c r="I22" s="16">
        <v>2171666</v>
      </c>
      <c r="J22" s="16">
        <v>2436737.7161254697</v>
      </c>
      <c r="K22" s="16">
        <v>2473222.319256519</v>
      </c>
      <c r="L22" s="16">
        <v>1914303.8008382523</v>
      </c>
      <c r="M22" s="16">
        <v>2922484.0679873764</v>
      </c>
      <c r="N22" s="16">
        <v>3349739.0542219603</v>
      </c>
      <c r="O22" s="16">
        <v>3867698.4997342681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23">
        <v>7.3</v>
      </c>
      <c r="B23" s="24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23">
        <v>7.4</v>
      </c>
      <c r="B24" s="24" t="s">
        <v>14</v>
      </c>
      <c r="C24" s="16">
        <v>23258</v>
      </c>
      <c r="D24" s="16">
        <v>40372</v>
      </c>
      <c r="E24" s="16">
        <v>30551</v>
      </c>
      <c r="F24" s="16">
        <v>54775</v>
      </c>
      <c r="G24" s="16">
        <v>98440.1270286566</v>
      </c>
      <c r="H24" s="16">
        <v>107469</v>
      </c>
      <c r="I24" s="16">
        <v>110331</v>
      </c>
      <c r="J24" s="16">
        <v>63081.650614542079</v>
      </c>
      <c r="K24" s="16">
        <v>111196.42410824742</v>
      </c>
      <c r="L24" s="16">
        <v>52953.143900955751</v>
      </c>
      <c r="M24" s="16">
        <v>50970.592244144987</v>
      </c>
      <c r="N24" s="16">
        <v>56491.242316840508</v>
      </c>
      <c r="O24" s="16">
        <v>58325.889878048212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23">
        <v>7.5</v>
      </c>
      <c r="B25" s="24" t="s">
        <v>15</v>
      </c>
      <c r="C25" s="16">
        <v>371763</v>
      </c>
      <c r="D25" s="16">
        <v>453180</v>
      </c>
      <c r="E25" s="16">
        <v>396418</v>
      </c>
      <c r="F25" s="16">
        <v>433820</v>
      </c>
      <c r="G25" s="16">
        <v>441187.7978451933</v>
      </c>
      <c r="H25" s="16">
        <v>473042</v>
      </c>
      <c r="I25" s="16">
        <v>484162</v>
      </c>
      <c r="J25" s="16">
        <v>415930.78671971796</v>
      </c>
      <c r="K25" s="16">
        <v>412899.6075714418</v>
      </c>
      <c r="L25" s="16">
        <v>354566.06039921305</v>
      </c>
      <c r="M25" s="16">
        <v>410804.90387418488</v>
      </c>
      <c r="N25" s="16">
        <v>397698.99628230825</v>
      </c>
      <c r="O25" s="16">
        <v>416196.43557392398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23">
        <v>7.6</v>
      </c>
      <c r="B26" s="24" t="s">
        <v>16</v>
      </c>
      <c r="C26" s="16">
        <v>17531</v>
      </c>
      <c r="D26" s="16">
        <v>13888</v>
      </c>
      <c r="E26" s="16">
        <v>14568</v>
      </c>
      <c r="F26" s="16">
        <v>14519</v>
      </c>
      <c r="G26" s="16">
        <v>14346.855180301343</v>
      </c>
      <c r="H26" s="16">
        <v>14894.999999999998</v>
      </c>
      <c r="I26" s="16">
        <v>12538</v>
      </c>
      <c r="J26" s="16">
        <v>44174.886067445455</v>
      </c>
      <c r="K26" s="16">
        <v>43572.715226234999</v>
      </c>
      <c r="L26" s="16">
        <v>46091.166637275441</v>
      </c>
      <c r="M26" s="16">
        <v>42897.378758894803</v>
      </c>
      <c r="N26" s="16">
        <v>39927.780934079907</v>
      </c>
      <c r="O26" s="16">
        <v>40989.480787946857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23">
        <v>7.7</v>
      </c>
      <c r="B27" s="24" t="s">
        <v>17</v>
      </c>
      <c r="C27" s="16">
        <v>496542</v>
      </c>
      <c r="D27" s="16">
        <v>515155</v>
      </c>
      <c r="E27" s="16">
        <v>591273</v>
      </c>
      <c r="F27" s="16">
        <v>661700</v>
      </c>
      <c r="G27" s="16">
        <v>752573.85436049267</v>
      </c>
      <c r="H27" s="16">
        <v>761403</v>
      </c>
      <c r="I27" s="16">
        <v>671794</v>
      </c>
      <c r="J27" s="16">
        <v>672066.54172215017</v>
      </c>
      <c r="K27" s="16">
        <v>758776.53197180864</v>
      </c>
      <c r="L27" s="16">
        <v>712586.53217909834</v>
      </c>
      <c r="M27" s="16">
        <v>767356.0129188156</v>
      </c>
      <c r="N27" s="16">
        <v>832296.93284248002</v>
      </c>
      <c r="O27" s="16">
        <v>856068.28884076781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25" t="s">
        <v>37</v>
      </c>
      <c r="B28" s="24" t="s">
        <v>18</v>
      </c>
      <c r="C28" s="16">
        <v>2126507</v>
      </c>
      <c r="D28" s="16">
        <v>2332282</v>
      </c>
      <c r="E28" s="16">
        <v>2564472</v>
      </c>
      <c r="F28" s="16">
        <v>2869868</v>
      </c>
      <c r="G28" s="16">
        <v>3090552.14</v>
      </c>
      <c r="H28" s="16">
        <v>3378179</v>
      </c>
      <c r="I28" s="16">
        <v>3511919</v>
      </c>
      <c r="J28" s="16">
        <v>3529390</v>
      </c>
      <c r="K28" s="16">
        <v>3562419.266959683</v>
      </c>
      <c r="L28" s="16">
        <v>3691290.8540800773</v>
      </c>
      <c r="M28" s="16">
        <v>3704267.8341946811</v>
      </c>
      <c r="N28" s="16">
        <v>3766286.1944769099</v>
      </c>
      <c r="O28" s="16">
        <v>4055707.4251795728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45" x14ac:dyDescent="0.25">
      <c r="A29" s="25" t="s">
        <v>38</v>
      </c>
      <c r="B29" s="24" t="s">
        <v>19</v>
      </c>
      <c r="C29" s="16">
        <v>5551356</v>
      </c>
      <c r="D29" s="16">
        <v>6260616</v>
      </c>
      <c r="E29" s="16">
        <v>6988082.0000000009</v>
      </c>
      <c r="F29" s="16">
        <v>7850587</v>
      </c>
      <c r="G29" s="16">
        <v>8743783.673341034</v>
      </c>
      <c r="H29" s="16">
        <v>9794632</v>
      </c>
      <c r="I29" s="16">
        <v>10345468</v>
      </c>
      <c r="J29" s="16">
        <v>11072413.989341388</v>
      </c>
      <c r="K29" s="16">
        <v>11928845.275089635</v>
      </c>
      <c r="L29" s="16">
        <v>12067475.960711706</v>
      </c>
      <c r="M29" s="16">
        <v>13481734.597983122</v>
      </c>
      <c r="N29" s="16">
        <v>14589708.964548249</v>
      </c>
      <c r="O29" s="16">
        <v>15320783.472820127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25" t="s">
        <v>39</v>
      </c>
      <c r="B30" s="24" t="s">
        <v>54</v>
      </c>
      <c r="C30" s="16">
        <v>1131290</v>
      </c>
      <c r="D30" s="16">
        <v>1152272</v>
      </c>
      <c r="E30" s="16">
        <v>1212019</v>
      </c>
      <c r="F30" s="16">
        <v>1385954</v>
      </c>
      <c r="G30" s="16">
        <v>1702400.9999999998</v>
      </c>
      <c r="H30" s="16">
        <v>1892847</v>
      </c>
      <c r="I30" s="16">
        <v>1997255</v>
      </c>
      <c r="J30" s="16">
        <v>1941809.2473484355</v>
      </c>
      <c r="K30" s="16">
        <v>1745588.617875929</v>
      </c>
      <c r="L30" s="16">
        <v>1744906.4279495534</v>
      </c>
      <c r="M30" s="16">
        <v>1890728.2889273679</v>
      </c>
      <c r="N30" s="16">
        <v>1856077.2696830609</v>
      </c>
      <c r="O30" s="16">
        <v>1966827.355299074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25" t="s">
        <v>40</v>
      </c>
      <c r="B31" s="24" t="s">
        <v>20</v>
      </c>
      <c r="C31" s="16">
        <v>2670927</v>
      </c>
      <c r="D31" s="16">
        <v>2698950</v>
      </c>
      <c r="E31" s="16">
        <v>2921308</v>
      </c>
      <c r="F31" s="16">
        <v>3205744</v>
      </c>
      <c r="G31" s="16">
        <v>3538787.0000000005</v>
      </c>
      <c r="H31" s="16">
        <v>4123024</v>
      </c>
      <c r="I31" s="16">
        <v>4409493</v>
      </c>
      <c r="J31" s="16">
        <v>4344136.8280598223</v>
      </c>
      <c r="K31" s="16">
        <v>4531908.4636508906</v>
      </c>
      <c r="L31" s="16">
        <v>3766975.0614569546</v>
      </c>
      <c r="M31" s="16">
        <v>4215363.8855818007</v>
      </c>
      <c r="N31" s="16">
        <v>4254348.4881954147</v>
      </c>
      <c r="O31" s="16">
        <v>4438606.4686224442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6"/>
      <c r="B32" s="27" t="s">
        <v>30</v>
      </c>
      <c r="C32" s="11">
        <f>C17+C20+C28+C29+C30+C31</f>
        <v>17759661</v>
      </c>
      <c r="D32" s="11">
        <f t="shared" ref="D32:F32" si="14">D17+D20+D28+D29+D30+D31</f>
        <v>19259624</v>
      </c>
      <c r="E32" s="11">
        <f t="shared" si="14"/>
        <v>20943951</v>
      </c>
      <c r="F32" s="11">
        <f t="shared" si="14"/>
        <v>23642720</v>
      </c>
      <c r="G32" s="11">
        <f t="shared" ref="G32:H32" si="15">G17+G20+G28+G29+G30+G31</f>
        <v>26319051.718307726</v>
      </c>
      <c r="H32" s="11">
        <f t="shared" si="15"/>
        <v>29204169</v>
      </c>
      <c r="I32" s="11">
        <f t="shared" ref="I32:J32" si="16">I17+I20+I28+I29+I30+I31</f>
        <v>31421367</v>
      </c>
      <c r="J32" s="11">
        <f t="shared" si="16"/>
        <v>33626247.984608538</v>
      </c>
      <c r="K32" s="11">
        <f t="shared" ref="K32:L32" si="17">K17+K20+K28+K29+K30+K31</f>
        <v>35501431.964489765</v>
      </c>
      <c r="L32" s="11">
        <f t="shared" si="17"/>
        <v>32197826.342224054</v>
      </c>
      <c r="M32" s="11">
        <f t="shared" ref="M32:N32" si="18">M17+M20+M28+M29+M30+M31</f>
        <v>37019474.968924999</v>
      </c>
      <c r="N32" s="11">
        <f t="shared" si="18"/>
        <v>40380692.180120014</v>
      </c>
      <c r="O32" s="11">
        <f t="shared" ref="O32" si="19">O17+O20+O28+O29+O30+O31</f>
        <v>43504995.329810217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30" t="s">
        <v>27</v>
      </c>
      <c r="B33" s="31" t="s">
        <v>41</v>
      </c>
      <c r="C33" s="12">
        <f t="shared" ref="C33:H33" si="20">C6+C11+C13+C14+C15+C17+C20+C28+C29+C30+C31</f>
        <v>33605011</v>
      </c>
      <c r="D33" s="12">
        <f t="shared" si="20"/>
        <v>34587612</v>
      </c>
      <c r="E33" s="12">
        <f t="shared" si="20"/>
        <v>36429578</v>
      </c>
      <c r="F33" s="12">
        <f t="shared" si="20"/>
        <v>38307307</v>
      </c>
      <c r="G33" s="12">
        <f t="shared" si="20"/>
        <v>42384243.563999459</v>
      </c>
      <c r="H33" s="12">
        <f t="shared" si="20"/>
        <v>45953910</v>
      </c>
      <c r="I33" s="12">
        <f t="shared" ref="I33:J33" si="21">I6+I11+I13+I14+I15+I17+I20+I28+I29+I30+I31</f>
        <v>50074176</v>
      </c>
      <c r="J33" s="12">
        <f t="shared" si="21"/>
        <v>54542138.671703443</v>
      </c>
      <c r="K33" s="12">
        <f t="shared" ref="K33:L33" si="22">K6+K11+K13+K14+K15+K17+K20+K28+K29+K30+K31</f>
        <v>57946109.885012746</v>
      </c>
      <c r="L33" s="12">
        <f t="shared" si="22"/>
        <v>54656615.172105223</v>
      </c>
      <c r="M33" s="12">
        <f t="shared" ref="M33:N33" si="23">M6+M11+M13+M14+M15+M17+M20+M28+M29+M30+M31</f>
        <v>60618621.578269809</v>
      </c>
      <c r="N33" s="12">
        <f t="shared" si="23"/>
        <v>64751855.030738287</v>
      </c>
      <c r="O33" s="12">
        <f t="shared" ref="O33" si="24">O6+O11+O13+O14+O15+O17+O20+O28+O29+O30+O31</f>
        <v>69183014.713740811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32" t="s">
        <v>43</v>
      </c>
      <c r="B34" s="33" t="s">
        <v>25</v>
      </c>
      <c r="C34" s="16">
        <v>3281100</v>
      </c>
      <c r="D34" s="16">
        <v>3420900</v>
      </c>
      <c r="E34" s="16">
        <v>3518300</v>
      </c>
      <c r="F34" s="16">
        <v>4111300</v>
      </c>
      <c r="G34" s="16">
        <v>4941700</v>
      </c>
      <c r="H34" s="16">
        <v>5737100</v>
      </c>
      <c r="I34" s="16">
        <v>6671100</v>
      </c>
      <c r="J34" s="16">
        <v>7183600</v>
      </c>
      <c r="K34" s="16">
        <v>7252100</v>
      </c>
      <c r="L34" s="16">
        <v>7211400</v>
      </c>
      <c r="M34" s="16">
        <v>8060600</v>
      </c>
      <c r="N34" s="16">
        <v>8688000</v>
      </c>
      <c r="O34" s="16">
        <v>9980400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32" t="s">
        <v>44</v>
      </c>
      <c r="B35" s="33" t="s">
        <v>24</v>
      </c>
      <c r="C35" s="16">
        <v>942700</v>
      </c>
      <c r="D35" s="16">
        <v>997200</v>
      </c>
      <c r="E35" s="16">
        <v>952200</v>
      </c>
      <c r="F35" s="16">
        <v>785400</v>
      </c>
      <c r="G35" s="16">
        <v>871700</v>
      </c>
      <c r="H35" s="16">
        <v>896400</v>
      </c>
      <c r="I35" s="16">
        <v>1004300</v>
      </c>
      <c r="J35" s="16">
        <v>885600</v>
      </c>
      <c r="K35" s="16">
        <v>1101400</v>
      </c>
      <c r="L35" s="16">
        <v>1624500</v>
      </c>
      <c r="M35" s="16">
        <v>1756300</v>
      </c>
      <c r="N35" s="16">
        <v>1924200</v>
      </c>
      <c r="O35" s="16">
        <v>2369800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4" t="s">
        <v>45</v>
      </c>
      <c r="B36" s="35" t="s">
        <v>55</v>
      </c>
      <c r="C36" s="11">
        <f>C33+C34-C35</f>
        <v>35943411</v>
      </c>
      <c r="D36" s="11">
        <f t="shared" ref="D36:O36" si="25">D33+D34-D35</f>
        <v>37011312</v>
      </c>
      <c r="E36" s="11">
        <f t="shared" si="25"/>
        <v>38995678</v>
      </c>
      <c r="F36" s="11">
        <f t="shared" si="25"/>
        <v>41633207</v>
      </c>
      <c r="G36" s="11">
        <f t="shared" si="25"/>
        <v>46454243.563999459</v>
      </c>
      <c r="H36" s="11">
        <f t="shared" si="25"/>
        <v>50794610</v>
      </c>
      <c r="I36" s="11">
        <f t="shared" si="25"/>
        <v>55740976</v>
      </c>
      <c r="J36" s="11">
        <f t="shared" si="25"/>
        <v>60840138.671703443</v>
      </c>
      <c r="K36" s="11">
        <f t="shared" si="25"/>
        <v>64096809.885012746</v>
      </c>
      <c r="L36" s="11">
        <f t="shared" si="25"/>
        <v>60243515.172105223</v>
      </c>
      <c r="M36" s="11">
        <f t="shared" si="25"/>
        <v>66922921.578269809</v>
      </c>
      <c r="N36" s="11">
        <f t="shared" si="25"/>
        <v>71515655.030738294</v>
      </c>
      <c r="O36" s="11">
        <f t="shared" si="25"/>
        <v>76793614.713740811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32" t="s">
        <v>46</v>
      </c>
      <c r="B37" s="33" t="s">
        <v>42</v>
      </c>
      <c r="C37" s="13">
        <f>GSVA_cur!C37</f>
        <v>356820</v>
      </c>
      <c r="D37" s="13">
        <f>GSVA_cur!D37</f>
        <v>360400</v>
      </c>
      <c r="E37" s="13">
        <f>GSVA_cur!E37</f>
        <v>364010</v>
      </c>
      <c r="F37" s="13">
        <f>GSVA_cur!F37</f>
        <v>367660</v>
      </c>
      <c r="G37" s="13">
        <f>GSVA_cur!G37</f>
        <v>371340</v>
      </c>
      <c r="H37" s="13">
        <f>GSVA_cur!H37</f>
        <v>375050</v>
      </c>
      <c r="I37" s="13">
        <f>GSVA_cur!I37</f>
        <v>378810</v>
      </c>
      <c r="J37" s="13">
        <f>GSVA_cur!J37</f>
        <v>370930</v>
      </c>
      <c r="K37" s="13">
        <f>GSVA_cur!K37</f>
        <v>373460</v>
      </c>
      <c r="L37" s="13">
        <f>GSVA_cur!L37</f>
        <v>375990</v>
      </c>
      <c r="M37" s="13">
        <f>GSVA_cur!M37</f>
        <v>378160</v>
      </c>
      <c r="N37" s="13">
        <f>GSVA_cur!N37</f>
        <v>379990</v>
      </c>
      <c r="O37" s="13">
        <f>GSVA_cur!O37</f>
        <v>381810</v>
      </c>
    </row>
    <row r="38" spans="1:178" ht="15.75" x14ac:dyDescent="0.25">
      <c r="A38" s="34" t="s">
        <v>47</v>
      </c>
      <c r="B38" s="35" t="s">
        <v>58</v>
      </c>
      <c r="C38" s="11">
        <f>C36/C37*1000</f>
        <v>100732.61308222634</v>
      </c>
      <c r="D38" s="11">
        <f t="shared" ref="D38:O38" si="26">D36/D37*1000</f>
        <v>102695.09433962264</v>
      </c>
      <c r="E38" s="11">
        <f t="shared" si="26"/>
        <v>107128.04043844949</v>
      </c>
      <c r="F38" s="11">
        <f t="shared" si="26"/>
        <v>113238.33705053582</v>
      </c>
      <c r="G38" s="11">
        <f t="shared" si="26"/>
        <v>125098.94857542806</v>
      </c>
      <c r="H38" s="11">
        <f t="shared" si="26"/>
        <v>135434.2354352753</v>
      </c>
      <c r="I38" s="11">
        <f t="shared" si="26"/>
        <v>147147.58322113988</v>
      </c>
      <c r="J38" s="11">
        <f t="shared" si="26"/>
        <v>164020.53937859825</v>
      </c>
      <c r="K38" s="11">
        <f t="shared" si="26"/>
        <v>171629.65213145383</v>
      </c>
      <c r="L38" s="11">
        <f t="shared" si="26"/>
        <v>160226.37615922026</v>
      </c>
      <c r="M38" s="11">
        <f t="shared" si="26"/>
        <v>176969.85820359059</v>
      </c>
      <c r="N38" s="11">
        <f t="shared" si="26"/>
        <v>188204.04492417772</v>
      </c>
      <c r="O38" s="11">
        <f t="shared" si="26"/>
        <v>201130.44371216261</v>
      </c>
      <c r="BN38" s="4"/>
      <c r="BO38" s="4"/>
      <c r="BP38" s="4"/>
      <c r="BQ38" s="4"/>
    </row>
    <row r="39" spans="1:178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Z39"/>
  <sheetViews>
    <sheetView zoomScale="77" zoomScaleNormal="77" zoomScaleSheetLayoutView="100" workbookViewId="0">
      <pane xSplit="2" ySplit="5" topLeftCell="C33" activePane="bottomRight" state="frozen"/>
      <selection activeCell="A5" sqref="A5:O38"/>
      <selection pane="topRight" activeCell="A5" sqref="A5:O38"/>
      <selection pane="bottomLeft" activeCell="A5" sqref="A5:O38"/>
      <selection pane="bottomRight" activeCell="A5" sqref="A5:O38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6" width="14.85546875" style="2" customWidth="1"/>
    <col min="7" max="15" width="14.85546875" style="1" customWidth="1"/>
    <col min="16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50</v>
      </c>
      <c r="I2" s="1" t="str">
        <f>[1]GSVA_cur!$I$3</f>
        <v>As on 15.03.2024</v>
      </c>
    </row>
    <row r="3" spans="1:182" ht="15.75" x14ac:dyDescent="0.25">
      <c r="A3" s="7"/>
    </row>
    <row r="4" spans="1:182" ht="15.75" x14ac:dyDescent="0.25">
      <c r="A4" s="7"/>
      <c r="E4" s="8"/>
      <c r="F4" s="8" t="s">
        <v>57</v>
      </c>
    </row>
    <row r="5" spans="1:182" ht="15.75" x14ac:dyDescent="0.25">
      <c r="A5" s="17" t="s">
        <v>0</v>
      </c>
      <c r="B5" s="18" t="s">
        <v>1</v>
      </c>
      <c r="C5" s="19" t="s">
        <v>21</v>
      </c>
      <c r="D5" s="19" t="s">
        <v>22</v>
      </c>
      <c r="E5" s="19" t="s">
        <v>23</v>
      </c>
      <c r="F5" s="19" t="s">
        <v>56</v>
      </c>
      <c r="G5" s="20" t="s">
        <v>65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71</v>
      </c>
      <c r="M5" s="20" t="s">
        <v>72</v>
      </c>
      <c r="N5" s="20" t="s">
        <v>73</v>
      </c>
      <c r="O5" s="20" t="s">
        <v>74</v>
      </c>
    </row>
    <row r="6" spans="1:182" s="1" customFormat="1" ht="15.75" x14ac:dyDescent="0.25">
      <c r="A6" s="21" t="s">
        <v>26</v>
      </c>
      <c r="B6" s="22" t="s">
        <v>2</v>
      </c>
      <c r="C6" s="9">
        <f>SUM(C7:C10)</f>
        <v>5135785</v>
      </c>
      <c r="D6" s="9">
        <f t="shared" ref="D6:F6" si="0">SUM(D7:D10)</f>
        <v>6359894</v>
      </c>
      <c r="E6" s="9">
        <f t="shared" si="0"/>
        <v>7226694</v>
      </c>
      <c r="F6" s="9">
        <f t="shared" si="0"/>
        <v>7127205</v>
      </c>
      <c r="G6" s="9">
        <f t="shared" ref="G6:O6" si="1">SUM(G7:G10)</f>
        <v>7053928.9630596973</v>
      </c>
      <c r="H6" s="9">
        <f t="shared" si="1"/>
        <v>8328543</v>
      </c>
      <c r="I6" s="9">
        <f t="shared" si="1"/>
        <v>9509826</v>
      </c>
      <c r="J6" s="9">
        <f t="shared" si="1"/>
        <v>10747188.103257477</v>
      </c>
      <c r="K6" s="9">
        <f t="shared" si="1"/>
        <v>14913843.294376729</v>
      </c>
      <c r="L6" s="9">
        <f t="shared" si="1"/>
        <v>16647784.950936586</v>
      </c>
      <c r="M6" s="9">
        <f t="shared" si="1"/>
        <v>17598729.557081878</v>
      </c>
      <c r="N6" s="9">
        <f t="shared" si="1"/>
        <v>19364083.449887067</v>
      </c>
      <c r="O6" s="9">
        <f t="shared" si="1"/>
        <v>20172573.09299472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23">
        <v>1.1000000000000001</v>
      </c>
      <c r="B7" s="24" t="s">
        <v>59</v>
      </c>
      <c r="C7" s="15">
        <v>2955435</v>
      </c>
      <c r="D7" s="15">
        <v>3732206</v>
      </c>
      <c r="E7" s="15">
        <v>4335723</v>
      </c>
      <c r="F7" s="15">
        <v>3752801.9999999995</v>
      </c>
      <c r="G7" s="15">
        <v>3228337.6742407335</v>
      </c>
      <c r="H7" s="15">
        <v>3847676.9999999995</v>
      </c>
      <c r="I7" s="15">
        <v>4194575</v>
      </c>
      <c r="J7" s="15">
        <v>4245235.9360366967</v>
      </c>
      <c r="K7" s="15">
        <v>7240660.3463778375</v>
      </c>
      <c r="L7" s="15">
        <v>7647756.7811583811</v>
      </c>
      <c r="M7" s="15">
        <v>7883769.919833784</v>
      </c>
      <c r="N7" s="15">
        <v>9331446.66970741</v>
      </c>
      <c r="O7" s="15">
        <v>9257920.646982098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23">
        <v>1.2</v>
      </c>
      <c r="B8" s="24" t="s">
        <v>60</v>
      </c>
      <c r="C8" s="15">
        <v>1859518.9999999998</v>
      </c>
      <c r="D8" s="15">
        <v>2255030</v>
      </c>
      <c r="E8" s="15">
        <v>2453190</v>
      </c>
      <c r="F8" s="15">
        <v>2889982</v>
      </c>
      <c r="G8" s="15">
        <v>3336946.6257300912</v>
      </c>
      <c r="H8" s="15">
        <v>3939151</v>
      </c>
      <c r="I8" s="15">
        <v>4611450</v>
      </c>
      <c r="J8" s="15">
        <v>5693206.2943304572</v>
      </c>
      <c r="K8" s="15">
        <v>6821694.5585434223</v>
      </c>
      <c r="L8" s="15">
        <v>7909289.7756814547</v>
      </c>
      <c r="M8" s="15">
        <v>8561891.8669210002</v>
      </c>
      <c r="N8" s="15">
        <v>8983844.5369987469</v>
      </c>
      <c r="O8" s="15">
        <v>9785184.3723205682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23">
        <v>1.3</v>
      </c>
      <c r="B9" s="24" t="s">
        <v>61</v>
      </c>
      <c r="C9" s="15">
        <v>189621</v>
      </c>
      <c r="D9" s="15">
        <v>207934</v>
      </c>
      <c r="E9" s="15">
        <v>214376.00000000003</v>
      </c>
      <c r="F9" s="15">
        <v>244055.00000000003</v>
      </c>
      <c r="G9" s="15">
        <v>247435.87196220373</v>
      </c>
      <c r="H9" s="15">
        <v>332800</v>
      </c>
      <c r="I9" s="15">
        <v>365020</v>
      </c>
      <c r="J9" s="15">
        <v>433216.94518578186</v>
      </c>
      <c r="K9" s="15">
        <v>415590.54588789074</v>
      </c>
      <c r="L9" s="15">
        <v>605235.92673748813</v>
      </c>
      <c r="M9" s="15">
        <v>608329.19247607864</v>
      </c>
      <c r="N9" s="15">
        <v>434635.51720623748</v>
      </c>
      <c r="O9" s="15">
        <v>449060.56351477216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23">
        <v>1.4</v>
      </c>
      <c r="B10" s="24" t="s">
        <v>62</v>
      </c>
      <c r="C10" s="15">
        <v>131210</v>
      </c>
      <c r="D10" s="15">
        <v>164724</v>
      </c>
      <c r="E10" s="15">
        <v>223405.00000000003</v>
      </c>
      <c r="F10" s="15">
        <v>240366</v>
      </c>
      <c r="G10" s="15">
        <v>241208.79112666936</v>
      </c>
      <c r="H10" s="15">
        <v>208915</v>
      </c>
      <c r="I10" s="15">
        <v>338781</v>
      </c>
      <c r="J10" s="15">
        <v>375528.9277045413</v>
      </c>
      <c r="K10" s="15">
        <v>435897.84356757847</v>
      </c>
      <c r="L10" s="15">
        <v>485502.46735926287</v>
      </c>
      <c r="M10" s="15">
        <v>544738.57785101526</v>
      </c>
      <c r="N10" s="15">
        <v>614156.72597467201</v>
      </c>
      <c r="O10" s="15">
        <v>680407.5101772804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25" t="s">
        <v>31</v>
      </c>
      <c r="B11" s="24" t="s">
        <v>3</v>
      </c>
      <c r="C11" s="15">
        <v>973421.99999999988</v>
      </c>
      <c r="D11" s="15">
        <v>1114586</v>
      </c>
      <c r="E11" s="15">
        <v>1033118</v>
      </c>
      <c r="F11" s="15">
        <v>1249886</v>
      </c>
      <c r="G11" s="15">
        <v>1432012.3995955759</v>
      </c>
      <c r="H11" s="15">
        <v>1653102</v>
      </c>
      <c r="I11" s="15">
        <v>1988458.0000000002</v>
      </c>
      <c r="J11" s="15">
        <v>2811503.4396266667</v>
      </c>
      <c r="K11" s="15">
        <v>2263598.0381074422</v>
      </c>
      <c r="L11" s="15">
        <v>1822655.9422248541</v>
      </c>
      <c r="M11" s="15">
        <v>2043295.1112375846</v>
      </c>
      <c r="N11" s="15">
        <v>2173009.4061026494</v>
      </c>
      <c r="O11" s="15">
        <v>2400354.6836915654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6"/>
      <c r="B12" s="27" t="s">
        <v>28</v>
      </c>
      <c r="C12" s="11">
        <f>C6+C11</f>
        <v>6109207</v>
      </c>
      <c r="D12" s="11">
        <f t="shared" ref="D12:F12" si="2">D6+D11</f>
        <v>7474480</v>
      </c>
      <c r="E12" s="11">
        <f t="shared" si="2"/>
        <v>8259812</v>
      </c>
      <c r="F12" s="11">
        <f t="shared" si="2"/>
        <v>8377091</v>
      </c>
      <c r="G12" s="11">
        <f t="shared" ref="G12:O12" si="3">G6+G11</f>
        <v>8485941.3626552727</v>
      </c>
      <c r="H12" s="11">
        <f t="shared" si="3"/>
        <v>9981645</v>
      </c>
      <c r="I12" s="11">
        <f t="shared" si="3"/>
        <v>11498284</v>
      </c>
      <c r="J12" s="11">
        <f t="shared" si="3"/>
        <v>13558691.542884145</v>
      </c>
      <c r="K12" s="11">
        <f t="shared" si="3"/>
        <v>17177441.332484171</v>
      </c>
      <c r="L12" s="11">
        <f t="shared" si="3"/>
        <v>18470440.893161438</v>
      </c>
      <c r="M12" s="11">
        <f t="shared" si="3"/>
        <v>19642024.668319464</v>
      </c>
      <c r="N12" s="11">
        <f t="shared" si="3"/>
        <v>21537092.855989717</v>
      </c>
      <c r="O12" s="11">
        <f t="shared" si="3"/>
        <v>22572927.776686285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21" t="s">
        <v>32</v>
      </c>
      <c r="B13" s="22" t="s">
        <v>4</v>
      </c>
      <c r="C13" s="15">
        <v>5292515</v>
      </c>
      <c r="D13" s="15">
        <v>4610226</v>
      </c>
      <c r="E13" s="15">
        <v>4785738</v>
      </c>
      <c r="F13" s="15">
        <v>4515593</v>
      </c>
      <c r="G13" s="15">
        <v>6118295</v>
      </c>
      <c r="H13" s="15">
        <v>6380150</v>
      </c>
      <c r="I13" s="15">
        <v>7127381</v>
      </c>
      <c r="J13" s="15">
        <v>8560066.8111178037</v>
      </c>
      <c r="K13" s="15">
        <v>8432045.6795397978</v>
      </c>
      <c r="L13" s="15">
        <v>8744318.6007078346</v>
      </c>
      <c r="M13" s="15">
        <v>9367598.9961385317</v>
      </c>
      <c r="N13" s="15">
        <v>9581966.8177883402</v>
      </c>
      <c r="O13" s="15">
        <v>10502123.492864598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30" x14ac:dyDescent="0.25">
      <c r="A14" s="25" t="s">
        <v>33</v>
      </c>
      <c r="B14" s="24" t="s">
        <v>5</v>
      </c>
      <c r="C14" s="15">
        <v>521543</v>
      </c>
      <c r="D14" s="15">
        <v>386369</v>
      </c>
      <c r="E14" s="15">
        <v>587316</v>
      </c>
      <c r="F14" s="15">
        <v>496656.00000000006</v>
      </c>
      <c r="G14" s="15">
        <v>581507.05315500009</v>
      </c>
      <c r="H14" s="15">
        <v>498264.99999999994</v>
      </c>
      <c r="I14" s="15">
        <v>741045</v>
      </c>
      <c r="J14" s="15">
        <v>912245.2771726948</v>
      </c>
      <c r="K14" s="15">
        <v>1222713.6560574451</v>
      </c>
      <c r="L14" s="15">
        <v>1088686.3174584894</v>
      </c>
      <c r="M14" s="15">
        <v>1276627.4920725028</v>
      </c>
      <c r="N14" s="15">
        <v>1619599.9829909462</v>
      </c>
      <c r="O14" s="15">
        <v>1786525.5629982229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25" t="s">
        <v>34</v>
      </c>
      <c r="B15" s="24" t="s">
        <v>6</v>
      </c>
      <c r="C15" s="15">
        <v>2172794</v>
      </c>
      <c r="D15" s="15">
        <v>2234923</v>
      </c>
      <c r="E15" s="15">
        <v>2310513</v>
      </c>
      <c r="F15" s="15">
        <v>2617068</v>
      </c>
      <c r="G15" s="15">
        <v>2679799</v>
      </c>
      <c r="H15" s="15">
        <v>2683552</v>
      </c>
      <c r="I15" s="15">
        <v>3246813</v>
      </c>
      <c r="J15" s="15">
        <v>3519678.0380905364</v>
      </c>
      <c r="K15" s="15">
        <v>3596653.5694072735</v>
      </c>
      <c r="L15" s="15">
        <v>3333166.8817926906</v>
      </c>
      <c r="M15" s="15">
        <v>4602643.6411301475</v>
      </c>
      <c r="N15" s="15">
        <v>5456679.2617931571</v>
      </c>
      <c r="O15" s="15">
        <v>6052098.0392218046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6"/>
      <c r="B16" s="27" t="s">
        <v>29</v>
      </c>
      <c r="C16" s="11">
        <f>+C13+C14+C15</f>
        <v>7986852</v>
      </c>
      <c r="D16" s="11">
        <f t="shared" ref="D16:F16" si="4">+D13+D14+D15</f>
        <v>7231518</v>
      </c>
      <c r="E16" s="11">
        <f t="shared" si="4"/>
        <v>7683567</v>
      </c>
      <c r="F16" s="11">
        <f t="shared" si="4"/>
        <v>7629317</v>
      </c>
      <c r="G16" s="11">
        <f t="shared" ref="G16:L16" si="5">+G13+G14+G15</f>
        <v>9379601.0531550013</v>
      </c>
      <c r="H16" s="11">
        <f t="shared" si="5"/>
        <v>9561967</v>
      </c>
      <c r="I16" s="11">
        <f t="shared" si="5"/>
        <v>11115239</v>
      </c>
      <c r="J16" s="11">
        <f t="shared" si="5"/>
        <v>12991990.126381034</v>
      </c>
      <c r="K16" s="11">
        <f t="shared" si="5"/>
        <v>13251412.905004516</v>
      </c>
      <c r="L16" s="11">
        <f t="shared" si="5"/>
        <v>13166171.799959015</v>
      </c>
      <c r="M16" s="11">
        <f t="shared" ref="M16:N16" si="6">+M13+M14+M15</f>
        <v>15246870.129341181</v>
      </c>
      <c r="N16" s="11">
        <f t="shared" si="6"/>
        <v>16658246.062572444</v>
      </c>
      <c r="O16" s="11">
        <f t="shared" ref="O16" si="7">+O13+O14+O15</f>
        <v>18340747.095084623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30" x14ac:dyDescent="0.25">
      <c r="A17" s="21" t="s">
        <v>35</v>
      </c>
      <c r="B17" s="22" t="s">
        <v>7</v>
      </c>
      <c r="C17" s="9">
        <f>C18+C19</f>
        <v>3591641</v>
      </c>
      <c r="D17" s="9">
        <f t="shared" ref="D17:F17" si="8">D18+D19</f>
        <v>4260326</v>
      </c>
      <c r="E17" s="9">
        <f t="shared" si="8"/>
        <v>4946114</v>
      </c>
      <c r="F17" s="9">
        <f t="shared" si="8"/>
        <v>6211686</v>
      </c>
      <c r="G17" s="9">
        <f t="shared" ref="G17:L17" si="9">G18+G19</f>
        <v>7224728</v>
      </c>
      <c r="H17" s="9">
        <f t="shared" si="9"/>
        <v>8384873</v>
      </c>
      <c r="I17" s="9">
        <f t="shared" si="9"/>
        <v>10024712</v>
      </c>
      <c r="J17" s="9">
        <f t="shared" si="9"/>
        <v>12470124.379165838</v>
      </c>
      <c r="K17" s="9">
        <f t="shared" si="9"/>
        <v>14363364.022121929</v>
      </c>
      <c r="L17" s="9">
        <f t="shared" si="9"/>
        <v>12143795.221357495</v>
      </c>
      <c r="M17" s="9">
        <f t="shared" ref="M17:N17" si="10">M18+M19</f>
        <v>16063862.279185571</v>
      </c>
      <c r="N17" s="9">
        <f t="shared" si="10"/>
        <v>20422433.974345323</v>
      </c>
      <c r="O17" s="9">
        <f t="shared" ref="O17" si="11">O18+O19</f>
        <v>24678793.278596271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23">
        <v>6.1</v>
      </c>
      <c r="B18" s="24" t="s">
        <v>8</v>
      </c>
      <c r="C18" s="15">
        <v>2921646</v>
      </c>
      <c r="D18" s="15">
        <v>3488107</v>
      </c>
      <c r="E18" s="15">
        <v>4306124</v>
      </c>
      <c r="F18" s="15">
        <v>5521290</v>
      </c>
      <c r="G18" s="15">
        <v>6441294</v>
      </c>
      <c r="H18" s="15">
        <v>7537716</v>
      </c>
      <c r="I18" s="15">
        <v>9113579</v>
      </c>
      <c r="J18" s="15">
        <v>11416421.470624121</v>
      </c>
      <c r="K18" s="15">
        <v>13278716.722396817</v>
      </c>
      <c r="L18" s="15">
        <v>11622673.709288655</v>
      </c>
      <c r="M18" s="15">
        <v>15254483.670942957</v>
      </c>
      <c r="N18" s="15">
        <v>19373726.786156915</v>
      </c>
      <c r="O18" s="15">
        <v>23475100.373760536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23">
        <v>6.2</v>
      </c>
      <c r="B19" s="24" t="s">
        <v>9</v>
      </c>
      <c r="C19" s="15">
        <v>669995</v>
      </c>
      <c r="D19" s="15">
        <v>772219</v>
      </c>
      <c r="E19" s="15">
        <v>639990</v>
      </c>
      <c r="F19" s="15">
        <v>690396</v>
      </c>
      <c r="G19" s="15">
        <v>783434</v>
      </c>
      <c r="H19" s="15">
        <v>847157</v>
      </c>
      <c r="I19" s="15">
        <v>911133</v>
      </c>
      <c r="J19" s="15">
        <v>1053702.9085417169</v>
      </c>
      <c r="K19" s="15">
        <v>1084647.2997251109</v>
      </c>
      <c r="L19" s="15">
        <v>521121.51206883998</v>
      </c>
      <c r="M19" s="15">
        <v>809378.60824261478</v>
      </c>
      <c r="N19" s="15">
        <v>1048707.1881884076</v>
      </c>
      <c r="O19" s="15">
        <v>1203692.904835735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45" x14ac:dyDescent="0.25">
      <c r="A20" s="28" t="s">
        <v>36</v>
      </c>
      <c r="B20" s="29" t="s">
        <v>10</v>
      </c>
      <c r="C20" s="9">
        <f>SUM(C21:C27)</f>
        <v>2085992</v>
      </c>
      <c r="D20" s="9">
        <f t="shared" ref="D20:F20" si="12">SUM(D21:D27)</f>
        <v>2492792</v>
      </c>
      <c r="E20" s="9">
        <f t="shared" si="12"/>
        <v>2647000</v>
      </c>
      <c r="F20" s="9">
        <f t="shared" si="12"/>
        <v>2927320</v>
      </c>
      <c r="G20" s="9">
        <f t="shared" ref="G20:N20" si="13">SUM(G21:G27)</f>
        <v>3253325.5232934733</v>
      </c>
      <c r="H20" s="9">
        <f t="shared" si="13"/>
        <v>3447654</v>
      </c>
      <c r="I20" s="9">
        <f t="shared" si="13"/>
        <v>3570111</v>
      </c>
      <c r="J20" s="9">
        <f t="shared" si="13"/>
        <v>3862840.1932120677</v>
      </c>
      <c r="K20" s="9">
        <f t="shared" si="13"/>
        <v>4082772.3425329309</v>
      </c>
      <c r="L20" s="9">
        <f t="shared" si="13"/>
        <v>3470187.5473094755</v>
      </c>
      <c r="M20" s="9">
        <f t="shared" si="13"/>
        <v>5628631.1343679773</v>
      </c>
      <c r="N20" s="9">
        <f t="shared" si="13"/>
        <v>7075300.45977527</v>
      </c>
      <c r="O20" s="9">
        <f t="shared" ref="O20" si="14">SUM(O21:O27)</f>
        <v>8127179.6632166449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23">
        <v>7.1</v>
      </c>
      <c r="B21" s="24" t="s">
        <v>11</v>
      </c>
      <c r="C21" s="15">
        <v>135603</v>
      </c>
      <c r="D21" s="15">
        <v>147974</v>
      </c>
      <c r="E21" s="15">
        <v>159796</v>
      </c>
      <c r="F21" s="15">
        <v>165379</v>
      </c>
      <c r="G21" s="15">
        <v>163849.16999999998</v>
      </c>
      <c r="H21" s="15">
        <v>178325</v>
      </c>
      <c r="I21" s="15">
        <v>207290</v>
      </c>
      <c r="J21" s="15">
        <v>211119.99999999997</v>
      </c>
      <c r="K21" s="15">
        <v>268900.13564913208</v>
      </c>
      <c r="L21" s="15">
        <v>240569.10437730822</v>
      </c>
      <c r="M21" s="15">
        <v>248110.28185406898</v>
      </c>
      <c r="N21" s="15">
        <v>273708.74095517705</v>
      </c>
      <c r="O21" s="15">
        <v>290952.39163535321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23">
        <v>7.2</v>
      </c>
      <c r="B22" s="24" t="s">
        <v>12</v>
      </c>
      <c r="C22" s="15">
        <v>1205113</v>
      </c>
      <c r="D22" s="15">
        <v>1435306</v>
      </c>
      <c r="E22" s="15">
        <v>1561012</v>
      </c>
      <c r="F22" s="15">
        <v>1691023</v>
      </c>
      <c r="G22" s="15">
        <v>1869371.0219999996</v>
      </c>
      <c r="H22" s="15">
        <v>1982782</v>
      </c>
      <c r="I22" s="15">
        <v>2169008</v>
      </c>
      <c r="J22" s="15">
        <v>2548362.0438816231</v>
      </c>
      <c r="K22" s="15">
        <v>2584189.9886570605</v>
      </c>
      <c r="L22" s="15">
        <v>2066313.2269918118</v>
      </c>
      <c r="M22" s="15">
        <v>3957783.3147945376</v>
      </c>
      <c r="N22" s="15">
        <v>5151008.4986202205</v>
      </c>
      <c r="O22" s="15">
        <v>6071384.8883168697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23">
        <v>7.3</v>
      </c>
      <c r="B23" s="24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23">
        <v>7.4</v>
      </c>
      <c r="B24" s="24" t="s">
        <v>14</v>
      </c>
      <c r="C24" s="15">
        <v>19181</v>
      </c>
      <c r="D24" s="15">
        <v>36114</v>
      </c>
      <c r="E24" s="15">
        <v>16910</v>
      </c>
      <c r="F24" s="15">
        <v>41638</v>
      </c>
      <c r="G24" s="15">
        <v>92841.653999999995</v>
      </c>
      <c r="H24" s="15">
        <v>106772</v>
      </c>
      <c r="I24" s="15">
        <v>111667</v>
      </c>
      <c r="J24" s="15">
        <v>55853.556428872682</v>
      </c>
      <c r="K24" s="15">
        <v>87089.196422937646</v>
      </c>
      <c r="L24" s="15">
        <v>9814.6983076782344</v>
      </c>
      <c r="M24" s="15">
        <v>12973.212702209421</v>
      </c>
      <c r="N24" s="15">
        <v>26834.645165178004</v>
      </c>
      <c r="O24" s="15">
        <v>28527.493050271165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15.75" x14ac:dyDescent="0.25">
      <c r="A25" s="23">
        <v>7.5</v>
      </c>
      <c r="B25" s="24" t="s">
        <v>15</v>
      </c>
      <c r="C25" s="15">
        <v>306592</v>
      </c>
      <c r="D25" s="15">
        <v>405252</v>
      </c>
      <c r="E25" s="15">
        <v>388170</v>
      </c>
      <c r="F25" s="15">
        <v>435210.00000000006</v>
      </c>
      <c r="G25" s="15">
        <v>441879.07000000007</v>
      </c>
      <c r="H25" s="15">
        <v>484851</v>
      </c>
      <c r="I25" s="15">
        <v>502945</v>
      </c>
      <c r="J25" s="15">
        <v>440000.84733879659</v>
      </c>
      <c r="K25" s="15">
        <v>440776.8958967381</v>
      </c>
      <c r="L25" s="15">
        <v>404546.19861874328</v>
      </c>
      <c r="M25" s="15">
        <v>529163.87509036623</v>
      </c>
      <c r="N25" s="15">
        <v>563417.29925752722</v>
      </c>
      <c r="O25" s="15">
        <v>607101.83048591367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23">
        <v>7.6</v>
      </c>
      <c r="B26" s="24" t="s">
        <v>16</v>
      </c>
      <c r="C26" s="15">
        <v>15008.000000000002</v>
      </c>
      <c r="D26" s="15">
        <v>13272</v>
      </c>
      <c r="E26" s="15">
        <v>14466</v>
      </c>
      <c r="F26" s="15">
        <v>14880.000000000002</v>
      </c>
      <c r="G26" s="15">
        <v>15961.732093474</v>
      </c>
      <c r="H26" s="15">
        <v>16997</v>
      </c>
      <c r="I26" s="15">
        <v>14481</v>
      </c>
      <c r="J26" s="15">
        <v>57902.323571132198</v>
      </c>
      <c r="K26" s="15">
        <v>59660.14585761528</v>
      </c>
      <c r="L26" s="15">
        <v>67439.860223423952</v>
      </c>
      <c r="M26" s="15">
        <v>66937.630721319234</v>
      </c>
      <c r="N26" s="15">
        <v>67578.920133905107</v>
      </c>
      <c r="O26" s="15">
        <v>73917.305679449913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23">
        <v>7.7</v>
      </c>
      <c r="B27" s="24" t="s">
        <v>17</v>
      </c>
      <c r="C27" s="15">
        <v>404495</v>
      </c>
      <c r="D27" s="15">
        <v>454874</v>
      </c>
      <c r="E27" s="15">
        <v>506646</v>
      </c>
      <c r="F27" s="15">
        <v>579190</v>
      </c>
      <c r="G27" s="15">
        <v>669422.87520000001</v>
      </c>
      <c r="H27" s="15">
        <v>677927</v>
      </c>
      <c r="I27" s="15">
        <v>564720</v>
      </c>
      <c r="J27" s="15">
        <v>549601.42199164326</v>
      </c>
      <c r="K27" s="15">
        <v>642155.98004944704</v>
      </c>
      <c r="L27" s="15">
        <v>681504.45879050996</v>
      </c>
      <c r="M27" s="15">
        <v>813662.81920547574</v>
      </c>
      <c r="N27" s="15">
        <v>992752.35564326216</v>
      </c>
      <c r="O27" s="15">
        <v>1055295.7540487878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25" t="s">
        <v>37</v>
      </c>
      <c r="B28" s="24" t="s">
        <v>18</v>
      </c>
      <c r="C28" s="15">
        <v>2092928</v>
      </c>
      <c r="D28" s="15">
        <v>2321354</v>
      </c>
      <c r="E28" s="15">
        <v>2615361</v>
      </c>
      <c r="F28" s="15">
        <v>2970365</v>
      </c>
      <c r="G28" s="15">
        <v>3240937.19</v>
      </c>
      <c r="H28" s="15">
        <v>3555387.9999999995</v>
      </c>
      <c r="I28" s="15">
        <v>3989205.0000000005</v>
      </c>
      <c r="J28" s="15">
        <v>4277977</v>
      </c>
      <c r="K28" s="15">
        <v>4559540.1265725894</v>
      </c>
      <c r="L28" s="15">
        <v>4738838.5194907468</v>
      </c>
      <c r="M28" s="15">
        <v>5090256.7920531947</v>
      </c>
      <c r="N28" s="15">
        <v>5929253.2826042762</v>
      </c>
      <c r="O28" s="15">
        <v>6504390.8510168903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45" x14ac:dyDescent="0.25">
      <c r="A29" s="25" t="s">
        <v>38</v>
      </c>
      <c r="B29" s="24" t="s">
        <v>19</v>
      </c>
      <c r="C29" s="15">
        <v>4992035</v>
      </c>
      <c r="D29" s="15">
        <v>6207688</v>
      </c>
      <c r="E29" s="15">
        <v>7292155</v>
      </c>
      <c r="F29" s="15">
        <v>8340678</v>
      </c>
      <c r="G29" s="15">
        <v>9718497</v>
      </c>
      <c r="H29" s="15">
        <v>11420938</v>
      </c>
      <c r="I29" s="15">
        <v>12297735</v>
      </c>
      <c r="J29" s="15">
        <v>13894495.264448168</v>
      </c>
      <c r="K29" s="15">
        <v>15584802.852694634</v>
      </c>
      <c r="L29" s="15">
        <v>16730732.780638419</v>
      </c>
      <c r="M29" s="15">
        <v>20516372.279862624</v>
      </c>
      <c r="N29" s="15">
        <v>24451337.063065834</v>
      </c>
      <c r="O29" s="15">
        <v>27142275.498336315</v>
      </c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25" t="s">
        <v>39</v>
      </c>
      <c r="B30" s="24" t="s">
        <v>54</v>
      </c>
      <c r="C30" s="15">
        <v>874825</v>
      </c>
      <c r="D30" s="15">
        <v>987233</v>
      </c>
      <c r="E30" s="15">
        <v>1117503</v>
      </c>
      <c r="F30" s="15">
        <v>1361585</v>
      </c>
      <c r="G30" s="15">
        <v>1735709.9999999998</v>
      </c>
      <c r="H30" s="15">
        <v>2073461</v>
      </c>
      <c r="I30" s="15">
        <v>2305985</v>
      </c>
      <c r="J30" s="15">
        <v>2329967.77</v>
      </c>
      <c r="K30" s="15">
        <v>2188019.8703336297</v>
      </c>
      <c r="L30" s="15">
        <v>2326898.2109461161</v>
      </c>
      <c r="M30" s="15">
        <v>2686010.1258063363</v>
      </c>
      <c r="N30" s="15">
        <v>2858743.6277721683</v>
      </c>
      <c r="O30" s="15">
        <v>3265496.8034512764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25" t="s">
        <v>40</v>
      </c>
      <c r="B31" s="24" t="s">
        <v>20</v>
      </c>
      <c r="C31" s="15">
        <v>2442054</v>
      </c>
      <c r="D31" s="15">
        <v>2794488</v>
      </c>
      <c r="E31" s="15">
        <v>3281558</v>
      </c>
      <c r="F31" s="15">
        <v>3874991.0000000005</v>
      </c>
      <c r="G31" s="15">
        <v>4504041</v>
      </c>
      <c r="H31" s="15">
        <v>5541327</v>
      </c>
      <c r="I31" s="15">
        <v>6154157</v>
      </c>
      <c r="J31" s="15">
        <v>6404813.8340785792</v>
      </c>
      <c r="K31" s="15">
        <v>7151757.6102550868</v>
      </c>
      <c r="L31" s="15">
        <v>6414012.7797887959</v>
      </c>
      <c r="M31" s="15">
        <v>7521376.749759349</v>
      </c>
      <c r="N31" s="15">
        <v>8417352.5127705187</v>
      </c>
      <c r="O31" s="15">
        <v>9624005.3916422557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6"/>
      <c r="B32" s="27" t="s">
        <v>30</v>
      </c>
      <c r="C32" s="11">
        <f>C17+C20+C28+C29+C30+C31</f>
        <v>16079475</v>
      </c>
      <c r="D32" s="11">
        <f t="shared" ref="D32:L32" si="15">D17+D20+D28+D29+D30+D31</f>
        <v>19063881</v>
      </c>
      <c r="E32" s="11">
        <f t="shared" si="15"/>
        <v>21899691</v>
      </c>
      <c r="F32" s="11">
        <f t="shared" si="15"/>
        <v>25686625</v>
      </c>
      <c r="G32" s="11">
        <f t="shared" si="15"/>
        <v>29677238.71329347</v>
      </c>
      <c r="H32" s="11">
        <f t="shared" si="15"/>
        <v>34423641</v>
      </c>
      <c r="I32" s="11">
        <f t="shared" si="15"/>
        <v>38341905</v>
      </c>
      <c r="J32" s="11">
        <f t="shared" si="15"/>
        <v>43240218.440904655</v>
      </c>
      <c r="K32" s="11">
        <f t="shared" si="15"/>
        <v>47930256.824510798</v>
      </c>
      <c r="L32" s="11">
        <f t="shared" si="15"/>
        <v>45824465.059531048</v>
      </c>
      <c r="M32" s="11">
        <f t="shared" ref="M32:N32" si="16">M17+M20+M28+M29+M30+M31</f>
        <v>57506509.361035056</v>
      </c>
      <c r="N32" s="11">
        <f t="shared" si="16"/>
        <v>69154420.920333385</v>
      </c>
      <c r="O32" s="11">
        <f t="shared" ref="O32" si="17">O17+O20+O28+O29+O30+O31</f>
        <v>79342141.486259654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15.75" x14ac:dyDescent="0.25">
      <c r="A33" s="30" t="s">
        <v>27</v>
      </c>
      <c r="B33" s="31" t="s">
        <v>51</v>
      </c>
      <c r="C33" s="12">
        <f t="shared" ref="C33:L33" si="18">C6+C11+C13+C14+C15+C17+C20+C28+C29+C30+C31</f>
        <v>30175534</v>
      </c>
      <c r="D33" s="12">
        <f t="shared" si="18"/>
        <v>33769879</v>
      </c>
      <c r="E33" s="12">
        <f t="shared" si="18"/>
        <v>37843070</v>
      </c>
      <c r="F33" s="12">
        <f t="shared" si="18"/>
        <v>41693033</v>
      </c>
      <c r="G33" s="12">
        <f t="shared" si="18"/>
        <v>47542781.12910375</v>
      </c>
      <c r="H33" s="12">
        <f t="shared" si="18"/>
        <v>53967253</v>
      </c>
      <c r="I33" s="12">
        <f t="shared" si="18"/>
        <v>60955428</v>
      </c>
      <c r="J33" s="12">
        <f t="shared" si="18"/>
        <v>69790900.110169828</v>
      </c>
      <c r="K33" s="12">
        <f t="shared" si="18"/>
        <v>78359111.061999485</v>
      </c>
      <c r="L33" s="12">
        <f t="shared" si="18"/>
        <v>77461077.752651483</v>
      </c>
      <c r="M33" s="12">
        <f t="shared" ref="M33:N33" si="19">M6+M11+M13+M14+M15+M17+M20+M28+M29+M30+M31</f>
        <v>92395404.158695698</v>
      </c>
      <c r="N33" s="12">
        <f t="shared" si="19"/>
        <v>107349759.83889556</v>
      </c>
      <c r="O33" s="12">
        <f t="shared" ref="O33" si="20">O6+O11+O13+O14+O15+O17+O20+O28+O29+O30+O31</f>
        <v>120255816.35803056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32" t="s">
        <v>43</v>
      </c>
      <c r="B34" s="33" t="s">
        <v>25</v>
      </c>
      <c r="C34" s="13">
        <f>GSVA_cur!C34</f>
        <v>3281100</v>
      </c>
      <c r="D34" s="13">
        <f>GSVA_cur!D34</f>
        <v>3716400</v>
      </c>
      <c r="E34" s="13">
        <f>GSVA_cur!E34</f>
        <v>4092900</v>
      </c>
      <c r="F34" s="13">
        <f>GSVA_cur!F34</f>
        <v>4864172</v>
      </c>
      <c r="G34" s="13">
        <f>GSVA_cur!G34</f>
        <v>5775443</v>
      </c>
      <c r="H34" s="13">
        <f>GSVA_cur!H34</f>
        <v>6890625</v>
      </c>
      <c r="I34" s="13">
        <f>GSVA_cur!I34</f>
        <v>8225600</v>
      </c>
      <c r="J34" s="13">
        <f>GSVA_cur!J34</f>
        <v>9179864</v>
      </c>
      <c r="K34" s="13">
        <f>GSVA_cur!K34</f>
        <v>9469914</v>
      </c>
      <c r="L34" s="13">
        <f>GSVA_cur!L34</f>
        <v>9567747.420220606</v>
      </c>
      <c r="M34" s="13">
        <f>GSVA_cur!M34</f>
        <v>12006500.085685551</v>
      </c>
      <c r="N34" s="13">
        <f>GSVA_cur!N34</f>
        <v>14224389.805723244</v>
      </c>
      <c r="O34" s="13">
        <f>GSVA_cur!O34</f>
        <v>16190686.62642628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32" t="s">
        <v>44</v>
      </c>
      <c r="B35" s="33" t="s">
        <v>24</v>
      </c>
      <c r="C35" s="13">
        <f>GSVA_cur!C35</f>
        <v>942700</v>
      </c>
      <c r="D35" s="13">
        <f>GSVA_cur!D35</f>
        <v>1083300</v>
      </c>
      <c r="E35" s="13">
        <f>GSVA_cur!E35</f>
        <v>1107800</v>
      </c>
      <c r="F35" s="13">
        <f>GSVA_cur!F35</f>
        <v>929209</v>
      </c>
      <c r="G35" s="13">
        <f>GSVA_cur!G35</f>
        <v>1018787.9999999999</v>
      </c>
      <c r="H35" s="13">
        <f>GSVA_cur!H35</f>
        <v>1076692</v>
      </c>
      <c r="I35" s="13">
        <f>GSVA_cur!I35</f>
        <v>1238300</v>
      </c>
      <c r="J35" s="13">
        <f>GSVA_cur!J35</f>
        <v>1131706</v>
      </c>
      <c r="K35" s="13">
        <f>GSVA_cur!K35</f>
        <v>1438187</v>
      </c>
      <c r="L35" s="13">
        <f>GSVA_cur!L35</f>
        <v>2155239</v>
      </c>
      <c r="M35" s="13">
        <f>GSVA_cur!M35</f>
        <v>2616032</v>
      </c>
      <c r="N35" s="13">
        <f>GSVA_cur!N35</f>
        <v>3150457</v>
      </c>
      <c r="O35" s="13">
        <f>GSVA_cur!O35</f>
        <v>3844341.3438801975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15.75" x14ac:dyDescent="0.25">
      <c r="A36" s="34" t="s">
        <v>45</v>
      </c>
      <c r="B36" s="35" t="s">
        <v>63</v>
      </c>
      <c r="C36" s="11">
        <f>C33+C34-C35</f>
        <v>32513934</v>
      </c>
      <c r="D36" s="11">
        <f t="shared" ref="D36:M36" si="21">D33+D34-D35</f>
        <v>36402979</v>
      </c>
      <c r="E36" s="11">
        <f t="shared" si="21"/>
        <v>40828170</v>
      </c>
      <c r="F36" s="11">
        <f t="shared" si="21"/>
        <v>45627996</v>
      </c>
      <c r="G36" s="11">
        <f t="shared" si="21"/>
        <v>52299436.12910375</v>
      </c>
      <c r="H36" s="11">
        <f t="shared" si="21"/>
        <v>59781186</v>
      </c>
      <c r="I36" s="11">
        <f t="shared" si="21"/>
        <v>67942728</v>
      </c>
      <c r="J36" s="11">
        <f t="shared" si="21"/>
        <v>77839058.110169828</v>
      </c>
      <c r="K36" s="11">
        <f t="shared" si="21"/>
        <v>86390838.061999485</v>
      </c>
      <c r="L36" s="11">
        <f t="shared" si="21"/>
        <v>84873586.172872096</v>
      </c>
      <c r="M36" s="11">
        <f t="shared" si="21"/>
        <v>101785872.24438125</v>
      </c>
      <c r="N36" s="11">
        <f t="shared" ref="N36" si="22">N33+N34-N35</f>
        <v>118423692.64461881</v>
      </c>
      <c r="O36" s="11">
        <f t="shared" ref="O36" si="23">O33+O34-O35</f>
        <v>132602161.64057665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32" t="s">
        <v>46</v>
      </c>
      <c r="B37" s="33" t="s">
        <v>42</v>
      </c>
      <c r="C37" s="13">
        <f>GSVA_cur!C37</f>
        <v>356820</v>
      </c>
      <c r="D37" s="13">
        <f>GSVA_cur!D37</f>
        <v>360400</v>
      </c>
      <c r="E37" s="13">
        <f>GSVA_cur!E37</f>
        <v>364010</v>
      </c>
      <c r="F37" s="13">
        <f>GSVA_cur!F37</f>
        <v>367660</v>
      </c>
      <c r="G37" s="13">
        <f>GSVA_cur!G37</f>
        <v>371340</v>
      </c>
      <c r="H37" s="13">
        <f>GSVA_cur!H37</f>
        <v>375050</v>
      </c>
      <c r="I37" s="13">
        <f>GSVA_cur!I37</f>
        <v>378810</v>
      </c>
      <c r="J37" s="13">
        <f>GSVA_cur!J37</f>
        <v>370930</v>
      </c>
      <c r="K37" s="13">
        <f>GSVA_cur!K37</f>
        <v>373460</v>
      </c>
      <c r="L37" s="13">
        <f>GSVA_cur!L37</f>
        <v>375990</v>
      </c>
      <c r="M37" s="13">
        <f>GSVA_cur!M37</f>
        <v>378160</v>
      </c>
      <c r="N37" s="13">
        <f>GSVA_cur!N37</f>
        <v>379990</v>
      </c>
      <c r="O37" s="13">
        <f>GSVA_cur!O37</f>
        <v>381810</v>
      </c>
      <c r="P37" s="1"/>
      <c r="Q37" s="1"/>
    </row>
    <row r="38" spans="1:182" ht="15.75" x14ac:dyDescent="0.25">
      <c r="A38" s="34" t="s">
        <v>47</v>
      </c>
      <c r="B38" s="35" t="s">
        <v>64</v>
      </c>
      <c r="C38" s="11">
        <f>C36/C37*1000</f>
        <v>91121.388935597774</v>
      </c>
      <c r="D38" s="11">
        <f t="shared" ref="D38:M38" si="24">D36/D37*1000</f>
        <v>101007.15593784684</v>
      </c>
      <c r="E38" s="11">
        <f t="shared" si="24"/>
        <v>112162.22081810939</v>
      </c>
      <c r="F38" s="11">
        <f t="shared" si="24"/>
        <v>124103.78066692053</v>
      </c>
      <c r="G38" s="11">
        <f t="shared" si="24"/>
        <v>140839.7590593627</v>
      </c>
      <c r="H38" s="11">
        <f t="shared" si="24"/>
        <v>159395.24330089323</v>
      </c>
      <c r="I38" s="11">
        <f t="shared" si="24"/>
        <v>179358.3273936802</v>
      </c>
      <c r="J38" s="11">
        <f t="shared" si="24"/>
        <v>209848.37600132052</v>
      </c>
      <c r="K38" s="11">
        <f t="shared" si="24"/>
        <v>231325.54507042115</v>
      </c>
      <c r="L38" s="11">
        <f t="shared" si="24"/>
        <v>225733.62635408415</v>
      </c>
      <c r="M38" s="11">
        <f t="shared" si="24"/>
        <v>269160.86377295654</v>
      </c>
      <c r="N38" s="11">
        <f t="shared" ref="N38" si="25">N36/N37*1000</f>
        <v>311649.49773577938</v>
      </c>
      <c r="O38" s="11">
        <f t="shared" ref="O38" si="26">O36/O37*1000</f>
        <v>347298.81784284499</v>
      </c>
      <c r="P38" s="3"/>
      <c r="Q38" s="3"/>
      <c r="BR38" s="4"/>
      <c r="BS38" s="4"/>
      <c r="BT38" s="4"/>
      <c r="BU38" s="4"/>
    </row>
    <row r="39" spans="1:182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V39"/>
  <sheetViews>
    <sheetView zoomScale="77" zoomScaleNormal="77" zoomScaleSheetLayoutView="100" workbookViewId="0">
      <pane xSplit="2" ySplit="5" topLeftCell="C30" activePane="bottomRight" state="frozen"/>
      <selection activeCell="A5" sqref="A5:O38"/>
      <selection pane="topRight" activeCell="A5" sqref="A5:O38"/>
      <selection pane="bottomLeft" activeCell="A5" sqref="A5:O38"/>
      <selection pane="bottomRight" activeCell="A5" sqref="A5:O38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6" width="14.85546875" style="2" customWidth="1"/>
    <col min="7" max="15" width="14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6" t="s">
        <v>66</v>
      </c>
    </row>
    <row r="2" spans="1:178" ht="15.75" x14ac:dyDescent="0.25">
      <c r="A2" s="7" t="s">
        <v>52</v>
      </c>
      <c r="I2" s="1" t="str">
        <f>[1]GSVA_cur!$I$3</f>
        <v>As on 15.03.2024</v>
      </c>
    </row>
    <row r="3" spans="1:178" ht="15.75" x14ac:dyDescent="0.25">
      <c r="A3" s="7"/>
    </row>
    <row r="4" spans="1:178" ht="15.75" x14ac:dyDescent="0.25">
      <c r="A4" s="7"/>
      <c r="E4" s="8"/>
      <c r="F4" s="8" t="s">
        <v>57</v>
      </c>
    </row>
    <row r="5" spans="1:178" ht="15.75" x14ac:dyDescent="0.25">
      <c r="A5" s="17" t="s">
        <v>0</v>
      </c>
      <c r="B5" s="18" t="s">
        <v>1</v>
      </c>
      <c r="C5" s="19" t="s">
        <v>21</v>
      </c>
      <c r="D5" s="19" t="s">
        <v>22</v>
      </c>
      <c r="E5" s="19" t="s">
        <v>23</v>
      </c>
      <c r="F5" s="19" t="s">
        <v>56</v>
      </c>
      <c r="G5" s="20" t="s">
        <v>65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71</v>
      </c>
      <c r="M5" s="20" t="s">
        <v>72</v>
      </c>
      <c r="N5" s="20" t="s">
        <v>73</v>
      </c>
      <c r="O5" s="20" t="s">
        <v>74</v>
      </c>
    </row>
    <row r="6" spans="1:178" s="1" customFormat="1" ht="15.75" x14ac:dyDescent="0.25">
      <c r="A6" s="21" t="s">
        <v>26</v>
      </c>
      <c r="B6" s="22" t="s">
        <v>2</v>
      </c>
      <c r="C6" s="9">
        <f>SUM(C7:C10)</f>
        <v>5135785</v>
      </c>
      <c r="D6" s="9">
        <f t="shared" ref="D6:F6" si="0">SUM(D7:D10)</f>
        <v>5595879</v>
      </c>
      <c r="E6" s="9">
        <f t="shared" si="0"/>
        <v>5807624</v>
      </c>
      <c r="F6" s="9">
        <f t="shared" si="0"/>
        <v>5188261</v>
      </c>
      <c r="G6" s="9">
        <f t="shared" ref="G6:O6" si="1">SUM(G7:G10)</f>
        <v>4757821.9205753757</v>
      </c>
      <c r="H6" s="9">
        <f t="shared" si="1"/>
        <v>5304157</v>
      </c>
      <c r="I6" s="9">
        <f t="shared" si="1"/>
        <v>5822033</v>
      </c>
      <c r="J6" s="9">
        <f t="shared" si="1"/>
        <v>6188877.7838034527</v>
      </c>
      <c r="K6" s="9">
        <f t="shared" si="1"/>
        <v>8146347.509511916</v>
      </c>
      <c r="L6" s="9">
        <f t="shared" si="1"/>
        <v>8370152.7333906079</v>
      </c>
      <c r="M6" s="9">
        <f t="shared" si="1"/>
        <v>8300797.7842539614</v>
      </c>
      <c r="N6" s="9">
        <f t="shared" si="1"/>
        <v>9047893.1845567804</v>
      </c>
      <c r="O6" s="9">
        <f t="shared" si="1"/>
        <v>8934262.5267229751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23">
        <v>1.1000000000000001</v>
      </c>
      <c r="B7" s="24" t="s">
        <v>59</v>
      </c>
      <c r="C7" s="15">
        <v>2955435</v>
      </c>
      <c r="D7" s="15">
        <v>3254793</v>
      </c>
      <c r="E7" s="15">
        <v>3407312.0000000005</v>
      </c>
      <c r="F7" s="15">
        <v>2619091</v>
      </c>
      <c r="G7" s="15">
        <v>2072272.8540657659</v>
      </c>
      <c r="H7" s="15">
        <v>2475874</v>
      </c>
      <c r="I7" s="15">
        <v>2745368</v>
      </c>
      <c r="J7" s="15">
        <v>2526883.6916442499</v>
      </c>
      <c r="K7" s="15">
        <v>4135367.340308663</v>
      </c>
      <c r="L7" s="15">
        <v>4153107.424681982</v>
      </c>
      <c r="M7" s="15">
        <v>3869968.6957211401</v>
      </c>
      <c r="N7" s="15">
        <v>4405455.4803036945</v>
      </c>
      <c r="O7" s="15">
        <v>4105835.8496002932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23">
        <v>1.2</v>
      </c>
      <c r="B8" s="24" t="s">
        <v>60</v>
      </c>
      <c r="C8" s="15">
        <v>1859518.9999999998</v>
      </c>
      <c r="D8" s="15">
        <v>2006566.9999999998</v>
      </c>
      <c r="E8" s="15">
        <v>2052079</v>
      </c>
      <c r="F8" s="15">
        <v>2219015</v>
      </c>
      <c r="G8" s="15">
        <v>2359246.4887823444</v>
      </c>
      <c r="H8" s="15">
        <v>2514839</v>
      </c>
      <c r="I8" s="15">
        <v>2707663</v>
      </c>
      <c r="J8" s="15">
        <v>3271995.023192842</v>
      </c>
      <c r="K8" s="15">
        <v>3596483.3131298278</v>
      </c>
      <c r="L8" s="15">
        <v>3778724.0773409032</v>
      </c>
      <c r="M8" s="15">
        <v>3964436.6650552461</v>
      </c>
      <c r="N8" s="15">
        <v>4144765.733137555</v>
      </c>
      <c r="O8" s="15">
        <v>4296969.9570299815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23">
        <v>1.3</v>
      </c>
      <c r="B9" s="24" t="s">
        <v>61</v>
      </c>
      <c r="C9" s="15">
        <v>189621</v>
      </c>
      <c r="D9" s="15">
        <v>188971</v>
      </c>
      <c r="E9" s="15">
        <v>184120</v>
      </c>
      <c r="F9" s="15">
        <v>169390</v>
      </c>
      <c r="G9" s="15">
        <v>166240.3047731191</v>
      </c>
      <c r="H9" s="15">
        <v>180900</v>
      </c>
      <c r="I9" s="15">
        <v>189300</v>
      </c>
      <c r="J9" s="15">
        <v>191106.81951284644</v>
      </c>
      <c r="K9" s="15">
        <v>206734.22145868649</v>
      </c>
      <c r="L9" s="15">
        <v>206017.19457923312</v>
      </c>
      <c r="M9" s="15">
        <v>203486.79115973672</v>
      </c>
      <c r="N9" s="15">
        <v>206996.26295534117</v>
      </c>
      <c r="O9" s="15">
        <v>210750.72051641205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23">
        <v>1.4</v>
      </c>
      <c r="B10" s="24" t="s">
        <v>62</v>
      </c>
      <c r="C10" s="15">
        <v>131210</v>
      </c>
      <c r="D10" s="15">
        <v>145548</v>
      </c>
      <c r="E10" s="15">
        <v>164113</v>
      </c>
      <c r="F10" s="15">
        <v>180765</v>
      </c>
      <c r="G10" s="15">
        <v>160062.27295414603</v>
      </c>
      <c r="H10" s="15">
        <v>132544</v>
      </c>
      <c r="I10" s="15">
        <v>179702</v>
      </c>
      <c r="J10" s="15">
        <v>198892.249453514</v>
      </c>
      <c r="K10" s="15">
        <v>207762.63461473855</v>
      </c>
      <c r="L10" s="15">
        <v>232304.03678848987</v>
      </c>
      <c r="M10" s="15">
        <v>262905.63231783803</v>
      </c>
      <c r="N10" s="15">
        <v>290675.70816019049</v>
      </c>
      <c r="O10" s="15">
        <v>320705.99957628833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25" t="s">
        <v>31</v>
      </c>
      <c r="B11" s="24" t="s">
        <v>3</v>
      </c>
      <c r="C11" s="15">
        <v>973421.99999999988</v>
      </c>
      <c r="D11" s="15">
        <v>1045610</v>
      </c>
      <c r="E11" s="15">
        <v>894254.99999999988</v>
      </c>
      <c r="F11" s="15">
        <v>1070373</v>
      </c>
      <c r="G11" s="15">
        <v>1174306.9382466229</v>
      </c>
      <c r="H11" s="15">
        <v>1254057</v>
      </c>
      <c r="I11" s="15">
        <v>1488466</v>
      </c>
      <c r="J11" s="15">
        <v>1841559.116886273</v>
      </c>
      <c r="K11" s="15">
        <v>1489559.3492612131</v>
      </c>
      <c r="L11" s="15">
        <v>1112725.7024396402</v>
      </c>
      <c r="M11" s="15">
        <v>1548636.4975020748</v>
      </c>
      <c r="N11" s="15">
        <v>1623463.5281058645</v>
      </c>
      <c r="O11" s="15">
        <v>1758227.0121183775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6"/>
      <c r="B12" s="27" t="s">
        <v>28</v>
      </c>
      <c r="C12" s="11">
        <f>C6+C11</f>
        <v>6109207</v>
      </c>
      <c r="D12" s="11">
        <f t="shared" ref="D12:F12" si="2">D6+D11</f>
        <v>6641489</v>
      </c>
      <c r="E12" s="11">
        <f t="shared" si="2"/>
        <v>6701879</v>
      </c>
      <c r="F12" s="11">
        <f t="shared" si="2"/>
        <v>6258634</v>
      </c>
      <c r="G12" s="11">
        <f t="shared" ref="G12:O12" si="3">G6+G11</f>
        <v>5932128.8588219984</v>
      </c>
      <c r="H12" s="11">
        <f t="shared" si="3"/>
        <v>6558214</v>
      </c>
      <c r="I12" s="11">
        <f t="shared" si="3"/>
        <v>7310499</v>
      </c>
      <c r="J12" s="11">
        <f t="shared" si="3"/>
        <v>8030436.9006897258</v>
      </c>
      <c r="K12" s="11">
        <f t="shared" si="3"/>
        <v>9635906.8587731291</v>
      </c>
      <c r="L12" s="11">
        <f t="shared" si="3"/>
        <v>9482878.4358302485</v>
      </c>
      <c r="M12" s="11">
        <f t="shared" si="3"/>
        <v>9849434.281756036</v>
      </c>
      <c r="N12" s="11">
        <f t="shared" si="3"/>
        <v>10671356.712662645</v>
      </c>
      <c r="O12" s="11">
        <f t="shared" si="3"/>
        <v>10692489.538841352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21" t="s">
        <v>32</v>
      </c>
      <c r="B13" s="22" t="s">
        <v>4</v>
      </c>
      <c r="C13" s="15">
        <v>5292515</v>
      </c>
      <c r="D13" s="15">
        <v>4362566</v>
      </c>
      <c r="E13" s="15">
        <v>4350148</v>
      </c>
      <c r="F13" s="15">
        <v>3985411</v>
      </c>
      <c r="G13" s="15">
        <v>5492396</v>
      </c>
      <c r="H13" s="15">
        <v>5594860</v>
      </c>
      <c r="I13" s="15">
        <v>6102679</v>
      </c>
      <c r="J13" s="15">
        <v>7207924.643833451</v>
      </c>
      <c r="K13" s="15">
        <v>6998441.0168899428</v>
      </c>
      <c r="L13" s="15">
        <v>7119809.28235278</v>
      </c>
      <c r="M13" s="15">
        <v>7059588.5224556131</v>
      </c>
      <c r="N13" s="15">
        <v>6524214.3318823082</v>
      </c>
      <c r="O13" s="15">
        <v>7307325.5968201393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25" t="s">
        <v>33</v>
      </c>
      <c r="B14" s="24" t="s">
        <v>5</v>
      </c>
      <c r="C14" s="15">
        <v>521543</v>
      </c>
      <c r="D14" s="15">
        <v>405161</v>
      </c>
      <c r="E14" s="15">
        <v>603127</v>
      </c>
      <c r="F14" s="15">
        <v>450176</v>
      </c>
      <c r="G14" s="15">
        <v>493256.7568697292</v>
      </c>
      <c r="H14" s="15">
        <v>373083</v>
      </c>
      <c r="I14" s="15">
        <v>467585.00000000006</v>
      </c>
      <c r="J14" s="15">
        <v>476884.06246327952</v>
      </c>
      <c r="K14" s="15">
        <v>630370.03969598736</v>
      </c>
      <c r="L14" s="15">
        <v>553396.31475389283</v>
      </c>
      <c r="M14" s="15">
        <v>617493.40148366627</v>
      </c>
      <c r="N14" s="15">
        <v>721765.47277531587</v>
      </c>
      <c r="O14" s="15">
        <v>750133.35904665198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25" t="s">
        <v>34</v>
      </c>
      <c r="B15" s="24" t="s">
        <v>6</v>
      </c>
      <c r="C15" s="15">
        <v>2172794</v>
      </c>
      <c r="D15" s="15">
        <v>2197135</v>
      </c>
      <c r="E15" s="15">
        <v>1997696</v>
      </c>
      <c r="F15" s="15">
        <v>2183335</v>
      </c>
      <c r="G15" s="15">
        <v>2246247</v>
      </c>
      <c r="H15" s="15">
        <v>2271511</v>
      </c>
      <c r="I15" s="15">
        <v>2592049</v>
      </c>
      <c r="J15" s="15">
        <v>2675569.0801084531</v>
      </c>
      <c r="K15" s="15">
        <v>2499645.5219616168</v>
      </c>
      <c r="L15" s="15">
        <v>2473131.0578623456</v>
      </c>
      <c r="M15" s="15">
        <v>3109216.4366690945</v>
      </c>
      <c r="N15" s="15">
        <v>3356355.8912371858</v>
      </c>
      <c r="O15" s="15">
        <v>3619542.1984586101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6"/>
      <c r="B16" s="27" t="s">
        <v>29</v>
      </c>
      <c r="C16" s="11">
        <f>+C13+C14+C15</f>
        <v>7986852</v>
      </c>
      <c r="D16" s="11">
        <f t="shared" ref="D16:F16" si="4">+D13+D14+D15</f>
        <v>6964862</v>
      </c>
      <c r="E16" s="11">
        <f t="shared" si="4"/>
        <v>6950971</v>
      </c>
      <c r="F16" s="11">
        <f t="shared" si="4"/>
        <v>6618922</v>
      </c>
      <c r="G16" s="11">
        <f t="shared" ref="G16:L16" si="5">+G13+G14+G15</f>
        <v>8231899.7568697296</v>
      </c>
      <c r="H16" s="11">
        <f t="shared" si="5"/>
        <v>8239454</v>
      </c>
      <c r="I16" s="11">
        <f t="shared" si="5"/>
        <v>9162313</v>
      </c>
      <c r="J16" s="11">
        <f t="shared" si="5"/>
        <v>10360377.786405183</v>
      </c>
      <c r="K16" s="11">
        <f t="shared" si="5"/>
        <v>10128456.578547547</v>
      </c>
      <c r="L16" s="11">
        <f t="shared" si="5"/>
        <v>10146336.654969018</v>
      </c>
      <c r="M16" s="11">
        <f t="shared" ref="M16:N16" si="6">+M13+M14+M15</f>
        <v>10786298.360608373</v>
      </c>
      <c r="N16" s="11">
        <f t="shared" si="6"/>
        <v>10602335.695894809</v>
      </c>
      <c r="O16" s="11">
        <f t="shared" ref="O16" si="7">+O13+O14+O15</f>
        <v>11677001.154325401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30" x14ac:dyDescent="0.25">
      <c r="A17" s="21" t="s">
        <v>35</v>
      </c>
      <c r="B17" s="22" t="s">
        <v>7</v>
      </c>
      <c r="C17" s="9">
        <f>C18+C19</f>
        <v>3591641</v>
      </c>
      <c r="D17" s="9">
        <f t="shared" ref="D17:F17" si="8">D18+D19</f>
        <v>3843246</v>
      </c>
      <c r="E17" s="9">
        <f t="shared" si="8"/>
        <v>4192398</v>
      </c>
      <c r="F17" s="9">
        <f t="shared" si="8"/>
        <v>5034068</v>
      </c>
      <c r="G17" s="9">
        <f t="shared" ref="G17:L17" si="9">G18+G19</f>
        <v>5631733</v>
      </c>
      <c r="H17" s="9">
        <f t="shared" si="9"/>
        <v>6231250</v>
      </c>
      <c r="I17" s="9">
        <f t="shared" si="9"/>
        <v>7207983</v>
      </c>
      <c r="J17" s="9">
        <f t="shared" si="9"/>
        <v>8584017.0422496852</v>
      </c>
      <c r="K17" s="9">
        <f t="shared" si="9"/>
        <v>9364760.6702960841</v>
      </c>
      <c r="L17" s="9">
        <f t="shared" si="9"/>
        <v>7283565.6346970517</v>
      </c>
      <c r="M17" s="9">
        <f t="shared" ref="M17:N17" si="10">M18+M19</f>
        <v>8907529.7341142334</v>
      </c>
      <c r="N17" s="9">
        <f t="shared" si="10"/>
        <v>10542968.646308865</v>
      </c>
      <c r="O17" s="9">
        <f t="shared" ref="O17" si="11">O18+O19</f>
        <v>11734547.823225165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23">
        <v>6.1</v>
      </c>
      <c r="B18" s="24" t="s">
        <v>8</v>
      </c>
      <c r="C18" s="15">
        <v>2921646</v>
      </c>
      <c r="D18" s="15">
        <v>3146537</v>
      </c>
      <c r="E18" s="15">
        <v>3651569</v>
      </c>
      <c r="F18" s="15">
        <v>4476894</v>
      </c>
      <c r="G18" s="15">
        <v>5025038</v>
      </c>
      <c r="H18" s="15">
        <v>5607145</v>
      </c>
      <c r="I18" s="15">
        <v>6556434</v>
      </c>
      <c r="J18" s="15">
        <v>7863270.0847339192</v>
      </c>
      <c r="K18" s="15">
        <v>8663519.9244655985</v>
      </c>
      <c r="L18" s="15">
        <v>6983257.4284121878</v>
      </c>
      <c r="M18" s="15">
        <v>8469951.8981408458</v>
      </c>
      <c r="N18" s="15">
        <v>10010880.953160869</v>
      </c>
      <c r="O18" s="15">
        <v>11172433.159856005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23">
        <v>6.2</v>
      </c>
      <c r="B19" s="24" t="s">
        <v>9</v>
      </c>
      <c r="C19" s="15">
        <v>669995</v>
      </c>
      <c r="D19" s="15">
        <v>696709</v>
      </c>
      <c r="E19" s="15">
        <v>540829</v>
      </c>
      <c r="F19" s="15">
        <v>557174</v>
      </c>
      <c r="G19" s="15">
        <v>606695</v>
      </c>
      <c r="H19" s="15">
        <v>624105</v>
      </c>
      <c r="I19" s="15">
        <v>651549</v>
      </c>
      <c r="J19" s="15">
        <v>720746.95751576661</v>
      </c>
      <c r="K19" s="15">
        <v>701240.74583048502</v>
      </c>
      <c r="L19" s="15">
        <v>300308.20628486399</v>
      </c>
      <c r="M19" s="15">
        <v>437577.83597338764</v>
      </c>
      <c r="N19" s="15">
        <v>532087.69314799609</v>
      </c>
      <c r="O19" s="15">
        <v>562114.66336916003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45" x14ac:dyDescent="0.25">
      <c r="A20" s="28" t="s">
        <v>36</v>
      </c>
      <c r="B20" s="29" t="s">
        <v>10</v>
      </c>
      <c r="C20" s="9">
        <f>SUM(C21:C27)</f>
        <v>2085992</v>
      </c>
      <c r="D20" s="9">
        <f t="shared" ref="D20:F20" si="12">SUM(D21:D27)</f>
        <v>2314249</v>
      </c>
      <c r="E20" s="9">
        <f t="shared" si="12"/>
        <v>2302266</v>
      </c>
      <c r="F20" s="9">
        <f t="shared" si="12"/>
        <v>2509534</v>
      </c>
      <c r="G20" s="9">
        <f t="shared" ref="G20:O20" si="13">SUM(G21:G27)</f>
        <v>2746761.4749666927</v>
      </c>
      <c r="H20" s="9">
        <f t="shared" si="13"/>
        <v>2787408</v>
      </c>
      <c r="I20" s="9">
        <f t="shared" si="13"/>
        <v>2797027</v>
      </c>
      <c r="J20" s="9">
        <f t="shared" si="13"/>
        <v>2845169.6902943286</v>
      </c>
      <c r="K20" s="9">
        <f t="shared" si="13"/>
        <v>2887033.6315674419</v>
      </c>
      <c r="L20" s="9">
        <f t="shared" si="13"/>
        <v>2119693.3836531076</v>
      </c>
      <c r="M20" s="9">
        <f t="shared" si="13"/>
        <v>3185546.7362104217</v>
      </c>
      <c r="N20" s="9">
        <f t="shared" si="13"/>
        <v>3615065.5163144432</v>
      </c>
      <c r="O20" s="9">
        <f t="shared" si="13"/>
        <v>4041580.253975057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23">
        <v>7.1</v>
      </c>
      <c r="B21" s="24" t="s">
        <v>11</v>
      </c>
      <c r="C21" s="15">
        <v>135603</v>
      </c>
      <c r="D21" s="15">
        <v>142080</v>
      </c>
      <c r="E21" s="15">
        <v>150329</v>
      </c>
      <c r="F21" s="15">
        <v>144497</v>
      </c>
      <c r="G21" s="15">
        <v>138695.43000000002</v>
      </c>
      <c r="H21" s="15">
        <v>133276</v>
      </c>
      <c r="I21" s="15">
        <v>152427</v>
      </c>
      <c r="J21" s="15">
        <v>153023</v>
      </c>
      <c r="K21" s="15">
        <v>152696.52680783591</v>
      </c>
      <c r="L21" s="15">
        <v>105572.70326348707</v>
      </c>
      <c r="M21" s="15">
        <v>123228.87949994288</v>
      </c>
      <c r="N21" s="15">
        <v>147826.60736557018</v>
      </c>
      <c r="O21" s="15">
        <v>150099.71892941342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23">
        <v>7.2</v>
      </c>
      <c r="B22" s="24" t="s">
        <v>12</v>
      </c>
      <c r="C22" s="15">
        <v>1205113</v>
      </c>
      <c r="D22" s="15">
        <v>1329908</v>
      </c>
      <c r="E22" s="15">
        <v>1352010</v>
      </c>
      <c r="F22" s="15">
        <v>1429756</v>
      </c>
      <c r="G22" s="15">
        <v>1544148.380552049</v>
      </c>
      <c r="H22" s="15">
        <v>1573327</v>
      </c>
      <c r="I22" s="15">
        <v>1665772</v>
      </c>
      <c r="J22" s="15">
        <v>1832196.1913205101</v>
      </c>
      <c r="K22" s="15">
        <v>1807284.4355187218</v>
      </c>
      <c r="L22" s="15">
        <v>1277839.8008382521</v>
      </c>
      <c r="M22" s="15">
        <v>2252898.9637890779</v>
      </c>
      <c r="N22" s="15">
        <v>2652056.8263043948</v>
      </c>
      <c r="O22" s="15">
        <v>3047465.5237986539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23">
        <v>7.3</v>
      </c>
      <c r="B23" s="24" t="s">
        <v>13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23">
        <v>7.4</v>
      </c>
      <c r="B24" s="24" t="s">
        <v>14</v>
      </c>
      <c r="C24" s="15">
        <v>19181</v>
      </c>
      <c r="D24" s="15">
        <v>33605</v>
      </c>
      <c r="E24" s="15">
        <v>14202.000000000002</v>
      </c>
      <c r="F24" s="15">
        <v>35447</v>
      </c>
      <c r="G24" s="15">
        <v>80144.1270286566</v>
      </c>
      <c r="H24" s="15">
        <v>89329</v>
      </c>
      <c r="I24" s="15">
        <v>91477</v>
      </c>
      <c r="J24" s="15">
        <v>42973.771169657244</v>
      </c>
      <c r="K24" s="15">
        <v>64564.518547986969</v>
      </c>
      <c r="L24" s="15">
        <v>1163.1439009557507</v>
      </c>
      <c r="M24" s="15">
        <v>-126.83645723843074</v>
      </c>
      <c r="N24" s="15">
        <v>3961.4528480706645</v>
      </c>
      <c r="O24" s="15">
        <v>4090.1076538154007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23">
        <v>7.5</v>
      </c>
      <c r="B25" s="24" t="s">
        <v>15</v>
      </c>
      <c r="C25" s="15">
        <v>306592</v>
      </c>
      <c r="D25" s="15">
        <v>377099</v>
      </c>
      <c r="E25" s="15">
        <v>340336</v>
      </c>
      <c r="F25" s="15">
        <v>382107</v>
      </c>
      <c r="G25" s="15">
        <v>385879.7978451933</v>
      </c>
      <c r="H25" s="15">
        <v>409466</v>
      </c>
      <c r="I25" s="15">
        <v>415782</v>
      </c>
      <c r="J25" s="15">
        <v>349403.90584711754</v>
      </c>
      <c r="K25" s="15">
        <v>340814.83690473257</v>
      </c>
      <c r="L25" s="15">
        <v>274244.06039921305</v>
      </c>
      <c r="M25" s="15">
        <v>319441.65838182013</v>
      </c>
      <c r="N25" s="15">
        <v>298636.43377094262</v>
      </c>
      <c r="O25" s="15">
        <v>312526.35895451385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23">
        <v>7.6</v>
      </c>
      <c r="B26" s="24" t="s">
        <v>16</v>
      </c>
      <c r="C26" s="15">
        <v>15008.000000000002</v>
      </c>
      <c r="D26" s="15">
        <v>11949</v>
      </c>
      <c r="E26" s="15">
        <v>12175</v>
      </c>
      <c r="F26" s="15">
        <v>11969</v>
      </c>
      <c r="G26" s="15">
        <v>12324.855180301343</v>
      </c>
      <c r="H26" s="15">
        <v>12439</v>
      </c>
      <c r="I26" s="15">
        <v>10236</v>
      </c>
      <c r="J26" s="15">
        <v>39728.280234893602</v>
      </c>
      <c r="K26" s="15">
        <v>38710.360965644068</v>
      </c>
      <c r="L26" s="15">
        <v>40152.166637275441</v>
      </c>
      <c r="M26" s="15">
        <v>36681.589822011018</v>
      </c>
      <c r="N26" s="15">
        <v>33385.629243048534</v>
      </c>
      <c r="O26" s="15">
        <v>34513.516600222312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23">
        <v>7.7</v>
      </c>
      <c r="B27" s="24" t="s">
        <v>17</v>
      </c>
      <c r="C27" s="15">
        <v>404495</v>
      </c>
      <c r="D27" s="15">
        <v>419608</v>
      </c>
      <c r="E27" s="15">
        <v>433214.00000000006</v>
      </c>
      <c r="F27" s="15">
        <v>505758</v>
      </c>
      <c r="G27" s="15">
        <v>585568.8843604927</v>
      </c>
      <c r="H27" s="15">
        <v>569571</v>
      </c>
      <c r="I27" s="15">
        <v>461333</v>
      </c>
      <c r="J27" s="15">
        <v>427844.54172215017</v>
      </c>
      <c r="K27" s="15">
        <v>482962.95282252022</v>
      </c>
      <c r="L27" s="15">
        <v>420721.5086139242</v>
      </c>
      <c r="M27" s="15">
        <v>453422.48117480811</v>
      </c>
      <c r="N27" s="15">
        <v>479198.56678241701</v>
      </c>
      <c r="O27" s="15">
        <v>492885.02803843858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25" t="s">
        <v>37</v>
      </c>
      <c r="B28" s="24" t="s">
        <v>18</v>
      </c>
      <c r="C28" s="15">
        <v>2092928</v>
      </c>
      <c r="D28" s="15">
        <v>2291698</v>
      </c>
      <c r="E28" s="15">
        <v>2522425</v>
      </c>
      <c r="F28" s="15">
        <v>2820426</v>
      </c>
      <c r="G28" s="15">
        <v>3028584.15</v>
      </c>
      <c r="H28" s="15">
        <v>3307997</v>
      </c>
      <c r="I28" s="15">
        <v>3435937.9999999995</v>
      </c>
      <c r="J28" s="15">
        <v>3442332</v>
      </c>
      <c r="K28" s="15">
        <v>3476376.090412491</v>
      </c>
      <c r="L28" s="15">
        <v>3590554.9175837166</v>
      </c>
      <c r="M28" s="15">
        <v>3599768.5284371777</v>
      </c>
      <c r="N28" s="15">
        <v>3661720.4027256733</v>
      </c>
      <c r="O28" s="15">
        <v>3943106.2482835688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45" x14ac:dyDescent="0.25">
      <c r="A29" s="25" t="s">
        <v>38</v>
      </c>
      <c r="B29" s="24" t="s">
        <v>19</v>
      </c>
      <c r="C29" s="15">
        <v>4992035</v>
      </c>
      <c r="D29" s="15">
        <v>5587340</v>
      </c>
      <c r="E29" s="15">
        <v>6129105</v>
      </c>
      <c r="F29" s="15">
        <v>6696202</v>
      </c>
      <c r="G29" s="15">
        <v>7485848</v>
      </c>
      <c r="H29" s="15">
        <v>8315572</v>
      </c>
      <c r="I29" s="15">
        <v>8597194</v>
      </c>
      <c r="J29" s="15">
        <v>9313748.9893413875</v>
      </c>
      <c r="K29" s="15">
        <v>10024215.275089635</v>
      </c>
      <c r="L29" s="15">
        <v>9937648.635888122</v>
      </c>
      <c r="M29" s="15">
        <v>11193576.009215426</v>
      </c>
      <c r="N29" s="15">
        <v>12142891.537196551</v>
      </c>
      <c r="O29" s="15">
        <v>12693380.584249407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25" t="s">
        <v>39</v>
      </c>
      <c r="B30" s="24" t="s">
        <v>54</v>
      </c>
      <c r="C30" s="15">
        <v>874825</v>
      </c>
      <c r="D30" s="15">
        <v>884425</v>
      </c>
      <c r="E30" s="15">
        <v>917467</v>
      </c>
      <c r="F30" s="15">
        <v>1064829</v>
      </c>
      <c r="G30" s="15">
        <v>1287352</v>
      </c>
      <c r="H30" s="15">
        <v>1453242</v>
      </c>
      <c r="I30" s="15">
        <v>1557052</v>
      </c>
      <c r="J30" s="15">
        <v>1531430.2473484352</v>
      </c>
      <c r="K30" s="15">
        <v>1375631.617875929</v>
      </c>
      <c r="L30" s="15">
        <v>1352211.4279495534</v>
      </c>
      <c r="M30" s="15">
        <v>1467730.4328377282</v>
      </c>
      <c r="N30" s="15">
        <v>1443807.8426419059</v>
      </c>
      <c r="O30" s="15">
        <v>1529958.2657937217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25" t="s">
        <v>40</v>
      </c>
      <c r="B31" s="24" t="s">
        <v>20</v>
      </c>
      <c r="C31" s="15">
        <v>2442054</v>
      </c>
      <c r="D31" s="15">
        <v>2469463</v>
      </c>
      <c r="E31" s="15">
        <v>2676655</v>
      </c>
      <c r="F31" s="15">
        <v>2961159</v>
      </c>
      <c r="G31" s="15">
        <v>3274930</v>
      </c>
      <c r="H31" s="15">
        <v>3839272</v>
      </c>
      <c r="I31" s="15">
        <v>4079740</v>
      </c>
      <c r="J31" s="15">
        <v>4038546.8280598223</v>
      </c>
      <c r="K31" s="15">
        <v>4202939.7267593807</v>
      </c>
      <c r="L31" s="15">
        <v>3418116.6332720621</v>
      </c>
      <c r="M31" s="15">
        <v>3853039.4755786494</v>
      </c>
      <c r="N31" s="15">
        <v>3865152.8049534396</v>
      </c>
      <c r="O31" s="15">
        <v>4032554.5238908287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6"/>
      <c r="B32" s="27" t="s">
        <v>30</v>
      </c>
      <c r="C32" s="11">
        <f>C17+C20+C28+C29+C30+C31</f>
        <v>16079475</v>
      </c>
      <c r="D32" s="11">
        <f t="shared" ref="D32:F32" si="14">D17+D20+D28+D29+D30+D31</f>
        <v>17390421</v>
      </c>
      <c r="E32" s="11">
        <f t="shared" si="14"/>
        <v>18740316</v>
      </c>
      <c r="F32" s="11">
        <f t="shared" si="14"/>
        <v>21086218</v>
      </c>
      <c r="G32" s="11">
        <f t="shared" ref="G32:H32" si="15">G17+G20+G28+G29+G30+G31</f>
        <v>23455208.624966692</v>
      </c>
      <c r="H32" s="11">
        <f t="shared" si="15"/>
        <v>25934741</v>
      </c>
      <c r="I32" s="11">
        <f t="shared" ref="I32:J32" si="16">I17+I20+I28+I29+I30+I31</f>
        <v>27674934</v>
      </c>
      <c r="J32" s="11">
        <f t="shared" si="16"/>
        <v>29755244.797293659</v>
      </c>
      <c r="K32" s="11">
        <f t="shared" ref="K32:L32" si="17">K17+K20+K28+K29+K30+K31</f>
        <v>31330957.012000959</v>
      </c>
      <c r="L32" s="11">
        <f t="shared" si="17"/>
        <v>27701790.633043613</v>
      </c>
      <c r="M32" s="11">
        <f t="shared" ref="M32:N32" si="18">M17+M20+M28+M29+M30+M31</f>
        <v>32207190.916393638</v>
      </c>
      <c r="N32" s="11">
        <f t="shared" si="18"/>
        <v>35271606.750140876</v>
      </c>
      <c r="O32" s="11">
        <f t="shared" ref="O32" si="19">O17+O20+O28+O29+O30+O31</f>
        <v>37975127.699417748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30" t="s">
        <v>27</v>
      </c>
      <c r="B33" s="31" t="s">
        <v>51</v>
      </c>
      <c r="C33" s="12">
        <f t="shared" ref="C33:H33" si="20">C6+C11+C13+C14+C15+C17+C20+C28+C29+C30+C31</f>
        <v>30175534</v>
      </c>
      <c r="D33" s="12">
        <f t="shared" si="20"/>
        <v>30996772</v>
      </c>
      <c r="E33" s="12">
        <f t="shared" si="20"/>
        <v>32393166</v>
      </c>
      <c r="F33" s="12">
        <f t="shared" si="20"/>
        <v>33963774</v>
      </c>
      <c r="G33" s="12">
        <f t="shared" si="20"/>
        <v>37619237.240658417</v>
      </c>
      <c r="H33" s="12">
        <f t="shared" si="20"/>
        <v>40732409</v>
      </c>
      <c r="I33" s="12">
        <f t="shared" ref="I33:J33" si="21">I6+I11+I13+I14+I15+I17+I20+I28+I29+I30+I31</f>
        <v>44147746</v>
      </c>
      <c r="J33" s="12">
        <f t="shared" si="21"/>
        <v>48146059.484388568</v>
      </c>
      <c r="K33" s="12">
        <f t="shared" ref="K33:L33" si="22">K6+K11+K13+K14+K15+K17+K20+K28+K29+K30+K31</f>
        <v>51095320.449321635</v>
      </c>
      <c r="L33" s="12">
        <f t="shared" si="22"/>
        <v>47331005.723842882</v>
      </c>
      <c r="M33" s="12">
        <f t="shared" ref="M33:N33" si="23">M6+M11+M13+M14+M15+M17+M20+M28+M29+M30+M31</f>
        <v>52842923.55875805</v>
      </c>
      <c r="N33" s="12">
        <f t="shared" si="23"/>
        <v>56545299.158698335</v>
      </c>
      <c r="O33" s="12">
        <f t="shared" ref="O33" si="24">O6+O11+O13+O14+O15+O17+O20+O28+O29+O30+O31</f>
        <v>60344618.392584503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32" t="s">
        <v>43</v>
      </c>
      <c r="B34" s="33" t="s">
        <v>25</v>
      </c>
      <c r="C34" s="13">
        <f>GSVA_const!C34</f>
        <v>3281100</v>
      </c>
      <c r="D34" s="13">
        <f>GSVA_const!D34</f>
        <v>3420900</v>
      </c>
      <c r="E34" s="13">
        <f>GSVA_const!E34</f>
        <v>3518300</v>
      </c>
      <c r="F34" s="13">
        <f>GSVA_const!F34</f>
        <v>4111300</v>
      </c>
      <c r="G34" s="13">
        <f>GSVA_const!G34</f>
        <v>4941700</v>
      </c>
      <c r="H34" s="13">
        <f>GSVA_const!H34</f>
        <v>5737100</v>
      </c>
      <c r="I34" s="13">
        <f>GSVA_const!I34</f>
        <v>6671100</v>
      </c>
      <c r="J34" s="13">
        <f>GSVA_const!J34</f>
        <v>7183600</v>
      </c>
      <c r="K34" s="13">
        <f>GSVA_const!K34</f>
        <v>7252100</v>
      </c>
      <c r="L34" s="13">
        <f>GSVA_const!L34</f>
        <v>7211400</v>
      </c>
      <c r="M34" s="13">
        <f>GSVA_const!M34</f>
        <v>8060600</v>
      </c>
      <c r="N34" s="13">
        <f>GSVA_const!N34</f>
        <v>8688000</v>
      </c>
      <c r="O34" s="13">
        <f>GSVA_const!O34</f>
        <v>9980400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32" t="s">
        <v>44</v>
      </c>
      <c r="B35" s="33" t="s">
        <v>24</v>
      </c>
      <c r="C35" s="13">
        <f>GSVA_const!C35</f>
        <v>942700</v>
      </c>
      <c r="D35" s="13">
        <f>GSVA_const!D35</f>
        <v>997200</v>
      </c>
      <c r="E35" s="13">
        <f>GSVA_const!E35</f>
        <v>952200</v>
      </c>
      <c r="F35" s="13">
        <f>GSVA_const!F35</f>
        <v>785400</v>
      </c>
      <c r="G35" s="13">
        <f>GSVA_const!G35</f>
        <v>871700</v>
      </c>
      <c r="H35" s="13">
        <f>GSVA_const!H35</f>
        <v>896400</v>
      </c>
      <c r="I35" s="13">
        <f>GSVA_const!I35</f>
        <v>1004300</v>
      </c>
      <c r="J35" s="13">
        <f>GSVA_const!J35</f>
        <v>885600</v>
      </c>
      <c r="K35" s="13">
        <f>GSVA_const!K35</f>
        <v>1101400</v>
      </c>
      <c r="L35" s="13">
        <f>GSVA_const!L35</f>
        <v>1624500</v>
      </c>
      <c r="M35" s="13">
        <f>GSVA_const!M35</f>
        <v>1756300</v>
      </c>
      <c r="N35" s="13">
        <f>GSVA_const!N35</f>
        <v>1924200</v>
      </c>
      <c r="O35" s="13">
        <f>GSVA_const!O35</f>
        <v>2369800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4" t="s">
        <v>45</v>
      </c>
      <c r="B36" s="35" t="s">
        <v>63</v>
      </c>
      <c r="C36" s="11">
        <f>C33+C34-C35</f>
        <v>32513934</v>
      </c>
      <c r="D36" s="11">
        <f t="shared" ref="D36:M36" si="25">D33+D34-D35</f>
        <v>33420472</v>
      </c>
      <c r="E36" s="11">
        <f t="shared" si="25"/>
        <v>34959266</v>
      </c>
      <c r="F36" s="11">
        <f t="shared" si="25"/>
        <v>37289674</v>
      </c>
      <c r="G36" s="11">
        <f t="shared" si="25"/>
        <v>41689237.240658417</v>
      </c>
      <c r="H36" s="11">
        <f t="shared" si="25"/>
        <v>45573109</v>
      </c>
      <c r="I36" s="11">
        <f t="shared" si="25"/>
        <v>49814546</v>
      </c>
      <c r="J36" s="11">
        <f t="shared" si="25"/>
        <v>54444059.484388568</v>
      </c>
      <c r="K36" s="11">
        <f t="shared" si="25"/>
        <v>57246020.449321635</v>
      </c>
      <c r="L36" s="11">
        <f t="shared" si="25"/>
        <v>52917905.723842882</v>
      </c>
      <c r="M36" s="11">
        <f t="shared" si="25"/>
        <v>59147223.55875805</v>
      </c>
      <c r="N36" s="11">
        <f t="shared" ref="N36:O36" si="26">N33+N34-N35</f>
        <v>63309099.158698335</v>
      </c>
      <c r="O36" s="11">
        <f t="shared" si="26"/>
        <v>67955218.392584503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32" t="s">
        <v>46</v>
      </c>
      <c r="B37" s="33" t="s">
        <v>42</v>
      </c>
      <c r="C37" s="13">
        <f>GSVA_cur!C37</f>
        <v>356820</v>
      </c>
      <c r="D37" s="13">
        <f>GSVA_cur!D37</f>
        <v>360400</v>
      </c>
      <c r="E37" s="13">
        <f>GSVA_cur!E37</f>
        <v>364010</v>
      </c>
      <c r="F37" s="13">
        <f>GSVA_cur!F37</f>
        <v>367660</v>
      </c>
      <c r="G37" s="13">
        <f>GSVA_cur!G37</f>
        <v>371340</v>
      </c>
      <c r="H37" s="13">
        <f>GSVA_cur!H37</f>
        <v>375050</v>
      </c>
      <c r="I37" s="13">
        <f>GSVA_cur!I37</f>
        <v>378810</v>
      </c>
      <c r="J37" s="13">
        <f>GSVA_cur!J37</f>
        <v>370930</v>
      </c>
      <c r="K37" s="13">
        <f>GSVA_cur!K37</f>
        <v>373460</v>
      </c>
      <c r="L37" s="13">
        <f>GSVA_cur!L37</f>
        <v>375990</v>
      </c>
      <c r="M37" s="13">
        <f>GSVA_cur!M37</f>
        <v>378160</v>
      </c>
      <c r="N37" s="13">
        <f>GSVA_cur!N37</f>
        <v>379990</v>
      </c>
      <c r="O37" s="13">
        <f>GSVA_cur!O37</f>
        <v>381810</v>
      </c>
    </row>
    <row r="38" spans="1:178" ht="15.75" x14ac:dyDescent="0.25">
      <c r="A38" s="34" t="s">
        <v>47</v>
      </c>
      <c r="B38" s="35" t="s">
        <v>64</v>
      </c>
      <c r="C38" s="11">
        <f>C36/C37*1000</f>
        <v>91121.388935597774</v>
      </c>
      <c r="D38" s="11">
        <f t="shared" ref="D38:M38" si="27">D36/D37*1000</f>
        <v>92731.609322974473</v>
      </c>
      <c r="E38" s="11">
        <f t="shared" si="27"/>
        <v>96039.301118101153</v>
      </c>
      <c r="F38" s="11">
        <f t="shared" si="27"/>
        <v>101424.34314312137</v>
      </c>
      <c r="G38" s="11">
        <f t="shared" si="27"/>
        <v>112267.02547707873</v>
      </c>
      <c r="H38" s="11">
        <f t="shared" si="27"/>
        <v>121512.0890547927</v>
      </c>
      <c r="I38" s="11">
        <f t="shared" si="27"/>
        <v>131502.72168105384</v>
      </c>
      <c r="J38" s="11">
        <f t="shared" si="27"/>
        <v>146777.1802884333</v>
      </c>
      <c r="K38" s="11">
        <f t="shared" si="27"/>
        <v>153285.54717860449</v>
      </c>
      <c r="L38" s="11">
        <f t="shared" si="27"/>
        <v>140742.8541286813</v>
      </c>
      <c r="M38" s="11">
        <f t="shared" si="27"/>
        <v>156407.93198317656</v>
      </c>
      <c r="N38" s="11">
        <f t="shared" ref="N38:O38" si="28">N36/N37*1000</f>
        <v>166607.27692491468</v>
      </c>
      <c r="O38" s="11">
        <f t="shared" si="28"/>
        <v>177981.76682796289</v>
      </c>
      <c r="BN38" s="4"/>
      <c r="BO38" s="4"/>
      <c r="BP38" s="4"/>
      <c r="BQ38" s="4"/>
    </row>
    <row r="39" spans="1:178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2024-04-15T10:43:32Z</dcterms:modified>
</cp:coreProperties>
</file>