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3FA62EC-2E56-4977-B61E-89048155F91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7" i="12" l="1"/>
  <c r="O34" i="12"/>
  <c r="O35" i="12"/>
  <c r="O16" i="11"/>
  <c r="O17" i="11"/>
  <c r="O20" i="11"/>
  <c r="O34" i="11"/>
  <c r="O35" i="11"/>
  <c r="O37" i="11"/>
  <c r="O37" i="1"/>
  <c r="O32" i="11" l="1"/>
  <c r="I2" i="1" l="1"/>
  <c r="I2" i="11"/>
  <c r="I2" i="12"/>
  <c r="I2" i="10"/>
  <c r="O20" i="1" l="1"/>
  <c r="O20" i="12"/>
  <c r="O20" i="10"/>
  <c r="O16" i="1"/>
  <c r="O17" i="1"/>
  <c r="O16" i="12"/>
  <c r="O17" i="12"/>
  <c r="O16" i="10"/>
  <c r="O17" i="10"/>
  <c r="O6" i="1"/>
  <c r="O6" i="11"/>
  <c r="O6" i="12"/>
  <c r="O6" i="10"/>
  <c r="O12" i="12" l="1"/>
  <c r="O33" i="11"/>
  <c r="O12" i="1"/>
  <c r="O32" i="12"/>
  <c r="O33" i="12"/>
  <c r="O12" i="11"/>
  <c r="O32" i="1"/>
  <c r="O33" i="1"/>
  <c r="O32" i="10"/>
  <c r="O12" i="10"/>
  <c r="O33" i="10"/>
  <c r="N34" i="12"/>
  <c r="N35" i="12"/>
  <c r="N37" i="12"/>
  <c r="N34" i="11"/>
  <c r="N35" i="11"/>
  <c r="N37" i="11"/>
  <c r="N37" i="1"/>
  <c r="N20" i="1"/>
  <c r="N20" i="11"/>
  <c r="N20" i="12"/>
  <c r="N20" i="10"/>
  <c r="N17" i="1"/>
  <c r="N17" i="11"/>
  <c r="N17" i="12"/>
  <c r="N17" i="10"/>
  <c r="N16" i="1"/>
  <c r="N16" i="11"/>
  <c r="N16" i="12"/>
  <c r="N16" i="10"/>
  <c r="N6" i="1"/>
  <c r="N6" i="11"/>
  <c r="N6" i="12"/>
  <c r="N6" i="10"/>
  <c r="N32" i="11" l="1"/>
  <c r="O36" i="11"/>
  <c r="N12" i="12"/>
  <c r="O36" i="12"/>
  <c r="O36" i="1"/>
  <c r="O36" i="10"/>
  <c r="N12" i="10"/>
  <c r="N32" i="1"/>
  <c r="N33" i="10"/>
  <c r="N32" i="12"/>
  <c r="N33" i="12"/>
  <c r="N33" i="11"/>
  <c r="N12" i="11"/>
  <c r="N33" i="1"/>
  <c r="N12" i="1"/>
  <c r="N3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M20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20" i="11"/>
  <c r="D37" i="1"/>
  <c r="E37" i="1"/>
  <c r="F37" i="1"/>
  <c r="G37" i="1"/>
  <c r="H37" i="1"/>
  <c r="I37" i="1"/>
  <c r="J37" i="1"/>
  <c r="K37" i="1"/>
  <c r="L37" i="1"/>
  <c r="M37" i="1"/>
  <c r="M20" i="1"/>
  <c r="M20" i="10"/>
  <c r="O38" i="11" l="1"/>
  <c r="O38" i="12"/>
  <c r="O38" i="1"/>
  <c r="O38" i="10"/>
  <c r="N36" i="12"/>
  <c r="N36" i="11"/>
  <c r="N36" i="1"/>
  <c r="N36" i="10"/>
  <c r="M16" i="1"/>
  <c r="M17" i="1"/>
  <c r="M16" i="11"/>
  <c r="M17" i="11"/>
  <c r="M32" i="11" s="1"/>
  <c r="M16" i="12"/>
  <c r="M17" i="12"/>
  <c r="M16" i="10"/>
  <c r="M17" i="10"/>
  <c r="M6" i="1"/>
  <c r="M6" i="11"/>
  <c r="M6" i="12"/>
  <c r="M6" i="10"/>
  <c r="M32" i="12" l="1"/>
  <c r="M32" i="1"/>
  <c r="M12" i="1"/>
  <c r="M32" i="10"/>
  <c r="N38" i="12"/>
  <c r="N38" i="11"/>
  <c r="N38" i="1"/>
  <c r="N38" i="10"/>
  <c r="M12" i="12"/>
  <c r="M33" i="12"/>
  <c r="M33" i="11"/>
  <c r="M12" i="11"/>
  <c r="M33" i="1"/>
  <c r="M12" i="10"/>
  <c r="M33" i="10"/>
  <c r="M36" i="12" l="1"/>
  <c r="M36" i="11"/>
  <c r="M36" i="1"/>
  <c r="M36" i="10"/>
  <c r="M38" i="12" l="1"/>
  <c r="M38" i="11"/>
  <c r="M38" i="1"/>
  <c r="M38" i="10"/>
  <c r="L20" i="1"/>
  <c r="L20" i="11"/>
  <c r="L20" i="12"/>
  <c r="L20" i="10"/>
  <c r="L17" i="1"/>
  <c r="L17" i="11"/>
  <c r="L17" i="12"/>
  <c r="L17" i="10"/>
  <c r="L16" i="1"/>
  <c r="L16" i="11"/>
  <c r="L16" i="12"/>
  <c r="L16" i="10"/>
  <c r="L6" i="1"/>
  <c r="L6" i="11"/>
  <c r="L6" i="12"/>
  <c r="L6" i="10"/>
  <c r="L32" i="11" l="1"/>
  <c r="L32" i="10"/>
  <c r="L33" i="11"/>
  <c r="L12" i="12"/>
  <c r="L12" i="10"/>
  <c r="L33" i="10"/>
  <c r="L12" i="11"/>
  <c r="L33" i="12"/>
  <c r="L12" i="1"/>
  <c r="L32" i="12"/>
  <c r="L33" i="1"/>
  <c r="L32" i="1"/>
  <c r="L36" i="12" l="1"/>
  <c r="L38" i="12" s="1"/>
  <c r="L36" i="11"/>
  <c r="L36" i="1"/>
  <c r="L36" i="10"/>
  <c r="C35" i="12"/>
  <c r="C34" i="12"/>
  <c r="C34" i="11"/>
  <c r="C35" i="11"/>
  <c r="L38" i="11" l="1"/>
  <c r="L38" i="1"/>
  <c r="L38" i="10"/>
  <c r="K20" i="1"/>
  <c r="K20" i="11"/>
  <c r="K20" i="12"/>
  <c r="K20" i="10"/>
  <c r="K17" i="1"/>
  <c r="K17" i="11"/>
  <c r="K17" i="12"/>
  <c r="K17" i="10"/>
  <c r="K16" i="1"/>
  <c r="K16" i="11"/>
  <c r="K16" i="12"/>
  <c r="K16" i="10"/>
  <c r="K6" i="1"/>
  <c r="K6" i="11"/>
  <c r="K6" i="12"/>
  <c r="K6" i="10"/>
  <c r="K32" i="11" l="1"/>
  <c r="K33" i="11"/>
  <c r="K36" i="11" s="1"/>
  <c r="K38" i="11" s="1"/>
  <c r="K12" i="11"/>
  <c r="K33" i="12"/>
  <c r="K12" i="1"/>
  <c r="K12" i="12"/>
  <c r="K32" i="12"/>
  <c r="K32" i="1"/>
  <c r="K33" i="1"/>
  <c r="K36" i="1" s="1"/>
  <c r="K38" i="1" s="1"/>
  <c r="K32" i="10"/>
  <c r="K12" i="10"/>
  <c r="K33" i="10"/>
  <c r="K36" i="12" l="1"/>
  <c r="K38" i="12" s="1"/>
  <c r="K36" i="10"/>
  <c r="J20" i="1"/>
  <c r="J20" i="11"/>
  <c r="J20" i="12"/>
  <c r="J20" i="10"/>
  <c r="J17" i="1"/>
  <c r="J17" i="11"/>
  <c r="J17" i="12"/>
  <c r="J17" i="10"/>
  <c r="J16" i="1"/>
  <c r="J16" i="11"/>
  <c r="J16" i="12"/>
  <c r="J16" i="10"/>
  <c r="J6" i="1"/>
  <c r="J6" i="11"/>
  <c r="J6" i="12"/>
  <c r="J6" i="10"/>
  <c r="J32" i="11" l="1"/>
  <c r="J33" i="11"/>
  <c r="J36" i="11" s="1"/>
  <c r="J38" i="11" s="1"/>
  <c r="K38" i="10"/>
  <c r="J12" i="11"/>
  <c r="J12" i="10"/>
  <c r="J32" i="12"/>
  <c r="J33" i="12"/>
  <c r="J12" i="12"/>
  <c r="J33" i="1"/>
  <c r="J36" i="1" s="1"/>
  <c r="J38" i="1" s="1"/>
  <c r="J32" i="1"/>
  <c r="J12" i="1"/>
  <c r="J32" i="10"/>
  <c r="J33" i="10"/>
  <c r="I20" i="1"/>
  <c r="I20" i="11"/>
  <c r="I20" i="12"/>
  <c r="I20" i="10"/>
  <c r="I17" i="1"/>
  <c r="I17" i="11"/>
  <c r="I17" i="12"/>
  <c r="I17" i="10"/>
  <c r="I16" i="1"/>
  <c r="I16" i="11"/>
  <c r="I16" i="12"/>
  <c r="I16" i="10"/>
  <c r="I6" i="1"/>
  <c r="I6" i="11"/>
  <c r="I6" i="12"/>
  <c r="I6" i="10"/>
  <c r="I32" i="11" l="1"/>
  <c r="J36" i="12"/>
  <c r="J38" i="12" s="1"/>
  <c r="I33" i="11"/>
  <c r="I36" i="11" s="1"/>
  <c r="I38" i="11" s="1"/>
  <c r="I12" i="11"/>
  <c r="J36" i="10"/>
  <c r="I33" i="10"/>
  <c r="I32" i="1"/>
  <c r="I32" i="10"/>
  <c r="I32" i="12"/>
  <c r="I33" i="12"/>
  <c r="I12" i="12"/>
  <c r="I33" i="1"/>
  <c r="I36" i="1" s="1"/>
  <c r="I38" i="1" s="1"/>
  <c r="I12" i="1"/>
  <c r="I12" i="10"/>
  <c r="H17" i="12"/>
  <c r="H17" i="11"/>
  <c r="H17" i="1"/>
  <c r="D17" i="10"/>
  <c r="E17" i="10"/>
  <c r="F17" i="10"/>
  <c r="G17" i="10"/>
  <c r="H17" i="10"/>
  <c r="I36" i="12" l="1"/>
  <c r="I38" i="12" s="1"/>
  <c r="I36" i="10"/>
  <c r="J38" i="10"/>
  <c r="H20" i="1"/>
  <c r="H20" i="11"/>
  <c r="H32" i="11" s="1"/>
  <c r="H20" i="12"/>
  <c r="H20" i="10"/>
  <c r="H16" i="1"/>
  <c r="H16" i="11"/>
  <c r="H16" i="12"/>
  <c r="H16" i="10"/>
  <c r="H6" i="1"/>
  <c r="H6" i="11"/>
  <c r="H6" i="12"/>
  <c r="H6" i="10"/>
  <c r="H33" i="11" l="1"/>
  <c r="H36" i="11" s="1"/>
  <c r="H38" i="11" s="1"/>
  <c r="H32" i="12"/>
  <c r="H12" i="11"/>
  <c r="H32" i="1"/>
  <c r="H12" i="1"/>
  <c r="H32" i="10"/>
  <c r="I38" i="10"/>
  <c r="H33" i="10"/>
  <c r="H12" i="12"/>
  <c r="H33" i="12"/>
  <c r="H33" i="1"/>
  <c r="H36" i="1" s="1"/>
  <c r="H38" i="1" s="1"/>
  <c r="H12" i="10"/>
  <c r="H36" i="12" l="1"/>
  <c r="H38" i="12" s="1"/>
  <c r="H36" i="10"/>
  <c r="H38" i="10" l="1"/>
  <c r="C37" i="12"/>
  <c r="C37" i="11"/>
  <c r="C37" i="1"/>
  <c r="G6" i="1"/>
  <c r="G16" i="1"/>
  <c r="G17" i="1"/>
  <c r="G20" i="1"/>
  <c r="G6" i="11"/>
  <c r="G16" i="11"/>
  <c r="G17" i="11"/>
  <c r="G20" i="11"/>
  <c r="G6" i="12"/>
  <c r="G16" i="12"/>
  <c r="G17" i="12"/>
  <c r="G20" i="12"/>
  <c r="G6" i="10"/>
  <c r="G16" i="10"/>
  <c r="G20" i="10"/>
  <c r="G32" i="11" l="1"/>
  <c r="G33" i="11"/>
  <c r="G36" i="11" s="1"/>
  <c r="G38" i="11" s="1"/>
  <c r="G32" i="10"/>
  <c r="G33" i="10"/>
  <c r="G12" i="10"/>
  <c r="G33" i="12"/>
  <c r="G32" i="12"/>
  <c r="G12" i="11"/>
  <c r="G32" i="1"/>
  <c r="G33" i="1"/>
  <c r="G36" i="1" s="1"/>
  <c r="G38" i="1" s="1"/>
  <c r="G12" i="1"/>
  <c r="G12" i="12"/>
  <c r="F20" i="12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16" i="10"/>
  <c r="F6" i="10"/>
  <c r="E20" i="10"/>
  <c r="D20" i="10"/>
  <c r="C20" i="10"/>
  <c r="C17" i="10"/>
  <c r="E16" i="10"/>
  <c r="D16" i="10"/>
  <c r="C16" i="10"/>
  <c r="E6" i="10"/>
  <c r="D6" i="10"/>
  <c r="C6" i="10"/>
  <c r="C32" i="11" l="1"/>
  <c r="F32" i="11"/>
  <c r="D32" i="11"/>
  <c r="E32" i="11"/>
  <c r="G36" i="12"/>
  <c r="G38" i="12" s="1"/>
  <c r="E33" i="11"/>
  <c r="E36" i="11" s="1"/>
  <c r="E38" i="11" s="1"/>
  <c r="F33" i="11"/>
  <c r="F36" i="11" s="1"/>
  <c r="F38" i="11" s="1"/>
  <c r="D33" i="11"/>
  <c r="D36" i="11" s="1"/>
  <c r="D38" i="11" s="1"/>
  <c r="D32" i="10"/>
  <c r="E32" i="10"/>
  <c r="G36" i="10"/>
  <c r="F32" i="10"/>
  <c r="D33" i="10"/>
  <c r="E33" i="10"/>
  <c r="F33" i="10"/>
  <c r="C12" i="10"/>
  <c r="C33" i="11"/>
  <c r="D33" i="1"/>
  <c r="D36" i="1" s="1"/>
  <c r="D38" i="1" s="1"/>
  <c r="D32" i="1"/>
  <c r="E32" i="12"/>
  <c r="E32" i="1"/>
  <c r="E33" i="1"/>
  <c r="E36" i="1" s="1"/>
  <c r="E38" i="1" s="1"/>
  <c r="E12" i="11"/>
  <c r="E12" i="12"/>
  <c r="C33" i="12"/>
  <c r="C32" i="12"/>
  <c r="D33" i="12"/>
  <c r="D36" i="12" s="1"/>
  <c r="D38" i="12" s="1"/>
  <c r="D32" i="12"/>
  <c r="F32" i="12"/>
  <c r="F33" i="12"/>
  <c r="F32" i="1"/>
  <c r="C33" i="1"/>
  <c r="C32" i="1"/>
  <c r="F33" i="1"/>
  <c r="F36" i="1" s="1"/>
  <c r="F38" i="1" s="1"/>
  <c r="F12" i="10"/>
  <c r="C12" i="12"/>
  <c r="D12" i="12"/>
  <c r="E33" i="12"/>
  <c r="F12" i="12"/>
  <c r="C12" i="11"/>
  <c r="D12" i="11"/>
  <c r="F12" i="11"/>
  <c r="D12" i="1"/>
  <c r="C12" i="1"/>
  <c r="E12" i="1"/>
  <c r="F12" i="1"/>
  <c r="D12" i="10"/>
  <c r="C33" i="10"/>
  <c r="C32" i="10"/>
  <c r="E12" i="10"/>
  <c r="F36" i="12" l="1"/>
  <c r="F38" i="12" s="1"/>
  <c r="E36" i="12"/>
  <c r="E38" i="12" s="1"/>
  <c r="C36" i="12"/>
  <c r="C36" i="1"/>
  <c r="F36" i="10"/>
  <c r="E36" i="10"/>
  <c r="D36" i="10"/>
  <c r="C36" i="10"/>
  <c r="G38" i="10"/>
  <c r="C36" i="11"/>
  <c r="C38" i="12" l="1"/>
  <c r="C38" i="1"/>
  <c r="C38" i="10"/>
  <c r="C38" i="11"/>
  <c r="D38" i="10"/>
  <c r="F38" i="10"/>
  <c r="E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<sst xmlns="http://schemas.openxmlformats.org/spreadsheetml/2006/main" count="280" uniqueCount="76">
  <si>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</si>
  <si>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</si>
  <si>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</si>
  <si>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</si>
  <si>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</si>
  <si>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</si>
  <si>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</si>
  <si>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</si>
  <si>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</si>
  <si>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</si>
  <si>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</si>
  <si>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</si>
  <si>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</si>
  <si>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</si>
  <si>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</si>
  <si>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</si>
  <si>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</si>
  <si>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</si>
  <si>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</si>
  <si>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</si>
  <si>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</si>
  <si>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</si>
  <si>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</si>
  <si>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</si>
  <si>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</si>
  <si>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</si>
  <si>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</si>
  <si>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</si>
  <si>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</si>
  <si>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</si>
  <si>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</si>
  <si>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</si>
  <si>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</si>
  <si>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</si>
  <si>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</si>
  <si>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</si>
  <si>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</si>
  <si>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</si>
  <si>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</si>
  <si>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</si>
  <si>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</si>
  <si>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</si>
  <si>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</si>
  <si>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</si>
  <si>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</si>
  <si>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</si>
  <si>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</si>
  <si>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</si>
  <si>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</si>
  <si>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</si>
  <si>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</si>
  <si>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</si>
  <si>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</si>
  <si>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</si>
  <si>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</si>
  <si>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</si>
  <si>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</si>
  <si>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</si>
  <si>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</si>
  <si>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</si>
  <si>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</si>
  <si>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</si>
  <si>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</si>
  <si>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</si>
  <si>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</si>
  <si>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</si>
  <si>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Telangana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</si>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</sst>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Gisha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1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</cellStyleXfs>
  <cellXfs count="35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7" fillId="0" borderId="0" xfId="0" applyNumberFormat="1" applyFont="1" applyFill="1" applyBorder="1" applyProtection="1"/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Border="1" applyProtection="1">
      <protection locked="0"/>
    </xf>
    <xf numFmtId="49" fontId="12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49" fontId="12" fillId="4" borderId="0" xfId="0" applyNumberFormat="1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Border="1" applyProtection="1">
      <protection locked="0"/>
    </xf>
    <xf numFmtId="49" fontId="14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  <xf numFmtId="1" fontId="18" fillId="3" borderId="0" xfId="530" applyNumberFormat="1" applyFont="1" applyFill="1" applyBorder="1" applyAlignment="1" applyProtection="1">
      <alignment vertical="center" wrapText="1"/>
      <protection locked="0"/>
    </xf>
    <xf numFmtId="1" fontId="18" fillId="0" borderId="0" xfId="530" applyNumberFormat="1" applyFont="1" applyFill="1" applyBorder="1" applyAlignment="1" applyProtection="1">
      <alignment vertical="center" wrapText="1"/>
      <protection locked="0"/>
    </xf>
    <xf numFmtId="1" fontId="18" fillId="0" borderId="0" xfId="528" applyNumberFormat="1" applyFont="1" applyFill="1" applyBorder="1" applyAlignment="1" applyProtection="1">
      <alignment vertical="center" wrapText="1"/>
      <protection locked="0"/>
    </xf>
    <xf numFmtId="1" fontId="18" fillId="0" borderId="0" xfId="528" applyNumberFormat="1" applyFont="1" applyFill="1" applyBorder="1" applyAlignment="1" applyProtection="1">
      <alignment vertical="center" wrapText="1"/>
    </xf>
  </cellXfs>
  <cellStyles count="531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4 2" xfId="530" xr:uid="{FF82A926-833C-450C-B8E0-74353A3B8A9C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I39"/>
  <sheetViews>
    <sheetView tabSelected="1" zoomScale="77" zoomScaleNormal="77" zoomScaleSheetLayoutView="100" workbookViewId="0">
      <pane xSplit="2" ySplit="5" topLeftCell="C27" activePane="bottomRight" state="frozen"/>
      <selection activeCell="A40" sqref="A40"/>
      <selection pane="topRight" activeCell="A40" sqref="A40"/>
      <selection pane="bottomLeft" activeCell="A40" sqref="A40"/>
      <selection pane="bottomRight" activeCell="G16" sqref="G16"/>
    </sheetView>
  </sheetViews>
  <sheetFormatPr defaultColWidth="8.85546875" defaultRowHeight="15" x14ac:dyDescent="0.25"/>
  <cols>
    <col min="1" max="1" width="11" style="2" customWidth="1"/>
    <col min="2" max="2" width="29.5703125" style="2" customWidth="1"/>
    <col min="3" max="6" width="10.7109375" style="2" customWidth="1"/>
    <col min="7" max="15" width="11.85546875" style="1" customWidth="1"/>
    <col min="16" max="21" width="9.140625" style="2" customWidth="1"/>
    <col min="22" max="22" width="12.42578125" style="2" customWidth="1"/>
    <col min="23" max="44" width="9.140625" style="2" customWidth="1"/>
    <col min="45" max="45" width="12.140625" style="2" customWidth="1"/>
    <col min="46" max="49" width="9.140625" style="2" customWidth="1"/>
    <col min="50" max="54" width="9.140625" style="2" hidden="1" customWidth="1"/>
    <col min="55" max="55" width="9.140625" style="2" customWidth="1"/>
    <col min="56" max="60" width="9.140625" style="2" hidden="1" customWidth="1"/>
    <col min="61" max="61" width="9.140625" style="2" customWidth="1"/>
    <col min="62" max="66" width="9.140625" style="2" hidden="1" customWidth="1"/>
    <col min="67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1" customWidth="1"/>
    <col min="80" max="84" width="9.140625" style="1" hidden="1" customWidth="1"/>
    <col min="85" max="85" width="9.140625" style="1" customWidth="1"/>
    <col min="86" max="90" width="9.140625" style="1" hidden="1" customWidth="1"/>
    <col min="91" max="91" width="9.140625" style="1" customWidth="1"/>
    <col min="92" max="96" width="9.140625" style="1" hidden="1" customWidth="1"/>
    <col min="97" max="97" width="9.140625" style="1" customWidth="1"/>
    <col min="98" max="127" width="9.140625" style="2" customWidth="1"/>
    <col min="128" max="128" width="9.140625" style="2" hidden="1" customWidth="1"/>
    <col min="129" max="136" width="9.140625" style="2" customWidth="1"/>
    <col min="137" max="137" width="9.140625" style="2" hidden="1" customWidth="1"/>
    <col min="138" max="142" width="9.140625" style="2" customWidth="1"/>
    <col min="143" max="143" width="9.140625" style="2" hidden="1" customWidth="1"/>
    <col min="144" max="153" width="9.140625" style="2" customWidth="1"/>
    <col min="154" max="157" width="8.85546875" style="2"/>
    <col min="158" max="158" width="12.7109375" style="2" bestFit="1" customWidth="1"/>
    <col min="159" max="16384" width="8.85546875" style="2"/>
  </cols>
  <sheetData>
    <row r="1" spans="1:158" ht="18.75" x14ac:dyDescent="0.3">
      <c r="A1" s="2" t="s">
        <v>53</v>
      </c>
      <c r="B1" s="6" t="s">
        <v>66</v>
      </c>
    </row>
    <row r="2" spans="1:158" ht="15.75" x14ac:dyDescent="0.25">
      <c r="A2" s="7" t="s">
        <v>48</v>
      </c>
      <c r="I2" s="1" t="str">
        <f>[1]GSVA_cur!$I$3</f>
        <v>As on 01.08.2024</v>
      </c>
    </row>
    <row r="3" spans="1:158" ht="15.75" x14ac:dyDescent="0.25">
      <c r="A3" s="7"/>
    </row>
    <row r="4" spans="1:158" ht="15.75" x14ac:dyDescent="0.25">
      <c r="A4" s="7"/>
      <c r="E4" s="8"/>
      <c r="F4" s="8" t="s">
        <v>57</v>
      </c>
    </row>
    <row r="5" spans="1:158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58" s="22" customFormat="1" ht="15.75" x14ac:dyDescent="0.25">
      <c r="A6" s="19" t="s">
        <v>26</v>
      </c>
      <c r="B6" s="20" t="s">
        <v>2</v>
      </c>
      <c r="C6" s="21">
        <f>SUM(C7:C10)</f>
        <v>5461488</v>
      </c>
      <c r="D6" s="21">
        <f t="shared" ref="D6:E6" si="0">SUM(D7:D10)</f>
        <v>6736383</v>
      </c>
      <c r="E6" s="21">
        <f t="shared" si="0"/>
        <v>7663070</v>
      </c>
      <c r="F6" s="21">
        <f t="shared" ref="F6:O6" si="1">SUM(F7:F10)</f>
        <v>7612263</v>
      </c>
      <c r="G6" s="21">
        <f t="shared" si="1"/>
        <v>7570652.9630596973</v>
      </c>
      <c r="H6" s="21">
        <f t="shared" si="1"/>
        <v>8897924</v>
      </c>
      <c r="I6" s="21">
        <f t="shared" si="1"/>
        <v>10138979</v>
      </c>
      <c r="J6" s="21">
        <f t="shared" si="1"/>
        <v>11429241.103257477</v>
      </c>
      <c r="K6" s="21">
        <f t="shared" si="1"/>
        <v>15660539.659652866</v>
      </c>
      <c r="L6" s="21">
        <f t="shared" si="1"/>
        <v>17472912.01854847</v>
      </c>
      <c r="M6" s="21">
        <f t="shared" si="1"/>
        <v>18519821.381358638</v>
      </c>
      <c r="N6" s="21">
        <f t="shared" si="1"/>
        <v>20171889.512785114</v>
      </c>
      <c r="O6" s="21">
        <f t="shared" si="1"/>
        <v>21324708.430181652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FB6" s="18"/>
    </row>
    <row r="7" spans="1:158" ht="15.75" x14ac:dyDescent="0.25">
      <c r="A7" s="13">
        <v>1.1000000000000001</v>
      </c>
      <c r="B7" s="14" t="s">
        <v>59</v>
      </c>
      <c r="C7" s="31">
        <v>3236819</v>
      </c>
      <c r="D7" s="31">
        <v>4057044.9999999995</v>
      </c>
      <c r="E7" s="31">
        <v>4709285</v>
      </c>
      <c r="F7" s="31">
        <v>4170637.0000000005</v>
      </c>
      <c r="G7" s="31">
        <v>3680494.6742407335</v>
      </c>
      <c r="H7" s="31">
        <v>4352911</v>
      </c>
      <c r="I7" s="31">
        <v>4745699</v>
      </c>
      <c r="J7" s="31">
        <v>4836552.9360366967</v>
      </c>
      <c r="K7" s="31">
        <v>7885397.3463778365</v>
      </c>
      <c r="L7" s="31">
        <v>8353645.9884182662</v>
      </c>
      <c r="M7" s="31">
        <v>8667044.1084517613</v>
      </c>
      <c r="N7" s="31">
        <v>10004800.4206343</v>
      </c>
      <c r="O7" s="31">
        <v>10235979.331858341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1"/>
      <c r="EZ7" s="1"/>
      <c r="FA7" s="1"/>
    </row>
    <row r="8" spans="1:158" ht="15.75" x14ac:dyDescent="0.25">
      <c r="A8" s="13">
        <v>1.2</v>
      </c>
      <c r="B8" s="14" t="s">
        <v>60</v>
      </c>
      <c r="C8" s="31">
        <v>1884800.9999999998</v>
      </c>
      <c r="D8" s="31">
        <v>2285828</v>
      </c>
      <c r="E8" s="31">
        <v>2487782</v>
      </c>
      <c r="F8" s="31">
        <v>2928172</v>
      </c>
      <c r="G8" s="31">
        <v>3375456.6257300912</v>
      </c>
      <c r="H8" s="31">
        <v>3981557</v>
      </c>
      <c r="I8" s="31">
        <v>4659507</v>
      </c>
      <c r="J8" s="31">
        <v>5751293.2943304572</v>
      </c>
      <c r="K8" s="31">
        <v>6886493.5585434232</v>
      </c>
      <c r="L8" s="31">
        <v>7982857.2425223934</v>
      </c>
      <c r="M8" s="31">
        <v>8649642.9122413751</v>
      </c>
      <c r="N8" s="31">
        <v>9064473.8868260663</v>
      </c>
      <c r="O8" s="31">
        <v>9845050.397870345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1"/>
      <c r="EZ8" s="1"/>
      <c r="FA8" s="1"/>
    </row>
    <row r="9" spans="1:158" ht="15.75" x14ac:dyDescent="0.25">
      <c r="A9" s="13">
        <v>1.3</v>
      </c>
      <c r="B9" s="14" t="s">
        <v>61</v>
      </c>
      <c r="C9" s="31">
        <v>191725</v>
      </c>
      <c r="D9" s="31">
        <v>209648.99999999997</v>
      </c>
      <c r="E9" s="31">
        <v>216282.00000000003</v>
      </c>
      <c r="F9" s="31">
        <v>246486</v>
      </c>
      <c r="G9" s="31">
        <v>249770.87196220373</v>
      </c>
      <c r="H9" s="31">
        <v>336000</v>
      </c>
      <c r="I9" s="31">
        <v>368395</v>
      </c>
      <c r="J9" s="31">
        <v>437221.94518578192</v>
      </c>
      <c r="K9" s="31">
        <v>419288.91022617364</v>
      </c>
      <c r="L9" s="31">
        <v>610982.92673748813</v>
      </c>
      <c r="M9" s="31">
        <v>614871.48840342613</v>
      </c>
      <c r="N9" s="31">
        <v>433361.60221641557</v>
      </c>
      <c r="O9" s="31">
        <v>535312.96844181046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1"/>
      <c r="EZ9" s="1"/>
      <c r="FA9" s="1"/>
    </row>
    <row r="10" spans="1:158" ht="15.75" x14ac:dyDescent="0.25">
      <c r="A10" s="13">
        <v>1.4</v>
      </c>
      <c r="B10" s="14" t="s">
        <v>62</v>
      </c>
      <c r="C10" s="31">
        <v>148143</v>
      </c>
      <c r="D10" s="31">
        <v>183861</v>
      </c>
      <c r="E10" s="31">
        <v>249721</v>
      </c>
      <c r="F10" s="31">
        <v>266968</v>
      </c>
      <c r="G10" s="31">
        <v>264930.79112666933</v>
      </c>
      <c r="H10" s="31">
        <v>227456</v>
      </c>
      <c r="I10" s="31">
        <v>365378</v>
      </c>
      <c r="J10" s="31">
        <v>404172.9277045413</v>
      </c>
      <c r="K10" s="31">
        <v>469359.84450543358</v>
      </c>
      <c r="L10" s="31">
        <v>525425.86087032361</v>
      </c>
      <c r="M10" s="31">
        <v>588262.87226207671</v>
      </c>
      <c r="N10" s="31">
        <v>669253.60310833319</v>
      </c>
      <c r="O10" s="31">
        <v>708365.7320111593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1"/>
      <c r="EZ10" s="1"/>
      <c r="FA10" s="1"/>
    </row>
    <row r="11" spans="1:158" ht="15.75" x14ac:dyDescent="0.25">
      <c r="A11" s="15" t="s">
        <v>31</v>
      </c>
      <c r="B11" s="14" t="s">
        <v>3</v>
      </c>
      <c r="C11" s="31">
        <v>1106109</v>
      </c>
      <c r="D11" s="31">
        <v>1268476</v>
      </c>
      <c r="E11" s="31">
        <v>1238555</v>
      </c>
      <c r="F11" s="31">
        <v>1470580</v>
      </c>
      <c r="G11" s="31">
        <v>1712790.5895955758</v>
      </c>
      <c r="H11" s="31">
        <v>1968690.0000000002</v>
      </c>
      <c r="I11" s="31">
        <v>2323369</v>
      </c>
      <c r="J11" s="31">
        <v>3333662.4396266672</v>
      </c>
      <c r="K11" s="31">
        <v>2750960.0381074422</v>
      </c>
      <c r="L11" s="31">
        <v>2318177.0872248542</v>
      </c>
      <c r="M11" s="31">
        <v>2671923.3927853489</v>
      </c>
      <c r="N11" s="31">
        <v>2885098.1463898025</v>
      </c>
      <c r="O11" s="31">
        <v>3030572.4160030792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1"/>
      <c r="EZ11" s="1"/>
      <c r="FA11" s="1"/>
    </row>
    <row r="12" spans="1:158" s="18" customFormat="1" ht="15.75" x14ac:dyDescent="0.25">
      <c r="A12" s="23"/>
      <c r="B12" s="24" t="s">
        <v>28</v>
      </c>
      <c r="C12" s="25">
        <f>C6+C11</f>
        <v>6567597</v>
      </c>
      <c r="D12" s="25">
        <f t="shared" ref="D12:E12" si="2">D6+D11</f>
        <v>8004859</v>
      </c>
      <c r="E12" s="25">
        <f t="shared" si="2"/>
        <v>8901625</v>
      </c>
      <c r="F12" s="25">
        <f t="shared" ref="F12:O12" si="3">F6+F11</f>
        <v>9082843</v>
      </c>
      <c r="G12" s="25">
        <f t="shared" si="3"/>
        <v>9283443.5526552722</v>
      </c>
      <c r="H12" s="25">
        <f t="shared" si="3"/>
        <v>10866614</v>
      </c>
      <c r="I12" s="25">
        <f t="shared" si="3"/>
        <v>12462348</v>
      </c>
      <c r="J12" s="25">
        <f t="shared" si="3"/>
        <v>14762903.542884145</v>
      </c>
      <c r="K12" s="25">
        <f t="shared" si="3"/>
        <v>18411499.69776031</v>
      </c>
      <c r="L12" s="25">
        <f t="shared" si="3"/>
        <v>19791089.105773322</v>
      </c>
      <c r="M12" s="25">
        <f t="shared" si="3"/>
        <v>21191744.774143986</v>
      </c>
      <c r="N12" s="25">
        <f t="shared" si="3"/>
        <v>23056987.659174915</v>
      </c>
      <c r="O12" s="25">
        <f t="shared" si="3"/>
        <v>24355280.846184731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2"/>
      <c r="EZ12" s="22"/>
      <c r="FA12" s="22"/>
    </row>
    <row r="13" spans="1:158" s="1" customFormat="1" ht="15.75" x14ac:dyDescent="0.25">
      <c r="A13" s="11" t="s">
        <v>32</v>
      </c>
      <c r="B13" s="12" t="s">
        <v>4</v>
      </c>
      <c r="C13" s="31">
        <v>6215158</v>
      </c>
      <c r="D13" s="31">
        <v>5543115</v>
      </c>
      <c r="E13" s="31">
        <v>5714839</v>
      </c>
      <c r="F13" s="31">
        <v>5453348</v>
      </c>
      <c r="G13" s="31">
        <v>7103242</v>
      </c>
      <c r="H13" s="31">
        <v>7383288</v>
      </c>
      <c r="I13" s="31">
        <v>8260688</v>
      </c>
      <c r="J13" s="31">
        <v>9814813.8111178037</v>
      </c>
      <c r="K13" s="31">
        <v>9760750.7374212332</v>
      </c>
      <c r="L13" s="31">
        <v>10203541.600342004</v>
      </c>
      <c r="M13" s="31">
        <v>11080352.861415857</v>
      </c>
      <c r="N13" s="31">
        <v>11686297.447754875</v>
      </c>
      <c r="O13" s="31">
        <v>12332597.557858899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FB13" s="2"/>
    </row>
    <row r="14" spans="1:158" ht="30" x14ac:dyDescent="0.25">
      <c r="A14" s="15" t="s">
        <v>33</v>
      </c>
      <c r="B14" s="14" t="s">
        <v>5</v>
      </c>
      <c r="C14" s="31">
        <v>783505</v>
      </c>
      <c r="D14" s="31">
        <v>589605</v>
      </c>
      <c r="E14" s="31">
        <v>870937.99999999988</v>
      </c>
      <c r="F14" s="31">
        <v>734036</v>
      </c>
      <c r="G14" s="31">
        <v>835397.48315500002</v>
      </c>
      <c r="H14" s="31">
        <v>722057</v>
      </c>
      <c r="I14" s="31">
        <v>1045452</v>
      </c>
      <c r="J14" s="31">
        <v>1320131.2771726949</v>
      </c>
      <c r="K14" s="31">
        <v>1741768.0159672531</v>
      </c>
      <c r="L14" s="31">
        <v>1619183.8126219411</v>
      </c>
      <c r="M14" s="31">
        <v>1795704.5353867314</v>
      </c>
      <c r="N14" s="31">
        <v>1775468.9338106501</v>
      </c>
      <c r="O14" s="31">
        <v>2046142.7141130581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3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3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1"/>
      <c r="EZ14" s="1"/>
      <c r="FA14" s="1"/>
    </row>
    <row r="15" spans="1:158" ht="15.75" x14ac:dyDescent="0.25">
      <c r="A15" s="15" t="s">
        <v>34</v>
      </c>
      <c r="B15" s="14" t="s">
        <v>6</v>
      </c>
      <c r="C15" s="31">
        <v>2279090</v>
      </c>
      <c r="D15" s="31">
        <v>2357908</v>
      </c>
      <c r="E15" s="31">
        <v>2458242</v>
      </c>
      <c r="F15" s="31">
        <v>2778617</v>
      </c>
      <c r="G15" s="31">
        <v>2847345</v>
      </c>
      <c r="H15" s="31">
        <v>2855442</v>
      </c>
      <c r="I15" s="31">
        <v>3449490</v>
      </c>
      <c r="J15" s="31">
        <v>3768665.0380905359</v>
      </c>
      <c r="K15" s="31">
        <v>3874096.5694072735</v>
      </c>
      <c r="L15" s="31">
        <v>3651940.8234830932</v>
      </c>
      <c r="M15" s="31">
        <v>5032064.7862841105</v>
      </c>
      <c r="N15" s="31">
        <v>6270049.4805521984</v>
      </c>
      <c r="O15" s="31">
        <v>7170800.7507357281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3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3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1"/>
      <c r="EZ15" s="1"/>
      <c r="FA15" s="1"/>
    </row>
    <row r="16" spans="1:158" s="18" customFormat="1" ht="15.75" x14ac:dyDescent="0.25">
      <c r="A16" s="23"/>
      <c r="B16" s="24" t="s">
        <v>29</v>
      </c>
      <c r="C16" s="25">
        <f>+C13+C14+C15</f>
        <v>9277753</v>
      </c>
      <c r="D16" s="25">
        <f t="shared" ref="D16:E16" si="4">+D13+D14+D15</f>
        <v>8490628</v>
      </c>
      <c r="E16" s="25">
        <f t="shared" si="4"/>
        <v>9044019</v>
      </c>
      <c r="F16" s="25">
        <f t="shared" ref="F16:L16" si="5">+F13+F14+F15</f>
        <v>8966001</v>
      </c>
      <c r="G16" s="25">
        <f t="shared" si="5"/>
        <v>10785984.483155001</v>
      </c>
      <c r="H16" s="25">
        <f t="shared" si="5"/>
        <v>10960787</v>
      </c>
      <c r="I16" s="25">
        <f t="shared" si="5"/>
        <v>12755630</v>
      </c>
      <c r="J16" s="25">
        <f t="shared" si="5"/>
        <v>14903610.126381034</v>
      </c>
      <c r="K16" s="25">
        <f t="shared" si="5"/>
        <v>15376615.32279576</v>
      </c>
      <c r="L16" s="25">
        <f t="shared" si="5"/>
        <v>15474666.236447038</v>
      </c>
      <c r="M16" s="25">
        <f t="shared" ref="M16:N16" si="6">+M13+M14+M15</f>
        <v>17908122.183086701</v>
      </c>
      <c r="N16" s="25">
        <f t="shared" si="6"/>
        <v>19731815.862117723</v>
      </c>
      <c r="O16" s="25">
        <f t="shared" ref="O16" si="7">+O13+O14+O15</f>
        <v>21549541.022707686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1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1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1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2"/>
      <c r="EZ16" s="22"/>
      <c r="FA16" s="22"/>
    </row>
    <row r="17" spans="1:158" s="22" customFormat="1" ht="30" x14ac:dyDescent="0.25">
      <c r="A17" s="19" t="s">
        <v>35</v>
      </c>
      <c r="B17" s="20" t="s">
        <v>7</v>
      </c>
      <c r="C17" s="21">
        <f>C18+C19</f>
        <v>3747813</v>
      </c>
      <c r="D17" s="21">
        <f t="shared" ref="D17:L17" si="8">D18+D19</f>
        <v>4454669</v>
      </c>
      <c r="E17" s="21">
        <f t="shared" si="8"/>
        <v>5127458</v>
      </c>
      <c r="F17" s="21">
        <f t="shared" si="8"/>
        <v>6426894</v>
      </c>
      <c r="G17" s="21">
        <f t="shared" si="8"/>
        <v>7473589</v>
      </c>
      <c r="H17" s="21">
        <f t="shared" si="8"/>
        <v>8669324</v>
      </c>
      <c r="I17" s="21">
        <f t="shared" si="8"/>
        <v>10386639</v>
      </c>
      <c r="J17" s="21">
        <f t="shared" si="8"/>
        <v>12874471.810398508</v>
      </c>
      <c r="K17" s="21">
        <f t="shared" si="8"/>
        <v>14821095.365624169</v>
      </c>
      <c r="L17" s="21">
        <f t="shared" si="8"/>
        <v>12666339.945385115</v>
      </c>
      <c r="M17" s="21">
        <f t="shared" ref="M17:N17" si="9">M18+M19</f>
        <v>16746704.520407934</v>
      </c>
      <c r="N17" s="21">
        <f t="shared" si="9"/>
        <v>21681611.607725017</v>
      </c>
      <c r="O17" s="21">
        <f t="shared" ref="O17" si="10">O18+O19</f>
        <v>27563504.596330907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FB17" s="18"/>
    </row>
    <row r="18" spans="1:158" ht="15.75" x14ac:dyDescent="0.25">
      <c r="A18" s="13">
        <v>6.1</v>
      </c>
      <c r="B18" s="14" t="s">
        <v>8</v>
      </c>
      <c r="C18" s="31">
        <v>3048685</v>
      </c>
      <c r="D18" s="31">
        <v>3647224</v>
      </c>
      <c r="E18" s="31">
        <v>4456270</v>
      </c>
      <c r="F18" s="31">
        <v>5697436</v>
      </c>
      <c r="G18" s="31">
        <v>6641784</v>
      </c>
      <c r="H18" s="31">
        <v>7770792</v>
      </c>
      <c r="I18" s="31">
        <v>9428579</v>
      </c>
      <c r="J18" s="31">
        <v>11759961.471631568</v>
      </c>
      <c r="K18" s="31">
        <v>13671272.202846739</v>
      </c>
      <c r="L18" s="31">
        <v>12067701.129261019</v>
      </c>
      <c r="M18" s="31">
        <v>15890085.923158368</v>
      </c>
      <c r="N18" s="31">
        <v>20272157.505302981</v>
      </c>
      <c r="O18" s="31">
        <v>25876715.872841164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1"/>
      <c r="EZ18" s="1"/>
      <c r="FA18" s="1"/>
    </row>
    <row r="19" spans="1:158" ht="15.75" x14ac:dyDescent="0.25">
      <c r="A19" s="13">
        <v>6.2</v>
      </c>
      <c r="B19" s="14" t="s">
        <v>9</v>
      </c>
      <c r="C19" s="31">
        <v>699128</v>
      </c>
      <c r="D19" s="31">
        <v>807445</v>
      </c>
      <c r="E19" s="31">
        <v>671188</v>
      </c>
      <c r="F19" s="31">
        <v>729458</v>
      </c>
      <c r="G19" s="31">
        <v>831804.99999999988</v>
      </c>
      <c r="H19" s="31">
        <v>898532</v>
      </c>
      <c r="I19" s="31">
        <v>958060</v>
      </c>
      <c r="J19" s="31">
        <v>1114510.3387669395</v>
      </c>
      <c r="K19" s="31">
        <v>1149823.1627774287</v>
      </c>
      <c r="L19" s="31">
        <v>598638.81612409651</v>
      </c>
      <c r="M19" s="31">
        <v>856618.59724956553</v>
      </c>
      <c r="N19" s="31">
        <v>1409454.1024220379</v>
      </c>
      <c r="O19" s="31">
        <v>1686788.7234897411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1"/>
      <c r="EZ19" s="1"/>
      <c r="FA19" s="1"/>
    </row>
    <row r="20" spans="1:158" s="22" customFormat="1" ht="45" x14ac:dyDescent="0.25">
      <c r="A20" s="26" t="s">
        <v>36</v>
      </c>
      <c r="B20" s="27" t="s">
        <v>10</v>
      </c>
      <c r="C20" s="21">
        <f>SUM(C21:C27)</f>
        <v>2531768</v>
      </c>
      <c r="D20" s="21">
        <f t="shared" ref="D20:E20" si="11">SUM(D21:D27)</f>
        <v>2987053</v>
      </c>
      <c r="E20" s="21">
        <f t="shared" si="11"/>
        <v>3229773.9999999995</v>
      </c>
      <c r="F20" s="21">
        <f t="shared" ref="F20:O20" si="12">SUM(F21:F27)</f>
        <v>3586625</v>
      </c>
      <c r="G20" s="21">
        <f t="shared" si="12"/>
        <v>3966554.1432934739</v>
      </c>
      <c r="H20" s="21">
        <f t="shared" si="12"/>
        <v>4282106</v>
      </c>
      <c r="I20" s="21">
        <f t="shared" si="12"/>
        <v>4536078</v>
      </c>
      <c r="J20" s="21">
        <f t="shared" si="12"/>
        <v>5010457.0142317368</v>
      </c>
      <c r="K20" s="21">
        <f t="shared" si="12"/>
        <v>5435115.4891429171</v>
      </c>
      <c r="L20" s="21">
        <f t="shared" si="12"/>
        <v>4883768.6202388126</v>
      </c>
      <c r="M20" s="21">
        <f t="shared" si="12"/>
        <v>6990800.9441980179</v>
      </c>
      <c r="N20" s="21">
        <f t="shared" si="12"/>
        <v>8493376.1744358875</v>
      </c>
      <c r="O20" s="21">
        <f t="shared" si="12"/>
        <v>9705733.9611453526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FB20" s="18"/>
    </row>
    <row r="21" spans="1:158" ht="15.75" x14ac:dyDescent="0.25">
      <c r="A21" s="13">
        <v>7.1</v>
      </c>
      <c r="B21" s="14" t="s">
        <v>11</v>
      </c>
      <c r="C21" s="31">
        <v>161396</v>
      </c>
      <c r="D21" s="31">
        <v>175654</v>
      </c>
      <c r="E21" s="31">
        <v>192902</v>
      </c>
      <c r="F21" s="31">
        <v>200401</v>
      </c>
      <c r="G21" s="31">
        <v>201028</v>
      </c>
      <c r="H21" s="31">
        <v>221575</v>
      </c>
      <c r="I21" s="31">
        <v>254635</v>
      </c>
      <c r="J21" s="31">
        <v>264005</v>
      </c>
      <c r="K21" s="31">
        <v>332044</v>
      </c>
      <c r="L21" s="31">
        <v>305403.25386498519</v>
      </c>
      <c r="M21" s="31">
        <v>325350</v>
      </c>
      <c r="N21" s="31">
        <v>365781.53912188811</v>
      </c>
      <c r="O21" s="31">
        <v>388825.77608656709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1"/>
      <c r="EZ21" s="1"/>
      <c r="FA21" s="1"/>
    </row>
    <row r="22" spans="1:158" ht="15.75" x14ac:dyDescent="0.25">
      <c r="A22" s="13">
        <v>7.2</v>
      </c>
      <c r="B22" s="14" t="s">
        <v>12</v>
      </c>
      <c r="C22" s="31">
        <v>1461278</v>
      </c>
      <c r="D22" s="31">
        <v>1715757</v>
      </c>
      <c r="E22" s="31">
        <v>1869091.9999999998</v>
      </c>
      <c r="F22" s="31">
        <v>2053968</v>
      </c>
      <c r="G22" s="31">
        <v>2263291.0219999999</v>
      </c>
      <c r="H22" s="31">
        <v>2453642</v>
      </c>
      <c r="I22" s="31">
        <v>2734118</v>
      </c>
      <c r="J22" s="31">
        <v>3235386.9535127776</v>
      </c>
      <c r="K22" s="31">
        <v>3379235.7954398654</v>
      </c>
      <c r="L22" s="31">
        <v>2874706.2269918118</v>
      </c>
      <c r="M22" s="31">
        <v>4583795.733778608</v>
      </c>
      <c r="N22" s="31">
        <v>5598774.8305228446</v>
      </c>
      <c r="O22" s="31">
        <v>6599771.2054311121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1"/>
      <c r="EZ22" s="1"/>
      <c r="FA22" s="1"/>
    </row>
    <row r="23" spans="1:158" ht="15.75" x14ac:dyDescent="0.25">
      <c r="A23" s="13">
        <v>7.3</v>
      </c>
      <c r="B23" s="14" t="s">
        <v>13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1"/>
      <c r="EZ23" s="1"/>
      <c r="FA23" s="1"/>
    </row>
    <row r="24" spans="1:158" ht="15.75" x14ac:dyDescent="0.25">
      <c r="A24" s="13">
        <v>7.4</v>
      </c>
      <c r="B24" s="14" t="s">
        <v>14</v>
      </c>
      <c r="C24" s="31">
        <v>23258</v>
      </c>
      <c r="D24" s="31">
        <v>43171</v>
      </c>
      <c r="E24" s="31">
        <v>34506</v>
      </c>
      <c r="F24" s="31">
        <v>62338</v>
      </c>
      <c r="G24" s="31">
        <v>112639.65399999999</v>
      </c>
      <c r="H24" s="31">
        <v>126721</v>
      </c>
      <c r="I24" s="31">
        <v>132949</v>
      </c>
      <c r="J24" s="31">
        <v>79061.415465007012</v>
      </c>
      <c r="K24" s="31">
        <v>142896.65104471045</v>
      </c>
      <c r="L24" s="31">
        <v>75644.698307678234</v>
      </c>
      <c r="M24" s="31">
        <v>73164.452637358278</v>
      </c>
      <c r="N24" s="31">
        <v>106805.08634488215</v>
      </c>
      <c r="O24" s="31">
        <v>156209.00653043544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1"/>
      <c r="EZ24" s="1"/>
      <c r="FA24" s="1"/>
    </row>
    <row r="25" spans="1:158" ht="15.75" x14ac:dyDescent="0.25">
      <c r="A25" s="13">
        <v>7.5</v>
      </c>
      <c r="B25" s="14" t="s">
        <v>15</v>
      </c>
      <c r="C25" s="31">
        <v>371763</v>
      </c>
      <c r="D25" s="31">
        <v>484435.99999999994</v>
      </c>
      <c r="E25" s="31">
        <v>447735.99999999994</v>
      </c>
      <c r="F25" s="31">
        <v>493722</v>
      </c>
      <c r="G25" s="31">
        <v>504827.07</v>
      </c>
      <c r="H25" s="31">
        <v>557782</v>
      </c>
      <c r="I25" s="31">
        <v>583415</v>
      </c>
      <c r="J25" s="31">
        <v>521303.36970786646</v>
      </c>
      <c r="K25" s="31">
        <v>530610.32863967819</v>
      </c>
      <c r="L25" s="31">
        <v>506505.19861874328</v>
      </c>
      <c r="M25" s="31">
        <v>710533.32290309831</v>
      </c>
      <c r="N25" s="31">
        <v>873061.48511876306</v>
      </c>
      <c r="O25" s="31">
        <v>910050.6056165708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1"/>
      <c r="EZ25" s="1"/>
      <c r="FA25" s="1"/>
    </row>
    <row r="26" spans="1:158" ht="15.75" x14ac:dyDescent="0.25">
      <c r="A26" s="13">
        <v>7.6</v>
      </c>
      <c r="B26" s="14" t="s">
        <v>16</v>
      </c>
      <c r="C26" s="31">
        <v>17531</v>
      </c>
      <c r="D26" s="31">
        <v>15328</v>
      </c>
      <c r="E26" s="31">
        <v>17085</v>
      </c>
      <c r="F26" s="31">
        <v>17803</v>
      </c>
      <c r="G26" s="31">
        <v>18235.732093474002</v>
      </c>
      <c r="H26" s="31">
        <v>19777</v>
      </c>
      <c r="I26" s="31">
        <v>17227</v>
      </c>
      <c r="J26" s="31">
        <v>63496.453554441985</v>
      </c>
      <c r="K26" s="31">
        <v>65821.460011822273</v>
      </c>
      <c r="L26" s="31">
        <v>75144.860223423952</v>
      </c>
      <c r="M26" s="31">
        <v>77656.766813157577</v>
      </c>
      <c r="N26" s="31">
        <v>83592.340623907978</v>
      </c>
      <c r="O26" s="31">
        <v>93198.738536737292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1"/>
      <c r="EZ26" s="1"/>
      <c r="FA26" s="1"/>
    </row>
    <row r="27" spans="1:158" ht="30" x14ac:dyDescent="0.25">
      <c r="A27" s="13">
        <v>7.7</v>
      </c>
      <c r="B27" s="14" t="s">
        <v>17</v>
      </c>
      <c r="C27" s="31">
        <v>496542</v>
      </c>
      <c r="D27" s="31">
        <v>552707</v>
      </c>
      <c r="E27" s="31">
        <v>668453</v>
      </c>
      <c r="F27" s="31">
        <v>758393</v>
      </c>
      <c r="G27" s="31">
        <v>866532.66519999993</v>
      </c>
      <c r="H27" s="31">
        <v>902609</v>
      </c>
      <c r="I27" s="31">
        <v>813734</v>
      </c>
      <c r="J27" s="31">
        <v>847203.82199164329</v>
      </c>
      <c r="K27" s="31">
        <v>984507.2540068411</v>
      </c>
      <c r="L27" s="31">
        <v>1046364.3822321704</v>
      </c>
      <c r="M27" s="31">
        <v>1220300.6680657954</v>
      </c>
      <c r="N27" s="31">
        <v>1465360.892703603</v>
      </c>
      <c r="O27" s="31">
        <v>1557678.6289439301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1"/>
      <c r="EZ27" s="1"/>
      <c r="FA27" s="1"/>
    </row>
    <row r="28" spans="1:158" ht="15.75" x14ac:dyDescent="0.25">
      <c r="A28" s="15" t="s">
        <v>37</v>
      </c>
      <c r="B28" s="14" t="s">
        <v>18</v>
      </c>
      <c r="C28" s="31">
        <v>2126507</v>
      </c>
      <c r="D28" s="31">
        <v>2363216</v>
      </c>
      <c r="E28" s="31">
        <v>2659553</v>
      </c>
      <c r="F28" s="31">
        <v>3026141</v>
      </c>
      <c r="G28" s="31">
        <v>3312303.34</v>
      </c>
      <c r="H28" s="31">
        <v>3635605.0000000005</v>
      </c>
      <c r="I28" s="31">
        <v>4078344</v>
      </c>
      <c r="J28" s="31">
        <v>4384109</v>
      </c>
      <c r="K28" s="31">
        <v>4666288.6365189273</v>
      </c>
      <c r="L28" s="31">
        <v>4864903.3484062543</v>
      </c>
      <c r="M28" s="31">
        <v>5227914.7303669881</v>
      </c>
      <c r="N28" s="31">
        <v>6072874.0372426622</v>
      </c>
      <c r="O28" s="31">
        <v>6661942.8188552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1"/>
      <c r="EZ28" s="1"/>
      <c r="FA28" s="1"/>
    </row>
    <row r="29" spans="1:158" ht="45" x14ac:dyDescent="0.25">
      <c r="A29" s="15" t="s">
        <v>38</v>
      </c>
      <c r="B29" s="14" t="s">
        <v>19</v>
      </c>
      <c r="C29" s="31">
        <v>5551356</v>
      </c>
      <c r="D29" s="31">
        <v>6924491</v>
      </c>
      <c r="E29" s="31">
        <v>8230664</v>
      </c>
      <c r="F29" s="31">
        <v>9691214</v>
      </c>
      <c r="G29" s="31">
        <v>11217189</v>
      </c>
      <c r="H29" s="31">
        <v>13182438</v>
      </c>
      <c r="I29" s="31">
        <v>14449810</v>
      </c>
      <c r="J29" s="31">
        <v>16163475.264448166</v>
      </c>
      <c r="K29" s="31">
        <v>18072045.852694634</v>
      </c>
      <c r="L29" s="31">
        <v>19548223.687023368</v>
      </c>
      <c r="M29" s="31">
        <v>23733855.451873273</v>
      </c>
      <c r="N29" s="31">
        <v>28647042.166535858</v>
      </c>
      <c r="O29" s="31">
        <v>33714479.228919499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1"/>
      <c r="EZ29" s="1"/>
      <c r="FA29" s="1"/>
    </row>
    <row r="30" spans="1:158" ht="15.75" x14ac:dyDescent="0.25">
      <c r="A30" s="15" t="s">
        <v>39</v>
      </c>
      <c r="B30" s="14" t="s">
        <v>54</v>
      </c>
      <c r="C30" s="31">
        <v>1131290</v>
      </c>
      <c r="D30" s="31">
        <v>1265964</v>
      </c>
      <c r="E30" s="31">
        <v>1433832</v>
      </c>
      <c r="F30" s="31">
        <v>1716637</v>
      </c>
      <c r="G30" s="31">
        <v>2191530</v>
      </c>
      <c r="H30" s="31">
        <v>2557373</v>
      </c>
      <c r="I30" s="31">
        <v>2804886</v>
      </c>
      <c r="J30" s="31">
        <v>2812434.77</v>
      </c>
      <c r="K30" s="31">
        <v>2630534.8703336297</v>
      </c>
      <c r="L30" s="31">
        <v>2806491.2109461161</v>
      </c>
      <c r="M30" s="31">
        <v>3208214.2487762487</v>
      </c>
      <c r="N30" s="31">
        <v>3384445.5276221228</v>
      </c>
      <c r="O30" s="31">
        <v>3924192.8408173858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1"/>
      <c r="EZ30" s="1"/>
      <c r="FA30" s="1"/>
    </row>
    <row r="31" spans="1:158" ht="15.75" x14ac:dyDescent="0.25">
      <c r="A31" s="15" t="s">
        <v>40</v>
      </c>
      <c r="B31" s="14" t="s">
        <v>20</v>
      </c>
      <c r="C31" s="31">
        <v>2670927</v>
      </c>
      <c r="D31" s="31">
        <v>3035381</v>
      </c>
      <c r="E31" s="31">
        <v>3546015</v>
      </c>
      <c r="F31" s="31">
        <v>4153561</v>
      </c>
      <c r="G31" s="31">
        <v>4802957</v>
      </c>
      <c r="H31" s="31">
        <v>5864354</v>
      </c>
      <c r="I31" s="31">
        <v>6543993</v>
      </c>
      <c r="J31" s="31">
        <v>6783095.8340785783</v>
      </c>
      <c r="K31" s="31">
        <v>7564127.238050269</v>
      </c>
      <c r="L31" s="31">
        <v>6859808.1384940334</v>
      </c>
      <c r="M31" s="31">
        <v>8011911.6641052915</v>
      </c>
      <c r="N31" s="31">
        <v>9046057.128851898</v>
      </c>
      <c r="O31" s="31">
        <v>10779233.512648998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1"/>
      <c r="EZ31" s="1"/>
      <c r="FA31" s="1"/>
    </row>
    <row r="32" spans="1:158" s="18" customFormat="1" ht="15.75" x14ac:dyDescent="0.25">
      <c r="A32" s="23"/>
      <c r="B32" s="24" t="s">
        <v>30</v>
      </c>
      <c r="C32" s="25">
        <f>C17+C20+C28+C29+C30+C31</f>
        <v>17759661</v>
      </c>
      <c r="D32" s="25">
        <f t="shared" ref="D32:I32" si="13">D17+D20+D28+D29+D30+D31</f>
        <v>21030774</v>
      </c>
      <c r="E32" s="25">
        <f t="shared" si="13"/>
        <v>24227296</v>
      </c>
      <c r="F32" s="25">
        <f t="shared" si="13"/>
        <v>28601072</v>
      </c>
      <c r="G32" s="25">
        <f t="shared" si="13"/>
        <v>32964122.483293474</v>
      </c>
      <c r="H32" s="25">
        <f t="shared" si="13"/>
        <v>38191200</v>
      </c>
      <c r="I32" s="25">
        <f t="shared" si="13"/>
        <v>42799750</v>
      </c>
      <c r="J32" s="25">
        <f t="shared" ref="J32:K32" si="14">J17+J20+J28+J29+J30+J31</f>
        <v>48028043.693156995</v>
      </c>
      <c r="K32" s="25">
        <f t="shared" si="14"/>
        <v>53189207.452364534</v>
      </c>
      <c r="L32" s="25">
        <f t="shared" ref="L32:M32" si="15">L17+L20+L28+L29+L30+L31</f>
        <v>51629534.950493693</v>
      </c>
      <c r="M32" s="25">
        <f t="shared" si="15"/>
        <v>63919401.559727751</v>
      </c>
      <c r="N32" s="25">
        <f t="shared" ref="N32:O32" si="16">N17+N20+N28+N29+N30+N31</f>
        <v>77325406.642413437</v>
      </c>
      <c r="O32" s="25">
        <f t="shared" si="16"/>
        <v>92349086.958717346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2"/>
      <c r="EZ32" s="22"/>
      <c r="FA32" s="22"/>
    </row>
    <row r="33" spans="1:158" s="22" customFormat="1" ht="15.75" x14ac:dyDescent="0.25">
      <c r="A33" s="19" t="s">
        <v>27</v>
      </c>
      <c r="B33" s="28" t="s">
        <v>41</v>
      </c>
      <c r="C33" s="21">
        <f t="shared" ref="C33" si="17">C6+C11+C13+C14+C15+C17+C20+C28+C29+C30+C31</f>
        <v>33605011</v>
      </c>
      <c r="D33" s="21">
        <f t="shared" ref="D33:I33" si="18">D6+D11+D13+D14+D15+D17+D20+D28+D29+D30+D31</f>
        <v>37526261</v>
      </c>
      <c r="E33" s="21">
        <f t="shared" si="18"/>
        <v>42172940</v>
      </c>
      <c r="F33" s="21">
        <f t="shared" si="18"/>
        <v>46649916</v>
      </c>
      <c r="G33" s="21">
        <f t="shared" si="18"/>
        <v>53033550.519103751</v>
      </c>
      <c r="H33" s="21">
        <f t="shared" si="18"/>
        <v>60018601</v>
      </c>
      <c r="I33" s="21">
        <f t="shared" si="18"/>
        <v>68017728</v>
      </c>
      <c r="J33" s="21">
        <f t="shared" ref="J33:K33" si="19">J6+J11+J13+J14+J15+J17+J20+J28+J29+J30+J31</f>
        <v>77694557.362422153</v>
      </c>
      <c r="K33" s="21">
        <f t="shared" si="19"/>
        <v>86977322.472920612</v>
      </c>
      <c r="L33" s="21">
        <f t="shared" ref="L33:M33" si="20">L6+L11+L13+L14+L15+L17+L20+L28+L29+L30+L31</f>
        <v>86895290.292714044</v>
      </c>
      <c r="M33" s="21">
        <f t="shared" si="20"/>
        <v>103019268.51695843</v>
      </c>
      <c r="N33" s="21">
        <f t="shared" ref="N33:O33" si="21">N6+N11+N13+N14+N15+N17+N20+N28+N29+N30+N31</f>
        <v>120114210.16370609</v>
      </c>
      <c r="O33" s="21">
        <f t="shared" si="21"/>
        <v>138253908.82760978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FB33" s="18"/>
    </row>
    <row r="34" spans="1:158" ht="15.75" x14ac:dyDescent="0.25">
      <c r="A34" s="16" t="s">
        <v>43</v>
      </c>
      <c r="B34" s="17" t="s">
        <v>25</v>
      </c>
      <c r="C34" s="32">
        <v>3281100</v>
      </c>
      <c r="D34" s="32">
        <v>3716400</v>
      </c>
      <c r="E34" s="32">
        <v>4092900</v>
      </c>
      <c r="F34" s="32">
        <v>4864172</v>
      </c>
      <c r="G34" s="32">
        <v>5775443</v>
      </c>
      <c r="H34" s="32">
        <v>6890625</v>
      </c>
      <c r="I34" s="32">
        <v>8225600</v>
      </c>
      <c r="J34" s="32">
        <v>9179864</v>
      </c>
      <c r="K34" s="32">
        <v>9469914</v>
      </c>
      <c r="L34" s="32">
        <v>9567747.420220606</v>
      </c>
      <c r="M34" s="32">
        <v>12004809.085685551</v>
      </c>
      <c r="N34" s="32">
        <v>14216246.805723244</v>
      </c>
      <c r="O34" s="32">
        <v>15785209.292575281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</row>
    <row r="35" spans="1:158" ht="15.75" x14ac:dyDescent="0.25">
      <c r="A35" s="16" t="s">
        <v>44</v>
      </c>
      <c r="B35" s="17" t="s">
        <v>24</v>
      </c>
      <c r="C35" s="32">
        <v>942700</v>
      </c>
      <c r="D35" s="32">
        <v>1083300</v>
      </c>
      <c r="E35" s="32">
        <v>1107800</v>
      </c>
      <c r="F35" s="32">
        <v>929209</v>
      </c>
      <c r="G35" s="32">
        <v>1018787.9999999999</v>
      </c>
      <c r="H35" s="32">
        <v>1076692</v>
      </c>
      <c r="I35" s="32">
        <v>1238300</v>
      </c>
      <c r="J35" s="32">
        <v>1131706</v>
      </c>
      <c r="K35" s="32">
        <v>1438187</v>
      </c>
      <c r="L35" s="32">
        <v>2155239</v>
      </c>
      <c r="M35" s="32">
        <v>2615514</v>
      </c>
      <c r="N35" s="32">
        <v>3148155.0000000005</v>
      </c>
      <c r="O35" s="32">
        <v>3840977.0159148998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</row>
    <row r="36" spans="1:158" s="18" customFormat="1" ht="15.75" x14ac:dyDescent="0.25">
      <c r="A36" s="29" t="s">
        <v>45</v>
      </c>
      <c r="B36" s="30" t="s">
        <v>55</v>
      </c>
      <c r="C36" s="25">
        <f>C33+C34-C35</f>
        <v>35943411</v>
      </c>
      <c r="D36" s="25">
        <f t="shared" ref="D36:O36" si="22">D33+D34-D35</f>
        <v>40159361</v>
      </c>
      <c r="E36" s="25">
        <f t="shared" si="22"/>
        <v>45158040</v>
      </c>
      <c r="F36" s="25">
        <f t="shared" si="22"/>
        <v>50584879</v>
      </c>
      <c r="G36" s="25">
        <f t="shared" si="22"/>
        <v>57790205.519103751</v>
      </c>
      <c r="H36" s="25">
        <f t="shared" si="22"/>
        <v>65832534</v>
      </c>
      <c r="I36" s="25">
        <f t="shared" si="22"/>
        <v>75005028</v>
      </c>
      <c r="J36" s="25">
        <f t="shared" si="22"/>
        <v>85742715.362422153</v>
      </c>
      <c r="K36" s="25">
        <f t="shared" si="22"/>
        <v>95009049.472920612</v>
      </c>
      <c r="L36" s="25">
        <f t="shared" si="22"/>
        <v>94307798.712934643</v>
      </c>
      <c r="M36" s="25">
        <f t="shared" si="22"/>
        <v>112408563.60264398</v>
      </c>
      <c r="N36" s="25">
        <f t="shared" si="22"/>
        <v>131182301.96942934</v>
      </c>
      <c r="O36" s="25">
        <f t="shared" si="22"/>
        <v>150198141.10427016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</row>
    <row r="37" spans="1:158" ht="15.75" x14ac:dyDescent="0.25">
      <c r="A37" s="16" t="s">
        <v>46</v>
      </c>
      <c r="B37" s="17" t="s">
        <v>42</v>
      </c>
      <c r="C37" s="4">
        <v>356820</v>
      </c>
      <c r="D37" s="4">
        <v>360400</v>
      </c>
      <c r="E37" s="4">
        <v>364010</v>
      </c>
      <c r="F37" s="4">
        <v>367660</v>
      </c>
      <c r="G37" s="4">
        <v>371340</v>
      </c>
      <c r="H37" s="4">
        <v>375050</v>
      </c>
      <c r="I37" s="4">
        <v>378810</v>
      </c>
      <c r="J37" s="4">
        <v>370930</v>
      </c>
      <c r="K37" s="4">
        <v>373460</v>
      </c>
      <c r="L37" s="4">
        <v>375990</v>
      </c>
      <c r="M37" s="4">
        <v>378160</v>
      </c>
      <c r="N37" s="5">
        <v>379990</v>
      </c>
      <c r="O37" s="5">
        <v>381810</v>
      </c>
    </row>
    <row r="38" spans="1:158" s="18" customFormat="1" ht="15.75" x14ac:dyDescent="0.25">
      <c r="A38" s="29" t="s">
        <v>47</v>
      </c>
      <c r="B38" s="30" t="s">
        <v>58</v>
      </c>
      <c r="C38" s="25">
        <f>C36/C37*1000</f>
        <v>100732.61308222634</v>
      </c>
      <c r="D38" s="25">
        <f t="shared" ref="D38:E38" si="23">D36/D37*1000</f>
        <v>111429.96947835738</v>
      </c>
      <c r="E38" s="25">
        <f t="shared" si="23"/>
        <v>124057.14128732726</v>
      </c>
      <c r="F38" s="25">
        <f t="shared" ref="F38:O38" si="24">F36/F37*1000</f>
        <v>137586.02785181961</v>
      </c>
      <c r="G38" s="25">
        <f t="shared" si="24"/>
        <v>155626.12570448578</v>
      </c>
      <c r="H38" s="25">
        <f t="shared" si="24"/>
        <v>175530.01999733367</v>
      </c>
      <c r="I38" s="25">
        <f t="shared" si="24"/>
        <v>198001.7106200998</v>
      </c>
      <c r="J38" s="25">
        <f t="shared" si="24"/>
        <v>231156.05467991848</v>
      </c>
      <c r="K38" s="25">
        <f t="shared" si="24"/>
        <v>254402.21033824404</v>
      </c>
      <c r="L38" s="25">
        <f t="shared" si="24"/>
        <v>250825.28448345605</v>
      </c>
      <c r="M38" s="25">
        <f t="shared" si="24"/>
        <v>297251.33171843656</v>
      </c>
      <c r="N38" s="25">
        <f t="shared" si="24"/>
        <v>345225.66901610396</v>
      </c>
      <c r="O38" s="25">
        <f t="shared" si="24"/>
        <v>393384.51351266378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T38" s="25"/>
      <c r="AU38" s="25"/>
      <c r="AV38" s="25"/>
      <c r="AW38" s="25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</row>
    <row r="39" spans="1:158" x14ac:dyDescent="0.25">
      <c r="A39" s="2" t="s">
        <v>75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21" max="1048575" man="1"/>
    <brk id="85" max="95" man="1"/>
    <brk id="121" max="1048575" man="1"/>
    <brk id="145" max="1048575" man="1"/>
    <brk id="153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E39"/>
  <sheetViews>
    <sheetView zoomScale="77" zoomScaleNormal="77" zoomScaleSheetLayoutView="100" workbookViewId="0">
      <pane xSplit="2" ySplit="5" topLeftCell="C6" activePane="bottomRight" state="frozen"/>
      <selection activeCell="P1" sqref="P1:AK1048576"/>
      <selection pane="topRight" activeCell="P1" sqref="P1:AK1048576"/>
      <selection pane="bottomLeft" activeCell="P1" sqref="P1:AK1048576"/>
      <selection pane="bottomRight" activeCell="P1" sqref="P1:AK1048576"/>
    </sheetView>
  </sheetViews>
  <sheetFormatPr defaultColWidth="8.85546875" defaultRowHeight="15" x14ac:dyDescent="0.25"/>
  <cols>
    <col min="1" max="1" width="11" style="2" customWidth="1"/>
    <col min="2" max="2" width="29.5703125" style="2" customWidth="1"/>
    <col min="3" max="6" width="11.140625" style="2" customWidth="1"/>
    <col min="7" max="15" width="11.85546875" style="1" customWidth="1"/>
    <col min="16" max="17" width="9.140625" style="2" customWidth="1"/>
    <col min="18" max="18" width="12.42578125" style="2" customWidth="1"/>
    <col min="19" max="40" width="9.140625" style="2" customWidth="1"/>
    <col min="41" max="41" width="12.140625" style="2" customWidth="1"/>
    <col min="42" max="45" width="9.140625" style="2" customWidth="1"/>
    <col min="46" max="50" width="9.140625" style="2" hidden="1" customWidth="1"/>
    <col min="51" max="51" width="9.140625" style="2" customWidth="1"/>
    <col min="52" max="56" width="9.140625" style="2" hidden="1" customWidth="1"/>
    <col min="57" max="57" width="9.140625" style="2" customWidth="1"/>
    <col min="58" max="62" width="9.140625" style="2" hidden="1" customWidth="1"/>
    <col min="63" max="63" width="9.140625" style="2" customWidth="1"/>
    <col min="64" max="68" width="9.140625" style="2" hidden="1" customWidth="1"/>
    <col min="69" max="69" width="9.140625" style="2" customWidth="1"/>
    <col min="70" max="74" width="9.140625" style="2" hidden="1" customWidth="1"/>
    <col min="75" max="75" width="9.140625" style="1" customWidth="1"/>
    <col min="76" max="80" width="9.140625" style="1" hidden="1" customWidth="1"/>
    <col min="81" max="81" width="9.140625" style="1" customWidth="1"/>
    <col min="82" max="86" width="9.140625" style="1" hidden="1" customWidth="1"/>
    <col min="87" max="87" width="9.140625" style="1" customWidth="1"/>
    <col min="88" max="92" width="9.140625" style="1" hidden="1" customWidth="1"/>
    <col min="93" max="93" width="9.140625" style="1" customWidth="1"/>
    <col min="94" max="123" width="9.140625" style="2" customWidth="1"/>
    <col min="124" max="124" width="9.140625" style="2" hidden="1" customWidth="1"/>
    <col min="125" max="132" width="9.140625" style="2" customWidth="1"/>
    <col min="133" max="133" width="9.140625" style="2" hidden="1" customWidth="1"/>
    <col min="134" max="138" width="9.140625" style="2" customWidth="1"/>
    <col min="139" max="139" width="9.140625" style="2" hidden="1" customWidth="1"/>
    <col min="140" max="149" width="9.140625" style="2" customWidth="1"/>
    <col min="150" max="150" width="9.140625" style="2"/>
    <col min="151" max="153" width="8.85546875" style="2"/>
    <col min="154" max="154" width="12.7109375" style="2" bestFit="1" customWidth="1"/>
    <col min="155" max="16384" width="8.85546875" style="2"/>
  </cols>
  <sheetData>
    <row r="1" spans="1:154" ht="18.75" x14ac:dyDescent="0.3">
      <c r="A1" s="2" t="s">
        <v>53</v>
      </c>
      <c r="B1" s="6" t="s">
        <v>66</v>
      </c>
    </row>
    <row r="2" spans="1:154" ht="15.75" x14ac:dyDescent="0.25">
      <c r="A2" s="7" t="s">
        <v>49</v>
      </c>
      <c r="I2" s="1" t="str">
        <f>[1]GSVA_cur!$I$3</f>
        <v>As on 01.08.2024</v>
      </c>
    </row>
    <row r="3" spans="1:154" ht="15.75" x14ac:dyDescent="0.25">
      <c r="A3" s="7"/>
    </row>
    <row r="4" spans="1:154" ht="15.75" x14ac:dyDescent="0.25">
      <c r="A4" s="7"/>
      <c r="E4" s="8"/>
      <c r="F4" s="8" t="s">
        <v>57</v>
      </c>
    </row>
    <row r="5" spans="1:154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54" s="22" customFormat="1" ht="15.75" x14ac:dyDescent="0.25">
      <c r="A6" s="19" t="s">
        <v>26</v>
      </c>
      <c r="B6" s="20" t="s">
        <v>2</v>
      </c>
      <c r="C6" s="21">
        <f>SUM(C7:C10)</f>
        <v>5461488</v>
      </c>
      <c r="D6" s="21">
        <f t="shared" ref="D6:F6" si="0">SUM(D7:D10)</f>
        <v>5943354</v>
      </c>
      <c r="E6" s="21">
        <f t="shared" si="0"/>
        <v>6179205</v>
      </c>
      <c r="F6" s="21">
        <f t="shared" si="0"/>
        <v>5581067</v>
      </c>
      <c r="G6" s="21">
        <f t="shared" ref="G6:O6" si="1">SUM(G7:G10)</f>
        <v>5161494.9205753766</v>
      </c>
      <c r="H6" s="21">
        <f t="shared" si="1"/>
        <v>5732440</v>
      </c>
      <c r="I6" s="21">
        <f t="shared" si="1"/>
        <v>6282309</v>
      </c>
      <c r="J6" s="21">
        <f t="shared" si="1"/>
        <v>6672503.7838034527</v>
      </c>
      <c r="K6" s="21">
        <f t="shared" si="1"/>
        <v>8658143.8725780882</v>
      </c>
      <c r="L6" s="21">
        <f t="shared" si="1"/>
        <v>8912488.7453371119</v>
      </c>
      <c r="M6" s="21">
        <f t="shared" si="1"/>
        <v>8871263.4332003053</v>
      </c>
      <c r="N6" s="21">
        <f t="shared" si="1"/>
        <v>10135659.327257559</v>
      </c>
      <c r="O6" s="21">
        <f t="shared" si="1"/>
        <v>10102878.476919945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X6" s="18"/>
    </row>
    <row r="7" spans="1:154" ht="15.75" x14ac:dyDescent="0.25">
      <c r="A7" s="13">
        <v>1.1000000000000001</v>
      </c>
      <c r="B7" s="14" t="s">
        <v>59</v>
      </c>
      <c r="C7" s="34">
        <v>3236819</v>
      </c>
      <c r="D7" s="34">
        <v>3554096</v>
      </c>
      <c r="E7" s="34">
        <v>3723456</v>
      </c>
      <c r="F7" s="34">
        <v>2954636</v>
      </c>
      <c r="G7" s="34">
        <v>2418652.8540657661</v>
      </c>
      <c r="H7" s="34">
        <v>2847772</v>
      </c>
      <c r="I7" s="34">
        <v>3139537</v>
      </c>
      <c r="J7" s="34">
        <v>2937524.6916442499</v>
      </c>
      <c r="K7" s="34">
        <v>4566183.3403086625</v>
      </c>
      <c r="L7" s="34">
        <v>4602977.845635741</v>
      </c>
      <c r="M7" s="34">
        <v>4343462.6534187524</v>
      </c>
      <c r="N7" s="34">
        <v>5379247.0615556855</v>
      </c>
      <c r="O7" s="34">
        <v>5164067.9109351747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1"/>
      <c r="EV7" s="1"/>
      <c r="EW7" s="1"/>
    </row>
    <row r="8" spans="1:154" ht="15.75" x14ac:dyDescent="0.25">
      <c r="A8" s="13">
        <v>1.2</v>
      </c>
      <c r="B8" s="14" t="s">
        <v>60</v>
      </c>
      <c r="C8" s="34">
        <v>1884800.9999999998</v>
      </c>
      <c r="D8" s="34">
        <v>2035095</v>
      </c>
      <c r="E8" s="34">
        <v>2082738</v>
      </c>
      <c r="F8" s="34">
        <v>2251892</v>
      </c>
      <c r="G8" s="34">
        <v>2393750.4887823444</v>
      </c>
      <c r="H8" s="34">
        <v>2552016</v>
      </c>
      <c r="I8" s="34">
        <v>2747292</v>
      </c>
      <c r="J8" s="34">
        <v>3316966.023192842</v>
      </c>
      <c r="K8" s="34">
        <v>3646439.3131298274</v>
      </c>
      <c r="L8" s="34">
        <v>3833988.1469554878</v>
      </c>
      <c r="M8" s="34">
        <v>4022467.0718870452</v>
      </c>
      <c r="N8" s="34">
        <v>4211033.2928410545</v>
      </c>
      <c r="O8" s="34">
        <v>4374788.3324220059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1"/>
      <c r="EV8" s="1"/>
      <c r="EW8" s="1"/>
    </row>
    <row r="9" spans="1:154" ht="15.75" x14ac:dyDescent="0.25">
      <c r="A9" s="13">
        <v>1.3</v>
      </c>
      <c r="B9" s="14" t="s">
        <v>61</v>
      </c>
      <c r="C9" s="34">
        <v>191725</v>
      </c>
      <c r="D9" s="34">
        <v>190562</v>
      </c>
      <c r="E9" s="34">
        <v>185808</v>
      </c>
      <c r="F9" s="34">
        <v>171477</v>
      </c>
      <c r="G9" s="34">
        <v>168303.3047731191</v>
      </c>
      <c r="H9" s="34">
        <v>183600</v>
      </c>
      <c r="I9" s="34">
        <v>192054</v>
      </c>
      <c r="J9" s="34">
        <v>194191.81951284644</v>
      </c>
      <c r="K9" s="34">
        <v>209556.53776670873</v>
      </c>
      <c r="L9" s="34">
        <v>210286.19457923315</v>
      </c>
      <c r="M9" s="34">
        <v>207822.48299908501</v>
      </c>
      <c r="N9" s="34">
        <v>212885.21245105725</v>
      </c>
      <c r="O9" s="34">
        <v>215576.95425223745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1"/>
      <c r="EV9" s="1"/>
      <c r="EW9" s="1"/>
    </row>
    <row r="10" spans="1:154" ht="15.75" x14ac:dyDescent="0.25">
      <c r="A10" s="13">
        <v>1.4</v>
      </c>
      <c r="B10" s="14" t="s">
        <v>62</v>
      </c>
      <c r="C10" s="34">
        <v>148143</v>
      </c>
      <c r="D10" s="34">
        <v>163601</v>
      </c>
      <c r="E10" s="34">
        <v>187203</v>
      </c>
      <c r="F10" s="34">
        <v>203062</v>
      </c>
      <c r="G10" s="34">
        <v>180788.27295414603</v>
      </c>
      <c r="H10" s="34">
        <v>149052</v>
      </c>
      <c r="I10" s="34">
        <v>203426</v>
      </c>
      <c r="J10" s="34">
        <v>223821.24945351403</v>
      </c>
      <c r="K10" s="34">
        <v>235964.68137289074</v>
      </c>
      <c r="L10" s="34">
        <v>265236.55816665175</v>
      </c>
      <c r="M10" s="34">
        <v>297511.22489542293</v>
      </c>
      <c r="N10" s="34">
        <v>332493.76040976075</v>
      </c>
      <c r="O10" s="34">
        <v>348445.27931052673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1"/>
      <c r="EV10" s="1"/>
      <c r="EW10" s="1"/>
    </row>
    <row r="11" spans="1:154" ht="15.75" x14ac:dyDescent="0.25">
      <c r="A11" s="15" t="s">
        <v>31</v>
      </c>
      <c r="B11" s="14" t="s">
        <v>3</v>
      </c>
      <c r="C11" s="34">
        <v>1106109</v>
      </c>
      <c r="D11" s="34">
        <v>1192125</v>
      </c>
      <c r="E11" s="34">
        <v>1082400</v>
      </c>
      <c r="F11" s="34">
        <v>1260428</v>
      </c>
      <c r="G11" s="34">
        <v>1409287.6782466229</v>
      </c>
      <c r="H11" s="34">
        <v>1513882</v>
      </c>
      <c r="I11" s="34">
        <v>1757225.9999999998</v>
      </c>
      <c r="J11" s="34">
        <v>2247193.116886273</v>
      </c>
      <c r="K11" s="34">
        <v>1856549.1836210117</v>
      </c>
      <c r="L11" s="34">
        <v>1474111.3597152871</v>
      </c>
      <c r="M11" s="34">
        <v>1985315.0805533056</v>
      </c>
      <c r="N11" s="34">
        <v>2079881.7011711125</v>
      </c>
      <c r="O11" s="34">
        <v>2216936.5577474474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1"/>
      <c r="EV11" s="1"/>
      <c r="EW11" s="1"/>
    </row>
    <row r="12" spans="1:154" s="18" customFormat="1" ht="15.75" x14ac:dyDescent="0.25">
      <c r="A12" s="23"/>
      <c r="B12" s="24" t="s">
        <v>28</v>
      </c>
      <c r="C12" s="25">
        <f>C6+C11</f>
        <v>6567597</v>
      </c>
      <c r="D12" s="25">
        <f t="shared" ref="D12:F12" si="2">D6+D11</f>
        <v>7135479</v>
      </c>
      <c r="E12" s="25">
        <f t="shared" si="2"/>
        <v>7261605</v>
      </c>
      <c r="F12" s="25">
        <f t="shared" si="2"/>
        <v>6841495</v>
      </c>
      <c r="G12" s="25">
        <f t="shared" ref="G12:O12" si="3">G6+G11</f>
        <v>6570782.5988219995</v>
      </c>
      <c r="H12" s="25">
        <f t="shared" si="3"/>
        <v>7246322</v>
      </c>
      <c r="I12" s="25">
        <f t="shared" si="3"/>
        <v>8039535</v>
      </c>
      <c r="J12" s="25">
        <f t="shared" si="3"/>
        <v>8919696.9006897248</v>
      </c>
      <c r="K12" s="25">
        <f t="shared" si="3"/>
        <v>10514693.0561991</v>
      </c>
      <c r="L12" s="25">
        <f t="shared" si="3"/>
        <v>10386600.105052399</v>
      </c>
      <c r="M12" s="25">
        <f t="shared" si="3"/>
        <v>10856578.513753612</v>
      </c>
      <c r="N12" s="25">
        <f t="shared" si="3"/>
        <v>12215541.028428672</v>
      </c>
      <c r="O12" s="25">
        <f t="shared" si="3"/>
        <v>12319815.034667393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2"/>
      <c r="EV12" s="22"/>
      <c r="EW12" s="22"/>
    </row>
    <row r="13" spans="1:154" s="1" customFormat="1" ht="15.75" x14ac:dyDescent="0.25">
      <c r="A13" s="11" t="s">
        <v>32</v>
      </c>
      <c r="B13" s="12" t="s">
        <v>4</v>
      </c>
      <c r="C13" s="34">
        <v>6215158</v>
      </c>
      <c r="D13" s="34">
        <v>5259759</v>
      </c>
      <c r="E13" s="34">
        <v>5218160</v>
      </c>
      <c r="F13" s="34">
        <v>4827558</v>
      </c>
      <c r="G13" s="34">
        <v>6375078</v>
      </c>
      <c r="H13" s="34">
        <v>6494309</v>
      </c>
      <c r="I13" s="34">
        <v>7095034</v>
      </c>
      <c r="J13" s="34">
        <v>8268599.643833451</v>
      </c>
      <c r="K13" s="34">
        <v>8103533.9784233961</v>
      </c>
      <c r="L13" s="34">
        <v>8315690.8757590977</v>
      </c>
      <c r="M13" s="34">
        <v>8376090.1581854019</v>
      </c>
      <c r="N13" s="34">
        <v>7911923.8911742298</v>
      </c>
      <c r="O13" s="34">
        <v>8866471.3434070013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X13" s="2"/>
    </row>
    <row r="14" spans="1:154" ht="30" x14ac:dyDescent="0.25">
      <c r="A14" s="15" t="s">
        <v>33</v>
      </c>
      <c r="B14" s="14" t="s">
        <v>5</v>
      </c>
      <c r="C14" s="34">
        <v>783505</v>
      </c>
      <c r="D14" s="34">
        <v>618282</v>
      </c>
      <c r="E14" s="34">
        <v>869157</v>
      </c>
      <c r="F14" s="34">
        <v>662371</v>
      </c>
      <c r="G14" s="34">
        <v>720687.24686972913</v>
      </c>
      <c r="H14" s="34">
        <v>573601</v>
      </c>
      <c r="I14" s="34">
        <v>733763</v>
      </c>
      <c r="J14" s="34">
        <v>822275.06246327935</v>
      </c>
      <c r="K14" s="34">
        <v>1067278.3639388753</v>
      </c>
      <c r="L14" s="34">
        <v>989620.42107131402</v>
      </c>
      <c r="M14" s="34">
        <v>1024067.2422853182</v>
      </c>
      <c r="N14" s="34">
        <v>931676.26252044132</v>
      </c>
      <c r="O14" s="34">
        <v>960747.32074849599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3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1"/>
      <c r="EV14" s="1"/>
      <c r="EW14" s="1"/>
    </row>
    <row r="15" spans="1:154" ht="15.75" x14ac:dyDescent="0.25">
      <c r="A15" s="15" t="s">
        <v>34</v>
      </c>
      <c r="B15" s="14" t="s">
        <v>6</v>
      </c>
      <c r="C15" s="34">
        <v>2279090</v>
      </c>
      <c r="D15" s="34">
        <v>2314468</v>
      </c>
      <c r="E15" s="34">
        <v>2136705</v>
      </c>
      <c r="F15" s="34">
        <v>2333163</v>
      </c>
      <c r="G15" s="34">
        <v>2398644</v>
      </c>
      <c r="H15" s="34">
        <v>2435509</v>
      </c>
      <c r="I15" s="34">
        <v>2784477</v>
      </c>
      <c r="J15" s="34">
        <v>2905319.0801084531</v>
      </c>
      <c r="K15" s="34">
        <v>2759172.5219616168</v>
      </c>
      <c r="L15" s="34">
        <v>2766877.4279983668</v>
      </c>
      <c r="M15" s="34">
        <v>3482382.3668974242</v>
      </c>
      <c r="N15" s="34">
        <v>3856180.0205841819</v>
      </c>
      <c r="O15" s="34">
        <v>4430638.276812084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3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1"/>
      <c r="EV15" s="1"/>
      <c r="EW15" s="1"/>
    </row>
    <row r="16" spans="1:154" s="18" customFormat="1" ht="15.75" x14ac:dyDescent="0.25">
      <c r="A16" s="23"/>
      <c r="B16" s="24" t="s">
        <v>29</v>
      </c>
      <c r="C16" s="25">
        <f>+C13+C14+C15</f>
        <v>9277753</v>
      </c>
      <c r="D16" s="25">
        <f t="shared" ref="D16:F16" si="4">+D13+D14+D15</f>
        <v>8192509</v>
      </c>
      <c r="E16" s="25">
        <f t="shared" si="4"/>
        <v>8224022</v>
      </c>
      <c r="F16" s="25">
        <f t="shared" si="4"/>
        <v>7823092</v>
      </c>
      <c r="G16" s="25">
        <f t="shared" ref="G16:L16" si="5">+G13+G14+G15</f>
        <v>9494409.246869728</v>
      </c>
      <c r="H16" s="25">
        <f t="shared" si="5"/>
        <v>9503419</v>
      </c>
      <c r="I16" s="25">
        <f t="shared" si="5"/>
        <v>10613274</v>
      </c>
      <c r="J16" s="25">
        <f t="shared" si="5"/>
        <v>11996193.786405183</v>
      </c>
      <c r="K16" s="25">
        <f t="shared" si="5"/>
        <v>11929984.864323888</v>
      </c>
      <c r="L16" s="25">
        <f t="shared" si="5"/>
        <v>12072188.72482878</v>
      </c>
      <c r="M16" s="25">
        <f t="shared" ref="M16:N16" si="6">+M13+M14+M15</f>
        <v>12882539.767368145</v>
      </c>
      <c r="N16" s="25">
        <f t="shared" si="6"/>
        <v>12699780.174278852</v>
      </c>
      <c r="O16" s="25">
        <f t="shared" ref="O16" si="7">+O13+O14+O15</f>
        <v>14257856.940967582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1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1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1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2"/>
      <c r="EV16" s="22"/>
      <c r="EW16" s="22"/>
    </row>
    <row r="17" spans="1:154" s="22" customFormat="1" ht="30" x14ac:dyDescent="0.25">
      <c r="A17" s="19" t="s">
        <v>35</v>
      </c>
      <c r="B17" s="20" t="s">
        <v>7</v>
      </c>
      <c r="C17" s="21">
        <f>C18+C19</f>
        <v>3747813</v>
      </c>
      <c r="D17" s="21">
        <f t="shared" ref="D17:F17" si="8">D18+D19</f>
        <v>4026649</v>
      </c>
      <c r="E17" s="21">
        <f t="shared" si="8"/>
        <v>4357584</v>
      </c>
      <c r="F17" s="21">
        <f t="shared" si="8"/>
        <v>5223022</v>
      </c>
      <c r="G17" s="21">
        <f t="shared" ref="G17:L17" si="9">G18+G19</f>
        <v>5854315</v>
      </c>
      <c r="H17" s="21">
        <f t="shared" si="9"/>
        <v>6483197</v>
      </c>
      <c r="I17" s="21">
        <f t="shared" si="9"/>
        <v>7514990</v>
      </c>
      <c r="J17" s="21">
        <f t="shared" si="9"/>
        <v>8911381.3386095688</v>
      </c>
      <c r="K17" s="21">
        <f t="shared" si="9"/>
        <v>9731135.9564989358</v>
      </c>
      <c r="L17" s="21">
        <f t="shared" si="9"/>
        <v>7691857.8107176293</v>
      </c>
      <c r="M17" s="21">
        <f t="shared" ref="M17:N17" si="10">M18+M19</f>
        <v>9386008.9924850781</v>
      </c>
      <c r="N17" s="21">
        <f t="shared" si="10"/>
        <v>11292905.427711956</v>
      </c>
      <c r="O17" s="21">
        <f t="shared" ref="O17" si="11">O18+O19</f>
        <v>12993580.487922797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X17" s="18"/>
    </row>
    <row r="18" spans="1:154" ht="15.75" x14ac:dyDescent="0.25">
      <c r="A18" s="13">
        <v>6.1</v>
      </c>
      <c r="B18" s="14" t="s">
        <v>8</v>
      </c>
      <c r="C18" s="34">
        <v>3048685</v>
      </c>
      <c r="D18" s="34">
        <v>3296692</v>
      </c>
      <c r="E18" s="34">
        <v>3788142</v>
      </c>
      <c r="F18" s="34">
        <v>4631521</v>
      </c>
      <c r="G18" s="34">
        <v>5204402</v>
      </c>
      <c r="H18" s="34">
        <v>5813687</v>
      </c>
      <c r="I18" s="34">
        <v>6823766</v>
      </c>
      <c r="J18" s="34">
        <v>8141729.0853587603</v>
      </c>
      <c r="K18" s="34">
        <v>8977990.3323949855</v>
      </c>
      <c r="L18" s="34">
        <v>7331156.1205177261</v>
      </c>
      <c r="M18" s="34">
        <v>8908842.0466863792</v>
      </c>
      <c r="N18" s="34">
        <v>10559754.511696784</v>
      </c>
      <c r="O18" s="34">
        <v>12200079.716245275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1"/>
      <c r="EV18" s="1"/>
      <c r="EW18" s="1"/>
    </row>
    <row r="19" spans="1:154" ht="15.75" x14ac:dyDescent="0.25">
      <c r="A19" s="13">
        <v>6.2</v>
      </c>
      <c r="B19" s="14" t="s">
        <v>9</v>
      </c>
      <c r="C19" s="34">
        <v>699128</v>
      </c>
      <c r="D19" s="34">
        <v>729957</v>
      </c>
      <c r="E19" s="34">
        <v>569442</v>
      </c>
      <c r="F19" s="34">
        <v>591501</v>
      </c>
      <c r="G19" s="34">
        <v>649913</v>
      </c>
      <c r="H19" s="34">
        <v>669510</v>
      </c>
      <c r="I19" s="34">
        <v>691224</v>
      </c>
      <c r="J19" s="34">
        <v>769652.25325080834</v>
      </c>
      <c r="K19" s="34">
        <v>753145.62410394987</v>
      </c>
      <c r="L19" s="34">
        <v>360701.69019990345</v>
      </c>
      <c r="M19" s="34">
        <v>477166.94579869846</v>
      </c>
      <c r="N19" s="34">
        <v>733150.91601517261</v>
      </c>
      <c r="O19" s="34">
        <v>793500.77167752152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1"/>
      <c r="EV19" s="1"/>
      <c r="EW19" s="1"/>
    </row>
    <row r="20" spans="1:154" s="22" customFormat="1" ht="45" x14ac:dyDescent="0.25">
      <c r="A20" s="26" t="s">
        <v>36</v>
      </c>
      <c r="B20" s="27" t="s">
        <v>10</v>
      </c>
      <c r="C20" s="21">
        <f>SUM(C21:C27)</f>
        <v>2531768</v>
      </c>
      <c r="D20" s="21">
        <f t="shared" ref="D20:F20" si="12">SUM(D21:D27)</f>
        <v>2788855</v>
      </c>
      <c r="E20" s="21">
        <f t="shared" si="12"/>
        <v>2900486</v>
      </c>
      <c r="F20" s="21">
        <f t="shared" si="12"/>
        <v>3107545</v>
      </c>
      <c r="G20" s="21">
        <f t="shared" ref="G20:O20" si="13">SUM(G21:G27)</f>
        <v>3389212.9049666924</v>
      </c>
      <c r="H20" s="21">
        <f t="shared" si="13"/>
        <v>3532290</v>
      </c>
      <c r="I20" s="21">
        <f t="shared" si="13"/>
        <v>3642242</v>
      </c>
      <c r="J20" s="21">
        <f t="shared" si="13"/>
        <v>3827116.5812493251</v>
      </c>
      <c r="K20" s="21">
        <f t="shared" si="13"/>
        <v>4001534.3844146854</v>
      </c>
      <c r="L20" s="21">
        <f t="shared" si="13"/>
        <v>3235320.2273081336</v>
      </c>
      <c r="M20" s="21">
        <f t="shared" si="13"/>
        <v>4246657.1713006767</v>
      </c>
      <c r="N20" s="21">
        <f t="shared" si="13"/>
        <v>4855565.6859881347</v>
      </c>
      <c r="O20" s="21">
        <f t="shared" si="13"/>
        <v>5407342.9316060524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X20" s="18"/>
    </row>
    <row r="21" spans="1:154" ht="15.75" x14ac:dyDescent="0.25">
      <c r="A21" s="13">
        <v>7.1</v>
      </c>
      <c r="B21" s="14" t="s">
        <v>11</v>
      </c>
      <c r="C21" s="34">
        <v>161396</v>
      </c>
      <c r="D21" s="34">
        <v>168039</v>
      </c>
      <c r="E21" s="34">
        <v>180554</v>
      </c>
      <c r="F21" s="34">
        <v>174958</v>
      </c>
      <c r="G21" s="34">
        <v>171048.89</v>
      </c>
      <c r="H21" s="34">
        <v>170395</v>
      </c>
      <c r="I21" s="34">
        <v>191751</v>
      </c>
      <c r="J21" s="34">
        <v>195125</v>
      </c>
      <c r="K21" s="34">
        <v>201866.78628043414</v>
      </c>
      <c r="L21" s="34">
        <v>154819.52335333891</v>
      </c>
      <c r="M21" s="34">
        <v>178502.26519171285</v>
      </c>
      <c r="N21" s="34">
        <v>210936.29756999057</v>
      </c>
      <c r="O21" s="34">
        <v>214721.8821380343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1"/>
      <c r="EV21" s="1"/>
      <c r="EW21" s="1"/>
    </row>
    <row r="22" spans="1:154" ht="15.75" x14ac:dyDescent="0.25">
      <c r="A22" s="13">
        <v>7.2</v>
      </c>
      <c r="B22" s="14" t="s">
        <v>12</v>
      </c>
      <c r="C22" s="34">
        <v>1461278</v>
      </c>
      <c r="D22" s="34">
        <v>1598221</v>
      </c>
      <c r="E22" s="34">
        <v>1687122</v>
      </c>
      <c r="F22" s="34">
        <v>1767773</v>
      </c>
      <c r="G22" s="34">
        <v>1911615.380552049</v>
      </c>
      <c r="H22" s="34">
        <v>2005086</v>
      </c>
      <c r="I22" s="34">
        <v>2171666</v>
      </c>
      <c r="J22" s="34">
        <v>2436737.7161254697</v>
      </c>
      <c r="K22" s="34">
        <v>2473222.319256519</v>
      </c>
      <c r="L22" s="34">
        <v>1914303.8008382523</v>
      </c>
      <c r="M22" s="34">
        <v>2763375.122282689</v>
      </c>
      <c r="N22" s="34">
        <v>3215145.1098482437</v>
      </c>
      <c r="O22" s="34">
        <v>3701821.0608709529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1"/>
      <c r="EV22" s="1"/>
      <c r="EW22" s="1"/>
    </row>
    <row r="23" spans="1:154" ht="15.75" x14ac:dyDescent="0.25">
      <c r="A23" s="13">
        <v>7.3</v>
      </c>
      <c r="B23" s="14" t="s">
        <v>13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1"/>
      <c r="EV23" s="1"/>
      <c r="EW23" s="1"/>
    </row>
    <row r="24" spans="1:154" ht="15.75" x14ac:dyDescent="0.25">
      <c r="A24" s="13">
        <v>7.4</v>
      </c>
      <c r="B24" s="14" t="s">
        <v>14</v>
      </c>
      <c r="C24" s="34">
        <v>23258</v>
      </c>
      <c r="D24" s="34">
        <v>40372</v>
      </c>
      <c r="E24" s="34">
        <v>30551</v>
      </c>
      <c r="F24" s="34">
        <v>54775</v>
      </c>
      <c r="G24" s="34">
        <v>98440.1270286566</v>
      </c>
      <c r="H24" s="34">
        <v>107469</v>
      </c>
      <c r="I24" s="34">
        <v>110331</v>
      </c>
      <c r="J24" s="34">
        <v>63081.650614542079</v>
      </c>
      <c r="K24" s="34">
        <v>111196.42410824742</v>
      </c>
      <c r="L24" s="34">
        <v>52953.143900955751</v>
      </c>
      <c r="M24" s="34">
        <v>46084.818591693649</v>
      </c>
      <c r="N24" s="34">
        <v>60424.226654312712</v>
      </c>
      <c r="O24" s="34">
        <v>86051.041306046318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1"/>
      <c r="EV24" s="1"/>
      <c r="EW24" s="1"/>
    </row>
    <row r="25" spans="1:154" ht="15.75" x14ac:dyDescent="0.25">
      <c r="A25" s="13">
        <v>7.5</v>
      </c>
      <c r="B25" s="14" t="s">
        <v>15</v>
      </c>
      <c r="C25" s="34">
        <v>371763</v>
      </c>
      <c r="D25" s="34">
        <v>453180</v>
      </c>
      <c r="E25" s="34">
        <v>396418</v>
      </c>
      <c r="F25" s="34">
        <v>433820</v>
      </c>
      <c r="G25" s="34">
        <v>441187.7978451933</v>
      </c>
      <c r="H25" s="34">
        <v>473042</v>
      </c>
      <c r="I25" s="34">
        <v>484162</v>
      </c>
      <c r="J25" s="34">
        <v>415930.78671971796</v>
      </c>
      <c r="K25" s="34">
        <v>412899.6075714418</v>
      </c>
      <c r="L25" s="34">
        <v>354566.06039921305</v>
      </c>
      <c r="M25" s="34">
        <v>447550.66304730135</v>
      </c>
      <c r="N25" s="34">
        <v>493928.39672091958</v>
      </c>
      <c r="O25" s="34">
        <v>501320.66001742403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1"/>
      <c r="EV25" s="1"/>
      <c r="EW25" s="1"/>
    </row>
    <row r="26" spans="1:154" ht="15.75" x14ac:dyDescent="0.25">
      <c r="A26" s="13">
        <v>7.6</v>
      </c>
      <c r="B26" s="14" t="s">
        <v>16</v>
      </c>
      <c r="C26" s="34">
        <v>17531</v>
      </c>
      <c r="D26" s="34">
        <v>13888</v>
      </c>
      <c r="E26" s="34">
        <v>14568</v>
      </c>
      <c r="F26" s="34">
        <v>14519</v>
      </c>
      <c r="G26" s="34">
        <v>14346.855180301343</v>
      </c>
      <c r="H26" s="34">
        <v>14894.999999999998</v>
      </c>
      <c r="I26" s="34">
        <v>12538</v>
      </c>
      <c r="J26" s="34">
        <v>44174.886067445455</v>
      </c>
      <c r="K26" s="34">
        <v>43572.715226234999</v>
      </c>
      <c r="L26" s="34">
        <v>46091.166637275441</v>
      </c>
      <c r="M26" s="34">
        <v>43896.957778469739</v>
      </c>
      <c r="N26" s="34">
        <v>42949.152418240854</v>
      </c>
      <c r="O26" s="34">
        <v>45303.821376355212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1"/>
      <c r="EV26" s="1"/>
      <c r="EW26" s="1"/>
    </row>
    <row r="27" spans="1:154" ht="30" x14ac:dyDescent="0.25">
      <c r="A27" s="13">
        <v>7.7</v>
      </c>
      <c r="B27" s="14" t="s">
        <v>17</v>
      </c>
      <c r="C27" s="34">
        <v>496542</v>
      </c>
      <c r="D27" s="34">
        <v>515155</v>
      </c>
      <c r="E27" s="34">
        <v>591273</v>
      </c>
      <c r="F27" s="34">
        <v>661700</v>
      </c>
      <c r="G27" s="34">
        <v>752573.85436049267</v>
      </c>
      <c r="H27" s="34">
        <v>761403</v>
      </c>
      <c r="I27" s="34">
        <v>671794</v>
      </c>
      <c r="J27" s="34">
        <v>672066.54172215017</v>
      </c>
      <c r="K27" s="34">
        <v>758776.53197180864</v>
      </c>
      <c r="L27" s="34">
        <v>712586.53217909834</v>
      </c>
      <c r="M27" s="34">
        <v>767247.34440880991</v>
      </c>
      <c r="N27" s="34">
        <v>832182.50277642696</v>
      </c>
      <c r="O27" s="34">
        <v>858124.46589723928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1"/>
      <c r="EV27" s="1"/>
      <c r="EW27" s="1"/>
    </row>
    <row r="28" spans="1:154" ht="15.75" x14ac:dyDescent="0.25">
      <c r="A28" s="15" t="s">
        <v>37</v>
      </c>
      <c r="B28" s="14" t="s">
        <v>18</v>
      </c>
      <c r="C28" s="34">
        <v>2126507</v>
      </c>
      <c r="D28" s="34">
        <v>2332282</v>
      </c>
      <c r="E28" s="34">
        <v>2564472</v>
      </c>
      <c r="F28" s="34">
        <v>2869868</v>
      </c>
      <c r="G28" s="34">
        <v>3090552.14</v>
      </c>
      <c r="H28" s="34">
        <v>3378179</v>
      </c>
      <c r="I28" s="34">
        <v>3511919</v>
      </c>
      <c r="J28" s="34">
        <v>3529390</v>
      </c>
      <c r="K28" s="34">
        <v>3562419.266959683</v>
      </c>
      <c r="L28" s="34">
        <v>3691290.8540800773</v>
      </c>
      <c r="M28" s="34">
        <v>3704267.8341946811</v>
      </c>
      <c r="N28" s="34">
        <v>3766286.1944769099</v>
      </c>
      <c r="O28" s="34">
        <v>4055707.4251795728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1"/>
      <c r="EV28" s="1"/>
      <c r="EW28" s="1"/>
    </row>
    <row r="29" spans="1:154" ht="45" x14ac:dyDescent="0.25">
      <c r="A29" s="15" t="s">
        <v>38</v>
      </c>
      <c r="B29" s="14" t="s">
        <v>19</v>
      </c>
      <c r="C29" s="34">
        <v>5551356</v>
      </c>
      <c r="D29" s="34">
        <v>6260616</v>
      </c>
      <c r="E29" s="34">
        <v>6988082.0000000009</v>
      </c>
      <c r="F29" s="34">
        <v>7850587</v>
      </c>
      <c r="G29" s="34">
        <v>8743783.673341034</v>
      </c>
      <c r="H29" s="34">
        <v>9794632</v>
      </c>
      <c r="I29" s="34">
        <v>10345468</v>
      </c>
      <c r="J29" s="34">
        <v>11072413.989341388</v>
      </c>
      <c r="K29" s="34">
        <v>11928845.275089635</v>
      </c>
      <c r="L29" s="34">
        <v>12067475.960711706</v>
      </c>
      <c r="M29" s="34">
        <v>13518406.959892256</v>
      </c>
      <c r="N29" s="34">
        <v>14891353.319978565</v>
      </c>
      <c r="O29" s="34">
        <v>16440363.520485137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1"/>
      <c r="EV29" s="1"/>
      <c r="EW29" s="1"/>
    </row>
    <row r="30" spans="1:154" ht="15.75" x14ac:dyDescent="0.25">
      <c r="A30" s="15" t="s">
        <v>39</v>
      </c>
      <c r="B30" s="14" t="s">
        <v>54</v>
      </c>
      <c r="C30" s="34">
        <v>1131290</v>
      </c>
      <c r="D30" s="34">
        <v>1152272</v>
      </c>
      <c r="E30" s="34">
        <v>1212019</v>
      </c>
      <c r="F30" s="34">
        <v>1385954</v>
      </c>
      <c r="G30" s="34">
        <v>1702400.9999999998</v>
      </c>
      <c r="H30" s="34">
        <v>1892847</v>
      </c>
      <c r="I30" s="34">
        <v>1997255</v>
      </c>
      <c r="J30" s="34">
        <v>1941809.2473484355</v>
      </c>
      <c r="K30" s="34">
        <v>1745588.617875929</v>
      </c>
      <c r="L30" s="34">
        <v>1744906.4279495534</v>
      </c>
      <c r="M30" s="34">
        <v>1869948.1391712562</v>
      </c>
      <c r="N30" s="34">
        <v>1827375.7989563541</v>
      </c>
      <c r="O30" s="34">
        <v>1965726.1671646847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1"/>
      <c r="EV30" s="1"/>
      <c r="EW30" s="1"/>
    </row>
    <row r="31" spans="1:154" ht="15.75" x14ac:dyDescent="0.25">
      <c r="A31" s="15" t="s">
        <v>40</v>
      </c>
      <c r="B31" s="14" t="s">
        <v>20</v>
      </c>
      <c r="C31" s="34">
        <v>2670927</v>
      </c>
      <c r="D31" s="34">
        <v>2698950</v>
      </c>
      <c r="E31" s="34">
        <v>2921308</v>
      </c>
      <c r="F31" s="34">
        <v>3205744</v>
      </c>
      <c r="G31" s="34">
        <v>3538787.0000000005</v>
      </c>
      <c r="H31" s="34">
        <v>4123024</v>
      </c>
      <c r="I31" s="34">
        <v>4409493</v>
      </c>
      <c r="J31" s="34">
        <v>4344136.8280598223</v>
      </c>
      <c r="K31" s="34">
        <v>4531908.4636508906</v>
      </c>
      <c r="L31" s="34">
        <v>3766975.0614569546</v>
      </c>
      <c r="M31" s="34">
        <v>4209238.736268349</v>
      </c>
      <c r="N31" s="34">
        <v>4280825.9856151761</v>
      </c>
      <c r="O31" s="34">
        <v>4662867.1478950735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1"/>
      <c r="EV31" s="1"/>
      <c r="EW31" s="1"/>
    </row>
    <row r="32" spans="1:154" s="18" customFormat="1" ht="15.75" x14ac:dyDescent="0.25">
      <c r="A32" s="23"/>
      <c r="B32" s="24" t="s">
        <v>30</v>
      </c>
      <c r="C32" s="25">
        <f>C17+C20+C28+C29+C30+C31</f>
        <v>17759661</v>
      </c>
      <c r="D32" s="25">
        <f t="shared" ref="D32:F32" si="14">D17+D20+D28+D29+D30+D31</f>
        <v>19259624</v>
      </c>
      <c r="E32" s="25">
        <f t="shared" si="14"/>
        <v>20943951</v>
      </c>
      <c r="F32" s="25">
        <f t="shared" si="14"/>
        <v>23642720</v>
      </c>
      <c r="G32" s="25">
        <f t="shared" ref="G32:H32" si="15">G17+G20+G28+G29+G30+G31</f>
        <v>26319051.718307726</v>
      </c>
      <c r="H32" s="25">
        <f t="shared" si="15"/>
        <v>29204169</v>
      </c>
      <c r="I32" s="25">
        <f t="shared" ref="I32:J32" si="16">I17+I20+I28+I29+I30+I31</f>
        <v>31421367</v>
      </c>
      <c r="J32" s="25">
        <f t="shared" si="16"/>
        <v>33626247.984608538</v>
      </c>
      <c r="K32" s="25">
        <f t="shared" ref="K32:L32" si="17">K17+K20+K28+K29+K30+K31</f>
        <v>35501431.964489765</v>
      </c>
      <c r="L32" s="25">
        <f t="shared" si="17"/>
        <v>32197826.342224054</v>
      </c>
      <c r="M32" s="25">
        <f t="shared" ref="M32:N32" si="18">M17+M20+M28+M29+M30+M31</f>
        <v>36934527.833312303</v>
      </c>
      <c r="N32" s="25">
        <f t="shared" si="18"/>
        <v>40914312.412727103</v>
      </c>
      <c r="O32" s="25">
        <f t="shared" ref="O32" si="19">O17+O20+O28+O29+O30+O31</f>
        <v>45525587.680253319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2"/>
      <c r="EV32" s="22"/>
      <c r="EW32" s="22"/>
    </row>
    <row r="33" spans="1:154" s="22" customFormat="1" ht="15.75" x14ac:dyDescent="0.25">
      <c r="A33" s="19" t="s">
        <v>27</v>
      </c>
      <c r="B33" s="28" t="s">
        <v>41</v>
      </c>
      <c r="C33" s="21">
        <f t="shared" ref="C33:H33" si="20">C6+C11+C13+C14+C15+C17+C20+C28+C29+C30+C31</f>
        <v>33605011</v>
      </c>
      <c r="D33" s="21">
        <f t="shared" si="20"/>
        <v>34587612</v>
      </c>
      <c r="E33" s="21">
        <f t="shared" si="20"/>
        <v>36429578</v>
      </c>
      <c r="F33" s="21">
        <f t="shared" si="20"/>
        <v>38307307</v>
      </c>
      <c r="G33" s="21">
        <f t="shared" si="20"/>
        <v>42384243.563999459</v>
      </c>
      <c r="H33" s="21">
        <f t="shared" si="20"/>
        <v>45953910</v>
      </c>
      <c r="I33" s="21">
        <f t="shared" ref="I33:J33" si="21">I6+I11+I13+I14+I15+I17+I20+I28+I29+I30+I31</f>
        <v>50074176</v>
      </c>
      <c r="J33" s="21">
        <f t="shared" si="21"/>
        <v>54542138.671703443</v>
      </c>
      <c r="K33" s="21">
        <f t="shared" ref="K33:L33" si="22">K6+K11+K13+K14+K15+K17+K20+K28+K29+K30+K31</f>
        <v>57946109.885012746</v>
      </c>
      <c r="L33" s="21">
        <f t="shared" si="22"/>
        <v>54656615.172105223</v>
      </c>
      <c r="M33" s="21">
        <f t="shared" ref="M33:N33" si="23">M6+M11+M13+M14+M15+M17+M20+M28+M29+M30+M31</f>
        <v>60673646.114434063</v>
      </c>
      <c r="N33" s="21">
        <f t="shared" si="23"/>
        <v>65829633.615434624</v>
      </c>
      <c r="O33" s="21">
        <f t="shared" ref="O33" si="24">O6+O11+O13+O14+O15+O17+O20+O28+O29+O30+O31</f>
        <v>72103259.655888289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X33" s="18"/>
    </row>
    <row r="34" spans="1:154" ht="15.75" x14ac:dyDescent="0.25">
      <c r="A34" s="16" t="s">
        <v>43</v>
      </c>
      <c r="B34" s="17" t="s">
        <v>25</v>
      </c>
      <c r="C34" s="34">
        <v>3281100</v>
      </c>
      <c r="D34" s="34">
        <v>3420900</v>
      </c>
      <c r="E34" s="34">
        <v>3518300</v>
      </c>
      <c r="F34" s="34">
        <v>4111300</v>
      </c>
      <c r="G34" s="34">
        <v>4941700</v>
      </c>
      <c r="H34" s="34">
        <v>5737100</v>
      </c>
      <c r="I34" s="34">
        <v>6671100</v>
      </c>
      <c r="J34" s="34">
        <v>7183600</v>
      </c>
      <c r="K34" s="34">
        <v>7252100</v>
      </c>
      <c r="L34" s="34">
        <v>7211400</v>
      </c>
      <c r="M34" s="34">
        <v>8059200</v>
      </c>
      <c r="N34" s="34">
        <v>8683000</v>
      </c>
      <c r="O34" s="34">
        <v>9503200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</row>
    <row r="35" spans="1:154" ht="15.75" x14ac:dyDescent="0.25">
      <c r="A35" s="16" t="s">
        <v>44</v>
      </c>
      <c r="B35" s="17" t="s">
        <v>24</v>
      </c>
      <c r="C35" s="34">
        <v>942700</v>
      </c>
      <c r="D35" s="34">
        <v>997200</v>
      </c>
      <c r="E35" s="34">
        <v>952200</v>
      </c>
      <c r="F35" s="34">
        <v>785400</v>
      </c>
      <c r="G35" s="34">
        <v>871700</v>
      </c>
      <c r="H35" s="34">
        <v>896400</v>
      </c>
      <c r="I35" s="34">
        <v>1004300</v>
      </c>
      <c r="J35" s="34">
        <v>885600</v>
      </c>
      <c r="K35" s="34">
        <v>1101400</v>
      </c>
      <c r="L35" s="34">
        <v>1624500</v>
      </c>
      <c r="M35" s="34">
        <v>1755900</v>
      </c>
      <c r="N35" s="34">
        <v>1922800</v>
      </c>
      <c r="O35" s="34">
        <v>2312400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</row>
    <row r="36" spans="1:154" s="18" customFormat="1" ht="15.75" x14ac:dyDescent="0.25">
      <c r="A36" s="29" t="s">
        <v>45</v>
      </c>
      <c r="B36" s="30" t="s">
        <v>55</v>
      </c>
      <c r="C36" s="25">
        <f>C33+C34-C35</f>
        <v>35943411</v>
      </c>
      <c r="D36" s="25">
        <f t="shared" ref="D36:O36" si="25">D33+D34-D35</f>
        <v>37011312</v>
      </c>
      <c r="E36" s="25">
        <f t="shared" si="25"/>
        <v>38995678</v>
      </c>
      <c r="F36" s="25">
        <f t="shared" si="25"/>
        <v>41633207</v>
      </c>
      <c r="G36" s="25">
        <f t="shared" si="25"/>
        <v>46454243.563999459</v>
      </c>
      <c r="H36" s="25">
        <f t="shared" si="25"/>
        <v>50794610</v>
      </c>
      <c r="I36" s="25">
        <f t="shared" si="25"/>
        <v>55740976</v>
      </c>
      <c r="J36" s="25">
        <f t="shared" si="25"/>
        <v>60840138.671703443</v>
      </c>
      <c r="K36" s="25">
        <f t="shared" si="25"/>
        <v>64096809.885012746</v>
      </c>
      <c r="L36" s="25">
        <f t="shared" si="25"/>
        <v>60243515.172105223</v>
      </c>
      <c r="M36" s="25">
        <f t="shared" si="25"/>
        <v>66976946.114434063</v>
      </c>
      <c r="N36" s="25">
        <f t="shared" si="25"/>
        <v>72589833.615434617</v>
      </c>
      <c r="O36" s="25">
        <f t="shared" si="25"/>
        <v>79294059.655888289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</row>
    <row r="37" spans="1:154" s="18" customFormat="1" ht="15.75" x14ac:dyDescent="0.25">
      <c r="A37" s="29" t="s">
        <v>46</v>
      </c>
      <c r="B37" s="30" t="s">
        <v>42</v>
      </c>
      <c r="C37" s="25">
        <f>GSVA_cur!C37</f>
        <v>356820</v>
      </c>
      <c r="D37" s="25">
        <f>GSVA_cur!D37</f>
        <v>360400</v>
      </c>
      <c r="E37" s="25">
        <f>GSVA_cur!E37</f>
        <v>364010</v>
      </c>
      <c r="F37" s="25">
        <f>GSVA_cur!F37</f>
        <v>367660</v>
      </c>
      <c r="G37" s="25">
        <f>GSVA_cur!G37</f>
        <v>371340</v>
      </c>
      <c r="H37" s="25">
        <f>GSVA_cur!H37</f>
        <v>375050</v>
      </c>
      <c r="I37" s="25">
        <f>GSVA_cur!I37</f>
        <v>378810</v>
      </c>
      <c r="J37" s="25">
        <f>GSVA_cur!J37</f>
        <v>370930</v>
      </c>
      <c r="K37" s="25">
        <f>GSVA_cur!K37</f>
        <v>373460</v>
      </c>
      <c r="L37" s="25">
        <f>GSVA_cur!L37</f>
        <v>375990</v>
      </c>
      <c r="M37" s="25">
        <f>GSVA_cur!M37</f>
        <v>378160</v>
      </c>
      <c r="N37" s="25">
        <f>GSVA_cur!N37</f>
        <v>379990</v>
      </c>
      <c r="O37" s="25">
        <f>GSVA_cur!O37</f>
        <v>381810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</row>
    <row r="38" spans="1:154" s="18" customFormat="1" ht="15.75" x14ac:dyDescent="0.25">
      <c r="A38" s="29" t="s">
        <v>47</v>
      </c>
      <c r="B38" s="30" t="s">
        <v>58</v>
      </c>
      <c r="C38" s="25">
        <f>C36/C37*1000</f>
        <v>100732.61308222634</v>
      </c>
      <c r="D38" s="25">
        <f t="shared" ref="D38:O38" si="26">D36/D37*1000</f>
        <v>102695.09433962264</v>
      </c>
      <c r="E38" s="25">
        <f t="shared" si="26"/>
        <v>107128.04043844949</v>
      </c>
      <c r="F38" s="25">
        <f t="shared" si="26"/>
        <v>113238.33705053582</v>
      </c>
      <c r="G38" s="25">
        <f t="shared" si="26"/>
        <v>125098.94857542806</v>
      </c>
      <c r="H38" s="25">
        <f t="shared" si="26"/>
        <v>135434.2354352753</v>
      </c>
      <c r="I38" s="25">
        <f t="shared" si="26"/>
        <v>147147.58322113988</v>
      </c>
      <c r="J38" s="25">
        <f t="shared" si="26"/>
        <v>164020.53937859825</v>
      </c>
      <c r="K38" s="25">
        <f t="shared" si="26"/>
        <v>171629.65213145383</v>
      </c>
      <c r="L38" s="25">
        <f t="shared" si="26"/>
        <v>160226.37615922026</v>
      </c>
      <c r="M38" s="25">
        <f t="shared" si="26"/>
        <v>177112.7197864239</v>
      </c>
      <c r="N38" s="25">
        <f t="shared" si="26"/>
        <v>191030.90506443489</v>
      </c>
      <c r="O38" s="25">
        <f t="shared" si="26"/>
        <v>207679.36841855448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P38" s="25"/>
      <c r="AQ38" s="25"/>
      <c r="AR38" s="25"/>
      <c r="AS38" s="25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</row>
    <row r="39" spans="1:154" x14ac:dyDescent="0.25">
      <c r="A39" s="2" t="s">
        <v>75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17" max="1048575" man="1"/>
    <brk id="81" max="95" man="1"/>
    <brk id="117" max="1048575" man="1"/>
    <brk id="141" max="1048575" man="1"/>
    <brk id="149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I39"/>
  <sheetViews>
    <sheetView zoomScale="77" zoomScaleNormal="77" zoomScaleSheetLayoutView="100" workbookViewId="0">
      <pane xSplit="2" ySplit="5" topLeftCell="C12" activePane="bottomRight" state="frozen"/>
      <selection activeCell="P1" sqref="P1:AK1048576"/>
      <selection pane="topRight" activeCell="P1" sqref="P1:AK1048576"/>
      <selection pane="bottomLeft" activeCell="P1" sqref="P1:AK1048576"/>
      <selection pane="bottomRight" activeCell="P1" sqref="P1:AK1048576"/>
    </sheetView>
  </sheetViews>
  <sheetFormatPr defaultColWidth="8.85546875" defaultRowHeight="15" x14ac:dyDescent="0.25"/>
  <cols>
    <col min="1" max="1" width="11" style="2" customWidth="1"/>
    <col min="2" max="2" width="29.5703125" style="2" customWidth="1"/>
    <col min="3" max="6" width="11.28515625" style="2" customWidth="1"/>
    <col min="7" max="15" width="11.85546875" style="1" customWidth="1"/>
    <col min="16" max="21" width="9.140625" style="2" customWidth="1"/>
    <col min="22" max="22" width="12.42578125" style="2" customWidth="1"/>
    <col min="23" max="44" width="9.140625" style="2" customWidth="1"/>
    <col min="45" max="45" width="12.140625" style="2" customWidth="1"/>
    <col min="46" max="49" width="9.140625" style="2" customWidth="1"/>
    <col min="50" max="54" width="9.140625" style="2" hidden="1" customWidth="1"/>
    <col min="55" max="55" width="9.140625" style="2" customWidth="1"/>
    <col min="56" max="60" width="9.140625" style="2" hidden="1" customWidth="1"/>
    <col min="61" max="61" width="9.140625" style="2" customWidth="1"/>
    <col min="62" max="66" width="9.140625" style="2" hidden="1" customWidth="1"/>
    <col min="67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1" customWidth="1"/>
    <col min="80" max="84" width="9.140625" style="1" hidden="1" customWidth="1"/>
    <col min="85" max="85" width="9.140625" style="1" customWidth="1"/>
    <col min="86" max="90" width="9.140625" style="1" hidden="1" customWidth="1"/>
    <col min="91" max="91" width="9.140625" style="1" customWidth="1"/>
    <col min="92" max="96" width="9.140625" style="1" hidden="1" customWidth="1"/>
    <col min="97" max="97" width="9.140625" style="1" customWidth="1"/>
    <col min="98" max="127" width="9.140625" style="2" customWidth="1"/>
    <col min="128" max="128" width="9.140625" style="2" hidden="1" customWidth="1"/>
    <col min="129" max="136" width="9.140625" style="2" customWidth="1"/>
    <col min="137" max="137" width="9.140625" style="2" hidden="1" customWidth="1"/>
    <col min="138" max="142" width="9.140625" style="2" customWidth="1"/>
    <col min="143" max="143" width="9.140625" style="2" hidden="1" customWidth="1"/>
    <col min="144" max="153" width="9.140625" style="2" customWidth="1"/>
    <col min="154" max="157" width="8.85546875" style="2"/>
    <col min="158" max="158" width="12.7109375" style="2" bestFit="1" customWidth="1"/>
    <col min="159" max="16384" width="8.85546875" style="2"/>
  </cols>
  <sheetData>
    <row r="1" spans="1:158" ht="18.75" x14ac:dyDescent="0.3">
      <c r="A1" s="2" t="s">
        <v>53</v>
      </c>
      <c r="B1" s="6" t="s">
        <v>66</v>
      </c>
    </row>
    <row r="2" spans="1:158" ht="15.75" x14ac:dyDescent="0.25">
      <c r="A2" s="7" t="s">
        <v>50</v>
      </c>
      <c r="I2" s="1" t="str">
        <f>[1]GSVA_cur!$I$3</f>
        <v>As on 01.08.2024</v>
      </c>
    </row>
    <row r="3" spans="1:158" ht="15.75" x14ac:dyDescent="0.25">
      <c r="A3" s="7"/>
    </row>
    <row r="4" spans="1:158" ht="15.75" x14ac:dyDescent="0.25">
      <c r="A4" s="7"/>
      <c r="E4" s="8"/>
      <c r="F4" s="8" t="s">
        <v>57</v>
      </c>
    </row>
    <row r="5" spans="1:158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58" s="22" customFormat="1" ht="15.75" x14ac:dyDescent="0.25">
      <c r="A6" s="19" t="s">
        <v>26</v>
      </c>
      <c r="B6" s="20" t="s">
        <v>2</v>
      </c>
      <c r="C6" s="21">
        <f>SUM(C7:C10)</f>
        <v>5135785</v>
      </c>
      <c r="D6" s="21">
        <f t="shared" ref="D6:F6" si="0">SUM(D7:D10)</f>
        <v>6359894</v>
      </c>
      <c r="E6" s="21">
        <f t="shared" si="0"/>
        <v>7226694</v>
      </c>
      <c r="F6" s="21">
        <f t="shared" si="0"/>
        <v>7127205</v>
      </c>
      <c r="G6" s="21">
        <f t="shared" ref="G6:O6" si="1">SUM(G7:G10)</f>
        <v>7053928.9630596973</v>
      </c>
      <c r="H6" s="21">
        <f t="shared" si="1"/>
        <v>8328543</v>
      </c>
      <c r="I6" s="21">
        <f t="shared" si="1"/>
        <v>9509826</v>
      </c>
      <c r="J6" s="21">
        <f t="shared" si="1"/>
        <v>10747188.103257477</v>
      </c>
      <c r="K6" s="21">
        <f t="shared" si="1"/>
        <v>14913843.294376729</v>
      </c>
      <c r="L6" s="21">
        <f t="shared" si="1"/>
        <v>16647784.950936586</v>
      </c>
      <c r="M6" s="21">
        <f t="shared" si="1"/>
        <v>17598729.557081878</v>
      </c>
      <c r="N6" s="21">
        <f t="shared" si="1"/>
        <v>19222427.00933902</v>
      </c>
      <c r="O6" s="21">
        <f t="shared" si="1"/>
        <v>20352817.461086433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FB6" s="18"/>
    </row>
    <row r="7" spans="1:158" ht="15.75" x14ac:dyDescent="0.25">
      <c r="A7" s="13">
        <v>1.1000000000000001</v>
      </c>
      <c r="B7" s="14" t="s">
        <v>59</v>
      </c>
      <c r="C7" s="33">
        <v>2955435</v>
      </c>
      <c r="D7" s="33">
        <v>3732206</v>
      </c>
      <c r="E7" s="33">
        <v>4335723</v>
      </c>
      <c r="F7" s="33">
        <v>3752801.9999999995</v>
      </c>
      <c r="G7" s="33">
        <v>3228337.6742407335</v>
      </c>
      <c r="H7" s="33">
        <v>3847676.9999999995</v>
      </c>
      <c r="I7" s="33">
        <v>4194575</v>
      </c>
      <c r="J7" s="33">
        <v>4245235.9360366967</v>
      </c>
      <c r="K7" s="33">
        <v>7240660.3463778375</v>
      </c>
      <c r="L7" s="33">
        <v>7647756.7811583811</v>
      </c>
      <c r="M7" s="33">
        <v>7883769.919833784</v>
      </c>
      <c r="N7" s="33">
        <v>9208371.6143730693</v>
      </c>
      <c r="O7" s="33">
        <v>9421147.6053430289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1"/>
      <c r="EZ7" s="1"/>
      <c r="FA7" s="1"/>
    </row>
    <row r="8" spans="1:158" ht="15.75" x14ac:dyDescent="0.25">
      <c r="A8" s="13">
        <v>1.2</v>
      </c>
      <c r="B8" s="14" t="s">
        <v>60</v>
      </c>
      <c r="C8" s="33">
        <v>1859518.9999999998</v>
      </c>
      <c r="D8" s="33">
        <v>2255030</v>
      </c>
      <c r="E8" s="33">
        <v>2453190</v>
      </c>
      <c r="F8" s="33">
        <v>2889982</v>
      </c>
      <c r="G8" s="33">
        <v>3336946.6257300912</v>
      </c>
      <c r="H8" s="33">
        <v>3939151</v>
      </c>
      <c r="I8" s="33">
        <v>4611450</v>
      </c>
      <c r="J8" s="33">
        <v>5693206.2943304572</v>
      </c>
      <c r="K8" s="33">
        <v>6821694.5585434223</v>
      </c>
      <c r="L8" s="33">
        <v>7909289.7756814547</v>
      </c>
      <c r="M8" s="33">
        <v>8561891.8669210002</v>
      </c>
      <c r="N8" s="33">
        <v>8966044.4865690041</v>
      </c>
      <c r="O8" s="33">
        <v>9746620.9976132829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1"/>
      <c r="EZ8" s="1"/>
      <c r="FA8" s="1"/>
    </row>
    <row r="9" spans="1:158" ht="15.75" x14ac:dyDescent="0.25">
      <c r="A9" s="13">
        <v>1.3</v>
      </c>
      <c r="B9" s="14" t="s">
        <v>61</v>
      </c>
      <c r="C9" s="33">
        <v>189621</v>
      </c>
      <c r="D9" s="33">
        <v>207934</v>
      </c>
      <c r="E9" s="33">
        <v>214376.00000000003</v>
      </c>
      <c r="F9" s="33">
        <v>244055.00000000003</v>
      </c>
      <c r="G9" s="33">
        <v>247435.87196220373</v>
      </c>
      <c r="H9" s="33">
        <v>332800</v>
      </c>
      <c r="I9" s="33">
        <v>365020</v>
      </c>
      <c r="J9" s="33">
        <v>433216.94518578186</v>
      </c>
      <c r="K9" s="33">
        <v>415590.54588789074</v>
      </c>
      <c r="L9" s="33">
        <v>605235.92673748813</v>
      </c>
      <c r="M9" s="33">
        <v>608329.19247607864</v>
      </c>
      <c r="N9" s="33">
        <v>428642.60221641563</v>
      </c>
      <c r="O9" s="33">
        <v>529483.79048705625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1"/>
      <c r="EZ9" s="1"/>
      <c r="FA9" s="1"/>
    </row>
    <row r="10" spans="1:158" ht="15.75" x14ac:dyDescent="0.25">
      <c r="A10" s="13">
        <v>1.4</v>
      </c>
      <c r="B10" s="14" t="s">
        <v>62</v>
      </c>
      <c r="C10" s="33">
        <v>131210</v>
      </c>
      <c r="D10" s="33">
        <v>164724</v>
      </c>
      <c r="E10" s="33">
        <v>223405.00000000003</v>
      </c>
      <c r="F10" s="33">
        <v>240366</v>
      </c>
      <c r="G10" s="33">
        <v>241208.79112666936</v>
      </c>
      <c r="H10" s="33">
        <v>208915</v>
      </c>
      <c r="I10" s="33">
        <v>338781</v>
      </c>
      <c r="J10" s="33">
        <v>375528.9277045413</v>
      </c>
      <c r="K10" s="33">
        <v>435897.84356757847</v>
      </c>
      <c r="L10" s="33">
        <v>485502.46735926287</v>
      </c>
      <c r="M10" s="33">
        <v>544738.57785101526</v>
      </c>
      <c r="N10" s="33">
        <v>619368.3061805286</v>
      </c>
      <c r="O10" s="33">
        <v>655565.06764306885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1"/>
      <c r="EZ10" s="1"/>
      <c r="FA10" s="1"/>
    </row>
    <row r="11" spans="1:158" ht="15.75" x14ac:dyDescent="0.25">
      <c r="A11" s="15" t="s">
        <v>31</v>
      </c>
      <c r="B11" s="14" t="s">
        <v>3</v>
      </c>
      <c r="C11" s="33">
        <v>973421.99999999988</v>
      </c>
      <c r="D11" s="33">
        <v>1114586</v>
      </c>
      <c r="E11" s="33">
        <v>1033118</v>
      </c>
      <c r="F11" s="33">
        <v>1249886</v>
      </c>
      <c r="G11" s="33">
        <v>1432012.3995955759</v>
      </c>
      <c r="H11" s="33">
        <v>1653102</v>
      </c>
      <c r="I11" s="33">
        <v>1988458.0000000002</v>
      </c>
      <c r="J11" s="33">
        <v>2811503.4396266667</v>
      </c>
      <c r="K11" s="33">
        <v>2263598.0381074422</v>
      </c>
      <c r="L11" s="33">
        <v>1822655.9422248541</v>
      </c>
      <c r="M11" s="33">
        <v>2231829.5072397906</v>
      </c>
      <c r="N11" s="33">
        <v>2433314.7106311074</v>
      </c>
      <c r="O11" s="33">
        <v>2556008.8660140885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1"/>
      <c r="EZ11" s="1"/>
      <c r="FA11" s="1"/>
    </row>
    <row r="12" spans="1:158" s="18" customFormat="1" ht="15.75" x14ac:dyDescent="0.25">
      <c r="A12" s="23"/>
      <c r="B12" s="24" t="s">
        <v>28</v>
      </c>
      <c r="C12" s="25">
        <f>C6+C11</f>
        <v>6109207</v>
      </c>
      <c r="D12" s="25">
        <f t="shared" ref="D12:F12" si="2">D6+D11</f>
        <v>7474480</v>
      </c>
      <c r="E12" s="25">
        <f t="shared" si="2"/>
        <v>8259812</v>
      </c>
      <c r="F12" s="25">
        <f t="shared" si="2"/>
        <v>8377091</v>
      </c>
      <c r="G12" s="25">
        <f t="shared" ref="G12:O12" si="3">G6+G11</f>
        <v>8485941.3626552727</v>
      </c>
      <c r="H12" s="25">
        <f t="shared" si="3"/>
        <v>9981645</v>
      </c>
      <c r="I12" s="25">
        <f t="shared" si="3"/>
        <v>11498284</v>
      </c>
      <c r="J12" s="25">
        <f t="shared" si="3"/>
        <v>13558691.542884145</v>
      </c>
      <c r="K12" s="25">
        <f t="shared" si="3"/>
        <v>17177441.332484171</v>
      </c>
      <c r="L12" s="25">
        <f t="shared" si="3"/>
        <v>18470440.893161438</v>
      </c>
      <c r="M12" s="25">
        <f t="shared" si="3"/>
        <v>19830559.064321667</v>
      </c>
      <c r="N12" s="25">
        <f t="shared" si="3"/>
        <v>21655741.719970126</v>
      </c>
      <c r="O12" s="25">
        <f t="shared" si="3"/>
        <v>22908826.327100523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2"/>
      <c r="EZ12" s="22"/>
      <c r="FA12" s="22"/>
    </row>
    <row r="13" spans="1:158" s="1" customFormat="1" ht="15.75" x14ac:dyDescent="0.25">
      <c r="A13" s="11" t="s">
        <v>32</v>
      </c>
      <c r="B13" s="12" t="s">
        <v>4</v>
      </c>
      <c r="C13" s="33">
        <v>5292515</v>
      </c>
      <c r="D13" s="33">
        <v>4610226</v>
      </c>
      <c r="E13" s="33">
        <v>4785738</v>
      </c>
      <c r="F13" s="33">
        <v>4515593</v>
      </c>
      <c r="G13" s="33">
        <v>6118295</v>
      </c>
      <c r="H13" s="33">
        <v>6380150</v>
      </c>
      <c r="I13" s="33">
        <v>7127381</v>
      </c>
      <c r="J13" s="33">
        <v>8560066.8111178037</v>
      </c>
      <c r="K13" s="33">
        <v>8432045.6795397978</v>
      </c>
      <c r="L13" s="33">
        <v>8744318.6007078346</v>
      </c>
      <c r="M13" s="33">
        <v>9367722.7928002849</v>
      </c>
      <c r="N13" s="33">
        <v>9582838.2509875949</v>
      </c>
      <c r="O13" s="33">
        <v>10112808.452791091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FB13" s="2"/>
    </row>
    <row r="14" spans="1:158" ht="30" x14ac:dyDescent="0.25">
      <c r="A14" s="15" t="s">
        <v>33</v>
      </c>
      <c r="B14" s="14" t="s">
        <v>5</v>
      </c>
      <c r="C14" s="33">
        <v>521543</v>
      </c>
      <c r="D14" s="33">
        <v>386369</v>
      </c>
      <c r="E14" s="33">
        <v>587316</v>
      </c>
      <c r="F14" s="33">
        <v>496656.00000000006</v>
      </c>
      <c r="G14" s="33">
        <v>581507.05315500009</v>
      </c>
      <c r="H14" s="33">
        <v>498264.99999999994</v>
      </c>
      <c r="I14" s="33">
        <v>741045</v>
      </c>
      <c r="J14" s="33">
        <v>912245.2771726948</v>
      </c>
      <c r="K14" s="33">
        <v>1222713.6560574451</v>
      </c>
      <c r="L14" s="33">
        <v>1088686.3174584894</v>
      </c>
      <c r="M14" s="33">
        <v>1215872.2603327092</v>
      </c>
      <c r="N14" s="33">
        <v>1180256.99105016</v>
      </c>
      <c r="O14" s="33">
        <v>1360189.5234714579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3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3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1"/>
      <c r="EZ14" s="1"/>
      <c r="FA14" s="1"/>
    </row>
    <row r="15" spans="1:158" ht="15.75" x14ac:dyDescent="0.25">
      <c r="A15" s="15" t="s">
        <v>34</v>
      </c>
      <c r="B15" s="14" t="s">
        <v>6</v>
      </c>
      <c r="C15" s="33">
        <v>2172794</v>
      </c>
      <c r="D15" s="33">
        <v>2234923</v>
      </c>
      <c r="E15" s="33">
        <v>2310513</v>
      </c>
      <c r="F15" s="33">
        <v>2617068</v>
      </c>
      <c r="G15" s="33">
        <v>2679799</v>
      </c>
      <c r="H15" s="33">
        <v>2683552</v>
      </c>
      <c r="I15" s="33">
        <v>3246813</v>
      </c>
      <c r="J15" s="33">
        <v>3519678.0380905364</v>
      </c>
      <c r="K15" s="33">
        <v>3596653.5694072735</v>
      </c>
      <c r="L15" s="33">
        <v>3333166.8817926906</v>
      </c>
      <c r="M15" s="33">
        <v>4654960.9091849038</v>
      </c>
      <c r="N15" s="33">
        <v>5693061.6222296273</v>
      </c>
      <c r="O15" s="33">
        <v>6510923.1882925509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3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3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1"/>
      <c r="EZ15" s="1"/>
      <c r="FA15" s="1"/>
    </row>
    <row r="16" spans="1:158" s="18" customFormat="1" ht="15.75" x14ac:dyDescent="0.25">
      <c r="A16" s="23"/>
      <c r="B16" s="24" t="s">
        <v>29</v>
      </c>
      <c r="C16" s="25">
        <f>+C13+C14+C15</f>
        <v>7986852</v>
      </c>
      <c r="D16" s="25">
        <f t="shared" ref="D16:F16" si="4">+D13+D14+D15</f>
        <v>7231518</v>
      </c>
      <c r="E16" s="25">
        <f t="shared" si="4"/>
        <v>7683567</v>
      </c>
      <c r="F16" s="25">
        <f t="shared" si="4"/>
        <v>7629317</v>
      </c>
      <c r="G16" s="25">
        <f t="shared" ref="G16:L16" si="5">+G13+G14+G15</f>
        <v>9379601.0531550013</v>
      </c>
      <c r="H16" s="25">
        <f t="shared" si="5"/>
        <v>9561967</v>
      </c>
      <c r="I16" s="25">
        <f t="shared" si="5"/>
        <v>11115239</v>
      </c>
      <c r="J16" s="25">
        <f t="shared" si="5"/>
        <v>12991990.126381034</v>
      </c>
      <c r="K16" s="25">
        <f t="shared" si="5"/>
        <v>13251412.905004516</v>
      </c>
      <c r="L16" s="25">
        <f t="shared" si="5"/>
        <v>13166171.799959015</v>
      </c>
      <c r="M16" s="25">
        <f t="shared" ref="M16:N16" si="6">+M13+M14+M15</f>
        <v>15238555.962317899</v>
      </c>
      <c r="N16" s="25">
        <f t="shared" si="6"/>
        <v>16456156.864267383</v>
      </c>
      <c r="O16" s="25">
        <f t="shared" ref="O16" si="7">+O13+O14+O15</f>
        <v>17983921.164555099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1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1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1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2"/>
      <c r="EZ16" s="22"/>
      <c r="FA16" s="22"/>
    </row>
    <row r="17" spans="1:158" s="22" customFormat="1" ht="30" x14ac:dyDescent="0.25">
      <c r="A17" s="19" t="s">
        <v>35</v>
      </c>
      <c r="B17" s="20" t="s">
        <v>7</v>
      </c>
      <c r="C17" s="21">
        <f>C18+C19</f>
        <v>3591641</v>
      </c>
      <c r="D17" s="21">
        <f t="shared" ref="D17:F17" si="8">D18+D19</f>
        <v>4260326</v>
      </c>
      <c r="E17" s="21">
        <f t="shared" si="8"/>
        <v>4946114</v>
      </c>
      <c r="F17" s="21">
        <f t="shared" si="8"/>
        <v>6211686</v>
      </c>
      <c r="G17" s="21">
        <f t="shared" ref="G17:L17" si="9">G18+G19</f>
        <v>7224728</v>
      </c>
      <c r="H17" s="21">
        <f t="shared" si="9"/>
        <v>8384873</v>
      </c>
      <c r="I17" s="21">
        <f t="shared" si="9"/>
        <v>10024712</v>
      </c>
      <c r="J17" s="21">
        <f t="shared" si="9"/>
        <v>12470124.379165838</v>
      </c>
      <c r="K17" s="21">
        <f t="shared" si="9"/>
        <v>14363364.022121929</v>
      </c>
      <c r="L17" s="21">
        <f t="shared" si="9"/>
        <v>12143795.221357495</v>
      </c>
      <c r="M17" s="21">
        <f t="shared" ref="M17:N17" si="10">M18+M19</f>
        <v>16120802.520230457</v>
      </c>
      <c r="N17" s="21">
        <f t="shared" si="10"/>
        <v>20922740.893294495</v>
      </c>
      <c r="O17" s="21">
        <f t="shared" ref="O17" si="11">O18+O19</f>
        <v>26580035.605058357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FB17" s="18"/>
    </row>
    <row r="18" spans="1:158" ht="15.75" x14ac:dyDescent="0.25">
      <c r="A18" s="13">
        <v>6.1</v>
      </c>
      <c r="B18" s="14" t="s">
        <v>8</v>
      </c>
      <c r="C18" s="33">
        <v>2921646</v>
      </c>
      <c r="D18" s="33">
        <v>3488107</v>
      </c>
      <c r="E18" s="33">
        <v>4306124</v>
      </c>
      <c r="F18" s="33">
        <v>5521290</v>
      </c>
      <c r="G18" s="33">
        <v>6441294</v>
      </c>
      <c r="H18" s="33">
        <v>7537716</v>
      </c>
      <c r="I18" s="33">
        <v>9113579</v>
      </c>
      <c r="J18" s="33">
        <v>11416421.470624121</v>
      </c>
      <c r="K18" s="33">
        <v>13278716.722396817</v>
      </c>
      <c r="L18" s="33">
        <v>11622673.709288655</v>
      </c>
      <c r="M18" s="33">
        <v>15352201.21004492</v>
      </c>
      <c r="N18" s="33">
        <v>19615681.471853226</v>
      </c>
      <c r="O18" s="33">
        <v>25047177.883871552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1"/>
      <c r="EZ18" s="1"/>
      <c r="FA18" s="1"/>
    </row>
    <row r="19" spans="1:158" ht="15.75" x14ac:dyDescent="0.25">
      <c r="A19" s="13">
        <v>6.2</v>
      </c>
      <c r="B19" s="14" t="s">
        <v>9</v>
      </c>
      <c r="C19" s="33">
        <v>669995</v>
      </c>
      <c r="D19" s="33">
        <v>772219</v>
      </c>
      <c r="E19" s="33">
        <v>639990</v>
      </c>
      <c r="F19" s="33">
        <v>690396</v>
      </c>
      <c r="G19" s="33">
        <v>783434</v>
      </c>
      <c r="H19" s="33">
        <v>847157</v>
      </c>
      <c r="I19" s="33">
        <v>911133</v>
      </c>
      <c r="J19" s="33">
        <v>1053702.9085417169</v>
      </c>
      <c r="K19" s="33">
        <v>1084647.2997251109</v>
      </c>
      <c r="L19" s="33">
        <v>521121.51206883998</v>
      </c>
      <c r="M19" s="33">
        <v>768601.31018553709</v>
      </c>
      <c r="N19" s="33">
        <v>1307059.4214412665</v>
      </c>
      <c r="O19" s="33">
        <v>1532857.721186806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1"/>
      <c r="EZ19" s="1"/>
      <c r="FA19" s="1"/>
    </row>
    <row r="20" spans="1:158" s="22" customFormat="1" ht="45" x14ac:dyDescent="0.25">
      <c r="A20" s="26" t="s">
        <v>36</v>
      </c>
      <c r="B20" s="27" t="s">
        <v>10</v>
      </c>
      <c r="C20" s="21">
        <f>SUM(C21:C27)</f>
        <v>2085992</v>
      </c>
      <c r="D20" s="21">
        <f t="shared" ref="D20:F20" si="12">SUM(D21:D27)</f>
        <v>2492792</v>
      </c>
      <c r="E20" s="21">
        <f t="shared" si="12"/>
        <v>2647000</v>
      </c>
      <c r="F20" s="21">
        <f t="shared" si="12"/>
        <v>2927320</v>
      </c>
      <c r="G20" s="21">
        <f t="shared" ref="G20:N20" si="13">SUM(G21:G27)</f>
        <v>3253325.5232934733</v>
      </c>
      <c r="H20" s="21">
        <f t="shared" si="13"/>
        <v>3447654</v>
      </c>
      <c r="I20" s="21">
        <f t="shared" si="13"/>
        <v>3570111</v>
      </c>
      <c r="J20" s="21">
        <f t="shared" si="13"/>
        <v>3862840.1932120677</v>
      </c>
      <c r="K20" s="21">
        <f t="shared" si="13"/>
        <v>4082772.3425329309</v>
      </c>
      <c r="L20" s="21">
        <f t="shared" si="13"/>
        <v>3470187.5473094755</v>
      </c>
      <c r="M20" s="21">
        <f t="shared" si="13"/>
        <v>5402277.9518731181</v>
      </c>
      <c r="N20" s="21">
        <f t="shared" si="13"/>
        <v>6617817.3960249834</v>
      </c>
      <c r="O20" s="21">
        <f t="shared" ref="O20" si="14">SUM(O21:O27)</f>
        <v>7650316.5289741177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FB20" s="18"/>
    </row>
    <row r="21" spans="1:158" ht="15.75" x14ac:dyDescent="0.25">
      <c r="A21" s="13">
        <v>7.1</v>
      </c>
      <c r="B21" s="14" t="s">
        <v>11</v>
      </c>
      <c r="C21" s="33">
        <v>135603</v>
      </c>
      <c r="D21" s="33">
        <v>147974</v>
      </c>
      <c r="E21" s="33">
        <v>159796</v>
      </c>
      <c r="F21" s="33">
        <v>165379</v>
      </c>
      <c r="G21" s="33">
        <v>163849.16999999998</v>
      </c>
      <c r="H21" s="33">
        <v>178325</v>
      </c>
      <c r="I21" s="33">
        <v>207290</v>
      </c>
      <c r="J21" s="33">
        <v>211119.99999999997</v>
      </c>
      <c r="K21" s="33">
        <v>268900.13564913208</v>
      </c>
      <c r="L21" s="33">
        <v>240569.10437730822</v>
      </c>
      <c r="M21" s="33">
        <v>248110.28185406898</v>
      </c>
      <c r="N21" s="33">
        <v>273708.74095517705</v>
      </c>
      <c r="O21" s="33">
        <v>290952.39163535321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1"/>
      <c r="EZ21" s="1"/>
      <c r="FA21" s="1"/>
    </row>
    <row r="22" spans="1:158" ht="15.75" x14ac:dyDescent="0.25">
      <c r="A22" s="13">
        <v>7.2</v>
      </c>
      <c r="B22" s="14" t="s">
        <v>12</v>
      </c>
      <c r="C22" s="33">
        <v>1205113</v>
      </c>
      <c r="D22" s="33">
        <v>1435306</v>
      </c>
      <c r="E22" s="33">
        <v>1561012</v>
      </c>
      <c r="F22" s="33">
        <v>1691023</v>
      </c>
      <c r="G22" s="33">
        <v>1869371.0219999996</v>
      </c>
      <c r="H22" s="33">
        <v>1982782</v>
      </c>
      <c r="I22" s="33">
        <v>2169008</v>
      </c>
      <c r="J22" s="33">
        <v>2548362.0438816231</v>
      </c>
      <c r="K22" s="33">
        <v>2584189.9886570605</v>
      </c>
      <c r="L22" s="33">
        <v>2066313.2269918118</v>
      </c>
      <c r="M22" s="33">
        <v>3677732.7677298514</v>
      </c>
      <c r="N22" s="33">
        <v>4508798.7943970524</v>
      </c>
      <c r="O22" s="33">
        <v>5451216.6203674171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1"/>
      <c r="EZ22" s="1"/>
      <c r="FA22" s="1"/>
    </row>
    <row r="23" spans="1:158" ht="15.75" x14ac:dyDescent="0.25">
      <c r="A23" s="13">
        <v>7.3</v>
      </c>
      <c r="B23" s="14" t="s">
        <v>13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1"/>
      <c r="EZ23" s="1"/>
      <c r="FA23" s="1"/>
    </row>
    <row r="24" spans="1:158" ht="15.75" x14ac:dyDescent="0.25">
      <c r="A24" s="13">
        <v>7.4</v>
      </c>
      <c r="B24" s="14" t="s">
        <v>14</v>
      </c>
      <c r="C24" s="33">
        <v>19181</v>
      </c>
      <c r="D24" s="33">
        <v>36114</v>
      </c>
      <c r="E24" s="33">
        <v>16910</v>
      </c>
      <c r="F24" s="33">
        <v>41638</v>
      </c>
      <c r="G24" s="33">
        <v>92841.653999999995</v>
      </c>
      <c r="H24" s="33">
        <v>106772</v>
      </c>
      <c r="I24" s="33">
        <v>111667</v>
      </c>
      <c r="J24" s="33">
        <v>55853.556428872682</v>
      </c>
      <c r="K24" s="33">
        <v>87089.196422937646</v>
      </c>
      <c r="L24" s="33">
        <v>9814.6983076782344</v>
      </c>
      <c r="M24" s="33">
        <v>5216.5378163054702</v>
      </c>
      <c r="N24" s="33">
        <v>33786.537725755887</v>
      </c>
      <c r="O24" s="33">
        <v>41979.761517734369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1"/>
      <c r="EZ24" s="1"/>
      <c r="FA24" s="1"/>
    </row>
    <row r="25" spans="1:158" ht="15.75" x14ac:dyDescent="0.25">
      <c r="A25" s="13">
        <v>7.5</v>
      </c>
      <c r="B25" s="14" t="s">
        <v>15</v>
      </c>
      <c r="C25" s="33">
        <v>306592</v>
      </c>
      <c r="D25" s="33">
        <v>405252</v>
      </c>
      <c r="E25" s="33">
        <v>388170</v>
      </c>
      <c r="F25" s="33">
        <v>435210.00000000006</v>
      </c>
      <c r="G25" s="33">
        <v>441879.07000000007</v>
      </c>
      <c r="H25" s="33">
        <v>484851</v>
      </c>
      <c r="I25" s="33">
        <v>502945</v>
      </c>
      <c r="J25" s="33">
        <v>440000.84733879659</v>
      </c>
      <c r="K25" s="33">
        <v>440776.8958967381</v>
      </c>
      <c r="L25" s="33">
        <v>404546.19861874328</v>
      </c>
      <c r="M25" s="33">
        <v>588849.58984290878</v>
      </c>
      <c r="N25" s="33">
        <v>735137.22427465825</v>
      </c>
      <c r="O25" s="33">
        <v>729390.98434790794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1"/>
      <c r="EZ25" s="1"/>
      <c r="FA25" s="1"/>
    </row>
    <row r="26" spans="1:158" ht="15.75" x14ac:dyDescent="0.25">
      <c r="A26" s="13">
        <v>7.6</v>
      </c>
      <c r="B26" s="14" t="s">
        <v>16</v>
      </c>
      <c r="C26" s="33">
        <v>15008.000000000002</v>
      </c>
      <c r="D26" s="33">
        <v>13272</v>
      </c>
      <c r="E26" s="33">
        <v>14466</v>
      </c>
      <c r="F26" s="33">
        <v>14880.000000000002</v>
      </c>
      <c r="G26" s="33">
        <v>15961.732093474</v>
      </c>
      <c r="H26" s="33">
        <v>16997</v>
      </c>
      <c r="I26" s="33">
        <v>14481</v>
      </c>
      <c r="J26" s="33">
        <v>57902.323571132198</v>
      </c>
      <c r="K26" s="33">
        <v>59660.14585761528</v>
      </c>
      <c r="L26" s="33">
        <v>67439.860223423952</v>
      </c>
      <c r="M26" s="33">
        <v>68705.955424506945</v>
      </c>
      <c r="N26" s="33">
        <v>73633.743029077465</v>
      </c>
      <c r="O26" s="33">
        <v>81481.017056917684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1"/>
      <c r="EZ26" s="1"/>
      <c r="FA26" s="1"/>
    </row>
    <row r="27" spans="1:158" ht="30" x14ac:dyDescent="0.25">
      <c r="A27" s="13">
        <v>7.7</v>
      </c>
      <c r="B27" s="14" t="s">
        <v>17</v>
      </c>
      <c r="C27" s="33">
        <v>404495</v>
      </c>
      <c r="D27" s="33">
        <v>454874</v>
      </c>
      <c r="E27" s="33">
        <v>506646</v>
      </c>
      <c r="F27" s="33">
        <v>579190</v>
      </c>
      <c r="G27" s="33">
        <v>669422.87520000001</v>
      </c>
      <c r="H27" s="33">
        <v>677927</v>
      </c>
      <c r="I27" s="33">
        <v>564720</v>
      </c>
      <c r="J27" s="33">
        <v>549601.42199164326</v>
      </c>
      <c r="K27" s="33">
        <v>642155.98004944704</v>
      </c>
      <c r="L27" s="33">
        <v>681504.45879050996</v>
      </c>
      <c r="M27" s="33">
        <v>813662.81920547574</v>
      </c>
      <c r="N27" s="33">
        <v>992752.35564326216</v>
      </c>
      <c r="O27" s="33">
        <v>1055295.7540487878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1"/>
      <c r="EZ27" s="1"/>
      <c r="FA27" s="1"/>
    </row>
    <row r="28" spans="1:158" ht="15.75" x14ac:dyDescent="0.25">
      <c r="A28" s="15" t="s">
        <v>37</v>
      </c>
      <c r="B28" s="14" t="s">
        <v>18</v>
      </c>
      <c r="C28" s="33">
        <v>2092928</v>
      </c>
      <c r="D28" s="33">
        <v>2321354</v>
      </c>
      <c r="E28" s="33">
        <v>2615361</v>
      </c>
      <c r="F28" s="33">
        <v>2970365</v>
      </c>
      <c r="G28" s="33">
        <v>3240937.19</v>
      </c>
      <c r="H28" s="33">
        <v>3555387.9999999995</v>
      </c>
      <c r="I28" s="33">
        <v>3989205.0000000005</v>
      </c>
      <c r="J28" s="33">
        <v>4277977</v>
      </c>
      <c r="K28" s="33">
        <v>4559540.1265725894</v>
      </c>
      <c r="L28" s="33">
        <v>4738838.5194907468</v>
      </c>
      <c r="M28" s="33">
        <v>5090256.7920531947</v>
      </c>
      <c r="N28" s="33">
        <v>5929250.4463688955</v>
      </c>
      <c r="O28" s="33">
        <v>6504387.739666678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1"/>
      <c r="EZ28" s="1"/>
      <c r="FA28" s="1"/>
    </row>
    <row r="29" spans="1:158" ht="45" x14ac:dyDescent="0.25">
      <c r="A29" s="15" t="s">
        <v>38</v>
      </c>
      <c r="B29" s="14" t="s">
        <v>19</v>
      </c>
      <c r="C29" s="33">
        <v>4992035</v>
      </c>
      <c r="D29" s="33">
        <v>6207688</v>
      </c>
      <c r="E29" s="33">
        <v>7292155</v>
      </c>
      <c r="F29" s="33">
        <v>8340678</v>
      </c>
      <c r="G29" s="33">
        <v>9718497</v>
      </c>
      <c r="H29" s="33">
        <v>11420938</v>
      </c>
      <c r="I29" s="33">
        <v>12297735</v>
      </c>
      <c r="J29" s="33">
        <v>13894495.264448168</v>
      </c>
      <c r="K29" s="33">
        <v>15584802.852694634</v>
      </c>
      <c r="L29" s="33">
        <v>16730732.780638419</v>
      </c>
      <c r="M29" s="33">
        <v>20511209.904427487</v>
      </c>
      <c r="N29" s="33">
        <v>24836195.896358371</v>
      </c>
      <c r="O29" s="33">
        <v>29229524.144426011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1"/>
      <c r="EZ29" s="1"/>
      <c r="FA29" s="1"/>
    </row>
    <row r="30" spans="1:158" ht="15.75" x14ac:dyDescent="0.25">
      <c r="A30" s="15" t="s">
        <v>39</v>
      </c>
      <c r="B30" s="14" t="s">
        <v>54</v>
      </c>
      <c r="C30" s="33">
        <v>874825</v>
      </c>
      <c r="D30" s="33">
        <v>987233</v>
      </c>
      <c r="E30" s="33">
        <v>1117503</v>
      </c>
      <c r="F30" s="33">
        <v>1361585</v>
      </c>
      <c r="G30" s="33">
        <v>1735709.9999999998</v>
      </c>
      <c r="H30" s="33">
        <v>2073461</v>
      </c>
      <c r="I30" s="33">
        <v>2305985</v>
      </c>
      <c r="J30" s="33">
        <v>2329967.77</v>
      </c>
      <c r="K30" s="33">
        <v>2188019.8703336297</v>
      </c>
      <c r="L30" s="33">
        <v>2326898.2109461161</v>
      </c>
      <c r="M30" s="33">
        <v>2647624.6658063363</v>
      </c>
      <c r="N30" s="33">
        <v>2801689.2012577793</v>
      </c>
      <c r="O30" s="33">
        <v>3248499.2345247441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1"/>
      <c r="EZ30" s="1"/>
      <c r="FA30" s="1"/>
    </row>
    <row r="31" spans="1:158" ht="15.75" x14ac:dyDescent="0.25">
      <c r="A31" s="15" t="s">
        <v>40</v>
      </c>
      <c r="B31" s="14" t="s">
        <v>20</v>
      </c>
      <c r="C31" s="33">
        <v>2442054</v>
      </c>
      <c r="D31" s="33">
        <v>2794488</v>
      </c>
      <c r="E31" s="33">
        <v>3281558</v>
      </c>
      <c r="F31" s="33">
        <v>3874991.0000000005</v>
      </c>
      <c r="G31" s="33">
        <v>4504041</v>
      </c>
      <c r="H31" s="33">
        <v>5541327</v>
      </c>
      <c r="I31" s="33">
        <v>6154157</v>
      </c>
      <c r="J31" s="33">
        <v>6404813.8340785792</v>
      </c>
      <c r="K31" s="33">
        <v>7151757.6102550868</v>
      </c>
      <c r="L31" s="33">
        <v>6414012.7797887959</v>
      </c>
      <c r="M31" s="33">
        <v>7494547.116901001</v>
      </c>
      <c r="N31" s="33">
        <v>8467466.2102323268</v>
      </c>
      <c r="O31" s="33">
        <v>10089787.654496431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1"/>
      <c r="EZ31" s="1"/>
      <c r="FA31" s="1"/>
    </row>
    <row r="32" spans="1:158" s="18" customFormat="1" ht="15.75" x14ac:dyDescent="0.25">
      <c r="A32" s="23"/>
      <c r="B32" s="24" t="s">
        <v>30</v>
      </c>
      <c r="C32" s="25">
        <f>C17+C20+C28+C29+C30+C31</f>
        <v>16079475</v>
      </c>
      <c r="D32" s="25">
        <f t="shared" ref="D32:L32" si="15">D17+D20+D28+D29+D30+D31</f>
        <v>19063881</v>
      </c>
      <c r="E32" s="25">
        <f t="shared" si="15"/>
        <v>21899691</v>
      </c>
      <c r="F32" s="25">
        <f t="shared" si="15"/>
        <v>25686625</v>
      </c>
      <c r="G32" s="25">
        <f t="shared" si="15"/>
        <v>29677238.71329347</v>
      </c>
      <c r="H32" s="25">
        <f t="shared" si="15"/>
        <v>34423641</v>
      </c>
      <c r="I32" s="25">
        <f t="shared" si="15"/>
        <v>38341905</v>
      </c>
      <c r="J32" s="25">
        <f t="shared" si="15"/>
        <v>43240218.440904655</v>
      </c>
      <c r="K32" s="25">
        <f t="shared" si="15"/>
        <v>47930256.824510798</v>
      </c>
      <c r="L32" s="25">
        <f t="shared" si="15"/>
        <v>45824465.059531048</v>
      </c>
      <c r="M32" s="25">
        <f t="shared" ref="M32:N32" si="16">M17+M20+M28+M29+M30+M31</f>
        <v>57266718.951291598</v>
      </c>
      <c r="N32" s="25">
        <f t="shared" si="16"/>
        <v>69575160.043536857</v>
      </c>
      <c r="O32" s="25">
        <f t="shared" ref="O32" si="17">O17+O20+O28+O29+O30+O31</f>
        <v>83302550.907146335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2"/>
      <c r="EZ32" s="22"/>
      <c r="FA32" s="22"/>
    </row>
    <row r="33" spans="1:158" s="22" customFormat="1" ht="15.75" x14ac:dyDescent="0.25">
      <c r="A33" s="19" t="s">
        <v>27</v>
      </c>
      <c r="B33" s="28" t="s">
        <v>51</v>
      </c>
      <c r="C33" s="21">
        <f t="shared" ref="C33:L33" si="18">C6+C11+C13+C14+C15+C17+C20+C28+C29+C30+C31</f>
        <v>30175534</v>
      </c>
      <c r="D33" s="21">
        <f t="shared" si="18"/>
        <v>33769879</v>
      </c>
      <c r="E33" s="21">
        <f t="shared" si="18"/>
        <v>37843070</v>
      </c>
      <c r="F33" s="21">
        <f t="shared" si="18"/>
        <v>41693033</v>
      </c>
      <c r="G33" s="21">
        <f t="shared" si="18"/>
        <v>47542781.12910375</v>
      </c>
      <c r="H33" s="21">
        <f t="shared" si="18"/>
        <v>53967253</v>
      </c>
      <c r="I33" s="21">
        <f t="shared" si="18"/>
        <v>60955428</v>
      </c>
      <c r="J33" s="21">
        <f t="shared" si="18"/>
        <v>69790900.110169828</v>
      </c>
      <c r="K33" s="21">
        <f t="shared" si="18"/>
        <v>78359111.061999485</v>
      </c>
      <c r="L33" s="21">
        <f t="shared" si="18"/>
        <v>77461077.752651483</v>
      </c>
      <c r="M33" s="21">
        <f t="shared" ref="M33:N33" si="19">M6+M11+M13+M14+M15+M17+M20+M28+M29+M30+M31</f>
        <v>92335833.977931157</v>
      </c>
      <c r="N33" s="21">
        <f t="shared" si="19"/>
        <v>107687058.62777436</v>
      </c>
      <c r="O33" s="21">
        <f t="shared" ref="O33" si="20">O6+O11+O13+O14+O15+O17+O20+O28+O29+O30+O31</f>
        <v>124195298.39880197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FB33" s="18"/>
    </row>
    <row r="34" spans="1:158" s="18" customFormat="1" ht="15.75" x14ac:dyDescent="0.25">
      <c r="A34" s="29" t="s">
        <v>43</v>
      </c>
      <c r="B34" s="30" t="s">
        <v>25</v>
      </c>
      <c r="C34" s="25">
        <f>GSVA_cur!C34</f>
        <v>3281100</v>
      </c>
      <c r="D34" s="25">
        <f>GSVA_cur!D34</f>
        <v>3716400</v>
      </c>
      <c r="E34" s="25">
        <f>GSVA_cur!E34</f>
        <v>4092900</v>
      </c>
      <c r="F34" s="25">
        <f>GSVA_cur!F34</f>
        <v>4864172</v>
      </c>
      <c r="G34" s="25">
        <f>GSVA_cur!G34</f>
        <v>5775443</v>
      </c>
      <c r="H34" s="25">
        <f>GSVA_cur!H34</f>
        <v>6890625</v>
      </c>
      <c r="I34" s="25">
        <f>GSVA_cur!I34</f>
        <v>8225600</v>
      </c>
      <c r="J34" s="25">
        <f>GSVA_cur!J34</f>
        <v>9179864</v>
      </c>
      <c r="K34" s="25">
        <f>GSVA_cur!K34</f>
        <v>9469914</v>
      </c>
      <c r="L34" s="25">
        <f>GSVA_cur!L34</f>
        <v>9567747.420220606</v>
      </c>
      <c r="M34" s="25">
        <f>GSVA_cur!M34</f>
        <v>12004809.085685551</v>
      </c>
      <c r="N34" s="25">
        <f>GSVA_cur!N34</f>
        <v>14216246.805723244</v>
      </c>
      <c r="O34" s="25">
        <f>GSVA_cur!O34</f>
        <v>15785209.292575281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</row>
    <row r="35" spans="1:158" s="18" customFormat="1" ht="15.75" x14ac:dyDescent="0.25">
      <c r="A35" s="29" t="s">
        <v>44</v>
      </c>
      <c r="B35" s="30" t="s">
        <v>24</v>
      </c>
      <c r="C35" s="25">
        <f>GSVA_cur!C35</f>
        <v>942700</v>
      </c>
      <c r="D35" s="25">
        <f>GSVA_cur!D35</f>
        <v>1083300</v>
      </c>
      <c r="E35" s="25">
        <f>GSVA_cur!E35</f>
        <v>1107800</v>
      </c>
      <c r="F35" s="25">
        <f>GSVA_cur!F35</f>
        <v>929209</v>
      </c>
      <c r="G35" s="25">
        <f>GSVA_cur!G35</f>
        <v>1018787.9999999999</v>
      </c>
      <c r="H35" s="25">
        <f>GSVA_cur!H35</f>
        <v>1076692</v>
      </c>
      <c r="I35" s="25">
        <f>GSVA_cur!I35</f>
        <v>1238300</v>
      </c>
      <c r="J35" s="25">
        <f>GSVA_cur!J35</f>
        <v>1131706</v>
      </c>
      <c r="K35" s="25">
        <f>GSVA_cur!K35</f>
        <v>1438187</v>
      </c>
      <c r="L35" s="25">
        <f>GSVA_cur!L35</f>
        <v>2155239</v>
      </c>
      <c r="M35" s="25">
        <f>GSVA_cur!M35</f>
        <v>2615514</v>
      </c>
      <c r="N35" s="25">
        <f>GSVA_cur!N35</f>
        <v>3148155.0000000005</v>
      </c>
      <c r="O35" s="25">
        <f>GSVA_cur!O35</f>
        <v>3840977.0159148998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</row>
    <row r="36" spans="1:158" s="18" customFormat="1" ht="15.75" x14ac:dyDescent="0.25">
      <c r="A36" s="29" t="s">
        <v>45</v>
      </c>
      <c r="B36" s="30" t="s">
        <v>63</v>
      </c>
      <c r="C36" s="25">
        <f>C33+C34-C35</f>
        <v>32513934</v>
      </c>
      <c r="D36" s="25">
        <f t="shared" ref="D36:M36" si="21">D33+D34-D35</f>
        <v>36402979</v>
      </c>
      <c r="E36" s="25">
        <f t="shared" si="21"/>
        <v>40828170</v>
      </c>
      <c r="F36" s="25">
        <f t="shared" si="21"/>
        <v>45627996</v>
      </c>
      <c r="G36" s="25">
        <f t="shared" si="21"/>
        <v>52299436.12910375</v>
      </c>
      <c r="H36" s="25">
        <f t="shared" si="21"/>
        <v>59781186</v>
      </c>
      <c r="I36" s="25">
        <f t="shared" si="21"/>
        <v>67942728</v>
      </c>
      <c r="J36" s="25">
        <f t="shared" si="21"/>
        <v>77839058.110169828</v>
      </c>
      <c r="K36" s="25">
        <f t="shared" si="21"/>
        <v>86390838.061999485</v>
      </c>
      <c r="L36" s="25">
        <f t="shared" si="21"/>
        <v>84873586.172872096</v>
      </c>
      <c r="M36" s="25">
        <f t="shared" si="21"/>
        <v>101725129.06361671</v>
      </c>
      <c r="N36" s="25">
        <f t="shared" ref="N36" si="22">N33+N34-N35</f>
        <v>118755150.43349761</v>
      </c>
      <c r="O36" s="25">
        <f t="shared" ref="O36" si="23">O33+O34-O35</f>
        <v>136139530.67546237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</row>
    <row r="37" spans="1:158" s="18" customFormat="1" ht="15.75" x14ac:dyDescent="0.25">
      <c r="A37" s="29" t="s">
        <v>46</v>
      </c>
      <c r="B37" s="30" t="s">
        <v>42</v>
      </c>
      <c r="C37" s="25">
        <f>GSVA_cur!C37</f>
        <v>356820</v>
      </c>
      <c r="D37" s="25">
        <f>GSVA_cur!D37</f>
        <v>360400</v>
      </c>
      <c r="E37" s="25">
        <f>GSVA_cur!E37</f>
        <v>364010</v>
      </c>
      <c r="F37" s="25">
        <f>GSVA_cur!F37</f>
        <v>367660</v>
      </c>
      <c r="G37" s="25">
        <f>GSVA_cur!G37</f>
        <v>371340</v>
      </c>
      <c r="H37" s="25">
        <f>GSVA_cur!H37</f>
        <v>375050</v>
      </c>
      <c r="I37" s="25">
        <f>GSVA_cur!I37</f>
        <v>378810</v>
      </c>
      <c r="J37" s="25">
        <f>GSVA_cur!J37</f>
        <v>370930</v>
      </c>
      <c r="K37" s="25">
        <f>GSVA_cur!K37</f>
        <v>373460</v>
      </c>
      <c r="L37" s="25">
        <f>GSVA_cur!L37</f>
        <v>375990</v>
      </c>
      <c r="M37" s="25">
        <f>GSVA_cur!M37</f>
        <v>378160</v>
      </c>
      <c r="N37" s="25">
        <f>GSVA_cur!N37</f>
        <v>379990</v>
      </c>
      <c r="O37" s="25">
        <f>GSVA_cur!O37</f>
        <v>381810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</row>
    <row r="38" spans="1:158" s="18" customFormat="1" ht="15.75" x14ac:dyDescent="0.25">
      <c r="A38" s="29" t="s">
        <v>47</v>
      </c>
      <c r="B38" s="30" t="s">
        <v>64</v>
      </c>
      <c r="C38" s="25">
        <f>C36/C37*1000</f>
        <v>91121.388935597774</v>
      </c>
      <c r="D38" s="25">
        <f t="shared" ref="D38:M38" si="24">D36/D37*1000</f>
        <v>101007.15593784684</v>
      </c>
      <c r="E38" s="25">
        <f t="shared" si="24"/>
        <v>112162.22081810939</v>
      </c>
      <c r="F38" s="25">
        <f t="shared" si="24"/>
        <v>124103.78066692053</v>
      </c>
      <c r="G38" s="25">
        <f t="shared" si="24"/>
        <v>140839.7590593627</v>
      </c>
      <c r="H38" s="25">
        <f t="shared" si="24"/>
        <v>159395.24330089323</v>
      </c>
      <c r="I38" s="25">
        <f t="shared" si="24"/>
        <v>179358.3273936802</v>
      </c>
      <c r="J38" s="25">
        <f t="shared" si="24"/>
        <v>209848.37600132052</v>
      </c>
      <c r="K38" s="25">
        <f t="shared" si="24"/>
        <v>231325.54507042115</v>
      </c>
      <c r="L38" s="25">
        <f t="shared" si="24"/>
        <v>225733.62635408415</v>
      </c>
      <c r="M38" s="25">
        <f t="shared" si="24"/>
        <v>269000.23551834328</v>
      </c>
      <c r="N38" s="25">
        <f t="shared" ref="N38" si="25">N36/N37*1000</f>
        <v>312521.77802967868</v>
      </c>
      <c r="O38" s="25">
        <f t="shared" ref="O38" si="26">O36/O37*1000</f>
        <v>356563.55432142259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T38" s="25"/>
      <c r="AU38" s="25"/>
      <c r="AV38" s="25"/>
      <c r="AW38" s="25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</row>
    <row r="39" spans="1:158" x14ac:dyDescent="0.25">
      <c r="A39" s="2" t="s">
        <v>75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21" max="1048575" man="1"/>
    <brk id="85" max="95" man="1"/>
    <brk id="121" max="1048575" man="1"/>
    <brk id="145" max="1048575" man="1"/>
    <brk id="153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E39"/>
  <sheetViews>
    <sheetView zoomScale="77" zoomScaleNormal="77" zoomScaleSheetLayoutView="100" workbookViewId="0">
      <pane xSplit="2" ySplit="5" topLeftCell="C21" activePane="bottomRight" state="frozen"/>
      <selection activeCell="P1" sqref="P1:AK1048576"/>
      <selection pane="topRight" activeCell="P1" sqref="P1:AK1048576"/>
      <selection pane="bottomLeft" activeCell="P1" sqref="P1:AK1048576"/>
      <selection pane="bottomRight" activeCell="P1" sqref="P1:AK1048576"/>
    </sheetView>
  </sheetViews>
  <sheetFormatPr defaultColWidth="8.85546875" defaultRowHeight="15" x14ac:dyDescent="0.25"/>
  <cols>
    <col min="1" max="1" width="11" style="2" customWidth="1"/>
    <col min="2" max="2" width="29.5703125" style="2" customWidth="1"/>
    <col min="3" max="6" width="10.85546875" style="2" customWidth="1"/>
    <col min="7" max="15" width="11.85546875" style="1" customWidth="1"/>
    <col min="16" max="17" width="9.140625" style="2" customWidth="1"/>
    <col min="18" max="18" width="12.42578125" style="2" customWidth="1"/>
    <col min="19" max="40" width="9.140625" style="2" customWidth="1"/>
    <col min="41" max="41" width="12.140625" style="2" customWidth="1"/>
    <col min="42" max="45" width="9.140625" style="2" customWidth="1"/>
    <col min="46" max="50" width="9.140625" style="2" hidden="1" customWidth="1"/>
    <col min="51" max="51" width="9.140625" style="2" customWidth="1"/>
    <col min="52" max="56" width="9.140625" style="2" hidden="1" customWidth="1"/>
    <col min="57" max="57" width="9.140625" style="2" customWidth="1"/>
    <col min="58" max="62" width="9.140625" style="2" hidden="1" customWidth="1"/>
    <col min="63" max="63" width="9.140625" style="2" customWidth="1"/>
    <col min="64" max="68" width="9.140625" style="2" hidden="1" customWidth="1"/>
    <col min="69" max="69" width="9.140625" style="2" customWidth="1"/>
    <col min="70" max="74" width="9.140625" style="2" hidden="1" customWidth="1"/>
    <col min="75" max="75" width="9.140625" style="1" customWidth="1"/>
    <col min="76" max="80" width="9.140625" style="1" hidden="1" customWidth="1"/>
    <col min="81" max="81" width="9.140625" style="1" customWidth="1"/>
    <col min="82" max="86" width="9.140625" style="1" hidden="1" customWidth="1"/>
    <col min="87" max="87" width="9.140625" style="1" customWidth="1"/>
    <col min="88" max="92" width="9.140625" style="1" hidden="1" customWidth="1"/>
    <col min="93" max="93" width="9.140625" style="1" customWidth="1"/>
    <col min="94" max="123" width="9.140625" style="2" customWidth="1"/>
    <col min="124" max="124" width="9.140625" style="2" hidden="1" customWidth="1"/>
    <col min="125" max="132" width="9.140625" style="2" customWidth="1"/>
    <col min="133" max="133" width="9.140625" style="2" hidden="1" customWidth="1"/>
    <col min="134" max="138" width="9.140625" style="2" customWidth="1"/>
    <col min="139" max="139" width="9.140625" style="2" hidden="1" customWidth="1"/>
    <col min="140" max="149" width="9.140625" style="2" customWidth="1"/>
    <col min="150" max="153" width="8.85546875" style="2"/>
    <col min="154" max="154" width="12.7109375" style="2" bestFit="1" customWidth="1"/>
    <col min="155" max="16384" width="8.85546875" style="2"/>
  </cols>
  <sheetData>
    <row r="1" spans="1:154" ht="18.75" x14ac:dyDescent="0.3">
      <c r="A1" s="2" t="s">
        <v>53</v>
      </c>
      <c r="B1" s="6" t="s">
        <v>66</v>
      </c>
    </row>
    <row r="2" spans="1:154" ht="15.75" x14ac:dyDescent="0.25">
      <c r="A2" s="7" t="s">
        <v>52</v>
      </c>
      <c r="I2" s="1" t="str">
        <f>[1]GSVA_cur!$I$3</f>
        <v>As on 01.08.2024</v>
      </c>
    </row>
    <row r="3" spans="1:154" ht="15.75" x14ac:dyDescent="0.25">
      <c r="A3" s="7"/>
    </row>
    <row r="4" spans="1:154" ht="15.75" x14ac:dyDescent="0.25">
      <c r="A4" s="7"/>
      <c r="E4" s="8"/>
      <c r="F4" s="8" t="s">
        <v>57</v>
      </c>
    </row>
    <row r="5" spans="1:154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54" s="22" customFormat="1" ht="15.75" x14ac:dyDescent="0.25">
      <c r="A6" s="19" t="s">
        <v>26</v>
      </c>
      <c r="B6" s="20" t="s">
        <v>2</v>
      </c>
      <c r="C6" s="21">
        <f>SUM(C7:C10)</f>
        <v>5135785</v>
      </c>
      <c r="D6" s="21">
        <f t="shared" ref="D6:F6" si="0">SUM(D7:D10)</f>
        <v>5595879</v>
      </c>
      <c r="E6" s="21">
        <f t="shared" si="0"/>
        <v>5807624</v>
      </c>
      <c r="F6" s="21">
        <f t="shared" si="0"/>
        <v>5188261</v>
      </c>
      <c r="G6" s="21">
        <f t="shared" ref="G6:O6" si="1">SUM(G7:G10)</f>
        <v>4757821.9205753757</v>
      </c>
      <c r="H6" s="21">
        <f t="shared" si="1"/>
        <v>5304157</v>
      </c>
      <c r="I6" s="21">
        <f t="shared" si="1"/>
        <v>5822033</v>
      </c>
      <c r="J6" s="21">
        <f t="shared" si="1"/>
        <v>6188877.7838034527</v>
      </c>
      <c r="K6" s="21">
        <f t="shared" si="1"/>
        <v>8146347.509511916</v>
      </c>
      <c r="L6" s="21">
        <f t="shared" si="1"/>
        <v>8370152.7333906079</v>
      </c>
      <c r="M6" s="21">
        <f t="shared" si="1"/>
        <v>8300797.7842539614</v>
      </c>
      <c r="N6" s="21">
        <f t="shared" si="1"/>
        <v>9542655.8784305882</v>
      </c>
      <c r="O6" s="21">
        <f t="shared" si="1"/>
        <v>9525397.6222519185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X6" s="18"/>
    </row>
    <row r="7" spans="1:154" ht="15.75" x14ac:dyDescent="0.25">
      <c r="A7" s="13">
        <v>1.1000000000000001</v>
      </c>
      <c r="B7" s="14" t="s">
        <v>59</v>
      </c>
      <c r="C7" s="33">
        <v>2955435</v>
      </c>
      <c r="D7" s="33">
        <v>3254793</v>
      </c>
      <c r="E7" s="33">
        <v>3407312.0000000005</v>
      </c>
      <c r="F7" s="33">
        <v>2619091</v>
      </c>
      <c r="G7" s="33">
        <v>2072272.8540657659</v>
      </c>
      <c r="H7" s="33">
        <v>2475874</v>
      </c>
      <c r="I7" s="33">
        <v>2745368</v>
      </c>
      <c r="J7" s="33">
        <v>2526883.6916442499</v>
      </c>
      <c r="K7" s="33">
        <v>4135367.340308663</v>
      </c>
      <c r="L7" s="33">
        <v>4153107.424681982</v>
      </c>
      <c r="M7" s="33">
        <v>3869968.6957211401</v>
      </c>
      <c r="N7" s="33">
        <v>4886767.293621771</v>
      </c>
      <c r="O7" s="33">
        <v>4691288.1822352195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1"/>
      <c r="EV7" s="1"/>
      <c r="EW7" s="1"/>
    </row>
    <row r="8" spans="1:154" ht="15.75" x14ac:dyDescent="0.25">
      <c r="A8" s="13">
        <v>1.2</v>
      </c>
      <c r="B8" s="14" t="s">
        <v>60</v>
      </c>
      <c r="C8" s="33">
        <v>1859518.9999999998</v>
      </c>
      <c r="D8" s="33">
        <v>2006566.9999999998</v>
      </c>
      <c r="E8" s="33">
        <v>2052079</v>
      </c>
      <c r="F8" s="33">
        <v>2219015</v>
      </c>
      <c r="G8" s="33">
        <v>2359246.4887823444</v>
      </c>
      <c r="H8" s="33">
        <v>2514839</v>
      </c>
      <c r="I8" s="33">
        <v>2707663</v>
      </c>
      <c r="J8" s="33">
        <v>3271995.023192842</v>
      </c>
      <c r="K8" s="33">
        <v>3596483.3131298278</v>
      </c>
      <c r="L8" s="33">
        <v>3778724.0773409032</v>
      </c>
      <c r="M8" s="33">
        <v>3964436.6650552461</v>
      </c>
      <c r="N8" s="33">
        <v>4151258.1199872764</v>
      </c>
      <c r="O8" s="33">
        <v>4312688.6740759695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1"/>
      <c r="EV8" s="1"/>
      <c r="EW8" s="1"/>
    </row>
    <row r="9" spans="1:154" ht="15.75" x14ac:dyDescent="0.25">
      <c r="A9" s="13">
        <v>1.3</v>
      </c>
      <c r="B9" s="14" t="s">
        <v>61</v>
      </c>
      <c r="C9" s="33">
        <v>189621</v>
      </c>
      <c r="D9" s="33">
        <v>188971</v>
      </c>
      <c r="E9" s="33">
        <v>184120</v>
      </c>
      <c r="F9" s="33">
        <v>169390</v>
      </c>
      <c r="G9" s="33">
        <v>166240.3047731191</v>
      </c>
      <c r="H9" s="33">
        <v>180900</v>
      </c>
      <c r="I9" s="33">
        <v>189300</v>
      </c>
      <c r="J9" s="33">
        <v>191106.81951284644</v>
      </c>
      <c r="K9" s="33">
        <v>206734.22145868649</v>
      </c>
      <c r="L9" s="33">
        <v>206017.19457923312</v>
      </c>
      <c r="M9" s="33">
        <v>203486.79115973672</v>
      </c>
      <c r="N9" s="33">
        <v>209999.2124510573</v>
      </c>
      <c r="O9" s="33">
        <v>212654.46338117708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1"/>
      <c r="EV9" s="1"/>
      <c r="EW9" s="1"/>
    </row>
    <row r="10" spans="1:154" ht="15.75" x14ac:dyDescent="0.25">
      <c r="A10" s="13">
        <v>1.4</v>
      </c>
      <c r="B10" s="14" t="s">
        <v>62</v>
      </c>
      <c r="C10" s="33">
        <v>131210</v>
      </c>
      <c r="D10" s="33">
        <v>145548</v>
      </c>
      <c r="E10" s="33">
        <v>164113</v>
      </c>
      <c r="F10" s="33">
        <v>180765</v>
      </c>
      <c r="G10" s="33">
        <v>160062.27295414603</v>
      </c>
      <c r="H10" s="33">
        <v>132544</v>
      </c>
      <c r="I10" s="33">
        <v>179702</v>
      </c>
      <c r="J10" s="33">
        <v>198892.249453514</v>
      </c>
      <c r="K10" s="33">
        <v>207762.63461473855</v>
      </c>
      <c r="L10" s="33">
        <v>232304.03678848987</v>
      </c>
      <c r="M10" s="33">
        <v>262905.63231783803</v>
      </c>
      <c r="N10" s="33">
        <v>294631.25237048464</v>
      </c>
      <c r="O10" s="33">
        <v>308766.3025595533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1"/>
      <c r="EV10" s="1"/>
      <c r="EW10" s="1"/>
    </row>
    <row r="11" spans="1:154" ht="15.75" x14ac:dyDescent="0.25">
      <c r="A11" s="15" t="s">
        <v>31</v>
      </c>
      <c r="B11" s="14" t="s">
        <v>3</v>
      </c>
      <c r="C11" s="33">
        <v>973421.99999999988</v>
      </c>
      <c r="D11" s="33">
        <v>1045610</v>
      </c>
      <c r="E11" s="33">
        <v>894254.99999999988</v>
      </c>
      <c r="F11" s="33">
        <v>1070373</v>
      </c>
      <c r="G11" s="33">
        <v>1174306.9382466229</v>
      </c>
      <c r="H11" s="33">
        <v>1254057</v>
      </c>
      <c r="I11" s="33">
        <v>1488466</v>
      </c>
      <c r="J11" s="33">
        <v>1841559.116886273</v>
      </c>
      <c r="K11" s="33">
        <v>1489559.3492612131</v>
      </c>
      <c r="L11" s="33">
        <v>1112725.7024396402</v>
      </c>
      <c r="M11" s="33">
        <v>1679769.4073735399</v>
      </c>
      <c r="N11" s="33">
        <v>1780844.4353152649</v>
      </c>
      <c r="O11" s="33">
        <v>1898194.080023167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1"/>
      <c r="EV11" s="1"/>
      <c r="EW11" s="1"/>
    </row>
    <row r="12" spans="1:154" s="18" customFormat="1" ht="15.75" x14ac:dyDescent="0.25">
      <c r="A12" s="23"/>
      <c r="B12" s="24" t="s">
        <v>28</v>
      </c>
      <c r="C12" s="25">
        <f>C6+C11</f>
        <v>6109207</v>
      </c>
      <c r="D12" s="25">
        <f t="shared" ref="D12:F12" si="2">D6+D11</f>
        <v>6641489</v>
      </c>
      <c r="E12" s="25">
        <f t="shared" si="2"/>
        <v>6701879</v>
      </c>
      <c r="F12" s="25">
        <f t="shared" si="2"/>
        <v>6258634</v>
      </c>
      <c r="G12" s="25">
        <f t="shared" ref="G12:O12" si="3">G6+G11</f>
        <v>5932128.8588219984</v>
      </c>
      <c r="H12" s="25">
        <f t="shared" si="3"/>
        <v>6558214</v>
      </c>
      <c r="I12" s="25">
        <f t="shared" si="3"/>
        <v>7310499</v>
      </c>
      <c r="J12" s="25">
        <f t="shared" si="3"/>
        <v>8030436.9006897258</v>
      </c>
      <c r="K12" s="25">
        <f t="shared" si="3"/>
        <v>9635906.8587731291</v>
      </c>
      <c r="L12" s="25">
        <f t="shared" si="3"/>
        <v>9482878.4358302485</v>
      </c>
      <c r="M12" s="25">
        <f t="shared" si="3"/>
        <v>9980567.1916275006</v>
      </c>
      <c r="N12" s="25">
        <f t="shared" si="3"/>
        <v>11323500.313745853</v>
      </c>
      <c r="O12" s="25">
        <f t="shared" si="3"/>
        <v>11423591.702275086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2"/>
      <c r="EV12" s="22"/>
      <c r="EW12" s="22"/>
    </row>
    <row r="13" spans="1:154" s="1" customFormat="1" ht="15.75" x14ac:dyDescent="0.25">
      <c r="A13" s="11" t="s">
        <v>32</v>
      </c>
      <c r="B13" s="12" t="s">
        <v>4</v>
      </c>
      <c r="C13" s="33">
        <v>5292515</v>
      </c>
      <c r="D13" s="33">
        <v>4362566</v>
      </c>
      <c r="E13" s="33">
        <v>4350148</v>
      </c>
      <c r="F13" s="33">
        <v>3985411</v>
      </c>
      <c r="G13" s="33">
        <v>5492396</v>
      </c>
      <c r="H13" s="33">
        <v>5594860</v>
      </c>
      <c r="I13" s="33">
        <v>6102679</v>
      </c>
      <c r="J13" s="33">
        <v>7207924.643833451</v>
      </c>
      <c r="K13" s="33">
        <v>6998441.0168899428</v>
      </c>
      <c r="L13" s="33">
        <v>7119809.28235278</v>
      </c>
      <c r="M13" s="33">
        <v>7059681.7036095988</v>
      </c>
      <c r="N13" s="33">
        <v>6524679.6171128936</v>
      </c>
      <c r="O13" s="33">
        <v>7311860.6353855403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X13" s="2"/>
    </row>
    <row r="14" spans="1:154" ht="30" x14ac:dyDescent="0.25">
      <c r="A14" s="15" t="s">
        <v>33</v>
      </c>
      <c r="B14" s="14" t="s">
        <v>5</v>
      </c>
      <c r="C14" s="33">
        <v>521543</v>
      </c>
      <c r="D14" s="33">
        <v>405161</v>
      </c>
      <c r="E14" s="33">
        <v>603127</v>
      </c>
      <c r="F14" s="33">
        <v>450176</v>
      </c>
      <c r="G14" s="33">
        <v>493256.7568697292</v>
      </c>
      <c r="H14" s="33">
        <v>373083</v>
      </c>
      <c r="I14" s="33">
        <v>467585.00000000006</v>
      </c>
      <c r="J14" s="33">
        <v>476884.06246327952</v>
      </c>
      <c r="K14" s="33">
        <v>630370.03969598736</v>
      </c>
      <c r="L14" s="33">
        <v>553396.31475389283</v>
      </c>
      <c r="M14" s="33">
        <v>581999.05324350996</v>
      </c>
      <c r="N14" s="33">
        <v>501341.51579158608</v>
      </c>
      <c r="O14" s="33">
        <v>516984.8556340012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3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1"/>
      <c r="EV14" s="1"/>
      <c r="EW14" s="1"/>
    </row>
    <row r="15" spans="1:154" ht="15.75" x14ac:dyDescent="0.25">
      <c r="A15" s="15" t="s">
        <v>34</v>
      </c>
      <c r="B15" s="14" t="s">
        <v>6</v>
      </c>
      <c r="C15" s="33">
        <v>2172794</v>
      </c>
      <c r="D15" s="33">
        <v>2197135</v>
      </c>
      <c r="E15" s="33">
        <v>1997696</v>
      </c>
      <c r="F15" s="33">
        <v>2183335</v>
      </c>
      <c r="G15" s="33">
        <v>2246247</v>
      </c>
      <c r="H15" s="33">
        <v>2271511</v>
      </c>
      <c r="I15" s="33">
        <v>2592049</v>
      </c>
      <c r="J15" s="33">
        <v>2675569.0801084531</v>
      </c>
      <c r="K15" s="33">
        <v>2499645.5219616168</v>
      </c>
      <c r="L15" s="33">
        <v>2473131.0578623456</v>
      </c>
      <c r="M15" s="33">
        <v>3151725.7895320458</v>
      </c>
      <c r="N15" s="33">
        <v>3481661.55884693</v>
      </c>
      <c r="O15" s="33">
        <v>4000327.4969500815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3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1"/>
      <c r="EV15" s="1"/>
      <c r="EW15" s="1"/>
    </row>
    <row r="16" spans="1:154" s="18" customFormat="1" ht="15.75" x14ac:dyDescent="0.25">
      <c r="A16" s="23"/>
      <c r="B16" s="24" t="s">
        <v>29</v>
      </c>
      <c r="C16" s="25">
        <f>+C13+C14+C15</f>
        <v>7986852</v>
      </c>
      <c r="D16" s="25">
        <f t="shared" ref="D16:F16" si="4">+D13+D14+D15</f>
        <v>6964862</v>
      </c>
      <c r="E16" s="25">
        <f t="shared" si="4"/>
        <v>6950971</v>
      </c>
      <c r="F16" s="25">
        <f t="shared" si="4"/>
        <v>6618922</v>
      </c>
      <c r="G16" s="25">
        <f t="shared" ref="G16:L16" si="5">+G13+G14+G15</f>
        <v>8231899.7568697296</v>
      </c>
      <c r="H16" s="25">
        <f t="shared" si="5"/>
        <v>8239454</v>
      </c>
      <c r="I16" s="25">
        <f t="shared" si="5"/>
        <v>9162313</v>
      </c>
      <c r="J16" s="25">
        <f t="shared" si="5"/>
        <v>10360377.786405183</v>
      </c>
      <c r="K16" s="25">
        <f t="shared" si="5"/>
        <v>10128456.578547547</v>
      </c>
      <c r="L16" s="25">
        <f t="shared" si="5"/>
        <v>10146336.654969018</v>
      </c>
      <c r="M16" s="25">
        <f t="shared" ref="M16:N16" si="6">+M13+M14+M15</f>
        <v>10793406.546385154</v>
      </c>
      <c r="N16" s="25">
        <f t="shared" si="6"/>
        <v>10507682.691751409</v>
      </c>
      <c r="O16" s="25">
        <f t="shared" ref="O16" si="7">+O13+O14+O15</f>
        <v>11829172.987969622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1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1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1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2"/>
      <c r="EV16" s="22"/>
      <c r="EW16" s="22"/>
    </row>
    <row r="17" spans="1:154" s="22" customFormat="1" ht="30" x14ac:dyDescent="0.25">
      <c r="A17" s="19" t="s">
        <v>35</v>
      </c>
      <c r="B17" s="20" t="s">
        <v>7</v>
      </c>
      <c r="C17" s="21">
        <f>C18+C19</f>
        <v>3591641</v>
      </c>
      <c r="D17" s="21">
        <f t="shared" ref="D17:F17" si="8">D18+D19</f>
        <v>3843246</v>
      </c>
      <c r="E17" s="21">
        <f t="shared" si="8"/>
        <v>4192398</v>
      </c>
      <c r="F17" s="21">
        <f t="shared" si="8"/>
        <v>5034068</v>
      </c>
      <c r="G17" s="21">
        <f t="shared" ref="G17:L17" si="9">G18+G19</f>
        <v>5631733</v>
      </c>
      <c r="H17" s="21">
        <f t="shared" si="9"/>
        <v>6231250</v>
      </c>
      <c r="I17" s="21">
        <f t="shared" si="9"/>
        <v>7207983</v>
      </c>
      <c r="J17" s="21">
        <f t="shared" si="9"/>
        <v>8584017.0422496852</v>
      </c>
      <c r="K17" s="21">
        <f t="shared" si="9"/>
        <v>9364760.6702960841</v>
      </c>
      <c r="L17" s="21">
        <f t="shared" si="9"/>
        <v>7283565.6346970517</v>
      </c>
      <c r="M17" s="21">
        <f t="shared" ref="M17:N17" si="10">M18+M19</f>
        <v>8939718.0642123409</v>
      </c>
      <c r="N17" s="21">
        <f t="shared" si="10"/>
        <v>10802114.183448849</v>
      </c>
      <c r="O17" s="21">
        <f t="shared" ref="O17" si="11">O18+O19</f>
        <v>12417945.278764335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X17" s="18"/>
    </row>
    <row r="18" spans="1:154" ht="15.75" x14ac:dyDescent="0.25">
      <c r="A18" s="13">
        <v>6.1</v>
      </c>
      <c r="B18" s="14" t="s">
        <v>8</v>
      </c>
      <c r="C18" s="33">
        <v>2921646</v>
      </c>
      <c r="D18" s="33">
        <v>3146537</v>
      </c>
      <c r="E18" s="33">
        <v>3651569</v>
      </c>
      <c r="F18" s="33">
        <v>4476894</v>
      </c>
      <c r="G18" s="33">
        <v>5025038</v>
      </c>
      <c r="H18" s="33">
        <v>5607145</v>
      </c>
      <c r="I18" s="33">
        <v>6556434</v>
      </c>
      <c r="J18" s="33">
        <v>7863270.0847339192</v>
      </c>
      <c r="K18" s="33">
        <v>8663519.9244655985</v>
      </c>
      <c r="L18" s="33">
        <v>6983257.4284121878</v>
      </c>
      <c r="M18" s="33">
        <v>8524883.0602525622</v>
      </c>
      <c r="N18" s="33">
        <v>10135269.528393542</v>
      </c>
      <c r="O18" s="33">
        <v>11714590.714384854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1"/>
      <c r="EV18" s="1"/>
      <c r="EW18" s="1"/>
    </row>
    <row r="19" spans="1:154" ht="15.75" x14ac:dyDescent="0.25">
      <c r="A19" s="13">
        <v>6.2</v>
      </c>
      <c r="B19" s="14" t="s">
        <v>9</v>
      </c>
      <c r="C19" s="33">
        <v>669995</v>
      </c>
      <c r="D19" s="33">
        <v>696709</v>
      </c>
      <c r="E19" s="33">
        <v>540829</v>
      </c>
      <c r="F19" s="33">
        <v>557174</v>
      </c>
      <c r="G19" s="33">
        <v>606695</v>
      </c>
      <c r="H19" s="33">
        <v>624105</v>
      </c>
      <c r="I19" s="33">
        <v>651549</v>
      </c>
      <c r="J19" s="33">
        <v>720746.95751576661</v>
      </c>
      <c r="K19" s="33">
        <v>701240.74583048502</v>
      </c>
      <c r="L19" s="33">
        <v>300308.20628486399</v>
      </c>
      <c r="M19" s="33">
        <v>414835.00395977963</v>
      </c>
      <c r="N19" s="33">
        <v>666844.65505530615</v>
      </c>
      <c r="O19" s="33">
        <v>703354.56437948195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1"/>
      <c r="EV19" s="1"/>
      <c r="EW19" s="1"/>
    </row>
    <row r="20" spans="1:154" s="22" customFormat="1" ht="45" x14ac:dyDescent="0.25">
      <c r="A20" s="26" t="s">
        <v>36</v>
      </c>
      <c r="B20" s="27" t="s">
        <v>10</v>
      </c>
      <c r="C20" s="21">
        <f>SUM(C21:C27)</f>
        <v>2085992</v>
      </c>
      <c r="D20" s="21">
        <f t="shared" ref="D20:F20" si="12">SUM(D21:D27)</f>
        <v>2314249</v>
      </c>
      <c r="E20" s="21">
        <f t="shared" si="12"/>
        <v>2302266</v>
      </c>
      <c r="F20" s="21">
        <f t="shared" si="12"/>
        <v>2509534</v>
      </c>
      <c r="G20" s="21">
        <f t="shared" ref="G20:O20" si="13">SUM(G21:G27)</f>
        <v>2746761.4749666927</v>
      </c>
      <c r="H20" s="21">
        <f t="shared" si="13"/>
        <v>2787408</v>
      </c>
      <c r="I20" s="21">
        <f t="shared" si="13"/>
        <v>2797027</v>
      </c>
      <c r="J20" s="21">
        <f t="shared" si="13"/>
        <v>2845169.6902943286</v>
      </c>
      <c r="K20" s="21">
        <f t="shared" si="13"/>
        <v>2887033.6315674419</v>
      </c>
      <c r="L20" s="21">
        <f t="shared" si="13"/>
        <v>2119693.3836531076</v>
      </c>
      <c r="M20" s="21">
        <f t="shared" si="13"/>
        <v>3048907.2065537544</v>
      </c>
      <c r="N20" s="21">
        <f t="shared" si="13"/>
        <v>3555037.5655413633</v>
      </c>
      <c r="O20" s="21">
        <f t="shared" si="13"/>
        <v>3981892.1761781778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X20" s="18"/>
    </row>
    <row r="21" spans="1:154" ht="15.75" x14ac:dyDescent="0.25">
      <c r="A21" s="13">
        <v>7.1</v>
      </c>
      <c r="B21" s="14" t="s">
        <v>11</v>
      </c>
      <c r="C21" s="33">
        <v>135603</v>
      </c>
      <c r="D21" s="33">
        <v>142080</v>
      </c>
      <c r="E21" s="33">
        <v>150329</v>
      </c>
      <c r="F21" s="33">
        <v>144497</v>
      </c>
      <c r="G21" s="33">
        <v>138695.43000000002</v>
      </c>
      <c r="H21" s="33">
        <v>133276</v>
      </c>
      <c r="I21" s="33">
        <v>152427</v>
      </c>
      <c r="J21" s="33">
        <v>153023</v>
      </c>
      <c r="K21" s="33">
        <v>152696.52680783591</v>
      </c>
      <c r="L21" s="33">
        <v>105572.70326348707</v>
      </c>
      <c r="M21" s="33">
        <v>123228.87949994288</v>
      </c>
      <c r="N21" s="33">
        <v>147826.60736557018</v>
      </c>
      <c r="O21" s="33">
        <v>150479.58900048141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1"/>
      <c r="EV21" s="1"/>
      <c r="EW21" s="1"/>
    </row>
    <row r="22" spans="1:154" ht="15.75" x14ac:dyDescent="0.25">
      <c r="A22" s="13">
        <v>7.2</v>
      </c>
      <c r="B22" s="14" t="s">
        <v>12</v>
      </c>
      <c r="C22" s="33">
        <v>1205113</v>
      </c>
      <c r="D22" s="33">
        <v>1329908</v>
      </c>
      <c r="E22" s="33">
        <v>1352010</v>
      </c>
      <c r="F22" s="33">
        <v>1429756</v>
      </c>
      <c r="G22" s="33">
        <v>1544148.380552049</v>
      </c>
      <c r="H22" s="33">
        <v>1573327</v>
      </c>
      <c r="I22" s="33">
        <v>1665772</v>
      </c>
      <c r="J22" s="33">
        <v>1832196.1913205101</v>
      </c>
      <c r="K22" s="33">
        <v>1807284.4355187218</v>
      </c>
      <c r="L22" s="33">
        <v>1277839.8008382521</v>
      </c>
      <c r="M22" s="33">
        <v>2082482.7280081608</v>
      </c>
      <c r="N22" s="33">
        <v>2487692.7152103884</v>
      </c>
      <c r="O22" s="33">
        <v>2916766.1489257924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1"/>
      <c r="EV22" s="1"/>
      <c r="EW22" s="1"/>
    </row>
    <row r="23" spans="1:154" ht="15.75" x14ac:dyDescent="0.25">
      <c r="A23" s="13">
        <v>7.3</v>
      </c>
      <c r="B23" s="14" t="s">
        <v>13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1"/>
      <c r="EV23" s="1"/>
      <c r="EW23" s="1"/>
    </row>
    <row r="24" spans="1:154" ht="15.75" x14ac:dyDescent="0.25">
      <c r="A24" s="13">
        <v>7.4</v>
      </c>
      <c r="B24" s="14" t="s">
        <v>14</v>
      </c>
      <c r="C24" s="33">
        <v>19181</v>
      </c>
      <c r="D24" s="33">
        <v>33605</v>
      </c>
      <c r="E24" s="33">
        <v>14202.000000000002</v>
      </c>
      <c r="F24" s="33">
        <v>35447</v>
      </c>
      <c r="G24" s="33">
        <v>80144.1270286566</v>
      </c>
      <c r="H24" s="33">
        <v>89329</v>
      </c>
      <c r="I24" s="33">
        <v>91477</v>
      </c>
      <c r="J24" s="33">
        <v>42973.771169657244</v>
      </c>
      <c r="K24" s="33">
        <v>64564.518547986969</v>
      </c>
      <c r="L24" s="33">
        <v>1163.1439009557507</v>
      </c>
      <c r="M24" s="33">
        <v>-5012.6101096897692</v>
      </c>
      <c r="N24" s="33">
        <v>7894.4371855428681</v>
      </c>
      <c r="O24" s="33">
        <v>6034.3360967238405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1"/>
      <c r="EV24" s="1"/>
      <c r="EW24" s="1"/>
    </row>
    <row r="25" spans="1:154" ht="15.75" x14ac:dyDescent="0.25">
      <c r="A25" s="13">
        <v>7.5</v>
      </c>
      <c r="B25" s="14" t="s">
        <v>15</v>
      </c>
      <c r="C25" s="33">
        <v>306592</v>
      </c>
      <c r="D25" s="33">
        <v>377099</v>
      </c>
      <c r="E25" s="33">
        <v>340336</v>
      </c>
      <c r="F25" s="33">
        <v>382107</v>
      </c>
      <c r="G25" s="33">
        <v>385879.7978451933</v>
      </c>
      <c r="H25" s="33">
        <v>409466</v>
      </c>
      <c r="I25" s="33">
        <v>415782</v>
      </c>
      <c r="J25" s="33">
        <v>349403.90584711754</v>
      </c>
      <c r="K25" s="33">
        <v>340814.83690473257</v>
      </c>
      <c r="L25" s="33">
        <v>274244.06039921305</v>
      </c>
      <c r="M25" s="33">
        <v>357188.43538465543</v>
      </c>
      <c r="N25" s="33">
        <v>396020.13477703335</v>
      </c>
      <c r="O25" s="33">
        <v>376447.0503642523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1"/>
      <c r="EV25" s="1"/>
      <c r="EW25" s="1"/>
    </row>
    <row r="26" spans="1:154" ht="15.75" x14ac:dyDescent="0.25">
      <c r="A26" s="13">
        <v>7.6</v>
      </c>
      <c r="B26" s="14" t="s">
        <v>16</v>
      </c>
      <c r="C26" s="33">
        <v>15008.000000000002</v>
      </c>
      <c r="D26" s="33">
        <v>11949</v>
      </c>
      <c r="E26" s="33">
        <v>12175</v>
      </c>
      <c r="F26" s="33">
        <v>11969</v>
      </c>
      <c r="G26" s="33">
        <v>12324.855180301343</v>
      </c>
      <c r="H26" s="33">
        <v>12439</v>
      </c>
      <c r="I26" s="33">
        <v>10236</v>
      </c>
      <c r="J26" s="33">
        <v>39728.280234893602</v>
      </c>
      <c r="K26" s="33">
        <v>38710.360965644068</v>
      </c>
      <c r="L26" s="33">
        <v>40152.166637275441</v>
      </c>
      <c r="M26" s="33">
        <v>37705.961105882059</v>
      </c>
      <c r="N26" s="33">
        <v>36519.534286465212</v>
      </c>
      <c r="O26" s="33">
        <v>38146.230717470418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1"/>
      <c r="EV26" s="1"/>
      <c r="EW26" s="1"/>
    </row>
    <row r="27" spans="1:154" ht="30" x14ac:dyDescent="0.25">
      <c r="A27" s="13">
        <v>7.7</v>
      </c>
      <c r="B27" s="14" t="s">
        <v>17</v>
      </c>
      <c r="C27" s="33">
        <v>404495</v>
      </c>
      <c r="D27" s="33">
        <v>419608</v>
      </c>
      <c r="E27" s="33">
        <v>433214.00000000006</v>
      </c>
      <c r="F27" s="33">
        <v>505758</v>
      </c>
      <c r="G27" s="33">
        <v>585568.8843604927</v>
      </c>
      <c r="H27" s="33">
        <v>569571</v>
      </c>
      <c r="I27" s="33">
        <v>461333</v>
      </c>
      <c r="J27" s="33">
        <v>427844.54172215017</v>
      </c>
      <c r="K27" s="33">
        <v>482962.95282252022</v>
      </c>
      <c r="L27" s="33">
        <v>420721.5086139242</v>
      </c>
      <c r="M27" s="33">
        <v>453313.81266480248</v>
      </c>
      <c r="N27" s="33">
        <v>479084.13671636384</v>
      </c>
      <c r="O27" s="33">
        <v>494018.82107345748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1"/>
      <c r="EV27" s="1"/>
      <c r="EW27" s="1"/>
    </row>
    <row r="28" spans="1:154" ht="15.75" x14ac:dyDescent="0.25">
      <c r="A28" s="15" t="s">
        <v>37</v>
      </c>
      <c r="B28" s="14" t="s">
        <v>18</v>
      </c>
      <c r="C28" s="33">
        <v>2092928</v>
      </c>
      <c r="D28" s="33">
        <v>2291698</v>
      </c>
      <c r="E28" s="33">
        <v>2522425</v>
      </c>
      <c r="F28" s="33">
        <v>2820426</v>
      </c>
      <c r="G28" s="33">
        <v>3028584.15</v>
      </c>
      <c r="H28" s="33">
        <v>3307997</v>
      </c>
      <c r="I28" s="33">
        <v>3435937.9999999995</v>
      </c>
      <c r="J28" s="33">
        <v>3442332</v>
      </c>
      <c r="K28" s="33">
        <v>3476376.090412491</v>
      </c>
      <c r="L28" s="33">
        <v>3590554.9175837166</v>
      </c>
      <c r="M28" s="33">
        <v>3599768.5284371777</v>
      </c>
      <c r="N28" s="33">
        <v>3661718.337751159</v>
      </c>
      <c r="O28" s="33">
        <v>3943104.0246255565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1"/>
      <c r="EV28" s="1"/>
      <c r="EW28" s="1"/>
    </row>
    <row r="29" spans="1:154" ht="45" x14ac:dyDescent="0.25">
      <c r="A29" s="15" t="s">
        <v>38</v>
      </c>
      <c r="B29" s="14" t="s">
        <v>19</v>
      </c>
      <c r="C29" s="33">
        <v>4992035</v>
      </c>
      <c r="D29" s="33">
        <v>5587340</v>
      </c>
      <c r="E29" s="33">
        <v>6129105</v>
      </c>
      <c r="F29" s="33">
        <v>6696202</v>
      </c>
      <c r="G29" s="33">
        <v>7485848</v>
      </c>
      <c r="H29" s="33">
        <v>8315572</v>
      </c>
      <c r="I29" s="33">
        <v>8597194</v>
      </c>
      <c r="J29" s="33">
        <v>9313748.9893413875</v>
      </c>
      <c r="K29" s="33">
        <v>10024215.275089635</v>
      </c>
      <c r="L29" s="33">
        <v>9937648.635888122</v>
      </c>
      <c r="M29" s="33">
        <v>11215636.257412015</v>
      </c>
      <c r="N29" s="33">
        <v>12437742.41799129</v>
      </c>
      <c r="O29" s="33">
        <v>13651867.840903509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1"/>
      <c r="EV29" s="1"/>
      <c r="EW29" s="1"/>
    </row>
    <row r="30" spans="1:154" ht="15.75" x14ac:dyDescent="0.25">
      <c r="A30" s="15" t="s">
        <v>39</v>
      </c>
      <c r="B30" s="14" t="s">
        <v>54</v>
      </c>
      <c r="C30" s="33">
        <v>874825</v>
      </c>
      <c r="D30" s="33">
        <v>884425</v>
      </c>
      <c r="E30" s="33">
        <v>917467</v>
      </c>
      <c r="F30" s="33">
        <v>1064829</v>
      </c>
      <c r="G30" s="33">
        <v>1287352</v>
      </c>
      <c r="H30" s="33">
        <v>1453242</v>
      </c>
      <c r="I30" s="33">
        <v>1557052</v>
      </c>
      <c r="J30" s="33">
        <v>1531430.2473484352</v>
      </c>
      <c r="K30" s="33">
        <v>1375631.617875929</v>
      </c>
      <c r="L30" s="33">
        <v>1352211.4279495534</v>
      </c>
      <c r="M30" s="33">
        <v>1446950.2830816163</v>
      </c>
      <c r="N30" s="33">
        <v>1415366.6878348142</v>
      </c>
      <c r="O30" s="33">
        <v>1522523.9034023979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1"/>
      <c r="EV30" s="1"/>
      <c r="EW30" s="1"/>
    </row>
    <row r="31" spans="1:154" ht="15.75" x14ac:dyDescent="0.25">
      <c r="A31" s="15" t="s">
        <v>40</v>
      </c>
      <c r="B31" s="14" t="s">
        <v>20</v>
      </c>
      <c r="C31" s="33">
        <v>2442054</v>
      </c>
      <c r="D31" s="33">
        <v>2469463</v>
      </c>
      <c r="E31" s="33">
        <v>2676655</v>
      </c>
      <c r="F31" s="33">
        <v>2961159</v>
      </c>
      <c r="G31" s="33">
        <v>3274930</v>
      </c>
      <c r="H31" s="33">
        <v>3839272</v>
      </c>
      <c r="I31" s="33">
        <v>4079740</v>
      </c>
      <c r="J31" s="33">
        <v>4038546.8280598223</v>
      </c>
      <c r="K31" s="33">
        <v>4202939.7267593807</v>
      </c>
      <c r="L31" s="33">
        <v>3418116.6332720621</v>
      </c>
      <c r="M31" s="33">
        <v>3836877.8655483969</v>
      </c>
      <c r="N31" s="33">
        <v>3889428.7759174034</v>
      </c>
      <c r="O31" s="33">
        <v>4236539.7996192528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1"/>
      <c r="EV31" s="1"/>
      <c r="EW31" s="1"/>
    </row>
    <row r="32" spans="1:154" s="18" customFormat="1" ht="15.75" x14ac:dyDescent="0.25">
      <c r="A32" s="23"/>
      <c r="B32" s="24" t="s">
        <v>30</v>
      </c>
      <c r="C32" s="25">
        <f>C17+C20+C28+C29+C30+C31</f>
        <v>16079475</v>
      </c>
      <c r="D32" s="25">
        <f t="shared" ref="D32:F32" si="14">D17+D20+D28+D29+D30+D31</f>
        <v>17390421</v>
      </c>
      <c r="E32" s="25">
        <f t="shared" si="14"/>
        <v>18740316</v>
      </c>
      <c r="F32" s="25">
        <f t="shared" si="14"/>
        <v>21086218</v>
      </c>
      <c r="G32" s="25">
        <f t="shared" ref="G32:H32" si="15">G17+G20+G28+G29+G30+G31</f>
        <v>23455208.624966692</v>
      </c>
      <c r="H32" s="25">
        <f t="shared" si="15"/>
        <v>25934741</v>
      </c>
      <c r="I32" s="25">
        <f t="shared" ref="I32:J32" si="16">I17+I20+I28+I29+I30+I31</f>
        <v>27674934</v>
      </c>
      <c r="J32" s="25">
        <f t="shared" si="16"/>
        <v>29755244.797293659</v>
      </c>
      <c r="K32" s="25">
        <f t="shared" ref="K32:L32" si="17">K17+K20+K28+K29+K30+K31</f>
        <v>31330957.012000959</v>
      </c>
      <c r="L32" s="25">
        <f t="shared" si="17"/>
        <v>27701790.633043613</v>
      </c>
      <c r="M32" s="25">
        <f t="shared" ref="M32:N32" si="18">M17+M20+M28+M29+M30+M31</f>
        <v>32087858.205245301</v>
      </c>
      <c r="N32" s="25">
        <f t="shared" si="18"/>
        <v>35761407.968484879</v>
      </c>
      <c r="O32" s="25">
        <f t="shared" ref="O32" si="19">O17+O20+O28+O29+O30+O31</f>
        <v>39753873.02349323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2"/>
      <c r="EV32" s="22"/>
      <c r="EW32" s="22"/>
    </row>
    <row r="33" spans="1:154" s="22" customFormat="1" ht="15.75" x14ac:dyDescent="0.25">
      <c r="A33" s="19" t="s">
        <v>27</v>
      </c>
      <c r="B33" s="28" t="s">
        <v>51</v>
      </c>
      <c r="C33" s="21">
        <f t="shared" ref="C33:H33" si="20">C6+C11+C13+C14+C15+C17+C20+C28+C29+C30+C31</f>
        <v>30175534</v>
      </c>
      <c r="D33" s="21">
        <f t="shared" si="20"/>
        <v>30996772</v>
      </c>
      <c r="E33" s="21">
        <f t="shared" si="20"/>
        <v>32393166</v>
      </c>
      <c r="F33" s="21">
        <f t="shared" si="20"/>
        <v>33963774</v>
      </c>
      <c r="G33" s="21">
        <f t="shared" si="20"/>
        <v>37619237.240658417</v>
      </c>
      <c r="H33" s="21">
        <f t="shared" si="20"/>
        <v>40732409</v>
      </c>
      <c r="I33" s="21">
        <f t="shared" ref="I33:J33" si="21">I6+I11+I13+I14+I15+I17+I20+I28+I29+I30+I31</f>
        <v>44147746</v>
      </c>
      <c r="J33" s="21">
        <f t="shared" si="21"/>
        <v>48146059.484388568</v>
      </c>
      <c r="K33" s="21">
        <f t="shared" ref="K33:L33" si="22">K6+K11+K13+K14+K15+K17+K20+K28+K29+K30+K31</f>
        <v>51095320.449321635</v>
      </c>
      <c r="L33" s="21">
        <f t="shared" si="22"/>
        <v>47331005.723842882</v>
      </c>
      <c r="M33" s="21">
        <f t="shared" ref="M33:N33" si="23">M6+M11+M13+M14+M15+M17+M20+M28+M29+M30+M31</f>
        <v>52861831.94325795</v>
      </c>
      <c r="N33" s="21">
        <f t="shared" si="23"/>
        <v>57592590.97398214</v>
      </c>
      <c r="O33" s="21">
        <f t="shared" ref="O33" si="24">O6+O11+O13+O14+O15+O17+O20+O28+O29+O30+O31</f>
        <v>63006637.713737935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X33" s="18"/>
    </row>
    <row r="34" spans="1:154" s="18" customFormat="1" ht="15.75" x14ac:dyDescent="0.25">
      <c r="A34" s="29" t="s">
        <v>43</v>
      </c>
      <c r="B34" s="30" t="s">
        <v>25</v>
      </c>
      <c r="C34" s="25">
        <f>GSVA_const!C34</f>
        <v>3281100</v>
      </c>
      <c r="D34" s="25">
        <f>GSVA_const!D34</f>
        <v>3420900</v>
      </c>
      <c r="E34" s="25">
        <f>GSVA_const!E34</f>
        <v>3518300</v>
      </c>
      <c r="F34" s="25">
        <f>GSVA_const!F34</f>
        <v>4111300</v>
      </c>
      <c r="G34" s="25">
        <f>GSVA_const!G34</f>
        <v>4941700</v>
      </c>
      <c r="H34" s="25">
        <f>GSVA_const!H34</f>
        <v>5737100</v>
      </c>
      <c r="I34" s="25">
        <f>GSVA_const!I34</f>
        <v>6671100</v>
      </c>
      <c r="J34" s="25">
        <f>GSVA_const!J34</f>
        <v>7183600</v>
      </c>
      <c r="K34" s="25">
        <f>GSVA_const!K34</f>
        <v>7252100</v>
      </c>
      <c r="L34" s="25">
        <f>GSVA_const!L34</f>
        <v>7211400</v>
      </c>
      <c r="M34" s="25">
        <f>GSVA_const!M34</f>
        <v>8059200</v>
      </c>
      <c r="N34" s="25">
        <f>GSVA_const!N34</f>
        <v>8683000</v>
      </c>
      <c r="O34" s="25">
        <f>GSVA_const!O34</f>
        <v>9503200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</row>
    <row r="35" spans="1:154" s="18" customFormat="1" ht="15.75" x14ac:dyDescent="0.25">
      <c r="A35" s="29" t="s">
        <v>44</v>
      </c>
      <c r="B35" s="30" t="s">
        <v>24</v>
      </c>
      <c r="C35" s="25">
        <f>GSVA_const!C35</f>
        <v>942700</v>
      </c>
      <c r="D35" s="25">
        <f>GSVA_const!D35</f>
        <v>997200</v>
      </c>
      <c r="E35" s="25">
        <f>GSVA_const!E35</f>
        <v>952200</v>
      </c>
      <c r="F35" s="25">
        <f>GSVA_const!F35</f>
        <v>785400</v>
      </c>
      <c r="G35" s="25">
        <f>GSVA_const!G35</f>
        <v>871700</v>
      </c>
      <c r="H35" s="25">
        <f>GSVA_const!H35</f>
        <v>896400</v>
      </c>
      <c r="I35" s="25">
        <f>GSVA_const!I35</f>
        <v>1004300</v>
      </c>
      <c r="J35" s="25">
        <f>GSVA_const!J35</f>
        <v>885600</v>
      </c>
      <c r="K35" s="25">
        <f>GSVA_const!K35</f>
        <v>1101400</v>
      </c>
      <c r="L35" s="25">
        <f>GSVA_const!L35</f>
        <v>1624500</v>
      </c>
      <c r="M35" s="25">
        <f>GSVA_const!M35</f>
        <v>1755900</v>
      </c>
      <c r="N35" s="25">
        <f>GSVA_const!N35</f>
        <v>1922800</v>
      </c>
      <c r="O35" s="25">
        <f>GSVA_const!O35</f>
        <v>2312400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</row>
    <row r="36" spans="1:154" s="18" customFormat="1" ht="15.75" x14ac:dyDescent="0.25">
      <c r="A36" s="29" t="s">
        <v>45</v>
      </c>
      <c r="B36" s="30" t="s">
        <v>63</v>
      </c>
      <c r="C36" s="25">
        <f>C33+C34-C35</f>
        <v>32513934</v>
      </c>
      <c r="D36" s="25">
        <f t="shared" ref="D36:M36" si="25">D33+D34-D35</f>
        <v>33420472</v>
      </c>
      <c r="E36" s="25">
        <f t="shared" si="25"/>
        <v>34959266</v>
      </c>
      <c r="F36" s="25">
        <f t="shared" si="25"/>
        <v>37289674</v>
      </c>
      <c r="G36" s="25">
        <f t="shared" si="25"/>
        <v>41689237.240658417</v>
      </c>
      <c r="H36" s="25">
        <f t="shared" si="25"/>
        <v>45573109</v>
      </c>
      <c r="I36" s="25">
        <f t="shared" si="25"/>
        <v>49814546</v>
      </c>
      <c r="J36" s="25">
        <f t="shared" si="25"/>
        <v>54444059.484388568</v>
      </c>
      <c r="K36" s="25">
        <f t="shared" si="25"/>
        <v>57246020.449321635</v>
      </c>
      <c r="L36" s="25">
        <f t="shared" si="25"/>
        <v>52917905.723842882</v>
      </c>
      <c r="M36" s="25">
        <f t="shared" si="25"/>
        <v>59165131.94325795</v>
      </c>
      <c r="N36" s="25">
        <f t="shared" ref="N36:O36" si="26">N33+N34-N35</f>
        <v>64352790.97398214</v>
      </c>
      <c r="O36" s="25">
        <f t="shared" si="26"/>
        <v>70197437.713737935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</row>
    <row r="37" spans="1:154" s="18" customFormat="1" ht="15.75" x14ac:dyDescent="0.25">
      <c r="A37" s="29" t="s">
        <v>46</v>
      </c>
      <c r="B37" s="30" t="s">
        <v>42</v>
      </c>
      <c r="C37" s="25">
        <f>GSVA_cur!C37</f>
        <v>356820</v>
      </c>
      <c r="D37" s="25">
        <f>GSVA_cur!D37</f>
        <v>360400</v>
      </c>
      <c r="E37" s="25">
        <f>GSVA_cur!E37</f>
        <v>364010</v>
      </c>
      <c r="F37" s="25">
        <f>GSVA_cur!F37</f>
        <v>367660</v>
      </c>
      <c r="G37" s="25">
        <f>GSVA_cur!G37</f>
        <v>371340</v>
      </c>
      <c r="H37" s="25">
        <f>GSVA_cur!H37</f>
        <v>375050</v>
      </c>
      <c r="I37" s="25">
        <f>GSVA_cur!I37</f>
        <v>378810</v>
      </c>
      <c r="J37" s="25">
        <f>GSVA_cur!J37</f>
        <v>370930</v>
      </c>
      <c r="K37" s="25">
        <f>GSVA_cur!K37</f>
        <v>373460</v>
      </c>
      <c r="L37" s="25">
        <f>GSVA_cur!L37</f>
        <v>375990</v>
      </c>
      <c r="M37" s="25">
        <f>GSVA_cur!M37</f>
        <v>378160</v>
      </c>
      <c r="N37" s="25">
        <f>GSVA_cur!N37</f>
        <v>379990</v>
      </c>
      <c r="O37" s="25">
        <f>GSVA_cur!O37</f>
        <v>381810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</row>
    <row r="38" spans="1:154" s="18" customFormat="1" ht="15.75" x14ac:dyDescent="0.25">
      <c r="A38" s="29" t="s">
        <v>47</v>
      </c>
      <c r="B38" s="30" t="s">
        <v>64</v>
      </c>
      <c r="C38" s="25">
        <f>C36/C37*1000</f>
        <v>91121.388935597774</v>
      </c>
      <c r="D38" s="25">
        <f t="shared" ref="D38:M38" si="27">D36/D37*1000</f>
        <v>92731.609322974473</v>
      </c>
      <c r="E38" s="25">
        <f t="shared" si="27"/>
        <v>96039.301118101153</v>
      </c>
      <c r="F38" s="25">
        <f t="shared" si="27"/>
        <v>101424.34314312137</v>
      </c>
      <c r="G38" s="25">
        <f t="shared" si="27"/>
        <v>112267.02547707873</v>
      </c>
      <c r="H38" s="25">
        <f t="shared" si="27"/>
        <v>121512.0890547927</v>
      </c>
      <c r="I38" s="25">
        <f t="shared" si="27"/>
        <v>131502.72168105384</v>
      </c>
      <c r="J38" s="25">
        <f t="shared" si="27"/>
        <v>146777.1802884333</v>
      </c>
      <c r="K38" s="25">
        <f t="shared" si="27"/>
        <v>153285.54717860449</v>
      </c>
      <c r="L38" s="25">
        <f t="shared" si="27"/>
        <v>140742.8541286813</v>
      </c>
      <c r="M38" s="25">
        <f t="shared" si="27"/>
        <v>156455.28861661188</v>
      </c>
      <c r="N38" s="25">
        <f t="shared" ref="N38:O38" si="28">N36/N37*1000</f>
        <v>169353.90661328493</v>
      </c>
      <c r="O38" s="25">
        <f t="shared" si="28"/>
        <v>183854.37184394841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P38" s="25"/>
      <c r="AQ38" s="25"/>
      <c r="AR38" s="25"/>
      <c r="AS38" s="25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</row>
    <row r="39" spans="1:154" x14ac:dyDescent="0.25">
      <c r="A39" s="2" t="s">
        <v>75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5" manualBreakCount="5">
    <brk id="17" max="1048575" man="1"/>
    <brk id="81" max="95" man="1"/>
    <brk id="117" max="1048575" man="1"/>
    <brk id="141" max="1048575" man="1"/>
    <brk id="14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2024-08-16T06:36:14Z</dcterms:modified>
</cp:coreProperties>
</file>