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C2652A69-5E44-4960-AA77-75D25F72D2BE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34" i="12" l="1"/>
  <c r="O35" i="12"/>
  <c r="O37" i="12"/>
  <c r="O34" i="11"/>
  <c r="O35" i="11"/>
  <c r="O37" i="11"/>
  <c r="O37" i="1"/>
  <c r="I2" i="1" l="1"/>
  <c r="I2" i="11"/>
  <c r="I2" i="12"/>
  <c r="I2" i="10"/>
  <c r="O20" i="1" l="1"/>
  <c r="O20" i="11"/>
  <c r="O20" i="12"/>
  <c r="O20" i="10"/>
  <c r="O16" i="1"/>
  <c r="O17" i="1"/>
  <c r="O16" i="11"/>
  <c r="O17" i="11"/>
  <c r="O16" i="12"/>
  <c r="O17" i="12"/>
  <c r="O16" i="10"/>
  <c r="O17" i="10"/>
  <c r="O6" i="1"/>
  <c r="O6" i="11"/>
  <c r="O6" i="12"/>
  <c r="O6" i="10"/>
  <c r="O32" i="11" l="1"/>
  <c r="O33" i="11"/>
  <c r="O36" i="11" s="1"/>
  <c r="O38" i="11" s="1"/>
  <c r="O32" i="12"/>
  <c r="O33" i="12"/>
  <c r="O36" i="12" s="1"/>
  <c r="O38" i="12" s="1"/>
  <c r="O12" i="12"/>
  <c r="O12" i="11"/>
  <c r="O32" i="1"/>
  <c r="O12" i="1"/>
  <c r="O33" i="1"/>
  <c r="O32" i="10"/>
  <c r="O12" i="10"/>
  <c r="O33" i="10"/>
  <c r="N34" i="12"/>
  <c r="N35" i="12"/>
  <c r="N37" i="12"/>
  <c r="N34" i="11"/>
  <c r="N35" i="11"/>
  <c r="N37" i="11"/>
  <c r="N37" i="1"/>
  <c r="N20" i="1"/>
  <c r="N20" i="11"/>
  <c r="N20" i="12"/>
  <c r="N20" i="10"/>
  <c r="N16" i="1"/>
  <c r="N17" i="1"/>
  <c r="N16" i="11"/>
  <c r="N17" i="11"/>
  <c r="N16" i="12"/>
  <c r="N17" i="12"/>
  <c r="N16" i="10"/>
  <c r="N17" i="10"/>
  <c r="N6" i="1"/>
  <c r="N6" i="11"/>
  <c r="N6" i="12"/>
  <c r="N6" i="10"/>
  <c r="N32" i="11" l="1"/>
  <c r="O36" i="1"/>
  <c r="N12" i="10"/>
  <c r="O36" i="10"/>
  <c r="N32" i="12"/>
  <c r="N33" i="12"/>
  <c r="N36" i="12" s="1"/>
  <c r="N12" i="12"/>
  <c r="N33" i="11"/>
  <c r="N12" i="11"/>
  <c r="N32" i="1"/>
  <c r="N33" i="1"/>
  <c r="N12" i="1"/>
  <c r="N33" i="10"/>
  <c r="N32" i="10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D37" i="1"/>
  <c r="E37" i="1"/>
  <c r="F37" i="1"/>
  <c r="G37" i="1"/>
  <c r="H37" i="1"/>
  <c r="I37" i="1"/>
  <c r="J37" i="1"/>
  <c r="K37" i="1"/>
  <c r="L37" i="1"/>
  <c r="M37" i="1"/>
  <c r="M20" i="1"/>
  <c r="M20" i="11"/>
  <c r="M20" i="12"/>
  <c r="M20" i="10"/>
  <c r="M17" i="1"/>
  <c r="M17" i="11"/>
  <c r="M17" i="12"/>
  <c r="M17" i="10"/>
  <c r="M6" i="1"/>
  <c r="M6" i="11"/>
  <c r="M12" i="11" s="1"/>
  <c r="M6" i="12"/>
  <c r="M6" i="10"/>
  <c r="N36" i="11" l="1"/>
  <c r="N38" i="11" s="1"/>
  <c r="N36" i="1"/>
  <c r="O38" i="1"/>
  <c r="N36" i="10"/>
  <c r="O38" i="10"/>
  <c r="N38" i="12"/>
  <c r="M32" i="11"/>
  <c r="M32" i="1"/>
  <c r="M32" i="10"/>
  <c r="M33" i="12"/>
  <c r="M32" i="12"/>
  <c r="M12" i="12"/>
  <c r="M33" i="11"/>
  <c r="M33" i="1"/>
  <c r="M12" i="1"/>
  <c r="M33" i="10"/>
  <c r="M12" i="10"/>
  <c r="M16" i="1"/>
  <c r="M16" i="11"/>
  <c r="M16" i="12"/>
  <c r="M16" i="10"/>
  <c r="M36" i="12" l="1"/>
  <c r="M36" i="11"/>
  <c r="M38" i="11" s="1"/>
  <c r="M36" i="1"/>
  <c r="N38" i="1"/>
  <c r="N38" i="10"/>
  <c r="M36" i="10"/>
  <c r="L6" i="12"/>
  <c r="M38" i="12" l="1"/>
  <c r="M38" i="1"/>
  <c r="M38" i="10"/>
  <c r="C16" i="10"/>
  <c r="D16" i="10"/>
  <c r="E16" i="10"/>
  <c r="F16" i="10"/>
  <c r="G16" i="10"/>
  <c r="H16" i="10"/>
  <c r="I16" i="10"/>
  <c r="J16" i="10"/>
  <c r="K16" i="10"/>
  <c r="L16" i="10"/>
  <c r="C17" i="10"/>
  <c r="D17" i="10"/>
  <c r="E17" i="10"/>
  <c r="F17" i="10"/>
  <c r="G17" i="10"/>
  <c r="H17" i="10"/>
  <c r="I17" i="10"/>
  <c r="J17" i="10"/>
  <c r="K17" i="10"/>
  <c r="L17" i="10"/>
  <c r="L20" i="1"/>
  <c r="L20" i="11"/>
  <c r="L20" i="12"/>
  <c r="L20" i="10"/>
  <c r="L16" i="1"/>
  <c r="L17" i="1"/>
  <c r="L16" i="11"/>
  <c r="L17" i="11"/>
  <c r="L16" i="12"/>
  <c r="L17" i="12"/>
  <c r="L6" i="1"/>
  <c r="L6" i="11"/>
  <c r="L6" i="10"/>
  <c r="L32" i="12" l="1"/>
  <c r="L12" i="11"/>
  <c r="L33" i="12"/>
  <c r="L12" i="12"/>
  <c r="L32" i="11"/>
  <c r="L33" i="11"/>
  <c r="L32" i="1"/>
  <c r="L12" i="1"/>
  <c r="L33" i="1"/>
  <c r="L32" i="10"/>
  <c r="L12" i="10"/>
  <c r="L33" i="10"/>
  <c r="L36" i="12" l="1"/>
  <c r="L38" i="12" s="1"/>
  <c r="L36" i="11"/>
  <c r="L38" i="11" s="1"/>
  <c r="L36" i="1"/>
  <c r="L36" i="10"/>
  <c r="L38" i="1" l="1"/>
  <c r="L38" i="10"/>
  <c r="J20" i="1"/>
  <c r="K20" i="1"/>
  <c r="J20" i="11"/>
  <c r="K20" i="11"/>
  <c r="J20" i="12"/>
  <c r="K20" i="12"/>
  <c r="J20" i="10"/>
  <c r="K20" i="10"/>
  <c r="J17" i="1"/>
  <c r="K17" i="1"/>
  <c r="J17" i="11"/>
  <c r="K17" i="11"/>
  <c r="J17" i="12"/>
  <c r="K17" i="12"/>
  <c r="J16" i="1"/>
  <c r="K16" i="1"/>
  <c r="J16" i="11"/>
  <c r="K16" i="11"/>
  <c r="J16" i="12"/>
  <c r="K16" i="12"/>
  <c r="J6" i="1"/>
  <c r="K6" i="1"/>
  <c r="J6" i="11"/>
  <c r="K6" i="11"/>
  <c r="K12" i="11" s="1"/>
  <c r="J6" i="12"/>
  <c r="K6" i="12"/>
  <c r="J6" i="10"/>
  <c r="K6" i="10"/>
  <c r="K32" i="12" l="1"/>
  <c r="K33" i="12"/>
  <c r="K36" i="12" s="1"/>
  <c r="K38" i="12" s="1"/>
  <c r="J32" i="12"/>
  <c r="J33" i="12"/>
  <c r="J36" i="12" s="1"/>
  <c r="J38" i="12" s="1"/>
  <c r="K33" i="1"/>
  <c r="K12" i="12"/>
  <c r="K32" i="11"/>
  <c r="J12" i="12"/>
  <c r="K33" i="11"/>
  <c r="K36" i="11" s="1"/>
  <c r="K38" i="11" s="1"/>
  <c r="K32" i="1"/>
  <c r="K12" i="1"/>
  <c r="K32" i="10"/>
  <c r="K12" i="10"/>
  <c r="K33" i="10"/>
  <c r="J32" i="11"/>
  <c r="J33" i="11"/>
  <c r="J36" i="11" s="1"/>
  <c r="J38" i="11" s="1"/>
  <c r="J12" i="11"/>
  <c r="J32" i="1"/>
  <c r="J12" i="1"/>
  <c r="J33" i="1"/>
  <c r="J32" i="10"/>
  <c r="J33" i="10"/>
  <c r="J12" i="10"/>
  <c r="K36" i="1" l="1"/>
  <c r="K36" i="10"/>
  <c r="J36" i="1"/>
  <c r="J36" i="10"/>
  <c r="K38" i="1" l="1"/>
  <c r="K38" i="10"/>
  <c r="J38" i="1"/>
  <c r="J38" i="10"/>
  <c r="H20" i="1"/>
  <c r="I20" i="1"/>
  <c r="H20" i="11"/>
  <c r="I20" i="11"/>
  <c r="H20" i="12"/>
  <c r="I20" i="12"/>
  <c r="H20" i="10"/>
  <c r="I20" i="10"/>
  <c r="I16" i="1"/>
  <c r="I17" i="1"/>
  <c r="I16" i="11"/>
  <c r="I17" i="11"/>
  <c r="I16" i="12"/>
  <c r="I17" i="12"/>
  <c r="I6" i="1"/>
  <c r="I6" i="11"/>
  <c r="I6" i="12"/>
  <c r="I6" i="10"/>
  <c r="I32" i="12" l="1"/>
  <c r="I33" i="12"/>
  <c r="I36" i="12" s="1"/>
  <c r="I38" i="12" s="1"/>
  <c r="I12" i="12"/>
  <c r="I32" i="11"/>
  <c r="I12" i="1"/>
  <c r="I33" i="1"/>
  <c r="I32" i="10"/>
  <c r="I12" i="10"/>
  <c r="I33" i="11"/>
  <c r="I36" i="11" s="1"/>
  <c r="I38" i="11" s="1"/>
  <c r="I12" i="11"/>
  <c r="I32" i="1"/>
  <c r="I33" i="10"/>
  <c r="G20" i="12"/>
  <c r="G20" i="11"/>
  <c r="G20" i="1"/>
  <c r="G20" i="10"/>
  <c r="I36" i="1" l="1"/>
  <c r="I36" i="10"/>
  <c r="G17" i="1"/>
  <c r="H17" i="1"/>
  <c r="G17" i="11"/>
  <c r="H17" i="11"/>
  <c r="G17" i="12"/>
  <c r="G32" i="12" s="1"/>
  <c r="H17" i="12"/>
  <c r="H32" i="12" s="1"/>
  <c r="G16" i="1"/>
  <c r="H16" i="1"/>
  <c r="G16" i="11"/>
  <c r="H16" i="11"/>
  <c r="G16" i="12"/>
  <c r="H16" i="12"/>
  <c r="G6" i="1"/>
  <c r="H6" i="1"/>
  <c r="G6" i="11"/>
  <c r="H6" i="11"/>
  <c r="G6" i="12"/>
  <c r="G33" i="12" s="1"/>
  <c r="G36" i="12" s="1"/>
  <c r="G38" i="12" s="1"/>
  <c r="H6" i="12"/>
  <c r="G6" i="10"/>
  <c r="H6" i="10"/>
  <c r="H33" i="12" l="1"/>
  <c r="H36" i="12" s="1"/>
  <c r="H38" i="12" s="1"/>
  <c r="H32" i="11"/>
  <c r="G32" i="11"/>
  <c r="H12" i="11"/>
  <c r="H32" i="1"/>
  <c r="G32" i="1"/>
  <c r="I38" i="1"/>
  <c r="I38" i="10"/>
  <c r="H32" i="10"/>
  <c r="G32" i="10"/>
  <c r="H12" i="12"/>
  <c r="H33" i="11"/>
  <c r="H36" i="11" s="1"/>
  <c r="H38" i="11" s="1"/>
  <c r="H33" i="1"/>
  <c r="H12" i="1"/>
  <c r="H33" i="10"/>
  <c r="H12" i="10"/>
  <c r="G12" i="10"/>
  <c r="G12" i="12"/>
  <c r="G33" i="1"/>
  <c r="G33" i="11"/>
  <c r="G36" i="11" s="1"/>
  <c r="G38" i="11" s="1"/>
  <c r="G12" i="11"/>
  <c r="G12" i="1"/>
  <c r="G33" i="10"/>
  <c r="C34" i="11"/>
  <c r="C34" i="12"/>
  <c r="C37" i="12"/>
  <c r="C37" i="11"/>
  <c r="H36" i="1" l="1"/>
  <c r="G36" i="1"/>
  <c r="G36" i="10"/>
  <c r="H36" i="10"/>
  <c r="C35" i="12"/>
  <c r="C35" i="11"/>
  <c r="G38" i="1" l="1"/>
  <c r="H38" i="10"/>
  <c r="G38" i="10"/>
  <c r="H38" i="1"/>
  <c r="C37" i="1"/>
  <c r="F20" i="12" l="1"/>
  <c r="E20" i="12"/>
  <c r="D20" i="12"/>
  <c r="C20" i="12"/>
  <c r="F17" i="12"/>
  <c r="E17" i="12"/>
  <c r="E32" i="12" s="1"/>
  <c r="D17" i="12"/>
  <c r="D32" i="12" s="1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F17" i="11"/>
  <c r="E17" i="11"/>
  <c r="D17" i="11"/>
  <c r="C17" i="11"/>
  <c r="F16" i="11"/>
  <c r="E16" i="11"/>
  <c r="D16" i="11"/>
  <c r="C16" i="11"/>
  <c r="F6" i="11"/>
  <c r="E6" i="11"/>
  <c r="D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20" i="10"/>
  <c r="F6" i="10"/>
  <c r="E20" i="10"/>
  <c r="D20" i="10"/>
  <c r="C20" i="10"/>
  <c r="E6" i="10"/>
  <c r="D6" i="10"/>
  <c r="C6" i="10"/>
  <c r="F33" i="12" l="1"/>
  <c r="F36" i="12" s="1"/>
  <c r="F38" i="12" s="1"/>
  <c r="F32" i="12"/>
  <c r="D33" i="12"/>
  <c r="D36" i="12" s="1"/>
  <c r="D38" i="12" s="1"/>
  <c r="E33" i="12"/>
  <c r="E36" i="12" s="1"/>
  <c r="E38" i="12" s="1"/>
  <c r="E33" i="1"/>
  <c r="E32" i="1"/>
  <c r="E12" i="11"/>
  <c r="E32" i="11"/>
  <c r="E12" i="12"/>
  <c r="F32" i="11"/>
  <c r="D33" i="1"/>
  <c r="F33" i="1"/>
  <c r="F32" i="1"/>
  <c r="F33" i="11"/>
  <c r="F36" i="11" s="1"/>
  <c r="F38" i="11" s="1"/>
  <c r="F32" i="10"/>
  <c r="F33" i="10"/>
  <c r="C12" i="10"/>
  <c r="D33" i="10"/>
  <c r="C33" i="1"/>
  <c r="C32" i="1"/>
  <c r="C33" i="11"/>
  <c r="C32" i="11"/>
  <c r="C33" i="12"/>
  <c r="C32" i="12"/>
  <c r="D32" i="1"/>
  <c r="D33" i="11"/>
  <c r="D36" i="11" s="1"/>
  <c r="D38" i="11" s="1"/>
  <c r="D32" i="11"/>
  <c r="F12" i="10"/>
  <c r="C12" i="12"/>
  <c r="D12" i="12"/>
  <c r="F12" i="12"/>
  <c r="C12" i="11"/>
  <c r="D12" i="11"/>
  <c r="E33" i="11"/>
  <c r="E36" i="11" s="1"/>
  <c r="E38" i="11" s="1"/>
  <c r="F12" i="11"/>
  <c r="D12" i="1"/>
  <c r="C12" i="1"/>
  <c r="E12" i="1"/>
  <c r="F12" i="1"/>
  <c r="D12" i="10"/>
  <c r="C33" i="10"/>
  <c r="D32" i="10"/>
  <c r="E32" i="10"/>
  <c r="E33" i="10"/>
  <c r="C32" i="10"/>
  <c r="E12" i="10"/>
  <c r="C36" i="11" l="1"/>
  <c r="F36" i="1"/>
  <c r="C36" i="1"/>
  <c r="D36" i="1"/>
  <c r="E36" i="1"/>
  <c r="D36" i="10"/>
  <c r="E36" i="10"/>
  <c r="C36" i="10"/>
  <c r="F36" i="10"/>
  <c r="C36" i="12"/>
  <c r="C38" i="1" l="1"/>
  <c r="C38" i="12"/>
  <c r="F38" i="1"/>
  <c r="E38" i="1"/>
  <c r="D38" i="1"/>
  <c r="C38" i="11"/>
  <c r="C38" i="10"/>
  <c r="D38" i="10"/>
  <c r="F38" i="10"/>
  <c r="E38" i="10"/>
</calcChain>
</file>

<file path=xl/sharedStrings.xml><?xml version="1.0" encoding="utf-8"?>
<sst xmlns="http://schemas.openxmlformats.org/spreadsheetml/2006/main" count="284" uniqueCount="77">
  <si>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</si>
  <si>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</si>
  <si>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</si>
  <si>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</si>
  <si>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</si>
  <si>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</si>
  <si>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</si>
  <si>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</si>
  <si>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</si>
  <si>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</si>
  <si>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</si>
  <si>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</si>
  <si>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</si>
  <si>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</si>
  <si>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</si>
  <si>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</si>
  <si>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</si>
  <si>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</si>
  <si>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</si>
  <si>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</si>
  <si>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</si>
  <si>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</si>
  <si>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</si>
  <si>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</si>
  <si>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</si>
  <si>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</si>
  <si>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</si>
  <si>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</si>
  <si>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</si>
  <si>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</si>
  <si>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</si>
  <si>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</si>
  <si>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</si>
  <si>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</si>
  <si>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</si>
  <si>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</si>
  <si>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</si>
  <si>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</si>
  <si>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</si>
  <si>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</si>
  <si>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</si>
  <si>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</si>
  <si>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</si>
  <si>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</si>
  <si>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</si>
  <si>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</si>
  <si>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</si>
  <si>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</si>
  <si>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</si>
  <si>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</si>
  <si>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</si>
  <si>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</si>
  <si>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</si>
  <si>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</si>
  <si>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</si>
  <si>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</si>
  <si>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</si>
  <si>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</si>
  <si>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</si>
  <si>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</si>
  <si>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</si>
  <si>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</si>
  <si>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</si>
  <si>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</si>
  <si>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</si>
  <si>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Tripura</t>
  </si>
  <si>
    <t>Services incidental to transport*</t>
  </si>
  <si>
    <t>*includes 7.2,7.3 &amp; 7.4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</si>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</sst>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1" fontId="7" fillId="0" borderId="1" xfId="0" applyNumberFormat="1" applyFont="1" applyFill="1" applyBorder="1" applyProtection="1"/>
    <xf numFmtId="0" fontId="7" fillId="0" borderId="0" xfId="0" applyFont="1" applyFill="1" applyProtection="1">
      <protection locked="0"/>
    </xf>
    <xf numFmtId="0" fontId="7" fillId="0" borderId="1" xfId="0" applyFont="1" applyFill="1" applyBorder="1" applyProtection="1">
      <protection locked="0"/>
    </xf>
    <xf numFmtId="1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10" fillId="0" borderId="0" xfId="0" applyNumberFormat="1" applyFont="1" applyFill="1" applyBorder="1" applyProtection="1">
      <protection locked="0"/>
    </xf>
    <xf numFmtId="0" fontId="7" fillId="0" borderId="0" xfId="0" quotePrefix="1" applyFont="1" applyFill="1" applyProtection="1">
      <protection locked="0"/>
    </xf>
    <xf numFmtId="0" fontId="1" fillId="0" borderId="0" xfId="0" applyFont="1" applyFill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Protection="1"/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Protection="1"/>
    <xf numFmtId="0" fontId="16" fillId="0" borderId="0" xfId="0" applyFont="1" applyFill="1" applyProtection="1">
      <protection locked="0"/>
    </xf>
    <xf numFmtId="0" fontId="7" fillId="0" borderId="3" xfId="0" applyFont="1" applyFill="1" applyBorder="1" applyProtection="1"/>
    <xf numFmtId="0" fontId="7" fillId="3" borderId="0" xfId="0" applyFont="1" applyFill="1" applyProtection="1">
      <protection locked="0"/>
    </xf>
    <xf numFmtId="49" fontId="12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1" fontId="7" fillId="3" borderId="1" xfId="0" applyNumberFormat="1" applyFont="1" applyFill="1" applyBorder="1" applyProtection="1"/>
    <xf numFmtId="1" fontId="7" fillId="3" borderId="0" xfId="0" applyNumberFormat="1" applyFont="1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0" fontId="7" fillId="3" borderId="0" xfId="0" applyFont="1" applyFill="1" applyProtection="1"/>
    <xf numFmtId="49" fontId="12" fillId="3" borderId="1" xfId="0" applyNumberFormat="1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1" fontId="7" fillId="3" borderId="1" xfId="0" applyNumberFormat="1" applyFont="1" applyFill="1" applyBorder="1" applyProtection="1">
      <protection locked="0"/>
    </xf>
    <xf numFmtId="1" fontId="7" fillId="3" borderId="0" xfId="0" applyNumberFormat="1" applyFont="1" applyFill="1" applyBorder="1" applyProtection="1">
      <protection locked="0"/>
    </xf>
    <xf numFmtId="49" fontId="14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center" wrapText="1"/>
    </xf>
    <xf numFmtId="49" fontId="12" fillId="3" borderId="1" xfId="0" quotePrefix="1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40"/>
  <sheetViews>
    <sheetView tabSelected="1" zoomScale="77" zoomScaleNormal="77" zoomScaleSheetLayoutView="100" workbookViewId="0">
      <pane xSplit="2" ySplit="5" topLeftCell="C6" activePane="bottomRight" state="frozen"/>
      <selection activeCell="S27" sqref="S27"/>
      <selection pane="topRight" activeCell="S27" sqref="S27"/>
      <selection pane="bottomLeft" activeCell="S27" sqref="S27"/>
      <selection pane="bottomRight" activeCell="P1" sqref="P1:AY1048576"/>
    </sheetView>
  </sheetViews>
  <sheetFormatPr defaultColWidth="8.85546875" defaultRowHeight="15" x14ac:dyDescent="0.25"/>
  <cols>
    <col min="1" max="1" width="11" style="2" customWidth="1"/>
    <col min="2" max="2" width="44" style="2" customWidth="1"/>
    <col min="3" max="5" width="10.7109375" style="2" customWidth="1"/>
    <col min="6" max="8" width="10.7109375" style="7" customWidth="1"/>
    <col min="9" max="15" width="11.85546875" style="6" customWidth="1"/>
    <col min="16" max="17" width="11.42578125" style="7" customWidth="1"/>
    <col min="18" max="45" width="9.140625" style="7" customWidth="1"/>
    <col min="46" max="46" width="12.42578125" style="7" customWidth="1"/>
    <col min="47" max="68" width="9.140625" style="7" customWidth="1"/>
    <col min="69" max="69" width="12.140625" style="7" customWidth="1"/>
    <col min="70" max="73" width="9.140625" style="7" customWidth="1"/>
    <col min="74" max="78" width="9.140625" style="7" hidden="1" customWidth="1"/>
    <col min="79" max="79" width="9.140625" style="7" customWidth="1"/>
    <col min="80" max="84" width="9.140625" style="7" hidden="1" customWidth="1"/>
    <col min="85" max="85" width="9.140625" style="7" customWidth="1"/>
    <col min="86" max="90" width="9.140625" style="7" hidden="1" customWidth="1"/>
    <col min="91" max="91" width="9.140625" style="7" customWidth="1"/>
    <col min="92" max="96" width="9.140625" style="7" hidden="1" customWidth="1"/>
    <col min="97" max="97" width="9.140625" style="7" customWidth="1"/>
    <col min="98" max="102" width="9.140625" style="7" hidden="1" customWidth="1"/>
    <col min="103" max="103" width="9.140625" style="6" customWidth="1"/>
    <col min="104" max="108" width="9.140625" style="6" hidden="1" customWidth="1"/>
    <col min="109" max="109" width="9.140625" style="6" customWidth="1"/>
    <col min="110" max="114" width="9.140625" style="6" hidden="1" customWidth="1"/>
    <col min="115" max="115" width="9.140625" style="6" customWidth="1"/>
    <col min="116" max="120" width="9.140625" style="6" hidden="1" customWidth="1"/>
    <col min="121" max="121" width="9.140625" style="6" customWidth="1"/>
    <col min="122" max="151" width="9.140625" style="7" customWidth="1"/>
    <col min="152" max="152" width="9.140625" style="7" hidden="1" customWidth="1"/>
    <col min="153" max="160" width="9.140625" style="7" customWidth="1"/>
    <col min="161" max="161" width="9.140625" style="7" hidden="1" customWidth="1"/>
    <col min="162" max="166" width="9.140625" style="7" customWidth="1"/>
    <col min="167" max="167" width="9.140625" style="7" hidden="1" customWidth="1"/>
    <col min="168" max="177" width="9.140625" style="7" customWidth="1"/>
    <col min="178" max="181" width="8.85546875" style="7"/>
    <col min="182" max="182" width="12.7109375" style="7" bestFit="1" customWidth="1"/>
    <col min="183" max="16384" width="8.85546875" style="2"/>
  </cols>
  <sheetData>
    <row r="1" spans="1:182" ht="26.25" x14ac:dyDescent="0.4">
      <c r="A1" s="2" t="s">
        <v>52</v>
      </c>
      <c r="B1" s="23" t="s">
        <v>65</v>
      </c>
    </row>
    <row r="2" spans="1:182" ht="15.75" x14ac:dyDescent="0.25">
      <c r="A2" s="12" t="s">
        <v>47</v>
      </c>
      <c r="I2" s="6" t="str">
        <f>[1]GSVA_cur!$I$3</f>
        <v>As on 01.08.2024</v>
      </c>
    </row>
    <row r="3" spans="1:182" ht="15.75" x14ac:dyDescent="0.25">
      <c r="A3" s="12"/>
    </row>
    <row r="4" spans="1:182" ht="15.75" x14ac:dyDescent="0.25">
      <c r="A4" s="12"/>
      <c r="E4" s="11"/>
      <c r="F4" s="11" t="s">
        <v>56</v>
      </c>
      <c r="G4" s="11"/>
      <c r="H4" s="11"/>
    </row>
    <row r="5" spans="1:182" ht="15.75" x14ac:dyDescent="0.25">
      <c r="A5" s="13" t="s">
        <v>0</v>
      </c>
      <c r="B5" s="14" t="s">
        <v>1</v>
      </c>
      <c r="C5" s="3" t="s">
        <v>20</v>
      </c>
      <c r="D5" s="3" t="s">
        <v>21</v>
      </c>
      <c r="E5" s="3" t="s">
        <v>22</v>
      </c>
      <c r="F5" s="3" t="s">
        <v>55</v>
      </c>
      <c r="G5" s="3" t="s">
        <v>64</v>
      </c>
      <c r="H5" s="3" t="s">
        <v>68</v>
      </c>
      <c r="I5" s="22" t="s">
        <v>69</v>
      </c>
      <c r="J5" s="22" t="s">
        <v>70</v>
      </c>
      <c r="K5" s="22" t="s">
        <v>71</v>
      </c>
      <c r="L5" s="22" t="s">
        <v>72</v>
      </c>
      <c r="M5" s="24" t="s">
        <v>73</v>
      </c>
      <c r="N5" s="24" t="s">
        <v>74</v>
      </c>
      <c r="O5" s="24" t="s">
        <v>75</v>
      </c>
    </row>
    <row r="6" spans="1:182" s="32" customFormat="1" ht="15.75" x14ac:dyDescent="0.25">
      <c r="A6" s="26" t="s">
        <v>25</v>
      </c>
      <c r="B6" s="27" t="s">
        <v>2</v>
      </c>
      <c r="C6" s="28">
        <f>SUM(C7:C10)</f>
        <v>511201</v>
      </c>
      <c r="D6" s="28">
        <f t="shared" ref="D6:E6" si="0">SUM(D7:D10)</f>
        <v>567087</v>
      </c>
      <c r="E6" s="28">
        <f t="shared" si="0"/>
        <v>702979</v>
      </c>
      <c r="F6" s="28">
        <f t="shared" ref="F6:O6" si="1">SUM(F7:F10)</f>
        <v>831809</v>
      </c>
      <c r="G6" s="28">
        <f t="shared" si="1"/>
        <v>1134780</v>
      </c>
      <c r="H6" s="28">
        <f t="shared" si="1"/>
        <v>1234078</v>
      </c>
      <c r="I6" s="28">
        <f t="shared" si="1"/>
        <v>1312985</v>
      </c>
      <c r="J6" s="28">
        <f t="shared" si="1"/>
        <v>1536514</v>
      </c>
      <c r="K6" s="28">
        <f t="shared" si="1"/>
        <v>1773315</v>
      </c>
      <c r="L6" s="28">
        <f t="shared" si="1"/>
        <v>2011645</v>
      </c>
      <c r="M6" s="28">
        <f t="shared" si="1"/>
        <v>2366901</v>
      </c>
      <c r="N6" s="28">
        <f t="shared" si="1"/>
        <v>2712247</v>
      </c>
      <c r="O6" s="28">
        <f t="shared" si="1"/>
        <v>3030586.0421628268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30"/>
      <c r="FX6" s="30"/>
      <c r="FY6" s="30"/>
      <c r="FZ6" s="31"/>
    </row>
    <row r="7" spans="1:182" ht="15.75" x14ac:dyDescent="0.25">
      <c r="A7" s="18">
        <v>1.1000000000000001</v>
      </c>
      <c r="B7" s="19" t="s">
        <v>58</v>
      </c>
      <c r="C7" s="4">
        <v>318959</v>
      </c>
      <c r="D7" s="4">
        <v>339064</v>
      </c>
      <c r="E7" s="4">
        <v>375086</v>
      </c>
      <c r="F7" s="4">
        <v>461208</v>
      </c>
      <c r="G7" s="4">
        <v>622218</v>
      </c>
      <c r="H7" s="4">
        <v>738728</v>
      </c>
      <c r="I7" s="1">
        <v>745449</v>
      </c>
      <c r="J7" s="1">
        <v>932024</v>
      </c>
      <c r="K7" s="1">
        <v>1036205</v>
      </c>
      <c r="L7" s="1">
        <v>1181195</v>
      </c>
      <c r="M7" s="1">
        <v>1425603</v>
      </c>
      <c r="N7" s="1">
        <v>1674207</v>
      </c>
      <c r="O7" s="1">
        <v>1863507.1908323099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6"/>
      <c r="FX7" s="6"/>
      <c r="FY7" s="6"/>
    </row>
    <row r="8" spans="1:182" ht="15.75" x14ac:dyDescent="0.25">
      <c r="A8" s="18">
        <v>1.2</v>
      </c>
      <c r="B8" s="19" t="s">
        <v>59</v>
      </c>
      <c r="C8" s="4">
        <v>33664</v>
      </c>
      <c r="D8" s="4">
        <v>42223</v>
      </c>
      <c r="E8" s="4">
        <v>70541</v>
      </c>
      <c r="F8" s="4">
        <v>73292</v>
      </c>
      <c r="G8" s="4">
        <v>92760</v>
      </c>
      <c r="H8" s="4">
        <v>128974</v>
      </c>
      <c r="I8" s="1">
        <v>169187</v>
      </c>
      <c r="J8" s="1">
        <v>169610</v>
      </c>
      <c r="K8" s="1">
        <v>203171</v>
      </c>
      <c r="L8" s="1">
        <v>240423</v>
      </c>
      <c r="M8" s="1">
        <v>254976</v>
      </c>
      <c r="N8" s="1">
        <v>296413</v>
      </c>
      <c r="O8" s="1">
        <v>338001.29876285302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6"/>
      <c r="FX8" s="6"/>
      <c r="FY8" s="6"/>
    </row>
    <row r="9" spans="1:182" ht="15.75" x14ac:dyDescent="0.25">
      <c r="A9" s="18">
        <v>1.3</v>
      </c>
      <c r="B9" s="19" t="s">
        <v>60</v>
      </c>
      <c r="C9" s="4">
        <v>109763</v>
      </c>
      <c r="D9" s="4">
        <v>119262</v>
      </c>
      <c r="E9" s="4">
        <v>133116</v>
      </c>
      <c r="F9" s="4">
        <v>147358</v>
      </c>
      <c r="G9" s="4">
        <v>245404</v>
      </c>
      <c r="H9" s="4">
        <v>180045</v>
      </c>
      <c r="I9" s="1">
        <v>213400</v>
      </c>
      <c r="J9" s="1">
        <v>239239</v>
      </c>
      <c r="K9" s="1">
        <v>327297</v>
      </c>
      <c r="L9" s="1">
        <v>348673</v>
      </c>
      <c r="M9" s="1">
        <v>420558</v>
      </c>
      <c r="N9" s="1">
        <v>452425</v>
      </c>
      <c r="O9" s="1">
        <v>516203.47048866597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6"/>
      <c r="FX9" s="6"/>
      <c r="FY9" s="6"/>
    </row>
    <row r="10" spans="1:182" ht="15.75" x14ac:dyDescent="0.25">
      <c r="A10" s="18">
        <v>1.4</v>
      </c>
      <c r="B10" s="19" t="s">
        <v>61</v>
      </c>
      <c r="C10" s="4">
        <v>48815</v>
      </c>
      <c r="D10" s="4">
        <v>66538</v>
      </c>
      <c r="E10" s="4">
        <v>124236</v>
      </c>
      <c r="F10" s="4">
        <v>149951</v>
      </c>
      <c r="G10" s="4">
        <v>174398</v>
      </c>
      <c r="H10" s="4">
        <v>186331</v>
      </c>
      <c r="I10" s="1">
        <v>184949</v>
      </c>
      <c r="J10" s="1">
        <v>195641</v>
      </c>
      <c r="K10" s="1">
        <v>206642</v>
      </c>
      <c r="L10" s="1">
        <v>241354</v>
      </c>
      <c r="M10" s="1">
        <v>265764</v>
      </c>
      <c r="N10" s="1">
        <v>289202</v>
      </c>
      <c r="O10" s="1">
        <v>312874.08207899798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6"/>
      <c r="FX10" s="6"/>
      <c r="FY10" s="6"/>
    </row>
    <row r="11" spans="1:182" ht="15.75" x14ac:dyDescent="0.25">
      <c r="A11" s="20" t="s">
        <v>30</v>
      </c>
      <c r="B11" s="19" t="s">
        <v>3</v>
      </c>
      <c r="C11" s="4">
        <v>118123</v>
      </c>
      <c r="D11" s="4">
        <v>128413</v>
      </c>
      <c r="E11" s="4">
        <v>130634</v>
      </c>
      <c r="F11" s="4">
        <v>358124</v>
      </c>
      <c r="G11" s="4">
        <v>364495</v>
      </c>
      <c r="H11" s="4">
        <v>390133</v>
      </c>
      <c r="I11" s="1">
        <v>387618</v>
      </c>
      <c r="J11" s="1">
        <v>448403</v>
      </c>
      <c r="K11" s="1">
        <v>470190</v>
      </c>
      <c r="L11" s="1">
        <v>355282</v>
      </c>
      <c r="M11" s="1">
        <v>510884</v>
      </c>
      <c r="N11" s="1">
        <v>670094</v>
      </c>
      <c r="O11" s="1">
        <v>790786.06766798801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6"/>
      <c r="FX11" s="6"/>
      <c r="FY11" s="6"/>
    </row>
    <row r="12" spans="1:182" s="25" customFormat="1" ht="15.75" x14ac:dyDescent="0.25">
      <c r="A12" s="33"/>
      <c r="B12" s="34" t="s">
        <v>27</v>
      </c>
      <c r="C12" s="35">
        <f>C6+C11</f>
        <v>629324</v>
      </c>
      <c r="D12" s="35">
        <f t="shared" ref="D12:E12" si="2">D6+D11</f>
        <v>695500</v>
      </c>
      <c r="E12" s="35">
        <f t="shared" si="2"/>
        <v>833613</v>
      </c>
      <c r="F12" s="35">
        <f t="shared" ref="F12:O12" si="3">F6+F11</f>
        <v>1189933</v>
      </c>
      <c r="G12" s="35">
        <f t="shared" si="3"/>
        <v>1499275</v>
      </c>
      <c r="H12" s="35">
        <f t="shared" si="3"/>
        <v>1624211</v>
      </c>
      <c r="I12" s="35">
        <f t="shared" si="3"/>
        <v>1700603</v>
      </c>
      <c r="J12" s="35">
        <f t="shared" si="3"/>
        <v>1984917</v>
      </c>
      <c r="K12" s="35">
        <f t="shared" si="3"/>
        <v>2243505</v>
      </c>
      <c r="L12" s="35">
        <f t="shared" si="3"/>
        <v>2366927</v>
      </c>
      <c r="M12" s="35">
        <f t="shared" si="3"/>
        <v>2877785</v>
      </c>
      <c r="N12" s="35">
        <f t="shared" si="3"/>
        <v>3382341</v>
      </c>
      <c r="O12" s="35">
        <f t="shared" si="3"/>
        <v>3821372.1098308149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0"/>
      <c r="FX12" s="30"/>
      <c r="FY12" s="30"/>
      <c r="FZ12" s="31"/>
    </row>
    <row r="13" spans="1:182" s="17" customFormat="1" ht="15.75" x14ac:dyDescent="0.25">
      <c r="A13" s="15" t="s">
        <v>31</v>
      </c>
      <c r="B13" s="16" t="s">
        <v>4</v>
      </c>
      <c r="C13" s="1">
        <v>72651</v>
      </c>
      <c r="D13" s="1">
        <v>117529</v>
      </c>
      <c r="E13" s="1">
        <v>125869</v>
      </c>
      <c r="F13" s="1">
        <v>153164</v>
      </c>
      <c r="G13" s="1">
        <v>120890</v>
      </c>
      <c r="H13" s="1">
        <v>150940</v>
      </c>
      <c r="I13" s="1">
        <v>147140</v>
      </c>
      <c r="J13" s="1">
        <v>141287</v>
      </c>
      <c r="K13" s="1">
        <v>157837</v>
      </c>
      <c r="L13" s="1">
        <v>162002</v>
      </c>
      <c r="M13" s="1">
        <v>176736</v>
      </c>
      <c r="N13" s="1">
        <v>183734</v>
      </c>
      <c r="O13" s="1">
        <v>198903.24645398901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6"/>
      <c r="FX13" s="6"/>
      <c r="FY13" s="6"/>
      <c r="FZ13" s="7"/>
    </row>
    <row r="14" spans="1:182" ht="30" x14ac:dyDescent="0.25">
      <c r="A14" s="20" t="s">
        <v>32</v>
      </c>
      <c r="B14" s="19" t="s">
        <v>5</v>
      </c>
      <c r="C14" s="4">
        <v>44297</v>
      </c>
      <c r="D14" s="4">
        <v>55855</v>
      </c>
      <c r="E14" s="4">
        <v>55022</v>
      </c>
      <c r="F14" s="4">
        <v>129811</v>
      </c>
      <c r="G14" s="4">
        <v>130459</v>
      </c>
      <c r="H14" s="4">
        <v>149092</v>
      </c>
      <c r="I14" s="1">
        <v>173612</v>
      </c>
      <c r="J14" s="1">
        <v>189906</v>
      </c>
      <c r="K14" s="1">
        <v>168177</v>
      </c>
      <c r="L14" s="1">
        <v>184067</v>
      </c>
      <c r="M14" s="1">
        <v>179229</v>
      </c>
      <c r="N14" s="1">
        <v>175218</v>
      </c>
      <c r="O14" s="1">
        <v>188580.21572713699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8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8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8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6"/>
      <c r="FX14" s="6"/>
      <c r="FY14" s="6"/>
    </row>
    <row r="15" spans="1:182" ht="15.75" x14ac:dyDescent="0.25">
      <c r="A15" s="20" t="s">
        <v>33</v>
      </c>
      <c r="B15" s="19" t="s">
        <v>6</v>
      </c>
      <c r="C15" s="4">
        <v>148327</v>
      </c>
      <c r="D15" s="4">
        <v>151630</v>
      </c>
      <c r="E15" s="4">
        <v>174411</v>
      </c>
      <c r="F15" s="4">
        <v>150174</v>
      </c>
      <c r="G15" s="4">
        <v>198252</v>
      </c>
      <c r="H15" s="4">
        <v>215067</v>
      </c>
      <c r="I15" s="1">
        <v>250384</v>
      </c>
      <c r="J15" s="1">
        <v>312325</v>
      </c>
      <c r="K15" s="1">
        <v>257473</v>
      </c>
      <c r="L15" s="1">
        <v>256487</v>
      </c>
      <c r="M15" s="1">
        <v>278710</v>
      </c>
      <c r="N15" s="1">
        <v>320173</v>
      </c>
      <c r="O15" s="1">
        <v>357859.17166481802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8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8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8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6"/>
      <c r="FX15" s="6"/>
      <c r="FY15" s="6"/>
    </row>
    <row r="16" spans="1:182" s="25" customFormat="1" ht="15.75" x14ac:dyDescent="0.25">
      <c r="A16" s="33"/>
      <c r="B16" s="34" t="s">
        <v>28</v>
      </c>
      <c r="C16" s="35">
        <f>+C13+C14+C15</f>
        <v>265275</v>
      </c>
      <c r="D16" s="35">
        <f t="shared" ref="D16:E16" si="4">+D13+D14+D15</f>
        <v>325014</v>
      </c>
      <c r="E16" s="35">
        <f t="shared" si="4"/>
        <v>355302</v>
      </c>
      <c r="F16" s="35">
        <f t="shared" ref="F16:H16" si="5">+F13+F14+F15</f>
        <v>433149</v>
      </c>
      <c r="G16" s="35">
        <f t="shared" si="5"/>
        <v>449601</v>
      </c>
      <c r="H16" s="35">
        <f t="shared" si="5"/>
        <v>515099</v>
      </c>
      <c r="I16" s="35">
        <f t="shared" ref="I16:K16" si="6">+I13+I14+I15</f>
        <v>571136</v>
      </c>
      <c r="J16" s="35">
        <f t="shared" si="6"/>
        <v>643518</v>
      </c>
      <c r="K16" s="35">
        <f t="shared" si="6"/>
        <v>583487</v>
      </c>
      <c r="L16" s="35">
        <f t="shared" ref="L16:M16" si="7">+L13+L14+L15</f>
        <v>602556</v>
      </c>
      <c r="M16" s="35">
        <f t="shared" si="7"/>
        <v>634675</v>
      </c>
      <c r="N16" s="35">
        <f t="shared" ref="N16:O16" si="8">+N13+N14+N15</f>
        <v>679125</v>
      </c>
      <c r="O16" s="35">
        <f t="shared" si="8"/>
        <v>745342.63384594396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29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29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29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0"/>
      <c r="FX16" s="30"/>
      <c r="FY16" s="30"/>
      <c r="FZ16" s="31"/>
    </row>
    <row r="17" spans="1:182" s="32" customFormat="1" ht="15.75" x14ac:dyDescent="0.25">
      <c r="A17" s="26" t="s">
        <v>34</v>
      </c>
      <c r="B17" s="27" t="s">
        <v>7</v>
      </c>
      <c r="C17" s="28">
        <f>C18+C19</f>
        <v>226839</v>
      </c>
      <c r="D17" s="28">
        <f t="shared" ref="D17:E17" si="9">D18+D19</f>
        <v>265292</v>
      </c>
      <c r="E17" s="28">
        <f t="shared" si="9"/>
        <v>333695</v>
      </c>
      <c r="F17" s="28">
        <f t="shared" ref="F17:H17" si="10">F18+F19</f>
        <v>327682</v>
      </c>
      <c r="G17" s="28">
        <f t="shared" si="10"/>
        <v>382389</v>
      </c>
      <c r="H17" s="28">
        <f t="shared" si="10"/>
        <v>409969</v>
      </c>
      <c r="I17" s="28">
        <f t="shared" ref="I17:K17" si="11">I18+I19</f>
        <v>467036</v>
      </c>
      <c r="J17" s="28">
        <f t="shared" si="11"/>
        <v>538393</v>
      </c>
      <c r="K17" s="28">
        <f t="shared" si="11"/>
        <v>582194</v>
      </c>
      <c r="L17" s="28">
        <f t="shared" ref="L17:M17" si="12">L18+L19</f>
        <v>465864</v>
      </c>
      <c r="M17" s="28">
        <f t="shared" si="12"/>
        <v>583385</v>
      </c>
      <c r="N17" s="28">
        <f t="shared" ref="N17:O17" si="13">N18+N19</f>
        <v>705556</v>
      </c>
      <c r="O17" s="28">
        <f t="shared" si="13"/>
        <v>827711.01619184623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30"/>
      <c r="FX17" s="30"/>
      <c r="FY17" s="30"/>
      <c r="FZ17" s="31"/>
    </row>
    <row r="18" spans="1:182" ht="15.75" x14ac:dyDescent="0.25">
      <c r="A18" s="18">
        <v>6.1</v>
      </c>
      <c r="B18" s="19" t="s">
        <v>8</v>
      </c>
      <c r="C18" s="4">
        <v>218359</v>
      </c>
      <c r="D18" s="4">
        <v>255639</v>
      </c>
      <c r="E18" s="4">
        <v>322714</v>
      </c>
      <c r="F18" s="4">
        <v>317026</v>
      </c>
      <c r="G18" s="4">
        <v>370696</v>
      </c>
      <c r="H18" s="4">
        <v>397188</v>
      </c>
      <c r="I18" s="1">
        <v>452769</v>
      </c>
      <c r="J18" s="1">
        <v>522022</v>
      </c>
      <c r="K18" s="1">
        <v>564159</v>
      </c>
      <c r="L18" s="1">
        <v>457625</v>
      </c>
      <c r="M18" s="1">
        <v>570436</v>
      </c>
      <c r="N18" s="1">
        <v>683924</v>
      </c>
      <c r="O18" s="1">
        <v>803880.27158247598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6"/>
      <c r="FX18" s="6"/>
      <c r="FY18" s="6"/>
    </row>
    <row r="19" spans="1:182" ht="15.75" x14ac:dyDescent="0.25">
      <c r="A19" s="18">
        <v>6.2</v>
      </c>
      <c r="B19" s="19" t="s">
        <v>9</v>
      </c>
      <c r="C19" s="4">
        <v>8480</v>
      </c>
      <c r="D19" s="4">
        <v>9653</v>
      </c>
      <c r="E19" s="4">
        <v>10981</v>
      </c>
      <c r="F19" s="4">
        <v>10656</v>
      </c>
      <c r="G19" s="4">
        <v>11693</v>
      </c>
      <c r="H19" s="4">
        <v>12781</v>
      </c>
      <c r="I19" s="1">
        <v>14267</v>
      </c>
      <c r="J19" s="1">
        <v>16371</v>
      </c>
      <c r="K19" s="1">
        <v>18035</v>
      </c>
      <c r="L19" s="1">
        <v>8239</v>
      </c>
      <c r="M19" s="1">
        <v>12949</v>
      </c>
      <c r="N19" s="1">
        <v>21632</v>
      </c>
      <c r="O19" s="1">
        <v>23830.744609370198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6"/>
      <c r="FX19" s="6"/>
      <c r="FY19" s="6"/>
    </row>
    <row r="20" spans="1:182" s="32" customFormat="1" ht="30" x14ac:dyDescent="0.25">
      <c r="A20" s="37" t="s">
        <v>35</v>
      </c>
      <c r="B20" s="38" t="s">
        <v>10</v>
      </c>
      <c r="C20" s="28">
        <f>SUM(C21:C27)</f>
        <v>84316</v>
      </c>
      <c r="D20" s="28">
        <f t="shared" ref="D20:E20" si="14">SUM(D21:D27)</f>
        <v>108895</v>
      </c>
      <c r="E20" s="28">
        <f t="shared" si="14"/>
        <v>121265</v>
      </c>
      <c r="F20" s="28">
        <f t="shared" ref="F20:O20" si="15">SUM(F21:F27)</f>
        <v>125743</v>
      </c>
      <c r="G20" s="28">
        <f t="shared" si="15"/>
        <v>146942</v>
      </c>
      <c r="H20" s="28">
        <f t="shared" si="15"/>
        <v>159684</v>
      </c>
      <c r="I20" s="28">
        <f t="shared" si="15"/>
        <v>171840</v>
      </c>
      <c r="J20" s="28">
        <f t="shared" si="15"/>
        <v>185874</v>
      </c>
      <c r="K20" s="28">
        <f t="shared" si="15"/>
        <v>221812</v>
      </c>
      <c r="L20" s="28">
        <f t="shared" si="15"/>
        <v>190253</v>
      </c>
      <c r="M20" s="28">
        <f t="shared" si="15"/>
        <v>249580</v>
      </c>
      <c r="N20" s="28">
        <f t="shared" si="15"/>
        <v>285986</v>
      </c>
      <c r="O20" s="28">
        <f t="shared" si="15"/>
        <v>346634.24804551597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30"/>
      <c r="FX20" s="30"/>
      <c r="FY20" s="30"/>
      <c r="FZ20" s="31"/>
    </row>
    <row r="21" spans="1:182" ht="15.75" x14ac:dyDescent="0.25">
      <c r="A21" s="18">
        <v>7.1</v>
      </c>
      <c r="B21" s="19" t="s">
        <v>11</v>
      </c>
      <c r="C21" s="4">
        <v>224</v>
      </c>
      <c r="D21" s="4">
        <v>261</v>
      </c>
      <c r="E21" s="4">
        <v>261</v>
      </c>
      <c r="F21" s="4">
        <v>1119</v>
      </c>
      <c r="G21" s="4">
        <v>1303</v>
      </c>
      <c r="H21" s="4">
        <v>910</v>
      </c>
      <c r="I21" s="1">
        <v>1083</v>
      </c>
      <c r="J21" s="1">
        <v>3883</v>
      </c>
      <c r="K21" s="1">
        <v>16380</v>
      </c>
      <c r="L21" s="1">
        <v>8924</v>
      </c>
      <c r="M21" s="1">
        <v>11347</v>
      </c>
      <c r="N21" s="1">
        <v>16559</v>
      </c>
      <c r="O21" s="1">
        <v>22610.018530968398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6"/>
      <c r="FX21" s="6"/>
      <c r="FY21" s="6"/>
    </row>
    <row r="22" spans="1:182" ht="15.75" x14ac:dyDescent="0.25">
      <c r="A22" s="18">
        <v>7.2</v>
      </c>
      <c r="B22" s="19" t="s">
        <v>12</v>
      </c>
      <c r="C22" s="4"/>
      <c r="D22" s="4"/>
      <c r="E22" s="4"/>
      <c r="F22" s="4"/>
      <c r="G22" s="4"/>
      <c r="H22" s="4"/>
      <c r="I22" s="1"/>
      <c r="J22" s="1"/>
      <c r="K22" s="1"/>
      <c r="L22" s="1"/>
      <c r="M22" s="1"/>
      <c r="N22" s="1"/>
      <c r="O22" s="1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6"/>
      <c r="FX22" s="6"/>
      <c r="FY22" s="6"/>
    </row>
    <row r="23" spans="1:182" ht="15.75" x14ac:dyDescent="0.25">
      <c r="A23" s="18">
        <v>7.3</v>
      </c>
      <c r="B23" s="19" t="s">
        <v>13</v>
      </c>
      <c r="C23" s="4"/>
      <c r="D23" s="4"/>
      <c r="E23" s="4"/>
      <c r="F23" s="4"/>
      <c r="G23" s="4"/>
      <c r="H23" s="4"/>
      <c r="I23" s="1"/>
      <c r="J23" s="1"/>
      <c r="K23" s="1"/>
      <c r="L23" s="1"/>
      <c r="M23" s="1"/>
      <c r="N23" s="1"/>
      <c r="O23" s="1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6"/>
      <c r="FX23" s="6"/>
      <c r="FY23" s="6"/>
    </row>
    <row r="24" spans="1:182" ht="15.75" x14ac:dyDescent="0.25">
      <c r="A24" s="18">
        <v>7.4</v>
      </c>
      <c r="B24" s="19" t="s">
        <v>14</v>
      </c>
      <c r="C24" s="4"/>
      <c r="D24" s="4"/>
      <c r="E24" s="4"/>
      <c r="F24" s="4"/>
      <c r="G24" s="4"/>
      <c r="H24" s="4"/>
      <c r="I24" s="1"/>
      <c r="J24" s="1"/>
      <c r="K24" s="1"/>
      <c r="L24" s="1"/>
      <c r="M24" s="1"/>
      <c r="N24" s="1"/>
      <c r="O24" s="1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6"/>
      <c r="FX24" s="6"/>
      <c r="FY24" s="6"/>
    </row>
    <row r="25" spans="1:182" ht="15.75" x14ac:dyDescent="0.25">
      <c r="A25" s="18">
        <v>7.5</v>
      </c>
      <c r="B25" s="19" t="s">
        <v>66</v>
      </c>
      <c r="C25" s="4">
        <v>46677</v>
      </c>
      <c r="D25" s="4">
        <v>63696</v>
      </c>
      <c r="E25" s="4">
        <v>65236</v>
      </c>
      <c r="F25" s="4">
        <v>60660</v>
      </c>
      <c r="G25" s="4">
        <v>68609</v>
      </c>
      <c r="H25" s="4">
        <v>80729</v>
      </c>
      <c r="I25" s="1">
        <v>91801</v>
      </c>
      <c r="J25" s="1">
        <v>101631</v>
      </c>
      <c r="K25" s="1">
        <v>114095</v>
      </c>
      <c r="L25" s="1">
        <v>78220</v>
      </c>
      <c r="M25" s="1">
        <v>122084</v>
      </c>
      <c r="N25" s="1">
        <v>135937</v>
      </c>
      <c r="O25" s="1">
        <v>172045.85891180401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6"/>
      <c r="FX25" s="6"/>
      <c r="FY25" s="6"/>
    </row>
    <row r="26" spans="1:182" ht="15.75" x14ac:dyDescent="0.25">
      <c r="A26" s="18">
        <v>7.6</v>
      </c>
      <c r="B26" s="19" t="s">
        <v>15</v>
      </c>
      <c r="C26" s="4">
        <v>151</v>
      </c>
      <c r="D26" s="4">
        <v>187</v>
      </c>
      <c r="E26" s="4">
        <v>205</v>
      </c>
      <c r="F26" s="4">
        <v>234</v>
      </c>
      <c r="G26" s="4">
        <v>217</v>
      </c>
      <c r="H26" s="4">
        <v>305</v>
      </c>
      <c r="I26" s="1">
        <v>172</v>
      </c>
      <c r="J26" s="1">
        <v>356</v>
      </c>
      <c r="K26" s="1">
        <v>206</v>
      </c>
      <c r="L26" s="1">
        <v>210</v>
      </c>
      <c r="M26" s="1">
        <v>247</v>
      </c>
      <c r="N26" s="1">
        <v>218</v>
      </c>
      <c r="O26" s="1">
        <v>256.40952380952399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6"/>
      <c r="FX26" s="6"/>
      <c r="FY26" s="6"/>
    </row>
    <row r="27" spans="1:182" ht="30" x14ac:dyDescent="0.25">
      <c r="A27" s="18">
        <v>7.7</v>
      </c>
      <c r="B27" s="19" t="s">
        <v>16</v>
      </c>
      <c r="C27" s="4">
        <v>37264</v>
      </c>
      <c r="D27" s="4">
        <v>44751</v>
      </c>
      <c r="E27" s="4">
        <v>55563</v>
      </c>
      <c r="F27" s="4">
        <v>63730</v>
      </c>
      <c r="G27" s="4">
        <v>76813</v>
      </c>
      <c r="H27" s="4">
        <v>77740</v>
      </c>
      <c r="I27" s="1">
        <v>78784</v>
      </c>
      <c r="J27" s="1">
        <v>80004</v>
      </c>
      <c r="K27" s="1">
        <v>91131</v>
      </c>
      <c r="L27" s="1">
        <v>102899</v>
      </c>
      <c r="M27" s="1">
        <v>115902</v>
      </c>
      <c r="N27" s="1">
        <v>133272</v>
      </c>
      <c r="O27" s="1">
        <v>151721.96107893399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6"/>
      <c r="FX27" s="6"/>
      <c r="FY27" s="6"/>
    </row>
    <row r="28" spans="1:182" ht="15.75" x14ac:dyDescent="0.25">
      <c r="A28" s="20" t="s">
        <v>36</v>
      </c>
      <c r="B28" s="19" t="s">
        <v>17</v>
      </c>
      <c r="C28" s="4">
        <v>57103</v>
      </c>
      <c r="D28" s="4">
        <v>67963</v>
      </c>
      <c r="E28" s="4">
        <v>72348</v>
      </c>
      <c r="F28" s="4">
        <v>85950</v>
      </c>
      <c r="G28" s="4">
        <v>125921</v>
      </c>
      <c r="H28" s="4">
        <v>101476</v>
      </c>
      <c r="I28" s="1">
        <v>135767</v>
      </c>
      <c r="J28" s="1">
        <v>118086</v>
      </c>
      <c r="K28" s="1">
        <v>144055</v>
      </c>
      <c r="L28" s="1">
        <v>144030</v>
      </c>
      <c r="M28" s="1">
        <v>156905</v>
      </c>
      <c r="N28" s="1">
        <v>175899</v>
      </c>
      <c r="O28" s="1">
        <v>201132.370206494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6"/>
      <c r="FX28" s="6"/>
      <c r="FY28" s="6"/>
    </row>
    <row r="29" spans="1:182" ht="30" x14ac:dyDescent="0.25">
      <c r="A29" s="20" t="s">
        <v>37</v>
      </c>
      <c r="B29" s="19" t="s">
        <v>18</v>
      </c>
      <c r="C29" s="4">
        <v>119572</v>
      </c>
      <c r="D29" s="4">
        <v>135500</v>
      </c>
      <c r="E29" s="4">
        <v>168765</v>
      </c>
      <c r="F29" s="4">
        <v>166248</v>
      </c>
      <c r="G29" s="4">
        <v>178869</v>
      </c>
      <c r="H29" s="4">
        <v>199380</v>
      </c>
      <c r="I29" s="1">
        <v>260240</v>
      </c>
      <c r="J29" s="1">
        <v>281577</v>
      </c>
      <c r="K29" s="1">
        <v>256479</v>
      </c>
      <c r="L29" s="1">
        <v>272686</v>
      </c>
      <c r="M29" s="1">
        <v>310991</v>
      </c>
      <c r="N29" s="1">
        <v>342975</v>
      </c>
      <c r="O29" s="1">
        <v>384701.05466530402</v>
      </c>
      <c r="P29" s="10"/>
      <c r="Q29" s="10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6"/>
      <c r="FX29" s="6"/>
      <c r="FY29" s="6"/>
    </row>
    <row r="30" spans="1:182" ht="15.75" x14ac:dyDescent="0.25">
      <c r="A30" s="20" t="s">
        <v>38</v>
      </c>
      <c r="B30" s="19" t="s">
        <v>53</v>
      </c>
      <c r="C30" s="4">
        <v>241678</v>
      </c>
      <c r="D30" s="4">
        <v>270564</v>
      </c>
      <c r="E30" s="4">
        <v>302004</v>
      </c>
      <c r="F30" s="4">
        <v>305548</v>
      </c>
      <c r="G30" s="4">
        <v>351997</v>
      </c>
      <c r="H30" s="4">
        <v>394389</v>
      </c>
      <c r="I30" s="1">
        <v>486964</v>
      </c>
      <c r="J30" s="1">
        <v>618076</v>
      </c>
      <c r="K30" s="1">
        <v>691526</v>
      </c>
      <c r="L30" s="1">
        <v>533686</v>
      </c>
      <c r="M30" s="1">
        <v>694255.75147180096</v>
      </c>
      <c r="N30" s="1">
        <v>837926</v>
      </c>
      <c r="O30" s="1">
        <v>1012425.2738259099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6"/>
      <c r="FX30" s="6"/>
      <c r="FY30" s="6"/>
    </row>
    <row r="31" spans="1:182" ht="15.75" x14ac:dyDescent="0.25">
      <c r="A31" s="20" t="s">
        <v>39</v>
      </c>
      <c r="B31" s="19" t="s">
        <v>19</v>
      </c>
      <c r="C31" s="4">
        <v>255446</v>
      </c>
      <c r="D31" s="4">
        <v>260210</v>
      </c>
      <c r="E31" s="4">
        <v>316948</v>
      </c>
      <c r="F31" s="4">
        <v>252249</v>
      </c>
      <c r="G31" s="4">
        <v>337331</v>
      </c>
      <c r="H31" s="4">
        <v>368778</v>
      </c>
      <c r="I31" s="1">
        <v>441682</v>
      </c>
      <c r="J31" s="1">
        <v>420821</v>
      </c>
      <c r="K31" s="1">
        <v>464575</v>
      </c>
      <c r="L31" s="1">
        <v>539577</v>
      </c>
      <c r="M31" s="1">
        <v>492184</v>
      </c>
      <c r="N31" s="1">
        <v>569108</v>
      </c>
      <c r="O31" s="1">
        <v>643167.18822661706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6"/>
      <c r="FX31" s="6"/>
      <c r="FY31" s="6"/>
    </row>
    <row r="32" spans="1:182" s="25" customFormat="1" ht="15.75" x14ac:dyDescent="0.25">
      <c r="A32" s="33"/>
      <c r="B32" s="34" t="s">
        <v>29</v>
      </c>
      <c r="C32" s="35">
        <f>C17+C20+C28+C29+C30+C31</f>
        <v>984954</v>
      </c>
      <c r="D32" s="35">
        <f t="shared" ref="D32:E32" si="16">D17+D20+D28+D29+D30+D31</f>
        <v>1108424</v>
      </c>
      <c r="E32" s="35">
        <f t="shared" si="16"/>
        <v>1315025</v>
      </c>
      <c r="F32" s="35">
        <f t="shared" ref="F32:G32" si="17">F17+F20+F28+F29+F30+F31</f>
        <v>1263420</v>
      </c>
      <c r="G32" s="35">
        <f t="shared" si="17"/>
        <v>1523449</v>
      </c>
      <c r="H32" s="35">
        <f t="shared" ref="H32:I32" si="18">H17+H20+H28+H29+H30+H31</f>
        <v>1633676</v>
      </c>
      <c r="I32" s="35">
        <f t="shared" si="18"/>
        <v>1963529</v>
      </c>
      <c r="J32" s="35">
        <f t="shared" ref="J32:K32" si="19">J17+J20+J28+J29+J30+J31</f>
        <v>2162827</v>
      </c>
      <c r="K32" s="35">
        <f t="shared" si="19"/>
        <v>2360641</v>
      </c>
      <c r="L32" s="35">
        <f t="shared" ref="L32" si="20">L17+L20+L28+L29+L30+L31</f>
        <v>2146096</v>
      </c>
      <c r="M32" s="35">
        <f t="shared" ref="M32:N32" si="21">M17+M20+M28+M29+M30+M31</f>
        <v>2487300.7514718007</v>
      </c>
      <c r="N32" s="35">
        <f t="shared" si="21"/>
        <v>2917450</v>
      </c>
      <c r="O32" s="35">
        <f t="shared" ref="O32" si="22">O17+O20+O28+O29+O30+O31</f>
        <v>3415771.1511616874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0"/>
      <c r="FX32" s="30"/>
      <c r="FY32" s="30"/>
      <c r="FZ32" s="31"/>
    </row>
    <row r="33" spans="1:182" s="32" customFormat="1" ht="15.75" x14ac:dyDescent="0.25">
      <c r="A33" s="26" t="s">
        <v>26</v>
      </c>
      <c r="B33" s="39" t="s">
        <v>40</v>
      </c>
      <c r="C33" s="28">
        <f>C6+C11+C13+C14+C15+C17+C20+C28+C29+C30+C31</f>
        <v>1879553</v>
      </c>
      <c r="D33" s="28">
        <f>D6+D11+D13+D14+D15+D17+D20+D28+D29+D30+D31</f>
        <v>2128938</v>
      </c>
      <c r="E33" s="28">
        <f>E6+E11+E13+E14+E15+E17+E20+E28+E29+E30+E31</f>
        <v>2503940</v>
      </c>
      <c r="F33" s="28">
        <f>F6+F11+F13+F14+F15+F17+F20+F28+F29+F30+F31</f>
        <v>2886502</v>
      </c>
      <c r="G33" s="28">
        <f t="shared" ref="G33" si="23">G6+G11+G13+G14+G15+G17+G20+G28+G29+G30+G31</f>
        <v>3472325</v>
      </c>
      <c r="H33" s="28">
        <f t="shared" ref="H33:I33" si="24">H6+H11+H13+H14+H15+H17+H20+H28+H29+H30+H31</f>
        <v>3772986</v>
      </c>
      <c r="I33" s="28">
        <f t="shared" si="24"/>
        <v>4235268</v>
      </c>
      <c r="J33" s="28">
        <f t="shared" ref="J33:K33" si="25">J6+J11+J13+J14+J15+J17+J20+J28+J29+J30+J31</f>
        <v>4791262</v>
      </c>
      <c r="K33" s="28">
        <f t="shared" si="25"/>
        <v>5187633</v>
      </c>
      <c r="L33" s="28">
        <f t="shared" ref="L33" si="26">L6+L11+L13+L14+L15+L17+L20+L28+L29+L30+L31</f>
        <v>5115579</v>
      </c>
      <c r="M33" s="28">
        <f t="shared" ref="M33:N33" si="27">M6+M11+M13+M14+M15+M17+M20+M28+M29+M30+M31</f>
        <v>5999760.7514718007</v>
      </c>
      <c r="N33" s="28">
        <f t="shared" si="27"/>
        <v>6978916</v>
      </c>
      <c r="O33" s="28">
        <f t="shared" ref="O33" si="28">O6+O11+O13+O14+O15+O17+O20+O28+O29+O30+O31</f>
        <v>7982485.8948384458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30"/>
      <c r="FX33" s="30"/>
      <c r="FY33" s="30"/>
      <c r="FZ33" s="31"/>
    </row>
    <row r="34" spans="1:182" ht="15.75" x14ac:dyDescent="0.25">
      <c r="A34" s="21" t="s">
        <v>42</v>
      </c>
      <c r="B34" s="5" t="s">
        <v>24</v>
      </c>
      <c r="C34" s="4">
        <v>103607</v>
      </c>
      <c r="D34" s="4">
        <v>118636</v>
      </c>
      <c r="E34" s="4">
        <v>149345</v>
      </c>
      <c r="F34" s="4">
        <v>154355</v>
      </c>
      <c r="G34" s="4">
        <v>206549</v>
      </c>
      <c r="H34" s="4">
        <v>234857</v>
      </c>
      <c r="I34" s="1">
        <v>187832</v>
      </c>
      <c r="J34" s="1">
        <v>241642</v>
      </c>
      <c r="K34" s="1">
        <v>276151</v>
      </c>
      <c r="L34" s="1">
        <v>327288</v>
      </c>
      <c r="M34" s="1">
        <v>356309</v>
      </c>
      <c r="N34" s="1">
        <v>408601</v>
      </c>
      <c r="O34" s="1">
        <v>460117.66390127997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</row>
    <row r="35" spans="1:182" ht="15.75" x14ac:dyDescent="0.25">
      <c r="A35" s="21" t="s">
        <v>43</v>
      </c>
      <c r="B35" s="5" t="s">
        <v>23</v>
      </c>
      <c r="C35" s="4">
        <v>62319</v>
      </c>
      <c r="D35" s="4">
        <v>81254</v>
      </c>
      <c r="E35" s="4">
        <v>94002</v>
      </c>
      <c r="F35" s="4">
        <v>87511</v>
      </c>
      <c r="G35" s="4">
        <v>85101</v>
      </c>
      <c r="H35" s="4">
        <v>59903</v>
      </c>
      <c r="I35" s="1">
        <v>51520</v>
      </c>
      <c r="J35" s="1">
        <v>50572</v>
      </c>
      <c r="K35" s="1">
        <v>48672</v>
      </c>
      <c r="L35" s="1">
        <v>92455</v>
      </c>
      <c r="M35" s="1">
        <v>125824</v>
      </c>
      <c r="N35" s="1">
        <v>152763</v>
      </c>
      <c r="O35" s="1">
        <v>180130.59232300799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</row>
    <row r="36" spans="1:182" s="25" customFormat="1" ht="15.75" x14ac:dyDescent="0.25">
      <c r="A36" s="40" t="s">
        <v>44</v>
      </c>
      <c r="B36" s="41" t="s">
        <v>54</v>
      </c>
      <c r="C36" s="35">
        <f>C33+C34-C35</f>
        <v>1920841</v>
      </c>
      <c r="D36" s="35">
        <f t="shared" ref="D36:O36" si="29">D33+D34-D35</f>
        <v>2166320</v>
      </c>
      <c r="E36" s="35">
        <f t="shared" si="29"/>
        <v>2559283</v>
      </c>
      <c r="F36" s="35">
        <f t="shared" si="29"/>
        <v>2953346</v>
      </c>
      <c r="G36" s="35">
        <f t="shared" si="29"/>
        <v>3593773</v>
      </c>
      <c r="H36" s="35">
        <f t="shared" si="29"/>
        <v>3947940</v>
      </c>
      <c r="I36" s="35">
        <f t="shared" si="29"/>
        <v>4371580</v>
      </c>
      <c r="J36" s="35">
        <f t="shared" si="29"/>
        <v>4982332</v>
      </c>
      <c r="K36" s="35">
        <f t="shared" si="29"/>
        <v>5415112</v>
      </c>
      <c r="L36" s="35">
        <f t="shared" si="29"/>
        <v>5350412</v>
      </c>
      <c r="M36" s="35">
        <f t="shared" si="29"/>
        <v>6230245.7514718007</v>
      </c>
      <c r="N36" s="35">
        <f t="shared" si="29"/>
        <v>7234754</v>
      </c>
      <c r="O36" s="35">
        <f t="shared" si="29"/>
        <v>8262472.9664167175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1"/>
      <c r="FW36" s="31"/>
      <c r="FX36" s="31"/>
      <c r="FY36" s="31"/>
      <c r="FZ36" s="31"/>
    </row>
    <row r="37" spans="1:182" ht="15.75" x14ac:dyDescent="0.25">
      <c r="A37" s="21" t="s">
        <v>45</v>
      </c>
      <c r="B37" s="5" t="s">
        <v>41</v>
      </c>
      <c r="C37" s="4">
        <v>36940</v>
      </c>
      <c r="D37" s="4">
        <v>37340</v>
      </c>
      <c r="E37" s="4">
        <v>37740</v>
      </c>
      <c r="F37" s="4">
        <v>38140</v>
      </c>
      <c r="G37" s="4">
        <v>38540</v>
      </c>
      <c r="H37" s="4">
        <v>38940</v>
      </c>
      <c r="I37" s="1">
        <v>39330</v>
      </c>
      <c r="J37" s="1">
        <v>39730</v>
      </c>
      <c r="K37" s="1">
        <v>40120</v>
      </c>
      <c r="L37" s="1">
        <v>40510</v>
      </c>
      <c r="M37" s="1">
        <v>40900</v>
      </c>
      <c r="N37" s="1">
        <v>41280</v>
      </c>
      <c r="O37" s="1">
        <v>41650</v>
      </c>
      <c r="P37" s="6"/>
      <c r="Q37" s="6"/>
    </row>
    <row r="38" spans="1:182" s="25" customFormat="1" ht="15.75" x14ac:dyDescent="0.25">
      <c r="A38" s="40" t="s">
        <v>46</v>
      </c>
      <c r="B38" s="41" t="s">
        <v>57</v>
      </c>
      <c r="C38" s="35">
        <f>C36/C37*1000</f>
        <v>51998.944233892798</v>
      </c>
      <c r="D38" s="35">
        <f t="shared" ref="D38:E38" si="30">D36/D37*1000</f>
        <v>58016.068559185864</v>
      </c>
      <c r="E38" s="35">
        <f t="shared" si="30"/>
        <v>67813.540010598823</v>
      </c>
      <c r="F38" s="35">
        <f t="shared" ref="F38:O38" si="31">F36/F37*1000</f>
        <v>77434.347142108018</v>
      </c>
      <c r="G38" s="35">
        <f t="shared" si="31"/>
        <v>93247.872340425529</v>
      </c>
      <c r="H38" s="35">
        <f t="shared" si="31"/>
        <v>101385.20801232666</v>
      </c>
      <c r="I38" s="35">
        <f t="shared" si="31"/>
        <v>111151.28400711925</v>
      </c>
      <c r="J38" s="35">
        <f t="shared" si="31"/>
        <v>125404.78228039265</v>
      </c>
      <c r="K38" s="35">
        <f t="shared" si="31"/>
        <v>134972.88135593222</v>
      </c>
      <c r="L38" s="35">
        <f t="shared" si="31"/>
        <v>132076.32683288076</v>
      </c>
      <c r="M38" s="35">
        <f t="shared" si="31"/>
        <v>152328.74697975063</v>
      </c>
      <c r="N38" s="35">
        <f t="shared" si="31"/>
        <v>175260.51356589148</v>
      </c>
      <c r="O38" s="35">
        <f t="shared" si="31"/>
        <v>198378.70267507125</v>
      </c>
      <c r="P38" s="8"/>
      <c r="Q38" s="8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6"/>
      <c r="BS38" s="36"/>
      <c r="BT38" s="36"/>
      <c r="BU38" s="36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</row>
    <row r="39" spans="1:182" x14ac:dyDescent="0.25">
      <c r="A39" s="2" t="s">
        <v>76</v>
      </c>
    </row>
    <row r="40" spans="1:182" x14ac:dyDescent="0.25">
      <c r="A40" s="2" t="s">
        <v>67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7" max="1048575" man="1"/>
    <brk id="29" max="1048575" man="1"/>
    <brk id="45" max="1048575" man="1"/>
    <brk id="109" max="95" man="1"/>
    <brk id="145" max="1048575" man="1"/>
    <brk id="169" max="1048575" man="1"/>
    <brk id="177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V40"/>
  <sheetViews>
    <sheetView zoomScale="77" zoomScaleNormal="77" zoomScaleSheetLayoutView="100" workbookViewId="0">
      <pane xSplit="2" ySplit="5" topLeftCell="C6" activePane="bottomRight" state="frozen"/>
      <selection activeCell="P1" sqref="P1:AY1048576"/>
      <selection pane="topRight" activeCell="P1" sqref="P1:AY1048576"/>
      <selection pane="bottomLeft" activeCell="P1" sqref="P1:AY1048576"/>
      <selection pane="bottomRight" activeCell="P1" sqref="P1:AY1048576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5" width="11.140625" style="2" customWidth="1"/>
    <col min="6" max="8" width="11.140625" style="7" customWidth="1"/>
    <col min="9" max="15" width="11.85546875" style="6" customWidth="1"/>
    <col min="16" max="41" width="9.140625" style="7" customWidth="1"/>
    <col min="42" max="42" width="12.42578125" style="7" customWidth="1"/>
    <col min="43" max="64" width="9.140625" style="7" customWidth="1"/>
    <col min="65" max="65" width="12.140625" style="7" customWidth="1"/>
    <col min="66" max="69" width="9.140625" style="7" customWidth="1"/>
    <col min="70" max="74" width="9.140625" style="7" hidden="1" customWidth="1"/>
    <col min="75" max="75" width="9.140625" style="7" customWidth="1"/>
    <col min="76" max="80" width="9.140625" style="7" hidden="1" customWidth="1"/>
    <col min="81" max="81" width="9.140625" style="7" customWidth="1"/>
    <col min="82" max="86" width="9.140625" style="7" hidden="1" customWidth="1"/>
    <col min="87" max="87" width="9.140625" style="7" customWidth="1"/>
    <col min="88" max="92" width="9.140625" style="7" hidden="1" customWidth="1"/>
    <col min="93" max="93" width="9.140625" style="7" customWidth="1"/>
    <col min="94" max="98" width="9.140625" style="7" hidden="1" customWidth="1"/>
    <col min="99" max="99" width="9.140625" style="6" customWidth="1"/>
    <col min="100" max="104" width="9.140625" style="6" hidden="1" customWidth="1"/>
    <col min="105" max="105" width="9.140625" style="6" customWidth="1"/>
    <col min="106" max="110" width="9.140625" style="6" hidden="1" customWidth="1"/>
    <col min="111" max="111" width="9.140625" style="6" customWidth="1"/>
    <col min="112" max="116" width="9.140625" style="6" hidden="1" customWidth="1"/>
    <col min="117" max="117" width="9.140625" style="6" customWidth="1"/>
    <col min="118" max="147" width="9.140625" style="7" customWidth="1"/>
    <col min="148" max="148" width="9.140625" style="7" hidden="1" customWidth="1"/>
    <col min="149" max="156" width="9.140625" style="7" customWidth="1"/>
    <col min="157" max="157" width="9.140625" style="7" hidden="1" customWidth="1"/>
    <col min="158" max="162" width="9.140625" style="7" customWidth="1"/>
    <col min="163" max="163" width="9.140625" style="7" hidden="1" customWidth="1"/>
    <col min="164" max="173" width="9.140625" style="7" customWidth="1"/>
    <col min="174" max="174" width="9.140625" style="7"/>
    <col min="175" max="177" width="8.85546875" style="7"/>
    <col min="178" max="178" width="12.7109375" style="7" bestFit="1" customWidth="1"/>
    <col min="179" max="16384" width="8.85546875" style="2"/>
  </cols>
  <sheetData>
    <row r="1" spans="1:178" ht="26.25" x14ac:dyDescent="0.4">
      <c r="A1" s="2" t="s">
        <v>52</v>
      </c>
      <c r="B1" s="23" t="s">
        <v>65</v>
      </c>
    </row>
    <row r="2" spans="1:178" ht="15.75" x14ac:dyDescent="0.25">
      <c r="A2" s="12" t="s">
        <v>48</v>
      </c>
      <c r="I2" s="6" t="str">
        <f>[1]GSVA_cur!$I$3</f>
        <v>As on 01.08.2024</v>
      </c>
    </row>
    <row r="3" spans="1:178" ht="15.75" x14ac:dyDescent="0.25">
      <c r="A3" s="12"/>
    </row>
    <row r="4" spans="1:178" ht="15.75" x14ac:dyDescent="0.25">
      <c r="A4" s="12"/>
      <c r="E4" s="11"/>
      <c r="F4" s="11" t="s">
        <v>56</v>
      </c>
      <c r="G4" s="11"/>
      <c r="H4" s="11"/>
    </row>
    <row r="5" spans="1:178" ht="15.75" x14ac:dyDescent="0.25">
      <c r="A5" s="13" t="s">
        <v>0</v>
      </c>
      <c r="B5" s="14" t="s">
        <v>1</v>
      </c>
      <c r="C5" s="3" t="s">
        <v>20</v>
      </c>
      <c r="D5" s="3" t="s">
        <v>21</v>
      </c>
      <c r="E5" s="3" t="s">
        <v>22</v>
      </c>
      <c r="F5" s="3" t="s">
        <v>55</v>
      </c>
      <c r="G5" s="3" t="s">
        <v>64</v>
      </c>
      <c r="H5" s="3" t="s">
        <v>68</v>
      </c>
      <c r="I5" s="22" t="s">
        <v>69</v>
      </c>
      <c r="J5" s="22" t="s">
        <v>70</v>
      </c>
      <c r="K5" s="22" t="s">
        <v>71</v>
      </c>
      <c r="L5" s="22" t="s">
        <v>72</v>
      </c>
      <c r="M5" s="24" t="s">
        <v>73</v>
      </c>
      <c r="N5" s="24" t="s">
        <v>74</v>
      </c>
      <c r="O5" s="24" t="s">
        <v>75</v>
      </c>
    </row>
    <row r="6" spans="1:178" s="32" customFormat="1" ht="15.75" x14ac:dyDescent="0.25">
      <c r="A6" s="26" t="s">
        <v>25</v>
      </c>
      <c r="B6" s="27" t="s">
        <v>2</v>
      </c>
      <c r="C6" s="28">
        <f>SUM(C7:C10)</f>
        <v>511201</v>
      </c>
      <c r="D6" s="28">
        <f t="shared" ref="D6:O6" si="0">SUM(D7:D10)</f>
        <v>550569</v>
      </c>
      <c r="E6" s="28">
        <f t="shared" si="0"/>
        <v>646611</v>
      </c>
      <c r="F6" s="28">
        <f t="shared" si="0"/>
        <v>670462</v>
      </c>
      <c r="G6" s="28">
        <f t="shared" si="0"/>
        <v>720113</v>
      </c>
      <c r="H6" s="28">
        <f t="shared" si="0"/>
        <v>748871</v>
      </c>
      <c r="I6" s="28">
        <f t="shared" si="0"/>
        <v>775492</v>
      </c>
      <c r="J6" s="28">
        <f t="shared" si="0"/>
        <v>855217</v>
      </c>
      <c r="K6" s="28">
        <f t="shared" si="0"/>
        <v>903743</v>
      </c>
      <c r="L6" s="28">
        <f t="shared" si="0"/>
        <v>930413</v>
      </c>
      <c r="M6" s="28">
        <f t="shared" si="0"/>
        <v>1022905</v>
      </c>
      <c r="N6" s="28">
        <f t="shared" si="0"/>
        <v>1054187</v>
      </c>
      <c r="O6" s="28">
        <f t="shared" si="0"/>
        <v>1113056.7855798649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30"/>
      <c r="FT6" s="30"/>
      <c r="FU6" s="30"/>
      <c r="FV6" s="31"/>
    </row>
    <row r="7" spans="1:178" ht="15.75" x14ac:dyDescent="0.25">
      <c r="A7" s="18">
        <v>1.1000000000000001</v>
      </c>
      <c r="B7" s="19" t="s">
        <v>58</v>
      </c>
      <c r="C7" s="4">
        <v>318959</v>
      </c>
      <c r="D7" s="4">
        <v>337685</v>
      </c>
      <c r="E7" s="4">
        <v>367407</v>
      </c>
      <c r="F7" s="4">
        <v>371854</v>
      </c>
      <c r="G7" s="4">
        <v>368133</v>
      </c>
      <c r="H7" s="4">
        <v>393209</v>
      </c>
      <c r="I7" s="1">
        <v>423660</v>
      </c>
      <c r="J7" s="1">
        <v>471732</v>
      </c>
      <c r="K7" s="1">
        <v>474002</v>
      </c>
      <c r="L7" s="1">
        <v>482982</v>
      </c>
      <c r="M7" s="1">
        <v>555545</v>
      </c>
      <c r="N7" s="1">
        <v>560890</v>
      </c>
      <c r="O7" s="1">
        <v>591677.77382967097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6"/>
      <c r="FT7" s="6"/>
      <c r="FU7" s="6"/>
    </row>
    <row r="8" spans="1:178" ht="15.75" x14ac:dyDescent="0.25">
      <c r="A8" s="18">
        <v>1.2</v>
      </c>
      <c r="B8" s="19" t="s">
        <v>59</v>
      </c>
      <c r="C8" s="4">
        <v>33664</v>
      </c>
      <c r="D8" s="4">
        <v>36718</v>
      </c>
      <c r="E8" s="4">
        <v>69506</v>
      </c>
      <c r="F8" s="4">
        <v>50981</v>
      </c>
      <c r="G8" s="4">
        <v>54781</v>
      </c>
      <c r="H8" s="4">
        <v>76956</v>
      </c>
      <c r="I8" s="1">
        <v>75954</v>
      </c>
      <c r="J8" s="1">
        <v>82147</v>
      </c>
      <c r="K8" s="1">
        <v>109060</v>
      </c>
      <c r="L8" s="1">
        <v>114353</v>
      </c>
      <c r="M8" s="1">
        <v>121766</v>
      </c>
      <c r="N8" s="1">
        <v>132218</v>
      </c>
      <c r="O8" s="1">
        <v>142178.13748271199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6"/>
      <c r="FT8" s="6"/>
      <c r="FU8" s="6"/>
    </row>
    <row r="9" spans="1:178" ht="15.75" x14ac:dyDescent="0.25">
      <c r="A9" s="18">
        <v>1.3</v>
      </c>
      <c r="B9" s="19" t="s">
        <v>60</v>
      </c>
      <c r="C9" s="4">
        <v>109763</v>
      </c>
      <c r="D9" s="4">
        <v>109650</v>
      </c>
      <c r="E9" s="4">
        <v>131213</v>
      </c>
      <c r="F9" s="4">
        <v>125044</v>
      </c>
      <c r="G9" s="4">
        <v>165183</v>
      </c>
      <c r="H9" s="4">
        <v>142786</v>
      </c>
      <c r="I9" s="1">
        <v>140236</v>
      </c>
      <c r="J9" s="1">
        <v>158861</v>
      </c>
      <c r="K9" s="1">
        <v>175854</v>
      </c>
      <c r="L9" s="1">
        <v>185596</v>
      </c>
      <c r="M9" s="1">
        <v>191512</v>
      </c>
      <c r="N9" s="1">
        <v>204367</v>
      </c>
      <c r="O9" s="1">
        <v>218397.962482136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6"/>
      <c r="FT9" s="6"/>
      <c r="FU9" s="6"/>
    </row>
    <row r="10" spans="1:178" ht="15.75" x14ac:dyDescent="0.25">
      <c r="A10" s="18">
        <v>1.4</v>
      </c>
      <c r="B10" s="19" t="s">
        <v>61</v>
      </c>
      <c r="C10" s="4">
        <v>48815</v>
      </c>
      <c r="D10" s="4">
        <v>66516</v>
      </c>
      <c r="E10" s="4">
        <v>78485</v>
      </c>
      <c r="F10" s="4">
        <v>122583</v>
      </c>
      <c r="G10" s="4">
        <v>132016</v>
      </c>
      <c r="H10" s="4">
        <v>135920</v>
      </c>
      <c r="I10" s="1">
        <v>135642</v>
      </c>
      <c r="J10" s="1">
        <v>142477</v>
      </c>
      <c r="K10" s="1">
        <v>144827</v>
      </c>
      <c r="L10" s="1">
        <v>147482</v>
      </c>
      <c r="M10" s="1">
        <v>154082</v>
      </c>
      <c r="N10" s="1">
        <v>156712</v>
      </c>
      <c r="O10" s="1">
        <v>160802.91178534599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6"/>
      <c r="FT10" s="6"/>
      <c r="FU10" s="6"/>
    </row>
    <row r="11" spans="1:178" ht="15.75" x14ac:dyDescent="0.25">
      <c r="A11" s="20" t="s">
        <v>30</v>
      </c>
      <c r="B11" s="19" t="s">
        <v>3</v>
      </c>
      <c r="C11" s="4">
        <v>118123</v>
      </c>
      <c r="D11" s="4">
        <v>123568</v>
      </c>
      <c r="E11" s="4">
        <v>124916</v>
      </c>
      <c r="F11" s="4">
        <v>357953</v>
      </c>
      <c r="G11" s="4">
        <v>345942</v>
      </c>
      <c r="H11" s="4">
        <v>372460</v>
      </c>
      <c r="I11" s="1">
        <v>364670</v>
      </c>
      <c r="J11" s="1">
        <v>422308</v>
      </c>
      <c r="K11" s="1">
        <v>387205</v>
      </c>
      <c r="L11" s="1">
        <v>337878</v>
      </c>
      <c r="M11" s="1">
        <v>465527</v>
      </c>
      <c r="N11" s="1">
        <v>571096</v>
      </c>
      <c r="O11" s="1">
        <v>661360.708498094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6"/>
      <c r="FT11" s="6"/>
      <c r="FU11" s="6"/>
    </row>
    <row r="12" spans="1:178" s="25" customFormat="1" ht="15.75" x14ac:dyDescent="0.25">
      <c r="A12" s="33"/>
      <c r="B12" s="34" t="s">
        <v>27</v>
      </c>
      <c r="C12" s="35">
        <f>C6+C11</f>
        <v>629324</v>
      </c>
      <c r="D12" s="35">
        <f t="shared" ref="D12:O12" si="1">D6+D11</f>
        <v>674137</v>
      </c>
      <c r="E12" s="35">
        <f t="shared" si="1"/>
        <v>771527</v>
      </c>
      <c r="F12" s="35">
        <f t="shared" si="1"/>
        <v>1028415</v>
      </c>
      <c r="G12" s="35">
        <f t="shared" si="1"/>
        <v>1066055</v>
      </c>
      <c r="H12" s="35">
        <f t="shared" si="1"/>
        <v>1121331</v>
      </c>
      <c r="I12" s="35">
        <f t="shared" si="1"/>
        <v>1140162</v>
      </c>
      <c r="J12" s="35">
        <f t="shared" si="1"/>
        <v>1277525</v>
      </c>
      <c r="K12" s="35">
        <f t="shared" si="1"/>
        <v>1290948</v>
      </c>
      <c r="L12" s="35">
        <f t="shared" si="1"/>
        <v>1268291</v>
      </c>
      <c r="M12" s="35">
        <f t="shared" si="1"/>
        <v>1488432</v>
      </c>
      <c r="N12" s="35">
        <f t="shared" si="1"/>
        <v>1625283</v>
      </c>
      <c r="O12" s="35">
        <f t="shared" si="1"/>
        <v>1774417.4940779589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0"/>
      <c r="FT12" s="30"/>
      <c r="FU12" s="30"/>
      <c r="FV12" s="31"/>
    </row>
    <row r="13" spans="1:178" s="17" customFormat="1" ht="15.75" x14ac:dyDescent="0.25">
      <c r="A13" s="15" t="s">
        <v>31</v>
      </c>
      <c r="B13" s="16" t="s">
        <v>4</v>
      </c>
      <c r="C13" s="1">
        <v>72651</v>
      </c>
      <c r="D13" s="1">
        <v>115351</v>
      </c>
      <c r="E13" s="1">
        <v>107836</v>
      </c>
      <c r="F13" s="1">
        <v>146293</v>
      </c>
      <c r="G13" s="1">
        <v>110593</v>
      </c>
      <c r="H13" s="1">
        <v>146648</v>
      </c>
      <c r="I13" s="1">
        <v>129820</v>
      </c>
      <c r="J13" s="1">
        <v>120953</v>
      </c>
      <c r="K13" s="1">
        <v>134991</v>
      </c>
      <c r="L13" s="1">
        <v>135246</v>
      </c>
      <c r="M13" s="1">
        <v>132747</v>
      </c>
      <c r="N13" s="1">
        <v>152126</v>
      </c>
      <c r="O13" s="1">
        <v>164477.040788249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6"/>
      <c r="FT13" s="6"/>
      <c r="FU13" s="6"/>
      <c r="FV13" s="7"/>
    </row>
    <row r="14" spans="1:178" ht="30" x14ac:dyDescent="0.25">
      <c r="A14" s="20" t="s">
        <v>32</v>
      </c>
      <c r="B14" s="19" t="s">
        <v>5</v>
      </c>
      <c r="C14" s="4">
        <v>44297</v>
      </c>
      <c r="D14" s="4">
        <v>53862</v>
      </c>
      <c r="E14" s="4">
        <v>45538</v>
      </c>
      <c r="F14" s="4">
        <v>126970</v>
      </c>
      <c r="G14" s="4">
        <v>109633</v>
      </c>
      <c r="H14" s="4">
        <v>134409</v>
      </c>
      <c r="I14" s="1">
        <v>165033</v>
      </c>
      <c r="J14" s="1">
        <v>170698</v>
      </c>
      <c r="K14" s="1">
        <v>146155</v>
      </c>
      <c r="L14" s="1">
        <v>168297</v>
      </c>
      <c r="M14" s="1">
        <v>159683</v>
      </c>
      <c r="N14" s="1">
        <v>151010</v>
      </c>
      <c r="O14" s="1">
        <v>154264.760304164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8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8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8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6"/>
      <c r="FT14" s="6"/>
      <c r="FU14" s="6"/>
    </row>
    <row r="15" spans="1:178" ht="15.75" x14ac:dyDescent="0.25">
      <c r="A15" s="20" t="s">
        <v>33</v>
      </c>
      <c r="B15" s="19" t="s">
        <v>6</v>
      </c>
      <c r="C15" s="4">
        <v>148327</v>
      </c>
      <c r="D15" s="4">
        <v>149833</v>
      </c>
      <c r="E15" s="4">
        <v>167203</v>
      </c>
      <c r="F15" s="4">
        <v>134256</v>
      </c>
      <c r="G15" s="4">
        <v>164624</v>
      </c>
      <c r="H15" s="4">
        <v>203153</v>
      </c>
      <c r="I15" s="1">
        <v>206984</v>
      </c>
      <c r="J15" s="1">
        <v>259019</v>
      </c>
      <c r="K15" s="1">
        <v>200494</v>
      </c>
      <c r="L15" s="1">
        <v>195151</v>
      </c>
      <c r="M15" s="1">
        <v>229435</v>
      </c>
      <c r="N15" s="1">
        <v>246586</v>
      </c>
      <c r="O15" s="1">
        <v>265019.09210015897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8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8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8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6"/>
      <c r="FT15" s="6"/>
      <c r="FU15" s="6"/>
    </row>
    <row r="16" spans="1:178" s="25" customFormat="1" ht="15.75" x14ac:dyDescent="0.25">
      <c r="A16" s="33"/>
      <c r="B16" s="34" t="s">
        <v>28</v>
      </c>
      <c r="C16" s="35">
        <f>+C13+C14+C15</f>
        <v>265275</v>
      </c>
      <c r="D16" s="35">
        <f t="shared" ref="D16:H16" si="2">+D13+D14+D15</f>
        <v>319046</v>
      </c>
      <c r="E16" s="35">
        <f t="shared" si="2"/>
        <v>320577</v>
      </c>
      <c r="F16" s="35">
        <f t="shared" si="2"/>
        <v>407519</v>
      </c>
      <c r="G16" s="35">
        <f t="shared" si="2"/>
        <v>384850</v>
      </c>
      <c r="H16" s="35">
        <f t="shared" si="2"/>
        <v>484210</v>
      </c>
      <c r="I16" s="35">
        <f t="shared" ref="I16:K16" si="3">+I13+I14+I15</f>
        <v>501837</v>
      </c>
      <c r="J16" s="35">
        <f t="shared" si="3"/>
        <v>550670</v>
      </c>
      <c r="K16" s="35">
        <f t="shared" si="3"/>
        <v>481640</v>
      </c>
      <c r="L16" s="35">
        <f t="shared" ref="L16:M16" si="4">+L13+L14+L15</f>
        <v>498694</v>
      </c>
      <c r="M16" s="35">
        <f t="shared" si="4"/>
        <v>521865</v>
      </c>
      <c r="N16" s="35">
        <f t="shared" ref="N16:O16" si="5">+N13+N14+N15</f>
        <v>549722</v>
      </c>
      <c r="O16" s="35">
        <f t="shared" si="5"/>
        <v>583760.89319257205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29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29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29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0"/>
      <c r="FT16" s="30"/>
      <c r="FU16" s="30"/>
      <c r="FV16" s="31"/>
    </row>
    <row r="17" spans="1:178" s="32" customFormat="1" ht="15.75" x14ac:dyDescent="0.25">
      <c r="A17" s="26" t="s">
        <v>34</v>
      </c>
      <c r="B17" s="27" t="s">
        <v>7</v>
      </c>
      <c r="C17" s="28">
        <f>C18+C19</f>
        <v>226839</v>
      </c>
      <c r="D17" s="28">
        <f t="shared" ref="D17:H17" si="6">D18+D19</f>
        <v>262147</v>
      </c>
      <c r="E17" s="28">
        <f t="shared" si="6"/>
        <v>250939</v>
      </c>
      <c r="F17" s="28">
        <f t="shared" si="6"/>
        <v>318626</v>
      </c>
      <c r="G17" s="28">
        <f t="shared" si="6"/>
        <v>241102</v>
      </c>
      <c r="H17" s="28">
        <f t="shared" si="6"/>
        <v>279845</v>
      </c>
      <c r="I17" s="28">
        <f t="shared" ref="I17:K17" si="7">I18+I19</f>
        <v>384131</v>
      </c>
      <c r="J17" s="28">
        <f t="shared" si="7"/>
        <v>452552</v>
      </c>
      <c r="K17" s="28">
        <f t="shared" si="7"/>
        <v>525530</v>
      </c>
      <c r="L17" s="28">
        <f t="shared" ref="L17:M17" si="8">L18+L19</f>
        <v>404256</v>
      </c>
      <c r="M17" s="28">
        <f t="shared" si="8"/>
        <v>424054</v>
      </c>
      <c r="N17" s="28">
        <f t="shared" ref="N17:O17" si="9">N18+N19</f>
        <v>469563</v>
      </c>
      <c r="O17" s="28">
        <f t="shared" si="9"/>
        <v>517017.27380381088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30"/>
      <c r="FT17" s="30"/>
      <c r="FU17" s="30"/>
      <c r="FV17" s="31"/>
    </row>
    <row r="18" spans="1:178" ht="15.75" x14ac:dyDescent="0.25">
      <c r="A18" s="18">
        <v>6.1</v>
      </c>
      <c r="B18" s="19" t="s">
        <v>8</v>
      </c>
      <c r="C18" s="4">
        <v>218359</v>
      </c>
      <c r="D18" s="4">
        <v>252605</v>
      </c>
      <c r="E18" s="4">
        <v>241152</v>
      </c>
      <c r="F18" s="4">
        <v>308161</v>
      </c>
      <c r="G18" s="4">
        <v>233724</v>
      </c>
      <c r="H18" s="4">
        <v>268364</v>
      </c>
      <c r="I18" s="1">
        <v>371657</v>
      </c>
      <c r="J18" s="1">
        <v>438746</v>
      </c>
      <c r="K18" s="1">
        <v>510541</v>
      </c>
      <c r="L18" s="1">
        <v>397413</v>
      </c>
      <c r="M18" s="1">
        <v>414557</v>
      </c>
      <c r="N18" s="1">
        <v>455129</v>
      </c>
      <c r="O18" s="1">
        <v>501346.46212772798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6"/>
      <c r="FT18" s="6"/>
      <c r="FU18" s="6"/>
    </row>
    <row r="19" spans="1:178" ht="15.75" x14ac:dyDescent="0.25">
      <c r="A19" s="18">
        <v>6.2</v>
      </c>
      <c r="B19" s="19" t="s">
        <v>9</v>
      </c>
      <c r="C19" s="4">
        <v>8480</v>
      </c>
      <c r="D19" s="4">
        <v>9542</v>
      </c>
      <c r="E19" s="4">
        <v>9787</v>
      </c>
      <c r="F19" s="4">
        <v>10465</v>
      </c>
      <c r="G19" s="4">
        <v>7378</v>
      </c>
      <c r="H19" s="4">
        <v>11481</v>
      </c>
      <c r="I19" s="1">
        <v>12474</v>
      </c>
      <c r="J19" s="1">
        <v>13806</v>
      </c>
      <c r="K19" s="1">
        <v>14989</v>
      </c>
      <c r="L19" s="1">
        <v>6843</v>
      </c>
      <c r="M19" s="1">
        <v>9497</v>
      </c>
      <c r="N19" s="1">
        <v>14434</v>
      </c>
      <c r="O19" s="1">
        <v>15670.8116760829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6"/>
      <c r="FT19" s="6"/>
      <c r="FU19" s="6"/>
    </row>
    <row r="20" spans="1:178" s="32" customFormat="1" ht="30" x14ac:dyDescent="0.25">
      <c r="A20" s="37" t="s">
        <v>35</v>
      </c>
      <c r="B20" s="38" t="s">
        <v>10</v>
      </c>
      <c r="C20" s="28">
        <f>SUM(C21:C27)</f>
        <v>84316</v>
      </c>
      <c r="D20" s="28">
        <f t="shared" ref="D20:O20" si="10">SUM(D21:D27)</f>
        <v>76271</v>
      </c>
      <c r="E20" s="28">
        <f t="shared" si="10"/>
        <v>79274</v>
      </c>
      <c r="F20" s="28">
        <f t="shared" si="10"/>
        <v>108141</v>
      </c>
      <c r="G20" s="28">
        <f t="shared" si="10"/>
        <v>123047</v>
      </c>
      <c r="H20" s="28">
        <f t="shared" si="10"/>
        <v>135064</v>
      </c>
      <c r="I20" s="28">
        <f t="shared" si="10"/>
        <v>137659</v>
      </c>
      <c r="J20" s="28">
        <f t="shared" si="10"/>
        <v>140930</v>
      </c>
      <c r="K20" s="28">
        <f t="shared" si="10"/>
        <v>160116</v>
      </c>
      <c r="L20" s="28">
        <f t="shared" si="10"/>
        <v>123530</v>
      </c>
      <c r="M20" s="28">
        <f t="shared" si="10"/>
        <v>150029</v>
      </c>
      <c r="N20" s="28">
        <f t="shared" si="10"/>
        <v>165717</v>
      </c>
      <c r="O20" s="28">
        <f t="shared" si="10"/>
        <v>190890.96517234313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30"/>
      <c r="FT20" s="30"/>
      <c r="FU20" s="30"/>
      <c r="FV20" s="31"/>
    </row>
    <row r="21" spans="1:178" ht="15.75" x14ac:dyDescent="0.25">
      <c r="A21" s="18">
        <v>7.1</v>
      </c>
      <c r="B21" s="19" t="s">
        <v>11</v>
      </c>
      <c r="C21" s="4">
        <v>224</v>
      </c>
      <c r="D21" s="4">
        <v>248</v>
      </c>
      <c r="E21" s="4">
        <v>817</v>
      </c>
      <c r="F21" s="4">
        <v>981</v>
      </c>
      <c r="G21" s="4">
        <v>1109</v>
      </c>
      <c r="H21" s="4">
        <v>700</v>
      </c>
      <c r="I21" s="1">
        <v>819</v>
      </c>
      <c r="J21" s="1">
        <v>2872</v>
      </c>
      <c r="K21" s="1">
        <v>9951</v>
      </c>
      <c r="L21" s="1">
        <v>4524</v>
      </c>
      <c r="M21" s="1">
        <v>6226</v>
      </c>
      <c r="N21" s="1">
        <v>9549</v>
      </c>
      <c r="O21" s="1">
        <v>13141.4840848806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6"/>
      <c r="FT21" s="6"/>
      <c r="FU21" s="6"/>
    </row>
    <row r="22" spans="1:178" ht="15.75" x14ac:dyDescent="0.25">
      <c r="A22" s="18">
        <v>7.2</v>
      </c>
      <c r="B22" s="19" t="s">
        <v>12</v>
      </c>
      <c r="C22" s="4"/>
      <c r="D22" s="4"/>
      <c r="E22" s="4"/>
      <c r="F22" s="4"/>
      <c r="G22" s="4"/>
      <c r="H22" s="4"/>
      <c r="I22" s="1"/>
      <c r="J22" s="1"/>
      <c r="K22" s="1"/>
      <c r="L22" s="1"/>
      <c r="M22" s="1"/>
      <c r="N22" s="1"/>
      <c r="O22" s="1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6"/>
      <c r="FT22" s="6"/>
      <c r="FU22" s="6"/>
    </row>
    <row r="23" spans="1:178" ht="15.75" x14ac:dyDescent="0.25">
      <c r="A23" s="18">
        <v>7.3</v>
      </c>
      <c r="B23" s="19" t="s">
        <v>13</v>
      </c>
      <c r="C23" s="4"/>
      <c r="D23" s="4"/>
      <c r="E23" s="4"/>
      <c r="F23" s="4"/>
      <c r="G23" s="4"/>
      <c r="H23" s="4"/>
      <c r="I23" s="1"/>
      <c r="J23" s="1"/>
      <c r="K23" s="1"/>
      <c r="L23" s="1"/>
      <c r="M23" s="1"/>
      <c r="N23" s="1"/>
      <c r="O23" s="1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6"/>
      <c r="FT23" s="6"/>
      <c r="FU23" s="6"/>
    </row>
    <row r="24" spans="1:178" ht="15.75" x14ac:dyDescent="0.25">
      <c r="A24" s="18">
        <v>7.4</v>
      </c>
      <c r="B24" s="19" t="s">
        <v>14</v>
      </c>
      <c r="C24" s="4"/>
      <c r="D24" s="4"/>
      <c r="E24" s="4"/>
      <c r="F24" s="4"/>
      <c r="G24" s="4"/>
      <c r="H24" s="4"/>
      <c r="I24" s="1"/>
      <c r="J24" s="1"/>
      <c r="K24" s="1"/>
      <c r="L24" s="1"/>
      <c r="M24" s="1"/>
      <c r="N24" s="1"/>
      <c r="O24" s="1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6"/>
      <c r="FT24" s="6"/>
      <c r="FU24" s="6"/>
    </row>
    <row r="25" spans="1:178" ht="15.75" x14ac:dyDescent="0.25">
      <c r="A25" s="18">
        <v>7.5</v>
      </c>
      <c r="B25" s="19" t="s">
        <v>66</v>
      </c>
      <c r="C25" s="4">
        <v>46677</v>
      </c>
      <c r="D25" s="4">
        <v>62940</v>
      </c>
      <c r="E25" s="4">
        <v>64414</v>
      </c>
      <c r="F25" s="4">
        <v>51847</v>
      </c>
      <c r="G25" s="4">
        <v>57312</v>
      </c>
      <c r="H25" s="4">
        <v>68177</v>
      </c>
      <c r="I25" s="1">
        <v>73466</v>
      </c>
      <c r="J25" s="1">
        <v>76950</v>
      </c>
      <c r="K25" s="1">
        <v>83159</v>
      </c>
      <c r="L25" s="1">
        <v>51097</v>
      </c>
      <c r="M25" s="1">
        <v>73460</v>
      </c>
      <c r="N25" s="1">
        <v>78682</v>
      </c>
      <c r="O25" s="1">
        <v>94141.251901058204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6"/>
      <c r="FT25" s="6"/>
      <c r="FU25" s="6"/>
    </row>
    <row r="26" spans="1:178" ht="15.75" x14ac:dyDescent="0.25">
      <c r="A26" s="18">
        <v>7.6</v>
      </c>
      <c r="B26" s="19" t="s">
        <v>15</v>
      </c>
      <c r="C26" s="4">
        <v>151</v>
      </c>
      <c r="D26" s="4">
        <v>182</v>
      </c>
      <c r="E26" s="4">
        <v>193</v>
      </c>
      <c r="F26" s="4">
        <v>201</v>
      </c>
      <c r="G26" s="4">
        <v>181</v>
      </c>
      <c r="H26" s="4">
        <v>273</v>
      </c>
      <c r="I26" s="1">
        <v>150</v>
      </c>
      <c r="J26" s="1">
        <v>297</v>
      </c>
      <c r="K26" s="1">
        <v>169</v>
      </c>
      <c r="L26" s="1">
        <v>170</v>
      </c>
      <c r="M26" s="1">
        <v>178</v>
      </c>
      <c r="N26" s="1">
        <v>143</v>
      </c>
      <c r="O26" s="1">
        <v>149.72941176470599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6"/>
      <c r="FT26" s="6"/>
      <c r="FU26" s="6"/>
    </row>
    <row r="27" spans="1:178" ht="30" x14ac:dyDescent="0.25">
      <c r="A27" s="18">
        <v>7.7</v>
      </c>
      <c r="B27" s="19" t="s">
        <v>16</v>
      </c>
      <c r="C27" s="4">
        <v>37264</v>
      </c>
      <c r="D27" s="4">
        <v>12901</v>
      </c>
      <c r="E27" s="4">
        <v>13850</v>
      </c>
      <c r="F27" s="4">
        <v>55112</v>
      </c>
      <c r="G27" s="4">
        <v>64445</v>
      </c>
      <c r="H27" s="4">
        <v>65914</v>
      </c>
      <c r="I27" s="1">
        <v>63224</v>
      </c>
      <c r="J27" s="1">
        <v>60811</v>
      </c>
      <c r="K27" s="1">
        <v>66837</v>
      </c>
      <c r="L27" s="1">
        <v>67739</v>
      </c>
      <c r="M27" s="1">
        <v>70165</v>
      </c>
      <c r="N27" s="1">
        <v>77343</v>
      </c>
      <c r="O27" s="1">
        <v>83458.499774639597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6"/>
      <c r="FT27" s="6"/>
      <c r="FU27" s="6"/>
    </row>
    <row r="28" spans="1:178" ht="15.75" x14ac:dyDescent="0.25">
      <c r="A28" s="20" t="s">
        <v>36</v>
      </c>
      <c r="B28" s="19" t="s">
        <v>17</v>
      </c>
      <c r="C28" s="4">
        <v>57103</v>
      </c>
      <c r="D28" s="4">
        <v>65436</v>
      </c>
      <c r="E28" s="4">
        <v>69287</v>
      </c>
      <c r="F28" s="4">
        <v>82174</v>
      </c>
      <c r="G28" s="4">
        <v>116704</v>
      </c>
      <c r="H28" s="4">
        <v>94142</v>
      </c>
      <c r="I28" s="1">
        <v>117322</v>
      </c>
      <c r="J28" s="1">
        <v>94330</v>
      </c>
      <c r="K28" s="1">
        <v>110026</v>
      </c>
      <c r="L28" s="1">
        <v>109364</v>
      </c>
      <c r="M28" s="1">
        <v>111176</v>
      </c>
      <c r="N28" s="1">
        <v>109089</v>
      </c>
      <c r="O28" s="1">
        <v>119068.630573916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6"/>
      <c r="FT28" s="6"/>
      <c r="FU28" s="6"/>
    </row>
    <row r="29" spans="1:178" ht="30" x14ac:dyDescent="0.25">
      <c r="A29" s="20" t="s">
        <v>37</v>
      </c>
      <c r="B29" s="19" t="s">
        <v>18</v>
      </c>
      <c r="C29" s="4">
        <v>119572</v>
      </c>
      <c r="D29" s="4">
        <v>133892</v>
      </c>
      <c r="E29" s="4">
        <v>144245</v>
      </c>
      <c r="F29" s="4">
        <v>161915</v>
      </c>
      <c r="G29" s="4">
        <v>123383</v>
      </c>
      <c r="H29" s="4">
        <v>144582</v>
      </c>
      <c r="I29" s="1">
        <v>177105</v>
      </c>
      <c r="J29" s="1">
        <v>213854</v>
      </c>
      <c r="K29" s="1">
        <v>230463</v>
      </c>
      <c r="L29" s="1">
        <v>233929</v>
      </c>
      <c r="M29" s="1">
        <v>253160</v>
      </c>
      <c r="N29" s="1">
        <v>261089</v>
      </c>
      <c r="O29" s="1">
        <v>277728.54609747702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6"/>
      <c r="FT29" s="6"/>
      <c r="FU29" s="6"/>
    </row>
    <row r="30" spans="1:178" ht="15.75" x14ac:dyDescent="0.25">
      <c r="A30" s="20" t="s">
        <v>38</v>
      </c>
      <c r="B30" s="19" t="s">
        <v>53</v>
      </c>
      <c r="C30" s="4">
        <v>241678</v>
      </c>
      <c r="D30" s="4">
        <v>264358</v>
      </c>
      <c r="E30" s="4">
        <v>273604</v>
      </c>
      <c r="F30" s="4">
        <v>297515</v>
      </c>
      <c r="G30" s="4">
        <v>291630</v>
      </c>
      <c r="H30" s="4">
        <v>377456</v>
      </c>
      <c r="I30" s="1">
        <v>385561</v>
      </c>
      <c r="J30" s="1">
        <v>468950</v>
      </c>
      <c r="K30" s="1">
        <v>493947</v>
      </c>
      <c r="L30" s="1">
        <v>352967</v>
      </c>
      <c r="M30" s="1">
        <v>438847</v>
      </c>
      <c r="N30" s="1">
        <v>494936</v>
      </c>
      <c r="O30" s="1">
        <v>542973.03064728004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6"/>
      <c r="FT30" s="6"/>
      <c r="FU30" s="6"/>
    </row>
    <row r="31" spans="1:178" ht="15.75" x14ac:dyDescent="0.25">
      <c r="A31" s="20" t="s">
        <v>39</v>
      </c>
      <c r="B31" s="19" t="s">
        <v>19</v>
      </c>
      <c r="C31" s="4">
        <v>255446</v>
      </c>
      <c r="D31" s="4">
        <v>257379</v>
      </c>
      <c r="E31" s="4">
        <v>325136</v>
      </c>
      <c r="F31" s="4">
        <v>245756</v>
      </c>
      <c r="G31" s="4">
        <v>240464</v>
      </c>
      <c r="H31" s="4">
        <v>252672</v>
      </c>
      <c r="I31" s="1">
        <v>350457</v>
      </c>
      <c r="J31" s="1">
        <v>320957</v>
      </c>
      <c r="K31" s="1">
        <v>333804</v>
      </c>
      <c r="L31" s="1">
        <v>466077</v>
      </c>
      <c r="M31" s="1">
        <v>403309</v>
      </c>
      <c r="N31" s="1">
        <v>436395</v>
      </c>
      <c r="O31" s="1">
        <v>463028.95556150598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6"/>
      <c r="FT31" s="6"/>
      <c r="FU31" s="6"/>
    </row>
    <row r="32" spans="1:178" s="25" customFormat="1" ht="15.75" x14ac:dyDescent="0.25">
      <c r="A32" s="33"/>
      <c r="B32" s="34" t="s">
        <v>29</v>
      </c>
      <c r="C32" s="35">
        <f>C17+C20+C28+C29+C30+C31</f>
        <v>984954</v>
      </c>
      <c r="D32" s="35">
        <f t="shared" ref="D32:F32" si="11">D17+D20+D28+D29+D30+D31</f>
        <v>1059483</v>
      </c>
      <c r="E32" s="35">
        <f t="shared" si="11"/>
        <v>1142485</v>
      </c>
      <c r="F32" s="35">
        <f t="shared" si="11"/>
        <v>1214127</v>
      </c>
      <c r="G32" s="35">
        <f t="shared" ref="G32" si="12">G17+G20+G28+G29+G30+G31</f>
        <v>1136330</v>
      </c>
      <c r="H32" s="35">
        <f t="shared" ref="H32:I32" si="13">H17+H20+H28+H29+H30+H31</f>
        <v>1283761</v>
      </c>
      <c r="I32" s="35">
        <f t="shared" si="13"/>
        <v>1552235</v>
      </c>
      <c r="J32" s="35">
        <f t="shared" ref="J32:K32" si="14">J17+J20+J28+J29+J30+J31</f>
        <v>1691573</v>
      </c>
      <c r="K32" s="35">
        <f t="shared" si="14"/>
        <v>1853886</v>
      </c>
      <c r="L32" s="35">
        <f t="shared" ref="L32" si="15">L17+L20+L28+L29+L30+L31</f>
        <v>1690123</v>
      </c>
      <c r="M32" s="35">
        <f t="shared" ref="M32:N32" si="16">M17+M20+M28+M29+M30+M31</f>
        <v>1780575</v>
      </c>
      <c r="N32" s="35">
        <f t="shared" si="16"/>
        <v>1936789</v>
      </c>
      <c r="O32" s="35">
        <f t="shared" ref="O32" si="17">O17+O20+O28+O29+O30+O31</f>
        <v>2110707.401856333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0"/>
      <c r="FT32" s="30"/>
      <c r="FU32" s="30"/>
      <c r="FV32" s="31"/>
    </row>
    <row r="33" spans="1:178" s="32" customFormat="1" ht="15.75" x14ac:dyDescent="0.25">
      <c r="A33" s="26" t="s">
        <v>26</v>
      </c>
      <c r="B33" s="39" t="s">
        <v>40</v>
      </c>
      <c r="C33" s="28">
        <f>C6+C11+C13+C14+C15+C17+C20+C28+C29+C30+C31</f>
        <v>1879553</v>
      </c>
      <c r="D33" s="28">
        <f>D6+D11+D13+D14+D15+D17+D20+D28+D29+D30+D31</f>
        <v>2052666</v>
      </c>
      <c r="E33" s="28">
        <f>E6+E11+E13+E14+E15+E17+E20+E28+E29+E30+E31</f>
        <v>2234589</v>
      </c>
      <c r="F33" s="28">
        <f>F6+F11+F13+F14+F15+F17+F20+F28+F29+F30+F31</f>
        <v>2650061</v>
      </c>
      <c r="G33" s="28">
        <f t="shared" ref="G33" si="18">G6+G11+G13+G14+G15+G17+G20+G28+G29+G30+G31</f>
        <v>2587235</v>
      </c>
      <c r="H33" s="28">
        <f t="shared" ref="H33:I33" si="19">H6+H11+H13+H14+H15+H17+H20+H28+H29+H30+H31</f>
        <v>2889302</v>
      </c>
      <c r="I33" s="28">
        <f t="shared" si="19"/>
        <v>3194234</v>
      </c>
      <c r="J33" s="28">
        <f t="shared" ref="J33:K33" si="20">J6+J11+J13+J14+J15+J17+J20+J28+J29+J30+J31</f>
        <v>3519768</v>
      </c>
      <c r="K33" s="28">
        <f t="shared" si="20"/>
        <v>3626474</v>
      </c>
      <c r="L33" s="28">
        <f t="shared" ref="L33" si="21">L6+L11+L13+L14+L15+L17+L20+L28+L29+L30+L31</f>
        <v>3457108</v>
      </c>
      <c r="M33" s="28">
        <f t="shared" ref="M33:N33" si="22">M6+M11+M13+M14+M15+M17+M20+M28+M29+M30+M31</f>
        <v>3790872</v>
      </c>
      <c r="N33" s="28">
        <f t="shared" si="22"/>
        <v>4111794</v>
      </c>
      <c r="O33" s="28">
        <f t="shared" ref="O33" si="23">O6+O11+O13+O14+O15+O17+O20+O28+O29+O30+O31</f>
        <v>4468885.7891268637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30"/>
      <c r="FT33" s="30"/>
      <c r="FU33" s="30"/>
      <c r="FV33" s="31"/>
    </row>
    <row r="34" spans="1:178" ht="15.75" x14ac:dyDescent="0.25">
      <c r="A34" s="21" t="s">
        <v>42</v>
      </c>
      <c r="B34" s="5" t="s">
        <v>24</v>
      </c>
      <c r="C34" s="4">
        <v>103607</v>
      </c>
      <c r="D34" s="4">
        <v>109905</v>
      </c>
      <c r="E34" s="4">
        <v>128765</v>
      </c>
      <c r="F34" s="4">
        <v>125375</v>
      </c>
      <c r="G34" s="4">
        <v>168003</v>
      </c>
      <c r="H34" s="4">
        <v>220766</v>
      </c>
      <c r="I34" s="1">
        <v>158525</v>
      </c>
      <c r="J34" s="1">
        <v>196820</v>
      </c>
      <c r="K34" s="1">
        <v>218344</v>
      </c>
      <c r="L34" s="1">
        <v>255435</v>
      </c>
      <c r="M34" s="1">
        <v>248514</v>
      </c>
      <c r="N34" s="1">
        <v>261881</v>
      </c>
      <c r="O34" s="1">
        <v>283243.48679371102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</row>
    <row r="35" spans="1:178" ht="15.75" x14ac:dyDescent="0.25">
      <c r="A35" s="21" t="s">
        <v>43</v>
      </c>
      <c r="B35" s="5" t="s">
        <v>23</v>
      </c>
      <c r="C35" s="4">
        <v>62319</v>
      </c>
      <c r="D35" s="4">
        <v>75274</v>
      </c>
      <c r="E35" s="4">
        <v>81443</v>
      </c>
      <c r="F35" s="4">
        <v>78915</v>
      </c>
      <c r="G35" s="4">
        <v>76548</v>
      </c>
      <c r="H35" s="4">
        <v>56309</v>
      </c>
      <c r="I35" s="1">
        <v>43481</v>
      </c>
      <c r="J35" s="1">
        <v>41192</v>
      </c>
      <c r="K35" s="1">
        <v>38483</v>
      </c>
      <c r="L35" s="1">
        <v>72157</v>
      </c>
      <c r="M35" s="1">
        <v>87758</v>
      </c>
      <c r="N35" s="1">
        <v>97909</v>
      </c>
      <c r="O35" s="1">
        <v>106593.99397840899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</row>
    <row r="36" spans="1:178" s="25" customFormat="1" ht="15.75" x14ac:dyDescent="0.25">
      <c r="A36" s="40" t="s">
        <v>44</v>
      </c>
      <c r="B36" s="41" t="s">
        <v>54</v>
      </c>
      <c r="C36" s="35">
        <f>C33+C34-C35</f>
        <v>1920841</v>
      </c>
      <c r="D36" s="35">
        <f t="shared" ref="D36:O36" si="24">D33+D34-D35</f>
        <v>2087297</v>
      </c>
      <c r="E36" s="35">
        <f t="shared" si="24"/>
        <v>2281911</v>
      </c>
      <c r="F36" s="35">
        <f t="shared" si="24"/>
        <v>2696521</v>
      </c>
      <c r="G36" s="35">
        <f t="shared" si="24"/>
        <v>2678690</v>
      </c>
      <c r="H36" s="35">
        <f t="shared" si="24"/>
        <v>3053759</v>
      </c>
      <c r="I36" s="35">
        <f t="shared" si="24"/>
        <v>3309278</v>
      </c>
      <c r="J36" s="35">
        <f t="shared" si="24"/>
        <v>3675396</v>
      </c>
      <c r="K36" s="35">
        <f t="shared" si="24"/>
        <v>3806335</v>
      </c>
      <c r="L36" s="35">
        <f t="shared" si="24"/>
        <v>3640386</v>
      </c>
      <c r="M36" s="35">
        <f t="shared" si="24"/>
        <v>3951628</v>
      </c>
      <c r="N36" s="35">
        <f t="shared" si="24"/>
        <v>4275766</v>
      </c>
      <c r="O36" s="35">
        <f t="shared" si="24"/>
        <v>4645535.2819421655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1"/>
      <c r="FS36" s="31"/>
      <c r="FT36" s="31"/>
      <c r="FU36" s="31"/>
      <c r="FV36" s="31"/>
    </row>
    <row r="37" spans="1:178" s="25" customFormat="1" ht="15.75" x14ac:dyDescent="0.25">
      <c r="A37" s="40" t="s">
        <v>45</v>
      </c>
      <c r="B37" s="41" t="s">
        <v>41</v>
      </c>
      <c r="C37" s="35">
        <f>GSVA_cur!C37</f>
        <v>36940</v>
      </c>
      <c r="D37" s="35">
        <f>GSVA_cur!D37</f>
        <v>37340</v>
      </c>
      <c r="E37" s="35">
        <f>GSVA_cur!E37</f>
        <v>37740</v>
      </c>
      <c r="F37" s="35">
        <f>GSVA_cur!F37</f>
        <v>38140</v>
      </c>
      <c r="G37" s="35">
        <f>GSVA_cur!G37</f>
        <v>38540</v>
      </c>
      <c r="H37" s="35">
        <f>GSVA_cur!H37</f>
        <v>38940</v>
      </c>
      <c r="I37" s="35">
        <f>GSVA_cur!I37</f>
        <v>39330</v>
      </c>
      <c r="J37" s="35">
        <f>GSVA_cur!J37</f>
        <v>39730</v>
      </c>
      <c r="K37" s="35">
        <f>GSVA_cur!K37</f>
        <v>40120</v>
      </c>
      <c r="L37" s="35">
        <f>GSVA_cur!L37</f>
        <v>40510</v>
      </c>
      <c r="M37" s="35">
        <f>GSVA_cur!M37</f>
        <v>40900</v>
      </c>
      <c r="N37" s="35">
        <f>GSVA_cur!N37</f>
        <v>41280</v>
      </c>
      <c r="O37" s="35">
        <f>GSVA_cur!O37</f>
        <v>41650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</row>
    <row r="38" spans="1:178" s="25" customFormat="1" ht="15.75" x14ac:dyDescent="0.25">
      <c r="A38" s="40" t="s">
        <v>46</v>
      </c>
      <c r="B38" s="41" t="s">
        <v>57</v>
      </c>
      <c r="C38" s="35">
        <f>C36/C37*1000</f>
        <v>51998.944233892798</v>
      </c>
      <c r="D38" s="35">
        <f t="shared" ref="D38:O38" si="25">D36/D37*1000</f>
        <v>55899.758971612217</v>
      </c>
      <c r="E38" s="35">
        <f t="shared" si="25"/>
        <v>60463.990461049281</v>
      </c>
      <c r="F38" s="35">
        <f t="shared" si="25"/>
        <v>70700.603041426322</v>
      </c>
      <c r="G38" s="35">
        <f t="shared" si="25"/>
        <v>69504.151530877003</v>
      </c>
      <c r="H38" s="35">
        <f t="shared" si="25"/>
        <v>78422.162300975862</v>
      </c>
      <c r="I38" s="35">
        <f t="shared" si="25"/>
        <v>84141.317060767862</v>
      </c>
      <c r="J38" s="35">
        <f t="shared" si="25"/>
        <v>92509.338031714069</v>
      </c>
      <c r="K38" s="35">
        <f t="shared" si="25"/>
        <v>94873.753738783649</v>
      </c>
      <c r="L38" s="35">
        <f t="shared" si="25"/>
        <v>89863.885460380145</v>
      </c>
      <c r="M38" s="35">
        <f t="shared" si="25"/>
        <v>96616.821515892429</v>
      </c>
      <c r="N38" s="35">
        <f t="shared" si="25"/>
        <v>103579.60271317829</v>
      </c>
      <c r="O38" s="35">
        <f t="shared" si="25"/>
        <v>111537.4617513125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6"/>
      <c r="BO38" s="36"/>
      <c r="BP38" s="36"/>
      <c r="BQ38" s="36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</row>
    <row r="39" spans="1:178" x14ac:dyDescent="0.25">
      <c r="A39" s="2" t="s">
        <v>76</v>
      </c>
    </row>
    <row r="40" spans="1:178" x14ac:dyDescent="0.25">
      <c r="A40" s="2" t="s">
        <v>67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Z40"/>
  <sheetViews>
    <sheetView zoomScale="77" zoomScaleNormal="77" zoomScaleSheetLayoutView="100" workbookViewId="0">
      <pane xSplit="2" ySplit="5" topLeftCell="C24" activePane="bottomRight" state="frozen"/>
      <selection activeCell="P1" sqref="P1:AY1048576"/>
      <selection pane="topRight" activeCell="P1" sqref="P1:AY1048576"/>
      <selection pane="bottomLeft" activeCell="P1" sqref="P1:AY1048576"/>
      <selection pane="bottomRight" activeCell="P1" sqref="P1:AY1048576"/>
    </sheetView>
  </sheetViews>
  <sheetFormatPr defaultColWidth="8.85546875" defaultRowHeight="15" x14ac:dyDescent="0.25"/>
  <cols>
    <col min="1" max="1" width="11" style="2" customWidth="1"/>
    <col min="2" max="2" width="27.28515625" style="2" customWidth="1"/>
    <col min="3" max="5" width="11.28515625" style="2" customWidth="1"/>
    <col min="6" max="8" width="11.28515625" style="7" customWidth="1"/>
    <col min="9" max="15" width="11.85546875" style="6" customWidth="1"/>
    <col min="16" max="17" width="11.42578125" style="7" customWidth="1"/>
    <col min="18" max="45" width="9.140625" style="7" customWidth="1"/>
    <col min="46" max="46" width="12.42578125" style="7" customWidth="1"/>
    <col min="47" max="68" width="9.140625" style="7" customWidth="1"/>
    <col min="69" max="69" width="12.140625" style="7" customWidth="1"/>
    <col min="70" max="73" width="9.140625" style="7" customWidth="1"/>
    <col min="74" max="78" width="9.140625" style="7" hidden="1" customWidth="1"/>
    <col min="79" max="79" width="9.140625" style="7" customWidth="1"/>
    <col min="80" max="84" width="9.140625" style="7" hidden="1" customWidth="1"/>
    <col min="85" max="85" width="9.140625" style="7" customWidth="1"/>
    <col min="86" max="90" width="9.140625" style="7" hidden="1" customWidth="1"/>
    <col min="91" max="91" width="9.140625" style="7" customWidth="1"/>
    <col min="92" max="96" width="9.140625" style="7" hidden="1" customWidth="1"/>
    <col min="97" max="97" width="9.140625" style="7" customWidth="1"/>
    <col min="98" max="102" width="9.140625" style="7" hidden="1" customWidth="1"/>
    <col min="103" max="103" width="9.140625" style="6" customWidth="1"/>
    <col min="104" max="108" width="9.140625" style="6" hidden="1" customWidth="1"/>
    <col min="109" max="109" width="9.140625" style="6" customWidth="1"/>
    <col min="110" max="114" width="9.140625" style="6" hidden="1" customWidth="1"/>
    <col min="115" max="115" width="9.140625" style="6" customWidth="1"/>
    <col min="116" max="120" width="9.140625" style="6" hidden="1" customWidth="1"/>
    <col min="121" max="121" width="9.140625" style="6" customWidth="1"/>
    <col min="122" max="151" width="9.140625" style="7" customWidth="1"/>
    <col min="152" max="152" width="9.140625" style="7" hidden="1" customWidth="1"/>
    <col min="153" max="160" width="9.140625" style="7" customWidth="1"/>
    <col min="161" max="161" width="9.140625" style="7" hidden="1" customWidth="1"/>
    <col min="162" max="166" width="9.140625" style="7" customWidth="1"/>
    <col min="167" max="167" width="9.140625" style="7" hidden="1" customWidth="1"/>
    <col min="168" max="177" width="9.140625" style="7" customWidth="1"/>
    <col min="178" max="181" width="8.85546875" style="7"/>
    <col min="182" max="182" width="12.7109375" style="7" bestFit="1" customWidth="1"/>
    <col min="183" max="16384" width="8.85546875" style="2"/>
  </cols>
  <sheetData>
    <row r="1" spans="1:182" ht="26.25" x14ac:dyDescent="0.4">
      <c r="A1" s="2" t="s">
        <v>52</v>
      </c>
      <c r="B1" s="23" t="s">
        <v>65</v>
      </c>
    </row>
    <row r="2" spans="1:182" ht="15.75" x14ac:dyDescent="0.25">
      <c r="A2" s="12" t="s">
        <v>49</v>
      </c>
      <c r="I2" s="6" t="str">
        <f>[1]GSVA_cur!$I$3</f>
        <v>As on 01.08.2024</v>
      </c>
    </row>
    <row r="3" spans="1:182" ht="15.75" x14ac:dyDescent="0.25">
      <c r="A3" s="12"/>
    </row>
    <row r="4" spans="1:182" ht="15.75" x14ac:dyDescent="0.25">
      <c r="A4" s="12"/>
      <c r="E4" s="11"/>
      <c r="F4" s="11" t="s">
        <v>56</v>
      </c>
      <c r="G4" s="11"/>
      <c r="H4" s="11"/>
    </row>
    <row r="5" spans="1:182" ht="15.75" x14ac:dyDescent="0.25">
      <c r="A5" s="13" t="s">
        <v>0</v>
      </c>
      <c r="B5" s="14" t="s">
        <v>1</v>
      </c>
      <c r="C5" s="3" t="s">
        <v>20</v>
      </c>
      <c r="D5" s="3" t="s">
        <v>21</v>
      </c>
      <c r="E5" s="3" t="s">
        <v>22</v>
      </c>
      <c r="F5" s="3" t="s">
        <v>55</v>
      </c>
      <c r="G5" s="3" t="s">
        <v>64</v>
      </c>
      <c r="H5" s="3" t="s">
        <v>68</v>
      </c>
      <c r="I5" s="22" t="s">
        <v>69</v>
      </c>
      <c r="J5" s="22" t="s">
        <v>70</v>
      </c>
      <c r="K5" s="22" t="s">
        <v>71</v>
      </c>
      <c r="L5" s="22" t="s">
        <v>72</v>
      </c>
      <c r="M5" s="24" t="s">
        <v>73</v>
      </c>
      <c r="N5" s="24" t="s">
        <v>74</v>
      </c>
      <c r="O5" s="24" t="s">
        <v>75</v>
      </c>
    </row>
    <row r="6" spans="1:182" s="32" customFormat="1" ht="30" x14ac:dyDescent="0.25">
      <c r="A6" s="26" t="s">
        <v>25</v>
      </c>
      <c r="B6" s="27" t="s">
        <v>2</v>
      </c>
      <c r="C6" s="28">
        <f>SUM(C7:C10)</f>
        <v>492245</v>
      </c>
      <c r="D6" s="28">
        <f t="shared" ref="D6:O6" si="0">SUM(D7:D10)</f>
        <v>544703</v>
      </c>
      <c r="E6" s="28">
        <f t="shared" si="0"/>
        <v>672566</v>
      </c>
      <c r="F6" s="28">
        <f t="shared" si="0"/>
        <v>798223</v>
      </c>
      <c r="G6" s="28">
        <f t="shared" si="0"/>
        <v>1097810</v>
      </c>
      <c r="H6" s="28">
        <f t="shared" si="0"/>
        <v>1197178</v>
      </c>
      <c r="I6" s="28">
        <f t="shared" si="0"/>
        <v>1275820</v>
      </c>
      <c r="J6" s="28">
        <f t="shared" si="0"/>
        <v>1497466</v>
      </c>
      <c r="K6" s="28">
        <f t="shared" si="0"/>
        <v>1731338</v>
      </c>
      <c r="L6" s="28">
        <f t="shared" si="0"/>
        <v>1964632</v>
      </c>
      <c r="M6" s="28">
        <f t="shared" si="0"/>
        <v>2314830</v>
      </c>
      <c r="N6" s="28">
        <f t="shared" si="0"/>
        <v>2654964</v>
      </c>
      <c r="O6" s="28">
        <f t="shared" si="0"/>
        <v>2963879.9886628268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30"/>
      <c r="FX6" s="30"/>
      <c r="FY6" s="30"/>
      <c r="FZ6" s="31"/>
    </row>
    <row r="7" spans="1:182" ht="15.75" x14ac:dyDescent="0.25">
      <c r="A7" s="18">
        <v>1.1000000000000001</v>
      </c>
      <c r="B7" s="19" t="s">
        <v>58</v>
      </c>
      <c r="C7" s="4">
        <v>307680</v>
      </c>
      <c r="D7" s="4">
        <v>326089</v>
      </c>
      <c r="E7" s="4">
        <v>360432</v>
      </c>
      <c r="F7" s="4">
        <v>444503</v>
      </c>
      <c r="G7" s="4">
        <v>604305</v>
      </c>
      <c r="H7" s="4">
        <v>720137</v>
      </c>
      <c r="I7" s="1">
        <v>725687</v>
      </c>
      <c r="J7" s="1">
        <v>911299</v>
      </c>
      <c r="K7" s="1">
        <v>1014006</v>
      </c>
      <c r="L7" s="1">
        <v>1157026</v>
      </c>
      <c r="M7" s="1">
        <v>1398809</v>
      </c>
      <c r="N7" s="1">
        <v>1644960</v>
      </c>
      <c r="O7" s="1">
        <v>1829449.05933231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6"/>
      <c r="FX7" s="6"/>
      <c r="FY7" s="6"/>
    </row>
    <row r="8" spans="1:182" ht="15.75" x14ac:dyDescent="0.25">
      <c r="A8" s="18">
        <v>1.2</v>
      </c>
      <c r="B8" s="19" t="s">
        <v>59</v>
      </c>
      <c r="C8" s="4">
        <v>32929</v>
      </c>
      <c r="D8" s="4">
        <v>41288</v>
      </c>
      <c r="E8" s="4">
        <v>69382</v>
      </c>
      <c r="F8" s="4">
        <v>71964</v>
      </c>
      <c r="G8" s="4">
        <v>91429</v>
      </c>
      <c r="H8" s="4">
        <v>127265</v>
      </c>
      <c r="I8" s="1">
        <v>167188</v>
      </c>
      <c r="J8" s="1">
        <v>167697</v>
      </c>
      <c r="K8" s="1">
        <v>201012</v>
      </c>
      <c r="L8" s="1">
        <v>237971</v>
      </c>
      <c r="M8" s="1">
        <v>252126</v>
      </c>
      <c r="N8" s="1">
        <v>292959</v>
      </c>
      <c r="O8" s="1">
        <v>333979.11576285301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6"/>
      <c r="FX8" s="6"/>
      <c r="FY8" s="6"/>
    </row>
    <row r="9" spans="1:182" ht="15.75" x14ac:dyDescent="0.25">
      <c r="A9" s="18">
        <v>1.3</v>
      </c>
      <c r="B9" s="19" t="s">
        <v>60</v>
      </c>
      <c r="C9" s="4">
        <v>108559</v>
      </c>
      <c r="D9" s="4">
        <v>117928</v>
      </c>
      <c r="E9" s="4">
        <v>131591</v>
      </c>
      <c r="F9" s="4">
        <v>145921</v>
      </c>
      <c r="G9" s="4">
        <v>243110</v>
      </c>
      <c r="H9" s="4">
        <v>178634</v>
      </c>
      <c r="I9" s="1">
        <v>211496</v>
      </c>
      <c r="J9" s="1">
        <v>236694</v>
      </c>
      <c r="K9" s="1">
        <v>324410</v>
      </c>
      <c r="L9" s="1">
        <v>346620</v>
      </c>
      <c r="M9" s="1">
        <v>417794</v>
      </c>
      <c r="N9" s="1">
        <v>449400</v>
      </c>
      <c r="O9" s="1">
        <v>512680.85798866599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6"/>
      <c r="FX9" s="6"/>
      <c r="FY9" s="6"/>
    </row>
    <row r="10" spans="1:182" ht="15.75" x14ac:dyDescent="0.25">
      <c r="A10" s="18">
        <v>1.4</v>
      </c>
      <c r="B10" s="19" t="s">
        <v>61</v>
      </c>
      <c r="C10" s="4">
        <v>43077</v>
      </c>
      <c r="D10" s="4">
        <v>59398</v>
      </c>
      <c r="E10" s="4">
        <v>111161</v>
      </c>
      <c r="F10" s="4">
        <v>135835</v>
      </c>
      <c r="G10" s="4">
        <v>158966</v>
      </c>
      <c r="H10" s="4">
        <v>171142</v>
      </c>
      <c r="I10" s="1">
        <v>171449</v>
      </c>
      <c r="J10" s="1">
        <v>181776</v>
      </c>
      <c r="K10" s="1">
        <v>191910</v>
      </c>
      <c r="L10" s="1">
        <v>223015</v>
      </c>
      <c r="M10" s="1">
        <v>246101</v>
      </c>
      <c r="N10" s="1">
        <v>267645</v>
      </c>
      <c r="O10" s="1">
        <v>287770.95557899802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6"/>
      <c r="FX10" s="6"/>
      <c r="FY10" s="6"/>
    </row>
    <row r="11" spans="1:182" ht="15.75" x14ac:dyDescent="0.25">
      <c r="A11" s="20" t="s">
        <v>30</v>
      </c>
      <c r="B11" s="19" t="s">
        <v>3</v>
      </c>
      <c r="C11" s="4">
        <v>103863</v>
      </c>
      <c r="D11" s="4">
        <v>112836</v>
      </c>
      <c r="E11" s="4">
        <v>112707</v>
      </c>
      <c r="F11" s="4">
        <v>335775</v>
      </c>
      <c r="G11" s="4">
        <v>304967</v>
      </c>
      <c r="H11" s="4">
        <v>327594</v>
      </c>
      <c r="I11" s="1">
        <v>327643</v>
      </c>
      <c r="J11" s="1">
        <v>378161</v>
      </c>
      <c r="K11" s="1">
        <v>386903</v>
      </c>
      <c r="L11" s="1">
        <v>285904</v>
      </c>
      <c r="M11" s="1">
        <v>426736</v>
      </c>
      <c r="N11" s="1">
        <v>565163</v>
      </c>
      <c r="O11" s="1">
        <v>668593.91816798795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6"/>
      <c r="FX11" s="6"/>
      <c r="FY11" s="6"/>
    </row>
    <row r="12" spans="1:182" s="25" customFormat="1" ht="15.75" x14ac:dyDescent="0.25">
      <c r="A12" s="33"/>
      <c r="B12" s="34" t="s">
        <v>27</v>
      </c>
      <c r="C12" s="35">
        <f>C6+C11</f>
        <v>596108</v>
      </c>
      <c r="D12" s="35">
        <f t="shared" ref="D12:O12" si="1">D6+D11</f>
        <v>657539</v>
      </c>
      <c r="E12" s="35">
        <f t="shared" si="1"/>
        <v>785273</v>
      </c>
      <c r="F12" s="35">
        <f t="shared" si="1"/>
        <v>1133998</v>
      </c>
      <c r="G12" s="35">
        <f t="shared" si="1"/>
        <v>1402777</v>
      </c>
      <c r="H12" s="35">
        <f t="shared" si="1"/>
        <v>1524772</v>
      </c>
      <c r="I12" s="35">
        <f t="shared" si="1"/>
        <v>1603463</v>
      </c>
      <c r="J12" s="35">
        <f t="shared" si="1"/>
        <v>1875627</v>
      </c>
      <c r="K12" s="35">
        <f t="shared" si="1"/>
        <v>2118241</v>
      </c>
      <c r="L12" s="35">
        <f t="shared" si="1"/>
        <v>2250536</v>
      </c>
      <c r="M12" s="35">
        <f t="shared" si="1"/>
        <v>2741566</v>
      </c>
      <c r="N12" s="35">
        <f t="shared" si="1"/>
        <v>3220127</v>
      </c>
      <c r="O12" s="35">
        <f t="shared" si="1"/>
        <v>3632473.9068308147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0"/>
      <c r="FX12" s="30"/>
      <c r="FY12" s="30"/>
      <c r="FZ12" s="31"/>
    </row>
    <row r="13" spans="1:182" s="17" customFormat="1" ht="15.75" x14ac:dyDescent="0.25">
      <c r="A13" s="15" t="s">
        <v>31</v>
      </c>
      <c r="B13" s="16" t="s">
        <v>4</v>
      </c>
      <c r="C13" s="1">
        <v>62462</v>
      </c>
      <c r="D13" s="1">
        <v>106951</v>
      </c>
      <c r="E13" s="1">
        <v>114857</v>
      </c>
      <c r="F13" s="1">
        <v>140209</v>
      </c>
      <c r="G13" s="1">
        <v>107475</v>
      </c>
      <c r="H13" s="1">
        <v>136802</v>
      </c>
      <c r="I13" s="1">
        <v>132290</v>
      </c>
      <c r="J13" s="1">
        <v>124559</v>
      </c>
      <c r="K13" s="1">
        <v>139478</v>
      </c>
      <c r="L13" s="1">
        <v>143001</v>
      </c>
      <c r="M13" s="1">
        <v>154453</v>
      </c>
      <c r="N13" s="1">
        <v>156230</v>
      </c>
      <c r="O13" s="1">
        <v>166874.83845398901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6"/>
      <c r="FX13" s="6"/>
      <c r="FY13" s="6"/>
      <c r="FZ13" s="7"/>
    </row>
    <row r="14" spans="1:182" ht="30" x14ac:dyDescent="0.25">
      <c r="A14" s="20" t="s">
        <v>32</v>
      </c>
      <c r="B14" s="19" t="s">
        <v>5</v>
      </c>
      <c r="C14" s="4">
        <v>29486</v>
      </c>
      <c r="D14" s="4">
        <v>36806</v>
      </c>
      <c r="E14" s="4">
        <v>36313</v>
      </c>
      <c r="F14" s="4">
        <v>84062</v>
      </c>
      <c r="G14" s="4">
        <v>87894</v>
      </c>
      <c r="H14" s="4">
        <v>99305</v>
      </c>
      <c r="I14" s="1">
        <v>120530</v>
      </c>
      <c r="J14" s="1">
        <v>129135</v>
      </c>
      <c r="K14" s="1">
        <v>116757</v>
      </c>
      <c r="L14" s="1">
        <v>123727</v>
      </c>
      <c r="M14" s="1">
        <v>121356</v>
      </c>
      <c r="N14" s="1">
        <v>116477</v>
      </c>
      <c r="O14" s="1">
        <v>120176.321227137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8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8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8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6"/>
      <c r="FX14" s="6"/>
      <c r="FY14" s="6"/>
    </row>
    <row r="15" spans="1:182" ht="15.75" x14ac:dyDescent="0.25">
      <c r="A15" s="20" t="s">
        <v>33</v>
      </c>
      <c r="B15" s="19" t="s">
        <v>6</v>
      </c>
      <c r="C15" s="4">
        <v>142979</v>
      </c>
      <c r="D15" s="4">
        <v>146091</v>
      </c>
      <c r="E15" s="4">
        <v>165932</v>
      </c>
      <c r="F15" s="4">
        <v>141365</v>
      </c>
      <c r="G15" s="4">
        <v>186551</v>
      </c>
      <c r="H15" s="4">
        <v>201877</v>
      </c>
      <c r="I15" s="1">
        <v>238238</v>
      </c>
      <c r="J15" s="1">
        <v>299469</v>
      </c>
      <c r="K15" s="1">
        <v>242442</v>
      </c>
      <c r="L15" s="1">
        <v>237790</v>
      </c>
      <c r="M15" s="1">
        <v>257811</v>
      </c>
      <c r="N15" s="1">
        <v>290700</v>
      </c>
      <c r="O15" s="1">
        <v>323537.86316481797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8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8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8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6"/>
      <c r="FX15" s="6"/>
      <c r="FY15" s="6"/>
    </row>
    <row r="16" spans="1:182" s="25" customFormat="1" ht="15.75" x14ac:dyDescent="0.25">
      <c r="A16" s="33"/>
      <c r="B16" s="34" t="s">
        <v>28</v>
      </c>
      <c r="C16" s="35">
        <f>+C13+C14+C15</f>
        <v>234927</v>
      </c>
      <c r="D16" s="35">
        <f t="shared" ref="D16:H16" si="2">+D13+D14+D15</f>
        <v>289848</v>
      </c>
      <c r="E16" s="35">
        <f t="shared" si="2"/>
        <v>317102</v>
      </c>
      <c r="F16" s="35">
        <f t="shared" si="2"/>
        <v>365636</v>
      </c>
      <c r="G16" s="35">
        <f t="shared" si="2"/>
        <v>381920</v>
      </c>
      <c r="H16" s="35">
        <f t="shared" si="2"/>
        <v>437984</v>
      </c>
      <c r="I16" s="35">
        <f t="shared" ref="I16:K16" si="3">+I13+I14+I15</f>
        <v>491058</v>
      </c>
      <c r="J16" s="35">
        <f t="shared" si="3"/>
        <v>553163</v>
      </c>
      <c r="K16" s="35">
        <f t="shared" si="3"/>
        <v>498677</v>
      </c>
      <c r="L16" s="35">
        <f t="shared" ref="L16:M16" si="4">+L13+L14+L15</f>
        <v>504518</v>
      </c>
      <c r="M16" s="35">
        <f t="shared" si="4"/>
        <v>533620</v>
      </c>
      <c r="N16" s="35">
        <f t="shared" ref="N16:O16" si="5">+N13+N14+N15</f>
        <v>563407</v>
      </c>
      <c r="O16" s="35">
        <f t="shared" si="5"/>
        <v>610589.02284594392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29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29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29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0"/>
      <c r="FX16" s="30"/>
      <c r="FY16" s="30"/>
      <c r="FZ16" s="31"/>
    </row>
    <row r="17" spans="1:182" s="32" customFormat="1" ht="30" x14ac:dyDescent="0.25">
      <c r="A17" s="26" t="s">
        <v>34</v>
      </c>
      <c r="B17" s="27" t="s">
        <v>7</v>
      </c>
      <c r="C17" s="28">
        <f>C18+C19</f>
        <v>211298</v>
      </c>
      <c r="D17" s="28">
        <f t="shared" ref="D17:H17" si="6">D18+D19</f>
        <v>245477</v>
      </c>
      <c r="E17" s="28">
        <f t="shared" si="6"/>
        <v>308508</v>
      </c>
      <c r="F17" s="28">
        <f t="shared" si="6"/>
        <v>299127</v>
      </c>
      <c r="G17" s="28">
        <f t="shared" si="6"/>
        <v>348609</v>
      </c>
      <c r="H17" s="28">
        <f t="shared" si="6"/>
        <v>370783</v>
      </c>
      <c r="I17" s="28">
        <f t="shared" ref="I17:K17" si="7">I18+I19</f>
        <v>419904</v>
      </c>
      <c r="J17" s="28">
        <f t="shared" si="7"/>
        <v>479946</v>
      </c>
      <c r="K17" s="28">
        <f t="shared" si="7"/>
        <v>516163</v>
      </c>
      <c r="L17" s="28">
        <f t="shared" ref="L17:M17" si="8">L18+L19</f>
        <v>392992</v>
      </c>
      <c r="M17" s="28">
        <f t="shared" si="8"/>
        <v>496101</v>
      </c>
      <c r="N17" s="28">
        <f t="shared" ref="N17:O17" si="9">N18+N19</f>
        <v>599683</v>
      </c>
      <c r="O17" s="28">
        <f t="shared" si="9"/>
        <v>704421.90769184625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30"/>
      <c r="FX17" s="30"/>
      <c r="FY17" s="30"/>
      <c r="FZ17" s="31"/>
    </row>
    <row r="18" spans="1:182" ht="15.75" x14ac:dyDescent="0.25">
      <c r="A18" s="18">
        <v>6.1</v>
      </c>
      <c r="B18" s="19" t="s">
        <v>8</v>
      </c>
      <c r="C18" s="4">
        <v>203030</v>
      </c>
      <c r="D18" s="4">
        <v>236093</v>
      </c>
      <c r="E18" s="4">
        <v>297870</v>
      </c>
      <c r="F18" s="4">
        <v>288824</v>
      </c>
      <c r="G18" s="4">
        <v>337678</v>
      </c>
      <c r="H18" s="4">
        <v>358824</v>
      </c>
      <c r="I18" s="1">
        <v>406113</v>
      </c>
      <c r="J18" s="1">
        <v>464607</v>
      </c>
      <c r="K18" s="1">
        <v>499303</v>
      </c>
      <c r="L18" s="1">
        <v>386009</v>
      </c>
      <c r="M18" s="1">
        <v>484776</v>
      </c>
      <c r="N18" s="1">
        <v>580004</v>
      </c>
      <c r="O18" s="1">
        <v>682865.43158247601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6"/>
      <c r="FX18" s="6"/>
      <c r="FY18" s="6"/>
    </row>
    <row r="19" spans="1:182" ht="15.75" x14ac:dyDescent="0.25">
      <c r="A19" s="18">
        <v>6.2</v>
      </c>
      <c r="B19" s="19" t="s">
        <v>9</v>
      </c>
      <c r="C19" s="4">
        <v>8268</v>
      </c>
      <c r="D19" s="4">
        <v>9384</v>
      </c>
      <c r="E19" s="4">
        <v>10638</v>
      </c>
      <c r="F19" s="4">
        <v>10303</v>
      </c>
      <c r="G19" s="4">
        <v>10931</v>
      </c>
      <c r="H19" s="4">
        <v>11959</v>
      </c>
      <c r="I19" s="1">
        <v>13791</v>
      </c>
      <c r="J19" s="1">
        <v>15339</v>
      </c>
      <c r="K19" s="1">
        <v>16860</v>
      </c>
      <c r="L19" s="1">
        <v>6983</v>
      </c>
      <c r="M19" s="1">
        <v>11325</v>
      </c>
      <c r="N19" s="1">
        <v>19679</v>
      </c>
      <c r="O19" s="1">
        <v>21556.4761093702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6"/>
      <c r="FX19" s="6"/>
      <c r="FY19" s="6"/>
    </row>
    <row r="20" spans="1:182" s="32" customFormat="1" ht="45" x14ac:dyDescent="0.25">
      <c r="A20" s="37" t="s">
        <v>35</v>
      </c>
      <c r="B20" s="38" t="s">
        <v>10</v>
      </c>
      <c r="C20" s="28">
        <f>SUM(C21:C27)</f>
        <v>60456</v>
      </c>
      <c r="D20" s="28">
        <f t="shared" ref="D20:O20" si="10">SUM(D21:D27)</f>
        <v>81859</v>
      </c>
      <c r="E20" s="28">
        <f t="shared" si="10"/>
        <v>92847</v>
      </c>
      <c r="F20" s="28">
        <f t="shared" si="10"/>
        <v>86902</v>
      </c>
      <c r="G20" s="28">
        <f t="shared" si="10"/>
        <v>105626</v>
      </c>
      <c r="H20" s="28">
        <f t="shared" si="10"/>
        <v>110720</v>
      </c>
      <c r="I20" s="28">
        <f t="shared" si="10"/>
        <v>110987</v>
      </c>
      <c r="J20" s="28">
        <f t="shared" si="10"/>
        <v>111918</v>
      </c>
      <c r="K20" s="28">
        <f t="shared" si="10"/>
        <v>130903</v>
      </c>
      <c r="L20" s="28">
        <f t="shared" si="10"/>
        <v>83315</v>
      </c>
      <c r="M20" s="28">
        <f t="shared" si="10"/>
        <v>146708</v>
      </c>
      <c r="N20" s="28">
        <f t="shared" si="10"/>
        <v>165923</v>
      </c>
      <c r="O20" s="28">
        <f t="shared" si="10"/>
        <v>206820.88454551593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30"/>
      <c r="FX20" s="30"/>
      <c r="FY20" s="30"/>
      <c r="FZ20" s="31"/>
    </row>
    <row r="21" spans="1:182" ht="15.75" x14ac:dyDescent="0.25">
      <c r="A21" s="18">
        <v>7.1</v>
      </c>
      <c r="B21" s="19" t="s">
        <v>11</v>
      </c>
      <c r="C21" s="4">
        <v>142</v>
      </c>
      <c r="D21" s="4">
        <v>179</v>
      </c>
      <c r="E21" s="4">
        <v>151</v>
      </c>
      <c r="F21" s="4">
        <v>589</v>
      </c>
      <c r="G21" s="4">
        <v>647</v>
      </c>
      <c r="H21" s="4">
        <v>174</v>
      </c>
      <c r="I21" s="1">
        <v>302</v>
      </c>
      <c r="J21" s="1">
        <v>1037</v>
      </c>
      <c r="K21" s="1">
        <v>9527</v>
      </c>
      <c r="L21" s="1">
        <v>-10274</v>
      </c>
      <c r="M21" s="1">
        <v>4322</v>
      </c>
      <c r="N21" s="1">
        <v>6697</v>
      </c>
      <c r="O21" s="1">
        <v>11125.719530968399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6"/>
      <c r="FX21" s="6"/>
      <c r="FY21" s="6"/>
    </row>
    <row r="22" spans="1:182" ht="15.75" x14ac:dyDescent="0.25">
      <c r="A22" s="18">
        <v>7.2</v>
      </c>
      <c r="B22" s="19" t="s">
        <v>12</v>
      </c>
      <c r="C22" s="4"/>
      <c r="D22" s="4"/>
      <c r="E22" s="4"/>
      <c r="F22" s="4"/>
      <c r="G22" s="4"/>
      <c r="H22" s="4"/>
      <c r="I22" s="1"/>
      <c r="J22" s="1"/>
      <c r="K22" s="1"/>
      <c r="L22" s="1"/>
      <c r="M22" s="1"/>
      <c r="N22" s="1"/>
      <c r="O22" s="1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6"/>
      <c r="FX22" s="6"/>
      <c r="FY22" s="6"/>
    </row>
    <row r="23" spans="1:182" ht="15.75" x14ac:dyDescent="0.25">
      <c r="A23" s="18">
        <v>7.3</v>
      </c>
      <c r="B23" s="19" t="s">
        <v>13</v>
      </c>
      <c r="C23" s="4"/>
      <c r="D23" s="4"/>
      <c r="E23" s="4"/>
      <c r="F23" s="4"/>
      <c r="G23" s="4"/>
      <c r="H23" s="4"/>
      <c r="I23" s="1"/>
      <c r="J23" s="1"/>
      <c r="K23" s="1"/>
      <c r="L23" s="1"/>
      <c r="M23" s="1"/>
      <c r="N23" s="1"/>
      <c r="O23" s="1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6"/>
      <c r="FX23" s="6"/>
      <c r="FY23" s="6"/>
    </row>
    <row r="24" spans="1:182" ht="15.75" x14ac:dyDescent="0.25">
      <c r="A24" s="18">
        <v>7.4</v>
      </c>
      <c r="B24" s="19" t="s">
        <v>14</v>
      </c>
      <c r="C24" s="4"/>
      <c r="D24" s="4"/>
      <c r="E24" s="4"/>
      <c r="F24" s="4"/>
      <c r="G24" s="4"/>
      <c r="H24" s="4"/>
      <c r="I24" s="1"/>
      <c r="J24" s="1"/>
      <c r="K24" s="1"/>
      <c r="L24" s="1"/>
      <c r="M24" s="1"/>
      <c r="N24" s="1"/>
      <c r="O24" s="1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6"/>
      <c r="FX24" s="6"/>
      <c r="FY24" s="6"/>
    </row>
    <row r="25" spans="1:182" ht="30" x14ac:dyDescent="0.25">
      <c r="A25" s="18">
        <v>7.5</v>
      </c>
      <c r="B25" s="19" t="s">
        <v>66</v>
      </c>
      <c r="C25" s="4">
        <v>29943</v>
      </c>
      <c r="D25" s="4">
        <v>44788</v>
      </c>
      <c r="E25" s="4">
        <v>45722</v>
      </c>
      <c r="F25" s="4">
        <v>37409</v>
      </c>
      <c r="G25" s="4">
        <v>45031</v>
      </c>
      <c r="H25" s="4">
        <v>51700</v>
      </c>
      <c r="I25" s="1">
        <v>55909</v>
      </c>
      <c r="J25" s="1">
        <v>58726</v>
      </c>
      <c r="K25" s="1">
        <v>61896</v>
      </c>
      <c r="L25" s="1">
        <v>26392</v>
      </c>
      <c r="M25" s="1">
        <v>64888</v>
      </c>
      <c r="N25" s="1">
        <v>68744</v>
      </c>
      <c r="O25" s="1">
        <v>93799.610411803995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6"/>
      <c r="FX25" s="6"/>
      <c r="FY25" s="6"/>
    </row>
    <row r="26" spans="1:182" ht="15.75" x14ac:dyDescent="0.25">
      <c r="A26" s="18">
        <v>7.6</v>
      </c>
      <c r="B26" s="19" t="s">
        <v>15</v>
      </c>
      <c r="C26" s="4">
        <v>129</v>
      </c>
      <c r="D26" s="4">
        <v>162</v>
      </c>
      <c r="E26" s="4">
        <v>174</v>
      </c>
      <c r="F26" s="4">
        <v>200</v>
      </c>
      <c r="G26" s="4">
        <v>182</v>
      </c>
      <c r="H26" s="4">
        <v>257</v>
      </c>
      <c r="I26" s="1">
        <v>145</v>
      </c>
      <c r="J26" s="1">
        <v>325</v>
      </c>
      <c r="K26" s="1">
        <v>187</v>
      </c>
      <c r="L26" s="1">
        <v>189</v>
      </c>
      <c r="M26" s="1">
        <v>219</v>
      </c>
      <c r="N26" s="1">
        <v>192</v>
      </c>
      <c r="O26" s="1">
        <v>226.132523809524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6"/>
      <c r="FX26" s="6"/>
      <c r="FY26" s="6"/>
    </row>
    <row r="27" spans="1:182" ht="30" x14ac:dyDescent="0.25">
      <c r="A27" s="18">
        <v>7.7</v>
      </c>
      <c r="B27" s="19" t="s">
        <v>16</v>
      </c>
      <c r="C27" s="4">
        <v>30242</v>
      </c>
      <c r="D27" s="4">
        <v>36730</v>
      </c>
      <c r="E27" s="4">
        <v>46800</v>
      </c>
      <c r="F27" s="4">
        <v>48704</v>
      </c>
      <c r="G27" s="4">
        <v>59766</v>
      </c>
      <c r="H27" s="4">
        <v>58589</v>
      </c>
      <c r="I27" s="1">
        <v>54631</v>
      </c>
      <c r="J27" s="1">
        <v>51830</v>
      </c>
      <c r="K27" s="1">
        <v>59293</v>
      </c>
      <c r="L27" s="1">
        <v>67008</v>
      </c>
      <c r="M27" s="1">
        <v>77279</v>
      </c>
      <c r="N27" s="1">
        <v>90290</v>
      </c>
      <c r="O27" s="1">
        <v>101669.422078934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6"/>
      <c r="FX27" s="6"/>
      <c r="FY27" s="6"/>
    </row>
    <row r="28" spans="1:182" ht="15.75" x14ac:dyDescent="0.25">
      <c r="A28" s="20" t="s">
        <v>36</v>
      </c>
      <c r="B28" s="19" t="s">
        <v>17</v>
      </c>
      <c r="C28" s="4">
        <v>56201</v>
      </c>
      <c r="D28" s="4">
        <v>66780</v>
      </c>
      <c r="E28" s="4">
        <v>70994</v>
      </c>
      <c r="F28" s="4">
        <v>84365</v>
      </c>
      <c r="G28" s="4">
        <v>123347</v>
      </c>
      <c r="H28" s="4">
        <v>99144</v>
      </c>
      <c r="I28" s="1">
        <v>132836</v>
      </c>
      <c r="J28" s="1">
        <v>115398</v>
      </c>
      <c r="K28" s="1">
        <v>140774</v>
      </c>
      <c r="L28" s="1">
        <v>140288</v>
      </c>
      <c r="M28" s="1">
        <v>152773</v>
      </c>
      <c r="N28" s="1">
        <v>171739</v>
      </c>
      <c r="O28" s="1">
        <v>196288.05020649399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6"/>
      <c r="FX28" s="6"/>
      <c r="FY28" s="6"/>
    </row>
    <row r="29" spans="1:182" ht="45" x14ac:dyDescent="0.25">
      <c r="A29" s="20" t="s">
        <v>37</v>
      </c>
      <c r="B29" s="19" t="s">
        <v>18</v>
      </c>
      <c r="C29" s="4">
        <v>106856</v>
      </c>
      <c r="D29" s="4">
        <v>120198</v>
      </c>
      <c r="E29" s="4">
        <v>151269</v>
      </c>
      <c r="F29" s="4">
        <v>145776</v>
      </c>
      <c r="G29" s="4">
        <v>157262</v>
      </c>
      <c r="H29" s="4">
        <v>175234</v>
      </c>
      <c r="I29" s="1">
        <v>233349</v>
      </c>
      <c r="J29" s="1">
        <v>248777</v>
      </c>
      <c r="K29" s="1">
        <v>219292</v>
      </c>
      <c r="L29" s="1">
        <v>231244</v>
      </c>
      <c r="M29" s="1">
        <v>261615</v>
      </c>
      <c r="N29" s="1">
        <v>283823</v>
      </c>
      <c r="O29" s="1">
        <v>315818.55066530401</v>
      </c>
      <c r="P29" s="10"/>
      <c r="Q29" s="10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6"/>
      <c r="FX29" s="6"/>
      <c r="FY29" s="6"/>
    </row>
    <row r="30" spans="1:182" ht="15.75" x14ac:dyDescent="0.25">
      <c r="A30" s="20" t="s">
        <v>38</v>
      </c>
      <c r="B30" s="19" t="s">
        <v>53</v>
      </c>
      <c r="C30" s="4">
        <v>190140</v>
      </c>
      <c r="D30" s="4">
        <v>215255</v>
      </c>
      <c r="E30" s="4">
        <v>238822</v>
      </c>
      <c r="F30" s="4">
        <v>241702</v>
      </c>
      <c r="G30" s="4">
        <v>283126</v>
      </c>
      <c r="H30" s="4">
        <v>319109</v>
      </c>
      <c r="I30" s="1">
        <v>399293</v>
      </c>
      <c r="J30" s="1">
        <v>510375</v>
      </c>
      <c r="K30" s="1">
        <v>575183</v>
      </c>
      <c r="L30" s="1">
        <v>442422</v>
      </c>
      <c r="M30" s="1">
        <v>572945</v>
      </c>
      <c r="N30" s="1">
        <v>693646</v>
      </c>
      <c r="O30" s="1">
        <v>844411.21382590802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6"/>
      <c r="FX30" s="6"/>
      <c r="FY30" s="6"/>
    </row>
    <row r="31" spans="1:182" ht="15.75" x14ac:dyDescent="0.25">
      <c r="A31" s="20" t="s">
        <v>39</v>
      </c>
      <c r="B31" s="19" t="s">
        <v>19</v>
      </c>
      <c r="C31" s="4">
        <v>244631</v>
      </c>
      <c r="D31" s="4">
        <v>248776</v>
      </c>
      <c r="E31" s="4">
        <v>312740</v>
      </c>
      <c r="F31" s="4">
        <v>239985</v>
      </c>
      <c r="G31" s="4">
        <v>323520</v>
      </c>
      <c r="H31" s="4">
        <v>354059</v>
      </c>
      <c r="I31" s="1">
        <v>423261</v>
      </c>
      <c r="J31" s="1">
        <v>403832</v>
      </c>
      <c r="K31" s="1">
        <v>446105</v>
      </c>
      <c r="L31" s="1">
        <v>516278</v>
      </c>
      <c r="M31" s="1">
        <v>468814</v>
      </c>
      <c r="N31" s="1">
        <v>541789</v>
      </c>
      <c r="O31" s="1">
        <v>611354.212726617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6"/>
      <c r="FX31" s="6"/>
      <c r="FY31" s="6"/>
    </row>
    <row r="32" spans="1:182" s="25" customFormat="1" ht="15.75" x14ac:dyDescent="0.25">
      <c r="A32" s="33"/>
      <c r="B32" s="34" t="s">
        <v>29</v>
      </c>
      <c r="C32" s="35">
        <f>C17+C20+C28+C29+C30+C31</f>
        <v>869582</v>
      </c>
      <c r="D32" s="35">
        <f t="shared" ref="D32:F32" si="11">D17+D20+D28+D29+D30+D31</f>
        <v>978345</v>
      </c>
      <c r="E32" s="35">
        <f t="shared" si="11"/>
        <v>1175180</v>
      </c>
      <c r="F32" s="35">
        <f t="shared" si="11"/>
        <v>1097857</v>
      </c>
      <c r="G32" s="35">
        <f t="shared" ref="G32" si="12">G17+G20+G28+G29+G30+G31</f>
        <v>1341490</v>
      </c>
      <c r="H32" s="35">
        <f t="shared" ref="H32:I32" si="13">H17+H20+H28+H29+H30+H31</f>
        <v>1429049</v>
      </c>
      <c r="I32" s="35">
        <f t="shared" si="13"/>
        <v>1719630</v>
      </c>
      <c r="J32" s="35">
        <f t="shared" ref="J32:K32" si="14">J17+J20+J28+J29+J30+J31</f>
        <v>1870246</v>
      </c>
      <c r="K32" s="35">
        <f t="shared" si="14"/>
        <v>2028420</v>
      </c>
      <c r="L32" s="35">
        <f t="shared" ref="L32:M32" si="15">L17+L20+L28+L29+L30+L31</f>
        <v>1806539</v>
      </c>
      <c r="M32" s="35">
        <f t="shared" si="15"/>
        <v>2098956</v>
      </c>
      <c r="N32" s="35">
        <f t="shared" ref="N32" si="16">N17+N20+N28+N29+N30+N31</f>
        <v>2456603</v>
      </c>
      <c r="O32" s="35">
        <f t="shared" ref="O32" si="17">O17+O20+O28+O29+O30+O31</f>
        <v>2879114.8196616853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0"/>
      <c r="FX32" s="30"/>
      <c r="FY32" s="30"/>
      <c r="FZ32" s="31"/>
    </row>
    <row r="33" spans="1:182" s="32" customFormat="1" ht="15.75" x14ac:dyDescent="0.25">
      <c r="A33" s="26" t="s">
        <v>26</v>
      </c>
      <c r="B33" s="39" t="s">
        <v>50</v>
      </c>
      <c r="C33" s="28">
        <f>C6+C11+C13+C14+C15+C17+C20+C28+C29+C30+C31</f>
        <v>1700617</v>
      </c>
      <c r="D33" s="28">
        <f>D6+D11+D13+D14+D15+D17+D20+D28+D29+D30+D31</f>
        <v>1925732</v>
      </c>
      <c r="E33" s="28">
        <f>E6+E11+E13+E14+E15+E17+E20+E28+E29+E30+E31</f>
        <v>2277555</v>
      </c>
      <c r="F33" s="28">
        <f>F6+F11+F13+F14+F15+F17+F20+F28+F29+F30+F31</f>
        <v>2597491</v>
      </c>
      <c r="G33" s="28">
        <f t="shared" ref="G33" si="18">G6+G11+G13+G14+G15+G17+G20+G28+G29+G30+G31</f>
        <v>3126187</v>
      </c>
      <c r="H33" s="28">
        <f t="shared" ref="H33:I33" si="19">H6+H11+H13+H14+H15+H17+H20+H28+H29+H30+H31</f>
        <v>3391805</v>
      </c>
      <c r="I33" s="28">
        <f t="shared" si="19"/>
        <v>3814151</v>
      </c>
      <c r="J33" s="28">
        <f t="shared" ref="J33:K33" si="20">J6+J11+J13+J14+J15+J17+J20+J28+J29+J30+J31</f>
        <v>4299036</v>
      </c>
      <c r="K33" s="28">
        <f t="shared" si="20"/>
        <v>4645338</v>
      </c>
      <c r="L33" s="28">
        <f t="shared" ref="L33" si="21">L6+L11+L13+L14+L15+L17+L20+L28+L29+L30+L31</f>
        <v>4561593</v>
      </c>
      <c r="M33" s="28">
        <f t="shared" ref="M33:N33" si="22">M6+M11+M13+M14+M15+M17+M20+M28+M29+M30+M31</f>
        <v>5374142</v>
      </c>
      <c r="N33" s="28">
        <f t="shared" si="22"/>
        <v>6240137</v>
      </c>
      <c r="O33" s="28">
        <f t="shared" ref="O33" si="23">O6+O11+O13+O14+O15+O17+O20+O28+O29+O30+O31</f>
        <v>7122177.7493384443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30"/>
      <c r="FX33" s="30"/>
      <c r="FY33" s="30"/>
      <c r="FZ33" s="31"/>
    </row>
    <row r="34" spans="1:182" s="25" customFormat="1" ht="15.75" x14ac:dyDescent="0.25">
      <c r="A34" s="40" t="s">
        <v>42</v>
      </c>
      <c r="B34" s="41" t="s">
        <v>24</v>
      </c>
      <c r="C34" s="35">
        <f>GSVA_cur!C34</f>
        <v>103607</v>
      </c>
      <c r="D34" s="35">
        <f>GSVA_cur!D34</f>
        <v>118636</v>
      </c>
      <c r="E34" s="35">
        <f>GSVA_cur!E34</f>
        <v>149345</v>
      </c>
      <c r="F34" s="35">
        <f>GSVA_cur!F34</f>
        <v>154355</v>
      </c>
      <c r="G34" s="35">
        <f>GSVA_cur!G34</f>
        <v>206549</v>
      </c>
      <c r="H34" s="35">
        <f>GSVA_cur!H34</f>
        <v>234857</v>
      </c>
      <c r="I34" s="35">
        <f>GSVA_cur!I34</f>
        <v>187832</v>
      </c>
      <c r="J34" s="35">
        <f>GSVA_cur!J34</f>
        <v>241642</v>
      </c>
      <c r="K34" s="35">
        <f>GSVA_cur!K34</f>
        <v>276151</v>
      </c>
      <c r="L34" s="35">
        <f>GSVA_cur!L34</f>
        <v>327288</v>
      </c>
      <c r="M34" s="35">
        <f>GSVA_cur!M34</f>
        <v>356309</v>
      </c>
      <c r="N34" s="35">
        <f>GSVA_cur!N34</f>
        <v>408601</v>
      </c>
      <c r="O34" s="35">
        <f>GSVA_cur!O34</f>
        <v>460117.66390127997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1"/>
      <c r="FW34" s="31"/>
      <c r="FX34" s="31"/>
      <c r="FY34" s="31"/>
      <c r="FZ34" s="31"/>
    </row>
    <row r="35" spans="1:182" s="25" customFormat="1" ht="15.75" x14ac:dyDescent="0.25">
      <c r="A35" s="40" t="s">
        <v>43</v>
      </c>
      <c r="B35" s="41" t="s">
        <v>23</v>
      </c>
      <c r="C35" s="35">
        <f>GSVA_cur!C35</f>
        <v>62319</v>
      </c>
      <c r="D35" s="35">
        <f>GSVA_cur!D35</f>
        <v>81254</v>
      </c>
      <c r="E35" s="35">
        <f>GSVA_cur!E35</f>
        <v>94002</v>
      </c>
      <c r="F35" s="35">
        <f>GSVA_cur!F35</f>
        <v>87511</v>
      </c>
      <c r="G35" s="35">
        <f>GSVA_cur!G35</f>
        <v>85101</v>
      </c>
      <c r="H35" s="35">
        <f>GSVA_cur!H35</f>
        <v>59903</v>
      </c>
      <c r="I35" s="35">
        <f>GSVA_cur!I35</f>
        <v>51520</v>
      </c>
      <c r="J35" s="35">
        <f>GSVA_cur!J35</f>
        <v>50572</v>
      </c>
      <c r="K35" s="35">
        <f>GSVA_cur!K35</f>
        <v>48672</v>
      </c>
      <c r="L35" s="35">
        <f>GSVA_cur!L35</f>
        <v>92455</v>
      </c>
      <c r="M35" s="35">
        <f>GSVA_cur!M35</f>
        <v>125824</v>
      </c>
      <c r="N35" s="35">
        <f>GSVA_cur!N35</f>
        <v>152763</v>
      </c>
      <c r="O35" s="35">
        <f>GSVA_cur!O35</f>
        <v>180130.59232300799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1"/>
      <c r="FW35" s="31"/>
      <c r="FX35" s="31"/>
      <c r="FY35" s="31"/>
      <c r="FZ35" s="31"/>
    </row>
    <row r="36" spans="1:182" s="25" customFormat="1" ht="15.75" x14ac:dyDescent="0.25">
      <c r="A36" s="40" t="s">
        <v>44</v>
      </c>
      <c r="B36" s="41" t="s">
        <v>62</v>
      </c>
      <c r="C36" s="35">
        <f>C33+C34-C35</f>
        <v>1741905</v>
      </c>
      <c r="D36" s="35">
        <f t="shared" ref="D36:M36" si="24">D33+D34-D35</f>
        <v>1963114</v>
      </c>
      <c r="E36" s="35">
        <f t="shared" si="24"/>
        <v>2332898</v>
      </c>
      <c r="F36" s="35">
        <f t="shared" si="24"/>
        <v>2664335</v>
      </c>
      <c r="G36" s="35">
        <f t="shared" si="24"/>
        <v>3247635</v>
      </c>
      <c r="H36" s="35">
        <f t="shared" si="24"/>
        <v>3566759</v>
      </c>
      <c r="I36" s="35">
        <f t="shared" si="24"/>
        <v>3950463</v>
      </c>
      <c r="J36" s="35">
        <f t="shared" si="24"/>
        <v>4490106</v>
      </c>
      <c r="K36" s="35">
        <f t="shared" si="24"/>
        <v>4872817</v>
      </c>
      <c r="L36" s="35">
        <f t="shared" si="24"/>
        <v>4796426</v>
      </c>
      <c r="M36" s="35">
        <f t="shared" si="24"/>
        <v>5604627</v>
      </c>
      <c r="N36" s="35">
        <f t="shared" ref="N36" si="25">N33+N34-N35</f>
        <v>6495975</v>
      </c>
      <c r="O36" s="35">
        <f t="shared" ref="O36" si="26">O33+O34-O35</f>
        <v>7402164.820916716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1"/>
      <c r="FW36" s="31"/>
      <c r="FX36" s="31"/>
      <c r="FY36" s="31"/>
      <c r="FZ36" s="31"/>
    </row>
    <row r="37" spans="1:182" s="25" customFormat="1" ht="15.75" x14ac:dyDescent="0.25">
      <c r="A37" s="40" t="s">
        <v>45</v>
      </c>
      <c r="B37" s="41" t="s">
        <v>41</v>
      </c>
      <c r="C37" s="35">
        <f>GSVA_cur!C37</f>
        <v>36940</v>
      </c>
      <c r="D37" s="35">
        <f>GSVA_cur!D37</f>
        <v>37340</v>
      </c>
      <c r="E37" s="35">
        <f>GSVA_cur!E37</f>
        <v>37740</v>
      </c>
      <c r="F37" s="35">
        <f>GSVA_cur!F37</f>
        <v>38140</v>
      </c>
      <c r="G37" s="35">
        <f>GSVA_cur!G37</f>
        <v>38540</v>
      </c>
      <c r="H37" s="35">
        <f>GSVA_cur!H37</f>
        <v>38940</v>
      </c>
      <c r="I37" s="35">
        <f>GSVA_cur!I37</f>
        <v>39330</v>
      </c>
      <c r="J37" s="35">
        <f>GSVA_cur!J37</f>
        <v>39730</v>
      </c>
      <c r="K37" s="35">
        <f>GSVA_cur!K37</f>
        <v>40120</v>
      </c>
      <c r="L37" s="35">
        <f>GSVA_cur!L37</f>
        <v>40510</v>
      </c>
      <c r="M37" s="35">
        <f>GSVA_cur!M37</f>
        <v>40900</v>
      </c>
      <c r="N37" s="35">
        <f>GSVA_cur!N37</f>
        <v>41280</v>
      </c>
      <c r="O37" s="35">
        <f>GSVA_cur!O37</f>
        <v>41650</v>
      </c>
      <c r="P37" s="6"/>
      <c r="Q37" s="6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</row>
    <row r="38" spans="1:182" s="25" customFormat="1" ht="15.75" x14ac:dyDescent="0.25">
      <c r="A38" s="40" t="s">
        <v>46</v>
      </c>
      <c r="B38" s="41" t="s">
        <v>63</v>
      </c>
      <c r="C38" s="35">
        <f>C36/C37*1000</f>
        <v>47154.981050351918</v>
      </c>
      <c r="D38" s="35">
        <f t="shared" ref="D38:M38" si="27">D36/D37*1000</f>
        <v>52574.022495982863</v>
      </c>
      <c r="E38" s="35">
        <f t="shared" si="27"/>
        <v>61814.997350291473</v>
      </c>
      <c r="F38" s="35">
        <f t="shared" si="27"/>
        <v>69856.712113266913</v>
      </c>
      <c r="G38" s="35">
        <f t="shared" si="27"/>
        <v>84266.606123508041</v>
      </c>
      <c r="H38" s="35">
        <f t="shared" si="27"/>
        <v>91596.276322547506</v>
      </c>
      <c r="I38" s="35">
        <f t="shared" si="27"/>
        <v>100444.0122044241</v>
      </c>
      <c r="J38" s="35">
        <f t="shared" si="27"/>
        <v>113015.5046564309</v>
      </c>
      <c r="K38" s="35">
        <f t="shared" si="27"/>
        <v>121456.05682951146</v>
      </c>
      <c r="L38" s="35">
        <f t="shared" si="27"/>
        <v>118401.03678104172</v>
      </c>
      <c r="M38" s="35">
        <f t="shared" si="27"/>
        <v>137032.44498777506</v>
      </c>
      <c r="N38" s="35">
        <f t="shared" ref="N38" si="28">N36/N37*1000</f>
        <v>157363.7354651163</v>
      </c>
      <c r="O38" s="35">
        <f t="shared" ref="O38" si="29">O36/O37*1000</f>
        <v>177723.04491996916</v>
      </c>
      <c r="P38" s="8"/>
      <c r="Q38" s="8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6"/>
      <c r="BS38" s="36"/>
      <c r="BT38" s="36"/>
      <c r="BU38" s="36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</row>
    <row r="39" spans="1:182" x14ac:dyDescent="0.25">
      <c r="A39" s="2" t="s">
        <v>76</v>
      </c>
    </row>
    <row r="40" spans="1:182" x14ac:dyDescent="0.25">
      <c r="A40" s="2" t="s">
        <v>67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7" max="1048575" man="1"/>
    <brk id="29" max="1048575" man="1"/>
    <brk id="45" max="1048575" man="1"/>
    <brk id="109" max="95" man="1"/>
    <brk id="145" max="1048575" man="1"/>
    <brk id="169" max="1048575" man="1"/>
    <brk id="177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V40"/>
  <sheetViews>
    <sheetView zoomScale="77" zoomScaleNormal="77" zoomScaleSheetLayoutView="100" workbookViewId="0">
      <pane xSplit="2" ySplit="5" topLeftCell="C24" activePane="bottomRight" state="frozen"/>
      <selection activeCell="P1" sqref="P1:AY1048576"/>
      <selection pane="topRight" activeCell="P1" sqref="P1:AY1048576"/>
      <selection pane="bottomLeft" activeCell="P1" sqref="P1:AY1048576"/>
      <selection pane="bottomRight" activeCell="P1" sqref="P1:AY1048576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5" width="10.85546875" style="2" customWidth="1"/>
    <col min="6" max="8" width="10.85546875" style="7" customWidth="1"/>
    <col min="9" max="15" width="11.85546875" style="6" customWidth="1"/>
    <col min="16" max="41" width="9.140625" style="7" customWidth="1"/>
    <col min="42" max="42" width="12.42578125" style="7" customWidth="1"/>
    <col min="43" max="64" width="9.140625" style="7" customWidth="1"/>
    <col min="65" max="65" width="12.140625" style="7" customWidth="1"/>
    <col min="66" max="69" width="9.140625" style="7" customWidth="1"/>
    <col min="70" max="74" width="9.140625" style="7" hidden="1" customWidth="1"/>
    <col min="75" max="75" width="9.140625" style="7" customWidth="1"/>
    <col min="76" max="80" width="9.140625" style="7" hidden="1" customWidth="1"/>
    <col min="81" max="81" width="9.140625" style="7" customWidth="1"/>
    <col min="82" max="86" width="9.140625" style="7" hidden="1" customWidth="1"/>
    <col min="87" max="87" width="9.140625" style="7" customWidth="1"/>
    <col min="88" max="92" width="9.140625" style="7" hidden="1" customWidth="1"/>
    <col min="93" max="93" width="9.140625" style="7" customWidth="1"/>
    <col min="94" max="98" width="9.140625" style="7" hidden="1" customWidth="1"/>
    <col min="99" max="99" width="9.140625" style="6" customWidth="1"/>
    <col min="100" max="104" width="9.140625" style="6" hidden="1" customWidth="1"/>
    <col min="105" max="105" width="9.140625" style="6" customWidth="1"/>
    <col min="106" max="110" width="9.140625" style="6" hidden="1" customWidth="1"/>
    <col min="111" max="111" width="9.140625" style="6" customWidth="1"/>
    <col min="112" max="116" width="9.140625" style="6" hidden="1" customWidth="1"/>
    <col min="117" max="117" width="9.140625" style="6" customWidth="1"/>
    <col min="118" max="147" width="9.140625" style="7" customWidth="1"/>
    <col min="148" max="148" width="9.140625" style="7" hidden="1" customWidth="1"/>
    <col min="149" max="156" width="9.140625" style="7" customWidth="1"/>
    <col min="157" max="157" width="9.140625" style="7" hidden="1" customWidth="1"/>
    <col min="158" max="162" width="9.140625" style="7" customWidth="1"/>
    <col min="163" max="163" width="9.140625" style="7" hidden="1" customWidth="1"/>
    <col min="164" max="173" width="9.140625" style="7" customWidth="1"/>
    <col min="174" max="177" width="8.85546875" style="7"/>
    <col min="178" max="178" width="12.7109375" style="7" bestFit="1" customWidth="1"/>
    <col min="179" max="16384" width="8.85546875" style="2"/>
  </cols>
  <sheetData>
    <row r="1" spans="1:178" ht="26.25" x14ac:dyDescent="0.4">
      <c r="A1" s="2" t="s">
        <v>52</v>
      </c>
      <c r="B1" s="23" t="s">
        <v>65</v>
      </c>
    </row>
    <row r="2" spans="1:178" ht="15.75" x14ac:dyDescent="0.25">
      <c r="A2" s="12" t="s">
        <v>51</v>
      </c>
      <c r="I2" s="6" t="str">
        <f>[1]GSVA_cur!$I$3</f>
        <v>As on 01.08.2024</v>
      </c>
    </row>
    <row r="3" spans="1:178" ht="15.75" x14ac:dyDescent="0.25">
      <c r="A3" s="12"/>
    </row>
    <row r="4" spans="1:178" ht="15.75" x14ac:dyDescent="0.25">
      <c r="A4" s="12"/>
      <c r="E4" s="11"/>
      <c r="F4" s="11" t="s">
        <v>56</v>
      </c>
      <c r="G4" s="11"/>
      <c r="H4" s="11"/>
    </row>
    <row r="5" spans="1:178" ht="15.75" x14ac:dyDescent="0.25">
      <c r="A5" s="13" t="s">
        <v>0</v>
      </c>
      <c r="B5" s="14" t="s">
        <v>1</v>
      </c>
      <c r="C5" s="3" t="s">
        <v>20</v>
      </c>
      <c r="D5" s="3" t="s">
        <v>21</v>
      </c>
      <c r="E5" s="3" t="s">
        <v>22</v>
      </c>
      <c r="F5" s="3" t="s">
        <v>55</v>
      </c>
      <c r="G5" s="3" t="s">
        <v>64</v>
      </c>
      <c r="H5" s="3" t="s">
        <v>68</v>
      </c>
      <c r="I5" s="22" t="s">
        <v>69</v>
      </c>
      <c r="J5" s="22" t="s">
        <v>70</v>
      </c>
      <c r="K5" s="22" t="s">
        <v>71</v>
      </c>
      <c r="L5" s="22" t="s">
        <v>72</v>
      </c>
      <c r="M5" s="24" t="s">
        <v>73</v>
      </c>
      <c r="N5" s="24" t="s">
        <v>74</v>
      </c>
      <c r="O5" s="24" t="s">
        <v>75</v>
      </c>
    </row>
    <row r="6" spans="1:178" s="32" customFormat="1" ht="15.75" x14ac:dyDescent="0.25">
      <c r="A6" s="26" t="s">
        <v>25</v>
      </c>
      <c r="B6" s="27" t="s">
        <v>2</v>
      </c>
      <c r="C6" s="28">
        <f>SUM(C7:C10)</f>
        <v>492245</v>
      </c>
      <c r="D6" s="28">
        <f t="shared" ref="D6:O6" si="0">SUM(D7:D10)</f>
        <v>529771</v>
      </c>
      <c r="E6" s="28">
        <f t="shared" si="0"/>
        <v>620483</v>
      </c>
      <c r="F6" s="28">
        <f t="shared" si="0"/>
        <v>642173</v>
      </c>
      <c r="G6" s="28">
        <f t="shared" si="0"/>
        <v>689647</v>
      </c>
      <c r="H6" s="28">
        <f t="shared" si="0"/>
        <v>718865</v>
      </c>
      <c r="I6" s="28">
        <f t="shared" si="0"/>
        <v>745988</v>
      </c>
      <c r="J6" s="28">
        <f t="shared" si="0"/>
        <v>825154</v>
      </c>
      <c r="K6" s="28">
        <f t="shared" si="0"/>
        <v>872414</v>
      </c>
      <c r="L6" s="28">
        <f t="shared" si="0"/>
        <v>896233</v>
      </c>
      <c r="M6" s="28">
        <f t="shared" si="0"/>
        <v>987038</v>
      </c>
      <c r="N6" s="28">
        <f t="shared" si="0"/>
        <v>1016116</v>
      </c>
      <c r="O6" s="28">
        <f t="shared" si="0"/>
        <v>1073043.1534154341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30"/>
      <c r="FT6" s="30"/>
      <c r="FU6" s="30"/>
      <c r="FV6" s="31"/>
    </row>
    <row r="7" spans="1:178" ht="15.75" x14ac:dyDescent="0.25">
      <c r="A7" s="18">
        <v>1.1000000000000001</v>
      </c>
      <c r="B7" s="19" t="s">
        <v>58</v>
      </c>
      <c r="C7" s="4">
        <v>307680</v>
      </c>
      <c r="D7" s="4">
        <v>325726</v>
      </c>
      <c r="E7" s="4">
        <v>355107</v>
      </c>
      <c r="F7" s="4">
        <v>358415</v>
      </c>
      <c r="G7" s="4">
        <v>354370</v>
      </c>
      <c r="H7" s="4">
        <v>379442</v>
      </c>
      <c r="I7" s="1">
        <v>409401</v>
      </c>
      <c r="J7" s="1">
        <v>457178</v>
      </c>
      <c r="K7" s="1">
        <v>458961</v>
      </c>
      <c r="L7" s="1">
        <v>467297</v>
      </c>
      <c r="M7" s="1">
        <v>539029</v>
      </c>
      <c r="N7" s="1">
        <v>543128</v>
      </c>
      <c r="O7" s="1">
        <v>572957.31178848504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6"/>
      <c r="FT7" s="6"/>
      <c r="FU7" s="6"/>
    </row>
    <row r="8" spans="1:178" ht="15.75" x14ac:dyDescent="0.25">
      <c r="A8" s="18">
        <v>1.2</v>
      </c>
      <c r="B8" s="19" t="s">
        <v>59</v>
      </c>
      <c r="C8" s="4">
        <v>32929</v>
      </c>
      <c r="D8" s="4">
        <v>35852</v>
      </c>
      <c r="E8" s="4">
        <v>68484</v>
      </c>
      <c r="F8" s="4">
        <v>49838</v>
      </c>
      <c r="G8" s="4">
        <v>53588</v>
      </c>
      <c r="H8" s="4">
        <v>75458</v>
      </c>
      <c r="I8" s="1">
        <v>74305</v>
      </c>
      <c r="J8" s="1">
        <v>80666</v>
      </c>
      <c r="K8" s="1">
        <v>107391</v>
      </c>
      <c r="L8" s="1">
        <v>112511</v>
      </c>
      <c r="M8" s="1">
        <v>119881</v>
      </c>
      <c r="N8" s="1">
        <v>130120</v>
      </c>
      <c r="O8" s="1">
        <v>139896.01504843601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6"/>
      <c r="FT8" s="6"/>
      <c r="FU8" s="6"/>
    </row>
    <row r="9" spans="1:178" ht="15.75" x14ac:dyDescent="0.25">
      <c r="A9" s="18">
        <v>1.3</v>
      </c>
      <c r="B9" s="19" t="s">
        <v>60</v>
      </c>
      <c r="C9" s="4">
        <v>108559</v>
      </c>
      <c r="D9" s="4">
        <v>108412</v>
      </c>
      <c r="E9" s="4">
        <v>129871</v>
      </c>
      <c r="F9" s="4">
        <v>123810</v>
      </c>
      <c r="G9" s="4">
        <v>163156</v>
      </c>
      <c r="H9" s="4">
        <v>141568</v>
      </c>
      <c r="I9" s="1">
        <v>138682</v>
      </c>
      <c r="J9" s="1">
        <v>156900</v>
      </c>
      <c r="K9" s="1">
        <v>173651</v>
      </c>
      <c r="L9" s="1">
        <v>184071</v>
      </c>
      <c r="M9" s="1">
        <v>189680</v>
      </c>
      <c r="N9" s="1">
        <v>202517</v>
      </c>
      <c r="O9" s="1">
        <v>216341.66082473699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6"/>
      <c r="FT9" s="6"/>
      <c r="FU9" s="6"/>
    </row>
    <row r="10" spans="1:178" ht="15.75" x14ac:dyDescent="0.25">
      <c r="A10" s="18">
        <v>1.4</v>
      </c>
      <c r="B10" s="19" t="s">
        <v>61</v>
      </c>
      <c r="C10" s="4">
        <v>43077</v>
      </c>
      <c r="D10" s="4">
        <v>59781</v>
      </c>
      <c r="E10" s="4">
        <v>67021</v>
      </c>
      <c r="F10" s="4">
        <v>110110</v>
      </c>
      <c r="G10" s="4">
        <v>118533</v>
      </c>
      <c r="H10" s="4">
        <v>122397</v>
      </c>
      <c r="I10" s="1">
        <v>123600</v>
      </c>
      <c r="J10" s="1">
        <v>130410</v>
      </c>
      <c r="K10" s="1">
        <v>132411</v>
      </c>
      <c r="L10" s="1">
        <v>132354</v>
      </c>
      <c r="M10" s="1">
        <v>138448</v>
      </c>
      <c r="N10" s="1">
        <v>140351</v>
      </c>
      <c r="O10" s="1">
        <v>143848.165753776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6"/>
      <c r="FT10" s="6"/>
      <c r="FU10" s="6"/>
    </row>
    <row r="11" spans="1:178" ht="15.75" x14ac:dyDescent="0.25">
      <c r="A11" s="20" t="s">
        <v>30</v>
      </c>
      <c r="B11" s="19" t="s">
        <v>3</v>
      </c>
      <c r="C11" s="4">
        <v>103863</v>
      </c>
      <c r="D11" s="4">
        <v>108737</v>
      </c>
      <c r="E11" s="4">
        <v>108667</v>
      </c>
      <c r="F11" s="4">
        <v>338706</v>
      </c>
      <c r="G11" s="4">
        <v>296124</v>
      </c>
      <c r="H11" s="4">
        <v>320971</v>
      </c>
      <c r="I11" s="1">
        <v>316541</v>
      </c>
      <c r="J11" s="1">
        <v>367741</v>
      </c>
      <c r="K11" s="1">
        <v>324489</v>
      </c>
      <c r="L11" s="1">
        <v>287280</v>
      </c>
      <c r="M11" s="1">
        <v>407105</v>
      </c>
      <c r="N11" s="1">
        <v>501641</v>
      </c>
      <c r="O11" s="1">
        <v>580496.10290849698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6"/>
      <c r="FT11" s="6"/>
      <c r="FU11" s="6"/>
    </row>
    <row r="12" spans="1:178" s="25" customFormat="1" ht="15.75" x14ac:dyDescent="0.25">
      <c r="A12" s="33"/>
      <c r="B12" s="34" t="s">
        <v>27</v>
      </c>
      <c r="C12" s="35">
        <f>C6+C11</f>
        <v>596108</v>
      </c>
      <c r="D12" s="35">
        <f t="shared" ref="D12:O12" si="1">D6+D11</f>
        <v>638508</v>
      </c>
      <c r="E12" s="35">
        <f t="shared" si="1"/>
        <v>729150</v>
      </c>
      <c r="F12" s="35">
        <f t="shared" si="1"/>
        <v>980879</v>
      </c>
      <c r="G12" s="35">
        <f t="shared" si="1"/>
        <v>985771</v>
      </c>
      <c r="H12" s="35">
        <f t="shared" si="1"/>
        <v>1039836</v>
      </c>
      <c r="I12" s="35">
        <f t="shared" si="1"/>
        <v>1062529</v>
      </c>
      <c r="J12" s="35">
        <f t="shared" si="1"/>
        <v>1192895</v>
      </c>
      <c r="K12" s="35">
        <f t="shared" si="1"/>
        <v>1196903</v>
      </c>
      <c r="L12" s="35">
        <f t="shared" si="1"/>
        <v>1183513</v>
      </c>
      <c r="M12" s="35">
        <f t="shared" si="1"/>
        <v>1394143</v>
      </c>
      <c r="N12" s="35">
        <f t="shared" si="1"/>
        <v>1517757</v>
      </c>
      <c r="O12" s="35">
        <f t="shared" si="1"/>
        <v>1653539.256323931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0"/>
      <c r="FT12" s="30"/>
      <c r="FU12" s="30"/>
      <c r="FV12" s="31"/>
    </row>
    <row r="13" spans="1:178" s="17" customFormat="1" ht="15.75" x14ac:dyDescent="0.25">
      <c r="A13" s="15" t="s">
        <v>31</v>
      </c>
      <c r="B13" s="16" t="s">
        <v>4</v>
      </c>
      <c r="C13" s="1">
        <v>62462</v>
      </c>
      <c r="D13" s="1">
        <v>105242</v>
      </c>
      <c r="E13" s="1">
        <v>96542</v>
      </c>
      <c r="F13" s="1">
        <v>134735</v>
      </c>
      <c r="G13" s="1">
        <v>98503</v>
      </c>
      <c r="H13" s="1">
        <v>133964</v>
      </c>
      <c r="I13" s="1">
        <v>116936</v>
      </c>
      <c r="J13" s="1">
        <v>107009</v>
      </c>
      <c r="K13" s="1">
        <v>119861</v>
      </c>
      <c r="L13" s="1">
        <v>119881</v>
      </c>
      <c r="M13" s="1">
        <v>116151</v>
      </c>
      <c r="N13" s="1">
        <v>134449</v>
      </c>
      <c r="O13" s="1">
        <v>145442.99028174399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6"/>
      <c r="FT13" s="6"/>
      <c r="FU13" s="6"/>
      <c r="FV13" s="7"/>
    </row>
    <row r="14" spans="1:178" ht="30" x14ac:dyDescent="0.25">
      <c r="A14" s="20" t="s">
        <v>32</v>
      </c>
      <c r="B14" s="19" t="s">
        <v>5</v>
      </c>
      <c r="C14" s="4">
        <v>29486</v>
      </c>
      <c r="D14" s="4">
        <v>35502</v>
      </c>
      <c r="E14" s="4">
        <v>28047</v>
      </c>
      <c r="F14" s="4">
        <v>86075</v>
      </c>
      <c r="G14" s="4">
        <v>71504</v>
      </c>
      <c r="H14" s="4">
        <v>89800</v>
      </c>
      <c r="I14" s="1">
        <v>118618</v>
      </c>
      <c r="J14" s="1">
        <v>119237</v>
      </c>
      <c r="K14" s="1">
        <v>102872</v>
      </c>
      <c r="L14" s="1">
        <v>118681</v>
      </c>
      <c r="M14" s="1">
        <v>115559</v>
      </c>
      <c r="N14" s="1">
        <v>108540</v>
      </c>
      <c r="O14" s="1">
        <v>107177.64040757901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8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8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8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6"/>
      <c r="FT14" s="6"/>
      <c r="FU14" s="6"/>
    </row>
    <row r="15" spans="1:178" ht="15.75" x14ac:dyDescent="0.25">
      <c r="A15" s="20" t="s">
        <v>33</v>
      </c>
      <c r="B15" s="19" t="s">
        <v>6</v>
      </c>
      <c r="C15" s="4">
        <v>142979</v>
      </c>
      <c r="D15" s="4">
        <v>144549</v>
      </c>
      <c r="E15" s="4">
        <v>156328</v>
      </c>
      <c r="F15" s="4">
        <v>126086</v>
      </c>
      <c r="G15" s="4">
        <v>153713</v>
      </c>
      <c r="H15" s="4">
        <v>190569</v>
      </c>
      <c r="I15" s="1">
        <v>195452</v>
      </c>
      <c r="J15" s="1">
        <v>247156</v>
      </c>
      <c r="K15" s="1">
        <v>186642</v>
      </c>
      <c r="L15" s="1">
        <v>177922</v>
      </c>
      <c r="M15" s="1">
        <v>211110</v>
      </c>
      <c r="N15" s="1">
        <v>227456</v>
      </c>
      <c r="O15" s="1">
        <v>244134.189439751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8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8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8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6"/>
      <c r="FT15" s="6"/>
      <c r="FU15" s="6"/>
    </row>
    <row r="16" spans="1:178" s="25" customFormat="1" ht="15.75" x14ac:dyDescent="0.25">
      <c r="A16" s="33"/>
      <c r="B16" s="34" t="s">
        <v>28</v>
      </c>
      <c r="C16" s="35">
        <f>+C13+C14+C15</f>
        <v>234927</v>
      </c>
      <c r="D16" s="35">
        <f t="shared" ref="D16:H16" si="2">+D13+D14+D15</f>
        <v>285293</v>
      </c>
      <c r="E16" s="35">
        <f t="shared" si="2"/>
        <v>280917</v>
      </c>
      <c r="F16" s="35">
        <f t="shared" si="2"/>
        <v>346896</v>
      </c>
      <c r="G16" s="35">
        <f t="shared" si="2"/>
        <v>323720</v>
      </c>
      <c r="H16" s="35">
        <f t="shared" si="2"/>
        <v>414333</v>
      </c>
      <c r="I16" s="35">
        <f t="shared" ref="I16:K16" si="3">+I13+I14+I15</f>
        <v>431006</v>
      </c>
      <c r="J16" s="35">
        <f t="shared" si="3"/>
        <v>473402</v>
      </c>
      <c r="K16" s="35">
        <f t="shared" si="3"/>
        <v>409375</v>
      </c>
      <c r="L16" s="35">
        <f t="shared" ref="L16:M16" si="4">+L13+L14+L15</f>
        <v>416484</v>
      </c>
      <c r="M16" s="35">
        <f t="shared" si="4"/>
        <v>442820</v>
      </c>
      <c r="N16" s="35">
        <f t="shared" ref="N16:O16" si="5">+N13+N14+N15</f>
        <v>470445</v>
      </c>
      <c r="O16" s="35">
        <f t="shared" si="5"/>
        <v>496754.82012907404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29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29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29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0"/>
      <c r="FT16" s="30"/>
      <c r="FU16" s="30"/>
      <c r="FV16" s="31"/>
    </row>
    <row r="17" spans="1:178" s="32" customFormat="1" ht="15.75" x14ac:dyDescent="0.25">
      <c r="A17" s="26" t="s">
        <v>34</v>
      </c>
      <c r="B17" s="27" t="s">
        <v>7</v>
      </c>
      <c r="C17" s="28">
        <f>C18+C19</f>
        <v>211298</v>
      </c>
      <c r="D17" s="28">
        <f t="shared" ref="D17:H17" si="6">D18+D19</f>
        <v>243486</v>
      </c>
      <c r="E17" s="28">
        <f t="shared" si="6"/>
        <v>228139</v>
      </c>
      <c r="F17" s="28">
        <f t="shared" si="6"/>
        <v>293559</v>
      </c>
      <c r="G17" s="28">
        <f t="shared" si="6"/>
        <v>210882</v>
      </c>
      <c r="H17" s="28">
        <f t="shared" si="6"/>
        <v>245122</v>
      </c>
      <c r="I17" s="28">
        <f t="shared" ref="I17:K17" si="7">I18+I19</f>
        <v>344132</v>
      </c>
      <c r="J17" s="28">
        <f t="shared" si="7"/>
        <v>405184</v>
      </c>
      <c r="K17" s="28">
        <f t="shared" si="7"/>
        <v>472639</v>
      </c>
      <c r="L17" s="28">
        <f t="shared" ref="L17:M17" si="8">L18+L19</f>
        <v>347292</v>
      </c>
      <c r="M17" s="28">
        <f t="shared" si="8"/>
        <v>361757</v>
      </c>
      <c r="N17" s="28">
        <f t="shared" ref="N17:O17" si="9">N18+N19</f>
        <v>401102</v>
      </c>
      <c r="O17" s="28">
        <f t="shared" si="9"/>
        <v>441498.31043705379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30"/>
      <c r="FT17" s="30"/>
      <c r="FU17" s="30"/>
      <c r="FV17" s="31"/>
    </row>
    <row r="18" spans="1:178" ht="15.75" x14ac:dyDescent="0.25">
      <c r="A18" s="18">
        <v>6.1</v>
      </c>
      <c r="B18" s="19" t="s">
        <v>8</v>
      </c>
      <c r="C18" s="4">
        <v>203030</v>
      </c>
      <c r="D18" s="4">
        <v>234197</v>
      </c>
      <c r="E18" s="4">
        <v>218662</v>
      </c>
      <c r="F18" s="4">
        <v>283404</v>
      </c>
      <c r="G18" s="4">
        <v>204185</v>
      </c>
      <c r="H18" s="4">
        <v>234367</v>
      </c>
      <c r="I18" s="1">
        <v>332061</v>
      </c>
      <c r="J18" s="1">
        <v>392208</v>
      </c>
      <c r="K18" s="1">
        <v>458586</v>
      </c>
      <c r="L18" s="1">
        <v>341427</v>
      </c>
      <c r="M18" s="1">
        <v>353410</v>
      </c>
      <c r="N18" s="1">
        <v>387933</v>
      </c>
      <c r="O18" s="1">
        <v>427262.67497913598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6"/>
      <c r="FT18" s="6"/>
      <c r="FU18" s="6"/>
    </row>
    <row r="19" spans="1:178" ht="15.75" x14ac:dyDescent="0.25">
      <c r="A19" s="18">
        <v>6.2</v>
      </c>
      <c r="B19" s="19" t="s">
        <v>9</v>
      </c>
      <c r="C19" s="4">
        <v>8268</v>
      </c>
      <c r="D19" s="4">
        <v>9289</v>
      </c>
      <c r="E19" s="4">
        <v>9477</v>
      </c>
      <c r="F19" s="4">
        <v>10155</v>
      </c>
      <c r="G19" s="4">
        <v>6697</v>
      </c>
      <c r="H19" s="4">
        <v>10755</v>
      </c>
      <c r="I19" s="1">
        <v>12071</v>
      </c>
      <c r="J19" s="1">
        <v>12976</v>
      </c>
      <c r="K19" s="1">
        <v>14053</v>
      </c>
      <c r="L19" s="1">
        <v>5865</v>
      </c>
      <c r="M19" s="1">
        <v>8347</v>
      </c>
      <c r="N19" s="1">
        <v>13169</v>
      </c>
      <c r="O19" s="1">
        <v>14235.635457917801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6"/>
      <c r="FT19" s="6"/>
      <c r="FU19" s="6"/>
    </row>
    <row r="20" spans="1:178" s="32" customFormat="1" ht="30" x14ac:dyDescent="0.25">
      <c r="A20" s="37" t="s">
        <v>35</v>
      </c>
      <c r="B20" s="38" t="s">
        <v>10</v>
      </c>
      <c r="C20" s="28">
        <f>SUM(C21:C27)</f>
        <v>60456</v>
      </c>
      <c r="D20" s="28">
        <f t="shared" ref="D20:O20" si="10">SUM(D21:D27)</f>
        <v>42273</v>
      </c>
      <c r="E20" s="28">
        <f t="shared" si="10"/>
        <v>52689</v>
      </c>
      <c r="F20" s="28">
        <f t="shared" si="10"/>
        <v>72917</v>
      </c>
      <c r="G20" s="28">
        <f t="shared" si="10"/>
        <v>86021</v>
      </c>
      <c r="H20" s="28">
        <f t="shared" si="10"/>
        <v>91465</v>
      </c>
      <c r="I20" s="28">
        <f t="shared" si="10"/>
        <v>84518</v>
      </c>
      <c r="J20" s="28">
        <f t="shared" si="10"/>
        <v>77901</v>
      </c>
      <c r="K20" s="28">
        <f t="shared" si="10"/>
        <v>85486</v>
      </c>
      <c r="L20" s="28">
        <f t="shared" si="10"/>
        <v>39417</v>
      </c>
      <c r="M20" s="28">
        <f t="shared" si="10"/>
        <v>72187</v>
      </c>
      <c r="N20" s="28">
        <f t="shared" si="10"/>
        <v>81640</v>
      </c>
      <c r="O20" s="28">
        <f t="shared" si="10"/>
        <v>98089.072346176079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30"/>
      <c r="FT20" s="30"/>
      <c r="FU20" s="30"/>
      <c r="FV20" s="31"/>
    </row>
    <row r="21" spans="1:178" ht="15.75" x14ac:dyDescent="0.25">
      <c r="A21" s="18">
        <v>7.1</v>
      </c>
      <c r="B21" s="19" t="s">
        <v>11</v>
      </c>
      <c r="C21" s="4">
        <v>142</v>
      </c>
      <c r="D21" s="4">
        <v>158</v>
      </c>
      <c r="E21" s="4">
        <v>718</v>
      </c>
      <c r="F21" s="4">
        <v>520</v>
      </c>
      <c r="G21" s="4">
        <v>538</v>
      </c>
      <c r="H21" s="4">
        <v>68</v>
      </c>
      <c r="I21" s="1">
        <v>170</v>
      </c>
      <c r="J21" s="1">
        <v>606</v>
      </c>
      <c r="K21" s="1">
        <v>4614</v>
      </c>
      <c r="L21" s="1">
        <v>-10058</v>
      </c>
      <c r="M21" s="1">
        <v>1199</v>
      </c>
      <c r="N21" s="1">
        <v>2789</v>
      </c>
      <c r="O21" s="1">
        <v>4051.0524158931698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6"/>
      <c r="FT21" s="6"/>
      <c r="FU21" s="6"/>
    </row>
    <row r="22" spans="1:178" ht="15.75" x14ac:dyDescent="0.25">
      <c r="A22" s="18">
        <v>7.2</v>
      </c>
      <c r="B22" s="19" t="s">
        <v>12</v>
      </c>
      <c r="C22" s="4"/>
      <c r="D22" s="4"/>
      <c r="E22" s="4"/>
      <c r="F22" s="4"/>
      <c r="G22" s="4"/>
      <c r="H22" s="4"/>
      <c r="I22" s="1"/>
      <c r="J22" s="1"/>
      <c r="K22" s="1"/>
      <c r="L22" s="1"/>
      <c r="M22" s="1"/>
      <c r="N22" s="1"/>
      <c r="O22" s="1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6"/>
      <c r="FT22" s="6"/>
      <c r="FU22" s="6"/>
    </row>
    <row r="23" spans="1:178" ht="15.75" x14ac:dyDescent="0.25">
      <c r="A23" s="18">
        <v>7.3</v>
      </c>
      <c r="B23" s="19" t="s">
        <v>13</v>
      </c>
      <c r="C23" s="4"/>
      <c r="D23" s="4"/>
      <c r="E23" s="4"/>
      <c r="F23" s="4"/>
      <c r="G23" s="4"/>
      <c r="H23" s="4"/>
      <c r="I23" s="1"/>
      <c r="J23" s="1"/>
      <c r="K23" s="1"/>
      <c r="L23" s="1"/>
      <c r="M23" s="1"/>
      <c r="N23" s="1"/>
      <c r="O23" s="1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6"/>
      <c r="FT23" s="6"/>
      <c r="FU23" s="6"/>
    </row>
    <row r="24" spans="1:178" ht="15.75" x14ac:dyDescent="0.25">
      <c r="A24" s="18">
        <v>7.4</v>
      </c>
      <c r="B24" s="19" t="s">
        <v>14</v>
      </c>
      <c r="C24" s="4"/>
      <c r="D24" s="4"/>
      <c r="E24" s="4"/>
      <c r="F24" s="4"/>
      <c r="G24" s="4"/>
      <c r="H24" s="4"/>
      <c r="I24" s="1"/>
      <c r="J24" s="1"/>
      <c r="K24" s="1"/>
      <c r="L24" s="1"/>
      <c r="M24" s="1"/>
      <c r="N24" s="1"/>
      <c r="O24" s="1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6"/>
      <c r="FT24" s="6"/>
      <c r="FU24" s="6"/>
    </row>
    <row r="25" spans="1:178" ht="15.75" x14ac:dyDescent="0.25">
      <c r="A25" s="18">
        <v>7.5</v>
      </c>
      <c r="B25" s="19" t="s">
        <v>66</v>
      </c>
      <c r="C25" s="4">
        <v>29943</v>
      </c>
      <c r="D25" s="4">
        <v>36889</v>
      </c>
      <c r="E25" s="4">
        <v>46393</v>
      </c>
      <c r="F25" s="4">
        <v>30189</v>
      </c>
      <c r="G25" s="4">
        <v>35331</v>
      </c>
      <c r="H25" s="4">
        <v>41604</v>
      </c>
      <c r="I25" s="1">
        <v>41410</v>
      </c>
      <c r="J25" s="1">
        <v>39332</v>
      </c>
      <c r="K25" s="1">
        <v>39531</v>
      </c>
      <c r="L25" s="1">
        <v>10294</v>
      </c>
      <c r="M25" s="1">
        <v>30483</v>
      </c>
      <c r="N25" s="1">
        <v>33495</v>
      </c>
      <c r="O25" s="1">
        <v>44970.758885454801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6"/>
      <c r="FT25" s="6"/>
      <c r="FU25" s="6"/>
    </row>
    <row r="26" spans="1:178" ht="15.75" x14ac:dyDescent="0.25">
      <c r="A26" s="18">
        <v>7.6</v>
      </c>
      <c r="B26" s="19" t="s">
        <v>15</v>
      </c>
      <c r="C26" s="4">
        <v>129</v>
      </c>
      <c r="D26" s="4">
        <v>158</v>
      </c>
      <c r="E26" s="4">
        <v>165</v>
      </c>
      <c r="F26" s="4">
        <v>171</v>
      </c>
      <c r="G26" s="4">
        <v>150</v>
      </c>
      <c r="H26" s="4">
        <v>230</v>
      </c>
      <c r="I26" s="1">
        <v>127</v>
      </c>
      <c r="J26" s="1">
        <v>272</v>
      </c>
      <c r="K26" s="1">
        <v>154</v>
      </c>
      <c r="L26" s="1">
        <v>153</v>
      </c>
      <c r="M26" s="1">
        <v>158</v>
      </c>
      <c r="N26" s="1">
        <v>126</v>
      </c>
      <c r="O26" s="1">
        <v>129.72941176470599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6"/>
      <c r="FT26" s="6"/>
      <c r="FU26" s="6"/>
    </row>
    <row r="27" spans="1:178" ht="30" x14ac:dyDescent="0.25">
      <c r="A27" s="18">
        <v>7.7</v>
      </c>
      <c r="B27" s="19" t="s">
        <v>16</v>
      </c>
      <c r="C27" s="4">
        <v>30242</v>
      </c>
      <c r="D27" s="4">
        <v>5068</v>
      </c>
      <c r="E27" s="4">
        <v>5413</v>
      </c>
      <c r="F27" s="4">
        <v>42037</v>
      </c>
      <c r="G27" s="4">
        <v>50002</v>
      </c>
      <c r="H27" s="4">
        <v>49563</v>
      </c>
      <c r="I27" s="1">
        <v>42811</v>
      </c>
      <c r="J27" s="1">
        <v>37691</v>
      </c>
      <c r="K27" s="1">
        <v>41187</v>
      </c>
      <c r="L27" s="1">
        <v>39028</v>
      </c>
      <c r="M27" s="1">
        <v>40347</v>
      </c>
      <c r="N27" s="1">
        <v>45230</v>
      </c>
      <c r="O27" s="1">
        <v>48937.531633063401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6"/>
      <c r="FT27" s="6"/>
      <c r="FU27" s="6"/>
    </row>
    <row r="28" spans="1:178" ht="15.75" x14ac:dyDescent="0.25">
      <c r="A28" s="20" t="s">
        <v>36</v>
      </c>
      <c r="B28" s="19" t="s">
        <v>17</v>
      </c>
      <c r="C28" s="4">
        <v>56201</v>
      </c>
      <c r="D28" s="4">
        <v>64289</v>
      </c>
      <c r="E28" s="4">
        <v>67995</v>
      </c>
      <c r="F28" s="4">
        <v>80769</v>
      </c>
      <c r="G28" s="4">
        <v>114469</v>
      </c>
      <c r="H28" s="4">
        <v>92102</v>
      </c>
      <c r="I28" s="1">
        <v>114823</v>
      </c>
      <c r="J28" s="1">
        <v>92125</v>
      </c>
      <c r="K28" s="1">
        <v>107381</v>
      </c>
      <c r="L28" s="1">
        <v>106374</v>
      </c>
      <c r="M28" s="1">
        <v>108040</v>
      </c>
      <c r="N28" s="1">
        <v>106060</v>
      </c>
      <c r="O28" s="1">
        <v>115823.303413662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6"/>
      <c r="FT28" s="6"/>
      <c r="FU28" s="6"/>
    </row>
    <row r="29" spans="1:178" ht="30" x14ac:dyDescent="0.25">
      <c r="A29" s="20" t="s">
        <v>37</v>
      </c>
      <c r="B29" s="19" t="s">
        <v>18</v>
      </c>
      <c r="C29" s="4">
        <v>106856</v>
      </c>
      <c r="D29" s="4">
        <v>119548</v>
      </c>
      <c r="E29" s="4">
        <v>128499</v>
      </c>
      <c r="F29" s="4">
        <v>144434</v>
      </c>
      <c r="G29" s="4">
        <v>105051</v>
      </c>
      <c r="H29" s="4">
        <v>124284</v>
      </c>
      <c r="I29" s="1">
        <v>155423</v>
      </c>
      <c r="J29" s="1">
        <v>188634</v>
      </c>
      <c r="K29" s="1">
        <v>202139</v>
      </c>
      <c r="L29" s="1">
        <v>202880</v>
      </c>
      <c r="M29" s="1">
        <v>218450</v>
      </c>
      <c r="N29" s="1">
        <v>223379</v>
      </c>
      <c r="O29" s="1">
        <v>235902.905026778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6"/>
      <c r="FT29" s="6"/>
      <c r="FU29" s="6"/>
    </row>
    <row r="30" spans="1:178" ht="15.75" x14ac:dyDescent="0.25">
      <c r="A30" s="20" t="s">
        <v>38</v>
      </c>
      <c r="B30" s="19" t="s">
        <v>53</v>
      </c>
      <c r="C30" s="4">
        <v>190140</v>
      </c>
      <c r="D30" s="4">
        <v>211209</v>
      </c>
      <c r="E30" s="4">
        <v>214771</v>
      </c>
      <c r="F30" s="4">
        <v>239770</v>
      </c>
      <c r="G30" s="4">
        <v>228919</v>
      </c>
      <c r="H30" s="4">
        <v>309069</v>
      </c>
      <c r="I30" s="1">
        <v>308204</v>
      </c>
      <c r="J30" s="1">
        <v>377341</v>
      </c>
      <c r="K30" s="1">
        <v>396680</v>
      </c>
      <c r="L30" s="1">
        <v>278239</v>
      </c>
      <c r="M30" s="1">
        <v>347311</v>
      </c>
      <c r="N30" s="1">
        <v>392930</v>
      </c>
      <c r="O30" s="1">
        <v>427329.98101896298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6"/>
      <c r="FT30" s="6"/>
      <c r="FU30" s="6"/>
    </row>
    <row r="31" spans="1:178" ht="15.75" x14ac:dyDescent="0.25">
      <c r="A31" s="20" t="s">
        <v>39</v>
      </c>
      <c r="B31" s="19" t="s">
        <v>19</v>
      </c>
      <c r="C31" s="4">
        <v>244631</v>
      </c>
      <c r="D31" s="4">
        <v>246484</v>
      </c>
      <c r="E31" s="4">
        <v>312824</v>
      </c>
      <c r="F31" s="4">
        <v>234976</v>
      </c>
      <c r="G31" s="4">
        <v>228243</v>
      </c>
      <c r="H31" s="4">
        <v>239692</v>
      </c>
      <c r="I31" s="1">
        <v>334839</v>
      </c>
      <c r="J31" s="1">
        <v>307205</v>
      </c>
      <c r="K31" s="1">
        <v>319034</v>
      </c>
      <c r="L31" s="1">
        <v>447783</v>
      </c>
      <c r="M31" s="1">
        <v>386494</v>
      </c>
      <c r="N31" s="1">
        <v>417957</v>
      </c>
      <c r="O31" s="1">
        <v>443018.68682760902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6"/>
      <c r="FT31" s="6"/>
      <c r="FU31" s="6"/>
    </row>
    <row r="32" spans="1:178" s="25" customFormat="1" ht="15.75" x14ac:dyDescent="0.25">
      <c r="A32" s="33"/>
      <c r="B32" s="34" t="s">
        <v>29</v>
      </c>
      <c r="C32" s="35">
        <f>C17+C20+C28+C29+C30+C31</f>
        <v>869582</v>
      </c>
      <c r="D32" s="35">
        <f t="shared" ref="D32:L32" si="11">D17+D20+D28+D29+D30+D31</f>
        <v>927289</v>
      </c>
      <c r="E32" s="35">
        <f t="shared" si="11"/>
        <v>1004917</v>
      </c>
      <c r="F32" s="35">
        <f t="shared" si="11"/>
        <v>1066425</v>
      </c>
      <c r="G32" s="35">
        <f t="shared" si="11"/>
        <v>973585</v>
      </c>
      <c r="H32" s="35">
        <f t="shared" si="11"/>
        <v>1101734</v>
      </c>
      <c r="I32" s="35">
        <f t="shared" si="11"/>
        <v>1341939</v>
      </c>
      <c r="J32" s="35">
        <f t="shared" si="11"/>
        <v>1448390</v>
      </c>
      <c r="K32" s="35">
        <f t="shared" si="11"/>
        <v>1583359</v>
      </c>
      <c r="L32" s="35">
        <f t="shared" si="11"/>
        <v>1421985</v>
      </c>
      <c r="M32" s="35">
        <f t="shared" ref="M32:N32" si="12">M17+M20+M28+M29+M30+M31</f>
        <v>1494239</v>
      </c>
      <c r="N32" s="35">
        <f t="shared" si="12"/>
        <v>1623068</v>
      </c>
      <c r="O32" s="35">
        <f t="shared" ref="O32" si="13">O17+O20+O28+O29+O30+O31</f>
        <v>1761662.2590702421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0"/>
      <c r="FT32" s="30"/>
      <c r="FU32" s="30"/>
      <c r="FV32" s="31"/>
    </row>
    <row r="33" spans="1:178" s="32" customFormat="1" ht="15.75" x14ac:dyDescent="0.25">
      <c r="A33" s="26" t="s">
        <v>26</v>
      </c>
      <c r="B33" s="39" t="s">
        <v>50</v>
      </c>
      <c r="C33" s="28">
        <f>C6+C11+C13+C14+C15+C17+C20+C28+C29+C30+C31</f>
        <v>1700617</v>
      </c>
      <c r="D33" s="28">
        <f t="shared" ref="D33:K33" si="14">D6+D11+D13+D14+D15+D17+D20+D28+D29+D30+D31</f>
        <v>1851090</v>
      </c>
      <c r="E33" s="28">
        <f t="shared" si="14"/>
        <v>2014984</v>
      </c>
      <c r="F33" s="28">
        <f t="shared" si="14"/>
        <v>2394200</v>
      </c>
      <c r="G33" s="28">
        <f t="shared" si="14"/>
        <v>2283076</v>
      </c>
      <c r="H33" s="28">
        <f t="shared" si="14"/>
        <v>2555903</v>
      </c>
      <c r="I33" s="28">
        <f t="shared" si="14"/>
        <v>2835474</v>
      </c>
      <c r="J33" s="28">
        <f t="shared" si="14"/>
        <v>3114687</v>
      </c>
      <c r="K33" s="28">
        <f t="shared" si="14"/>
        <v>3189637</v>
      </c>
      <c r="L33" s="28">
        <f>L6+L11+L13+L14+L15+L17+L20+L28+L29+L30+L31</f>
        <v>3021982</v>
      </c>
      <c r="M33" s="28">
        <f t="shared" ref="M33:N33" si="15">M6+M11+M13+M14+M15+M17+M20+M28+M29+M30+M31</f>
        <v>3331202</v>
      </c>
      <c r="N33" s="28">
        <f t="shared" si="15"/>
        <v>3611270</v>
      </c>
      <c r="O33" s="28">
        <f t="shared" ref="O33" si="16">O6+O11+O13+O14+O15+O17+O20+O28+O29+O30+O31</f>
        <v>3911956.3355232468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30"/>
      <c r="FT33" s="30"/>
      <c r="FU33" s="30"/>
      <c r="FV33" s="31"/>
    </row>
    <row r="34" spans="1:178" s="25" customFormat="1" ht="15.75" x14ac:dyDescent="0.25">
      <c r="A34" s="40" t="s">
        <v>42</v>
      </c>
      <c r="B34" s="41" t="s">
        <v>24</v>
      </c>
      <c r="C34" s="35">
        <f>GSVA_const!C34</f>
        <v>103607</v>
      </c>
      <c r="D34" s="35">
        <f>GSVA_const!D34</f>
        <v>109905</v>
      </c>
      <c r="E34" s="35">
        <f>GSVA_const!E34</f>
        <v>128765</v>
      </c>
      <c r="F34" s="35">
        <f>GSVA_const!F34</f>
        <v>125375</v>
      </c>
      <c r="G34" s="35">
        <f>GSVA_const!G34</f>
        <v>168003</v>
      </c>
      <c r="H34" s="35">
        <f>GSVA_const!H34</f>
        <v>220766</v>
      </c>
      <c r="I34" s="35">
        <f>GSVA_const!I34</f>
        <v>158525</v>
      </c>
      <c r="J34" s="35">
        <f>GSVA_const!J34</f>
        <v>196820</v>
      </c>
      <c r="K34" s="35">
        <f>GSVA_const!K34</f>
        <v>218344</v>
      </c>
      <c r="L34" s="35">
        <f>GSVA_const!L34</f>
        <v>255435</v>
      </c>
      <c r="M34" s="35">
        <f>GSVA_const!M34</f>
        <v>248514</v>
      </c>
      <c r="N34" s="35">
        <f>GSVA_const!N34</f>
        <v>261881</v>
      </c>
      <c r="O34" s="35">
        <f>GSVA_const!O34</f>
        <v>283243.48679371102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1"/>
      <c r="FS34" s="31"/>
      <c r="FT34" s="31"/>
      <c r="FU34" s="31"/>
      <c r="FV34" s="31"/>
    </row>
    <row r="35" spans="1:178" s="25" customFormat="1" ht="15.75" x14ac:dyDescent="0.25">
      <c r="A35" s="40" t="s">
        <v>43</v>
      </c>
      <c r="B35" s="41" t="s">
        <v>23</v>
      </c>
      <c r="C35" s="35">
        <f>GSVA_const!C35</f>
        <v>62319</v>
      </c>
      <c r="D35" s="35">
        <f>GSVA_const!D35</f>
        <v>75274</v>
      </c>
      <c r="E35" s="35">
        <f>GSVA_const!E35</f>
        <v>81443</v>
      </c>
      <c r="F35" s="35">
        <f>GSVA_const!F35</f>
        <v>78915</v>
      </c>
      <c r="G35" s="35">
        <f>GSVA_const!G35</f>
        <v>76548</v>
      </c>
      <c r="H35" s="35">
        <f>GSVA_const!H35</f>
        <v>56309</v>
      </c>
      <c r="I35" s="35">
        <f>GSVA_const!I35</f>
        <v>43481</v>
      </c>
      <c r="J35" s="35">
        <f>GSVA_const!J35</f>
        <v>41192</v>
      </c>
      <c r="K35" s="35">
        <f>GSVA_const!K35</f>
        <v>38483</v>
      </c>
      <c r="L35" s="35">
        <f>GSVA_const!L35</f>
        <v>72157</v>
      </c>
      <c r="M35" s="35">
        <f>GSVA_const!M35</f>
        <v>87758</v>
      </c>
      <c r="N35" s="35">
        <f>GSVA_const!N35</f>
        <v>97909</v>
      </c>
      <c r="O35" s="35">
        <f>GSVA_const!O35</f>
        <v>106593.99397840899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1"/>
      <c r="FS35" s="31"/>
      <c r="FT35" s="31"/>
      <c r="FU35" s="31"/>
      <c r="FV35" s="31"/>
    </row>
    <row r="36" spans="1:178" s="25" customFormat="1" ht="15.75" x14ac:dyDescent="0.25">
      <c r="A36" s="40" t="s">
        <v>44</v>
      </c>
      <c r="B36" s="41" t="s">
        <v>62</v>
      </c>
      <c r="C36" s="35">
        <f>C33+C34-C35</f>
        <v>1741905</v>
      </c>
      <c r="D36" s="35">
        <f t="shared" ref="D36:M36" si="17">D33+D34-D35</f>
        <v>1885721</v>
      </c>
      <c r="E36" s="35">
        <f t="shared" si="17"/>
        <v>2062306</v>
      </c>
      <c r="F36" s="35">
        <f t="shared" si="17"/>
        <v>2440660</v>
      </c>
      <c r="G36" s="35">
        <f t="shared" si="17"/>
        <v>2374531</v>
      </c>
      <c r="H36" s="35">
        <f t="shared" si="17"/>
        <v>2720360</v>
      </c>
      <c r="I36" s="35">
        <f t="shared" si="17"/>
        <v>2950518</v>
      </c>
      <c r="J36" s="35">
        <f t="shared" si="17"/>
        <v>3270315</v>
      </c>
      <c r="K36" s="35">
        <f t="shared" si="17"/>
        <v>3369498</v>
      </c>
      <c r="L36" s="35">
        <f t="shared" si="17"/>
        <v>3205260</v>
      </c>
      <c r="M36" s="35">
        <f t="shared" si="17"/>
        <v>3491958</v>
      </c>
      <c r="N36" s="35">
        <f t="shared" ref="N36" si="18">N33+N34-N35</f>
        <v>3775242</v>
      </c>
      <c r="O36" s="35">
        <f t="shared" ref="O36" si="19">O33+O34-O35</f>
        <v>4088605.8283385485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1"/>
      <c r="FS36" s="31"/>
      <c r="FT36" s="31"/>
      <c r="FU36" s="31"/>
      <c r="FV36" s="31"/>
    </row>
    <row r="37" spans="1:178" s="25" customFormat="1" ht="15.75" x14ac:dyDescent="0.25">
      <c r="A37" s="40" t="s">
        <v>45</v>
      </c>
      <c r="B37" s="41" t="s">
        <v>41</v>
      </c>
      <c r="C37" s="35">
        <f>GSVA_cur!C37</f>
        <v>36940</v>
      </c>
      <c r="D37" s="35">
        <f>GSVA_cur!D37</f>
        <v>37340</v>
      </c>
      <c r="E37" s="35">
        <f>GSVA_cur!E37</f>
        <v>37740</v>
      </c>
      <c r="F37" s="35">
        <f>GSVA_cur!F37</f>
        <v>38140</v>
      </c>
      <c r="G37" s="35">
        <f>GSVA_cur!G37</f>
        <v>38540</v>
      </c>
      <c r="H37" s="35">
        <f>GSVA_cur!H37</f>
        <v>38940</v>
      </c>
      <c r="I37" s="35">
        <f>GSVA_cur!I37</f>
        <v>39330</v>
      </c>
      <c r="J37" s="35">
        <f>GSVA_cur!J37</f>
        <v>39730</v>
      </c>
      <c r="K37" s="35">
        <f>GSVA_cur!K37</f>
        <v>40120</v>
      </c>
      <c r="L37" s="35">
        <f>GSVA_cur!L37</f>
        <v>40510</v>
      </c>
      <c r="M37" s="35">
        <f>GSVA_cur!M37</f>
        <v>40900</v>
      </c>
      <c r="N37" s="35">
        <f>GSVA_cur!N37</f>
        <v>41280</v>
      </c>
      <c r="O37" s="35">
        <f>GSVA_cur!O37</f>
        <v>41650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</row>
    <row r="38" spans="1:178" s="25" customFormat="1" ht="15.75" x14ac:dyDescent="0.25">
      <c r="A38" s="40" t="s">
        <v>46</v>
      </c>
      <c r="B38" s="41" t="s">
        <v>63</v>
      </c>
      <c r="C38" s="35">
        <f>C36/C37*1000</f>
        <v>47154.981050351918</v>
      </c>
      <c r="D38" s="35">
        <f t="shared" ref="D38:M38" si="20">D36/D37*1000</f>
        <v>50501.365827530797</v>
      </c>
      <c r="E38" s="35">
        <f t="shared" si="20"/>
        <v>54645.098039215693</v>
      </c>
      <c r="F38" s="35">
        <f t="shared" si="20"/>
        <v>63992.13424226534</v>
      </c>
      <c r="G38" s="35">
        <f t="shared" si="20"/>
        <v>61612.117280747276</v>
      </c>
      <c r="H38" s="35">
        <f t="shared" si="20"/>
        <v>69860.297894196192</v>
      </c>
      <c r="I38" s="35">
        <f t="shared" si="20"/>
        <v>75019.527078565981</v>
      </c>
      <c r="J38" s="35">
        <f t="shared" si="20"/>
        <v>82313.491064686634</v>
      </c>
      <c r="K38" s="35">
        <f t="shared" si="20"/>
        <v>83985.493519441676</v>
      </c>
      <c r="L38" s="35">
        <f t="shared" si="20"/>
        <v>79122.6857566033</v>
      </c>
      <c r="M38" s="35">
        <f t="shared" si="20"/>
        <v>85377.946210268943</v>
      </c>
      <c r="N38" s="35">
        <f t="shared" ref="N38" si="21">N36/N37*1000</f>
        <v>91454.505813953496</v>
      </c>
      <c r="O38" s="35">
        <f t="shared" ref="O38" si="22">O36/O37*1000</f>
        <v>98165.806202606211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6"/>
      <c r="BO38" s="36"/>
      <c r="BP38" s="36"/>
      <c r="BQ38" s="36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</row>
    <row r="39" spans="1:178" x14ac:dyDescent="0.25">
      <c r="A39" s="2" t="s">
        <v>76</v>
      </c>
    </row>
    <row r="40" spans="1:178" x14ac:dyDescent="0.25">
      <c r="A40" s="2" t="s">
        <v>67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2024-08-16T06:36:50Z</dcterms:modified>
</cp:coreProperties>
</file>