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8386A269-4DA1-4067-AA80-8390D80285BE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  <externalReference r:id="rId6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O37" i="12" l="1"/>
  <c r="N37" i="12"/>
  <c r="M37" i="12"/>
  <c r="L37" i="12"/>
  <c r="K37" i="12"/>
  <c r="J37" i="12"/>
  <c r="I37" i="12"/>
  <c r="H37" i="12"/>
  <c r="G37" i="12"/>
  <c r="F37" i="12"/>
  <c r="E37" i="12"/>
  <c r="D37" i="12"/>
  <c r="C37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O17" i="12"/>
  <c r="N17" i="12"/>
  <c r="M17" i="12"/>
  <c r="M32" i="12" s="1"/>
  <c r="L17" i="12"/>
  <c r="K17" i="12"/>
  <c r="K32" i="12" s="1"/>
  <c r="J17" i="12"/>
  <c r="J32" i="12" s="1"/>
  <c r="I17" i="12"/>
  <c r="H17" i="12"/>
  <c r="G17" i="12"/>
  <c r="F17" i="12"/>
  <c r="F32" i="12" s="1"/>
  <c r="E17" i="12"/>
  <c r="E32" i="12" s="1"/>
  <c r="D17" i="12"/>
  <c r="C17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O6" i="12"/>
  <c r="O12" i="12" s="1"/>
  <c r="N6" i="12"/>
  <c r="N12" i="12" s="1"/>
  <c r="M6" i="12"/>
  <c r="M12" i="12" s="1"/>
  <c r="L6" i="12"/>
  <c r="L12" i="12" s="1"/>
  <c r="K6" i="12"/>
  <c r="K12" i="12" s="1"/>
  <c r="J6" i="12"/>
  <c r="J12" i="12" s="1"/>
  <c r="I6" i="12"/>
  <c r="I12" i="12" s="1"/>
  <c r="H6" i="12"/>
  <c r="H12" i="12" s="1"/>
  <c r="G6" i="12"/>
  <c r="G12" i="12" s="1"/>
  <c r="F6" i="12"/>
  <c r="F12" i="12" s="1"/>
  <c r="E6" i="12"/>
  <c r="E12" i="12" s="1"/>
  <c r="D6" i="12"/>
  <c r="D12" i="12" s="1"/>
  <c r="C6" i="12"/>
  <c r="C12" i="12" s="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O20" i="11"/>
  <c r="N20" i="11"/>
  <c r="M20" i="11"/>
  <c r="L20" i="11"/>
  <c r="K20" i="11"/>
  <c r="J20" i="11"/>
  <c r="I20" i="11"/>
  <c r="H20" i="11"/>
  <c r="G20" i="11"/>
  <c r="G32" i="11" s="1"/>
  <c r="F20" i="11"/>
  <c r="E20" i="11"/>
  <c r="D20" i="11"/>
  <c r="C20" i="11"/>
  <c r="O17" i="11"/>
  <c r="N17" i="11"/>
  <c r="N32" i="11" s="1"/>
  <c r="M17" i="11"/>
  <c r="L17" i="11"/>
  <c r="L32" i="11" s="1"/>
  <c r="K17" i="11"/>
  <c r="J17" i="11"/>
  <c r="J32" i="11" s="1"/>
  <c r="I17" i="11"/>
  <c r="H17" i="11"/>
  <c r="G17" i="11"/>
  <c r="F17" i="11"/>
  <c r="F32" i="11" s="1"/>
  <c r="E17" i="11"/>
  <c r="D17" i="11"/>
  <c r="D32" i="11" s="1"/>
  <c r="C17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O6" i="11"/>
  <c r="O12" i="11" s="1"/>
  <c r="N6" i="11"/>
  <c r="N12" i="11" s="1"/>
  <c r="M6" i="11"/>
  <c r="M12" i="11" s="1"/>
  <c r="L6" i="11"/>
  <c r="L12" i="11" s="1"/>
  <c r="K6" i="11"/>
  <c r="K12" i="11" s="1"/>
  <c r="J6" i="11"/>
  <c r="J12" i="11" s="1"/>
  <c r="I6" i="11"/>
  <c r="I12" i="11" s="1"/>
  <c r="H6" i="11"/>
  <c r="H12" i="11" s="1"/>
  <c r="G6" i="11"/>
  <c r="G12" i="11" s="1"/>
  <c r="F6" i="11"/>
  <c r="F12" i="11" s="1"/>
  <c r="E6" i="11"/>
  <c r="E12" i="11" s="1"/>
  <c r="D6" i="11"/>
  <c r="D12" i="11" s="1"/>
  <c r="C6" i="11"/>
  <c r="C12" i="11" s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7" i="1"/>
  <c r="O32" i="1" s="1"/>
  <c r="N17" i="1"/>
  <c r="N32" i="1" s="1"/>
  <c r="M17" i="1"/>
  <c r="M32" i="1" s="1"/>
  <c r="L17" i="1"/>
  <c r="K17" i="1"/>
  <c r="J17" i="1"/>
  <c r="I17" i="1"/>
  <c r="H17" i="1"/>
  <c r="H32" i="1" s="1"/>
  <c r="G17" i="1"/>
  <c r="F17" i="1"/>
  <c r="E17" i="1"/>
  <c r="E32" i="1" s="1"/>
  <c r="D17" i="1"/>
  <c r="D32" i="1" s="1"/>
  <c r="C17" i="1"/>
  <c r="C32" i="1" s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I12" i="1"/>
  <c r="O6" i="1"/>
  <c r="O12" i="1" s="1"/>
  <c r="N6" i="1"/>
  <c r="N12" i="1" s="1"/>
  <c r="M6" i="1"/>
  <c r="M12" i="1" s="1"/>
  <c r="L6" i="1"/>
  <c r="L12" i="1" s="1"/>
  <c r="K6" i="1"/>
  <c r="K12" i="1" s="1"/>
  <c r="J6" i="1"/>
  <c r="J12" i="1" s="1"/>
  <c r="I6" i="1"/>
  <c r="H6" i="1"/>
  <c r="H12" i="1" s="1"/>
  <c r="G6" i="1"/>
  <c r="G12" i="1" s="1"/>
  <c r="F6" i="1"/>
  <c r="F12" i="1" s="1"/>
  <c r="E6" i="1"/>
  <c r="E12" i="1" s="1"/>
  <c r="D6" i="1"/>
  <c r="D12" i="1" s="1"/>
  <c r="C6" i="1"/>
  <c r="C12" i="1" s="1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O17" i="10"/>
  <c r="N17" i="10"/>
  <c r="M17" i="10"/>
  <c r="M32" i="10" s="1"/>
  <c r="L17" i="10"/>
  <c r="K17" i="10"/>
  <c r="K32" i="10" s="1"/>
  <c r="J17" i="10"/>
  <c r="J32" i="10" s="1"/>
  <c r="I17" i="10"/>
  <c r="I32" i="10" s="1"/>
  <c r="H17" i="10"/>
  <c r="G17" i="10"/>
  <c r="G32" i="10" s="1"/>
  <c r="F17" i="10"/>
  <c r="E17" i="10"/>
  <c r="E32" i="10" s="1"/>
  <c r="D17" i="10"/>
  <c r="C17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K12" i="10"/>
  <c r="O6" i="10"/>
  <c r="O12" i="10" s="1"/>
  <c r="N6" i="10"/>
  <c r="N12" i="10" s="1"/>
  <c r="M6" i="10"/>
  <c r="M12" i="10" s="1"/>
  <c r="L6" i="10"/>
  <c r="L12" i="10" s="1"/>
  <c r="K6" i="10"/>
  <c r="J6" i="10"/>
  <c r="J12" i="10" s="1"/>
  <c r="I6" i="10"/>
  <c r="I12" i="10" s="1"/>
  <c r="H6" i="10"/>
  <c r="H12" i="10" s="1"/>
  <c r="G6" i="10"/>
  <c r="G12" i="10" s="1"/>
  <c r="F6" i="10"/>
  <c r="F12" i="10" s="1"/>
  <c r="E6" i="10"/>
  <c r="E12" i="10" s="1"/>
  <c r="D6" i="10"/>
  <c r="D12" i="10" s="1"/>
  <c r="C6" i="10"/>
  <c r="C12" i="10" s="1"/>
  <c r="E33" i="11" l="1"/>
  <c r="E36" i="11" s="1"/>
  <c r="E38" i="11" s="1"/>
  <c r="I33" i="10"/>
  <c r="I36" i="10" s="1"/>
  <c r="I38" i="10" s="1"/>
  <c r="D33" i="1"/>
  <c r="D36" i="1" s="1"/>
  <c r="L32" i="1"/>
  <c r="L33" i="1" s="1"/>
  <c r="L36" i="1" s="1"/>
  <c r="L38" i="1" s="1"/>
  <c r="K32" i="1"/>
  <c r="K33" i="1" s="1"/>
  <c r="K36" i="1" s="1"/>
  <c r="K38" i="1" s="1"/>
  <c r="I32" i="12"/>
  <c r="I33" i="12" s="1"/>
  <c r="I36" i="12" s="1"/>
  <c r="I38" i="12" s="1"/>
  <c r="H32" i="10"/>
  <c r="H33" i="10" s="1"/>
  <c r="H36" i="10" s="1"/>
  <c r="H38" i="10" s="1"/>
  <c r="E33" i="12"/>
  <c r="E36" i="12" s="1"/>
  <c r="E38" i="12" s="1"/>
  <c r="L33" i="10"/>
  <c r="L36" i="10" s="1"/>
  <c r="L38" i="10" s="1"/>
  <c r="E33" i="1"/>
  <c r="E36" i="1" s="1"/>
  <c r="E38" i="1" s="1"/>
  <c r="N33" i="11"/>
  <c r="N36" i="11" s="1"/>
  <c r="N38" i="11" s="1"/>
  <c r="K32" i="11"/>
  <c r="K33" i="11" s="1"/>
  <c r="K36" i="11" s="1"/>
  <c r="K38" i="11" s="1"/>
  <c r="L32" i="10"/>
  <c r="C32" i="12"/>
  <c r="O32" i="12"/>
  <c r="N32" i="10"/>
  <c r="N33" i="10" s="1"/>
  <c r="N36" i="10" s="1"/>
  <c r="N38" i="10" s="1"/>
  <c r="D32" i="10"/>
  <c r="N33" i="1"/>
  <c r="N36" i="1" s="1"/>
  <c r="N38" i="1" s="1"/>
  <c r="J32" i="1"/>
  <c r="J33" i="1" s="1"/>
  <c r="J36" i="1" s="1"/>
  <c r="J38" i="1" s="1"/>
  <c r="G33" i="11"/>
  <c r="E32" i="11"/>
  <c r="F33" i="11"/>
  <c r="F36" i="11" s="1"/>
  <c r="F38" i="11" s="1"/>
  <c r="C32" i="11"/>
  <c r="C33" i="11" s="1"/>
  <c r="C36" i="11" s="1"/>
  <c r="C38" i="11" s="1"/>
  <c r="O32" i="11"/>
  <c r="O33" i="11" s="1"/>
  <c r="O36" i="11" s="1"/>
  <c r="O38" i="11" s="1"/>
  <c r="N32" i="12"/>
  <c r="N33" i="12" s="1"/>
  <c r="N36" i="12" s="1"/>
  <c r="N38" i="12" s="1"/>
  <c r="D32" i="12"/>
  <c r="J33" i="11"/>
  <c r="J36" i="11" s="1"/>
  <c r="J38" i="11" s="1"/>
  <c r="K33" i="10"/>
  <c r="K36" i="10" s="1"/>
  <c r="K38" i="10" s="1"/>
  <c r="G33" i="10"/>
  <c r="G36" i="10" s="1"/>
  <c r="G38" i="10" s="1"/>
  <c r="L33" i="11"/>
  <c r="L36" i="11" s="1"/>
  <c r="L38" i="11" s="1"/>
  <c r="I32" i="11"/>
  <c r="I33" i="11" s="1"/>
  <c r="I36" i="11" s="1"/>
  <c r="I38" i="11" s="1"/>
  <c r="H32" i="11"/>
  <c r="H33" i="11" s="1"/>
  <c r="H36" i="11" s="1"/>
  <c r="H38" i="11" s="1"/>
  <c r="H32" i="12"/>
  <c r="G32" i="12"/>
  <c r="C33" i="12"/>
  <c r="C36" i="12" s="1"/>
  <c r="C38" i="12" s="1"/>
  <c r="O33" i="12"/>
  <c r="O36" i="12" s="1"/>
  <c r="O38" i="12" s="1"/>
  <c r="D33" i="10"/>
  <c r="D36" i="10" s="1"/>
  <c r="D38" i="10" s="1"/>
  <c r="C32" i="10"/>
  <c r="C33" i="10" s="1"/>
  <c r="C36" i="10" s="1"/>
  <c r="C38" i="10" s="1"/>
  <c r="O32" i="10"/>
  <c r="O33" i="10" s="1"/>
  <c r="O36" i="10" s="1"/>
  <c r="O38" i="10" s="1"/>
  <c r="M33" i="1"/>
  <c r="M36" i="1" s="1"/>
  <c r="M38" i="1" s="1"/>
  <c r="G32" i="1"/>
  <c r="F32" i="1"/>
  <c r="F33" i="1" s="1"/>
  <c r="F36" i="1" s="1"/>
  <c r="F38" i="1" s="1"/>
  <c r="D33" i="12"/>
  <c r="D36" i="12" s="1"/>
  <c r="D38" i="12" s="1"/>
  <c r="J33" i="12"/>
  <c r="J36" i="12" s="1"/>
  <c r="J38" i="12" s="1"/>
  <c r="J33" i="10"/>
  <c r="J36" i="10" s="1"/>
  <c r="J38" i="10" s="1"/>
  <c r="F32" i="10"/>
  <c r="C33" i="1"/>
  <c r="C36" i="1" s="1"/>
  <c r="C38" i="1" s="1"/>
  <c r="O33" i="1"/>
  <c r="O36" i="1" s="1"/>
  <c r="O38" i="1" s="1"/>
  <c r="I32" i="1"/>
  <c r="D33" i="11"/>
  <c r="D36" i="11" s="1"/>
  <c r="D38" i="11" s="1"/>
  <c r="M32" i="11"/>
  <c r="M33" i="11" s="1"/>
  <c r="M36" i="11" s="1"/>
  <c r="M38" i="11" s="1"/>
  <c r="F33" i="12"/>
  <c r="F36" i="12" s="1"/>
  <c r="F38" i="12" s="1"/>
  <c r="L32" i="12"/>
  <c r="L33" i="12" s="1"/>
  <c r="L36" i="12" s="1"/>
  <c r="L38" i="12" s="1"/>
  <c r="D38" i="1"/>
  <c r="G36" i="11"/>
  <c r="G38" i="11" s="1"/>
  <c r="G33" i="12"/>
  <c r="G36" i="12" s="1"/>
  <c r="G38" i="12" s="1"/>
  <c r="H33" i="12"/>
  <c r="H36" i="12" s="1"/>
  <c r="H38" i="12" s="1"/>
  <c r="K33" i="12"/>
  <c r="K36" i="12" s="1"/>
  <c r="K38" i="12" s="1"/>
  <c r="M33" i="12"/>
  <c r="M36" i="12" s="1"/>
  <c r="M38" i="12" s="1"/>
  <c r="I33" i="1"/>
  <c r="I36" i="1" s="1"/>
  <c r="I38" i="1" s="1"/>
  <c r="G33" i="1"/>
  <c r="G36" i="1" s="1"/>
  <c r="G38" i="1" s="1"/>
  <c r="H33" i="1"/>
  <c r="H36" i="1" s="1"/>
  <c r="H38" i="1" s="1"/>
  <c r="M33" i="10"/>
  <c r="M36" i="10" s="1"/>
  <c r="M38" i="10" s="1"/>
  <c r="E33" i="10"/>
  <c r="E36" i="10" s="1"/>
  <c r="E38" i="10" s="1"/>
  <c r="F33" i="10"/>
  <c r="F36" i="10" s="1"/>
  <c r="F38" i="10" s="1"/>
  <c r="H2" i="1" l="1"/>
  <c r="H2" i="11"/>
  <c r="H2" i="12"/>
  <c r="H2" i="10"/>
</calcChain>
</file>

<file path=xl/sharedStrings.xml><?xml version="1.0" encoding="utf-8"?>
<sst xmlns="http://schemas.openxmlformats.org/spreadsheetml/2006/main" count="280" uniqueCount="78">
  <si>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</si>
  <si>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</si>
  <si>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</si>
  <si>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</si>
  <si>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</si>
  <si>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</si>
  <si>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</si>
  <si>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</si>
  <si>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</si>
  <si>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</si>
  <si>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</si>
  <si>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</si>
  <si>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</si>
  <si>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</si>
  <si>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</si>
  <si>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</si>
  <si>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</si>
  <si>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</si>
  <si>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</si>
  <si>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</si>
  <si>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</si>
  <si>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</si>
  <si>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</si>
  <si>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</si>
  <si>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</si>
  <si>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</si>
  <si>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</si>
  <si>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</si>
  <si>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</si>
  <si>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</si>
  <si>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</si>
  <si>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</si>
  <si>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</si>
  <si>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</si>
  <si>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</si>
  <si>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</si>
  <si>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</si>
  <si>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</si>
  <si>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</si>
  <si>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</si>
  <si>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</si>
  <si>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</si>
  <si>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</si>
  <si>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</si>
  <si>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</si>
  <si>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</si>
  <si>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</si>
  <si>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</si>
  <si>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</si>
  <si>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</si>
  <si>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</si>
  <si>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</si>
  <si>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</si>
  <si>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</si>
  <si>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</si>
  <si>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</si>
  <si>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</si>
  <si>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</si>
  <si>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</si>
  <si>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</si>
  <si>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</si>
  <si>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</si>
  <si>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</si>
  <si>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</si>
  <si>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</si>
  <si>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</si>
  <si>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Uttar Pradesh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</si>
  <si>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</si>
  <si>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</si>
  <si>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</si>
  <si>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</si>
  <si>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</si>
  <si>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</si>
  <si>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</si>
  <si>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</si>
  <si>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Trade &amp; repair services#</t>
  </si>
  <si>
    <t>Road transport#</t>
  </si>
  <si>
    <t>Source:  Directorate of Economics &amp; Statistics of respective State Governments.        #Note:-In 2023-24 Trade &amp; Repair includes Hotel Resturants and 7.2 includes 7.3,7.4,7.5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</si>
</sst>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sz val="14"/>
      <name val="Calibri"/>
      <family val="2"/>
      <scheme val="minor"/>
    </font>
    <font>
      <sz val="12"/>
      <color theme="1"/>
      <name val="Times New Roman"/>
      <family val="1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0">
    <xf numFmtId="0" fontId="0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4" fillId="0" borderId="0"/>
    <xf numFmtId="0" fontId="5" fillId="0" borderId="0"/>
    <xf numFmtId="0" fontId="4" fillId="2" borderId="1" applyNumberFormat="0" applyFont="0" applyAlignment="0" applyProtection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7" fillId="2" borderId="1" applyNumberFormat="0" applyFont="0" applyAlignment="0" applyProtection="0"/>
    <xf numFmtId="0" fontId="8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6" fillId="0" borderId="0" xfId="0" applyFont="1" applyFill="1" applyBorder="1" applyProtection="1"/>
    <xf numFmtId="0" fontId="6" fillId="0" borderId="0" xfId="0" applyFont="1" applyFill="1" applyBorder="1" applyProtection="1">
      <protection locked="0"/>
    </xf>
    <xf numFmtId="1" fontId="6" fillId="0" borderId="0" xfId="0" applyNumberFormat="1" applyFont="1" applyFill="1" applyBorder="1" applyProtection="1"/>
    <xf numFmtId="1" fontId="6" fillId="0" borderId="0" xfId="0" applyNumberFormat="1" applyFont="1" applyFill="1" applyBorder="1" applyProtection="1">
      <protection locked="0"/>
    </xf>
    <xf numFmtId="1" fontId="6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quotePrefix="1" applyFont="1" applyFill="1" applyBorder="1" applyProtection="1">
      <protection locked="0"/>
    </xf>
    <xf numFmtId="49" fontId="9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49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49" fontId="9" fillId="0" borderId="0" xfId="0" applyNumberFormat="1" applyFont="1" applyFill="1" applyBorder="1" applyAlignment="1" applyProtection="1">
      <alignment vertical="center" wrapText="1"/>
      <protection locked="0"/>
    </xf>
    <xf numFmtId="49" fontId="9" fillId="0" borderId="0" xfId="0" quotePrefix="1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  <protection locked="0"/>
    </xf>
    <xf numFmtId="1" fontId="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Protection="1">
      <protection locked="0"/>
    </xf>
    <xf numFmtId="0" fontId="1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vertical="center" wrapText="1"/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0" fontId="6" fillId="3" borderId="0" xfId="0" applyFont="1" applyFill="1" applyBorder="1" applyProtection="1">
      <protection locked="0"/>
    </xf>
    <xf numFmtId="49" fontId="9" fillId="3" borderId="0" xfId="0" applyNumberFormat="1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1" fontId="6" fillId="3" borderId="0" xfId="0" applyNumberFormat="1" applyFont="1" applyFill="1" applyBorder="1" applyAlignment="1" applyProtection="1">
      <alignment horizontal="center"/>
    </xf>
    <xf numFmtId="1" fontId="6" fillId="3" borderId="0" xfId="0" applyNumberFormat="1" applyFont="1" applyFill="1" applyBorder="1" applyProtection="1"/>
    <xf numFmtId="0" fontId="6" fillId="3" borderId="0" xfId="0" applyFont="1" applyFill="1" applyBorder="1" applyProtection="1"/>
    <xf numFmtId="49" fontId="9" fillId="3" borderId="0" xfId="0" applyNumberFormat="1" applyFont="1" applyFill="1" applyBorder="1" applyAlignment="1" applyProtection="1">
      <alignment vertical="center" wrapText="1"/>
      <protection locked="0"/>
    </xf>
    <xf numFmtId="0" fontId="14" fillId="3" borderId="0" xfId="0" applyFont="1" applyFill="1" applyBorder="1" applyAlignment="1" applyProtection="1">
      <alignment horizontal="left" vertical="center" wrapText="1"/>
      <protection locked="0"/>
    </xf>
    <xf numFmtId="1" fontId="6" fillId="3" borderId="0" xfId="0" applyNumberFormat="1" applyFont="1" applyFill="1" applyBorder="1" applyAlignment="1" applyProtection="1">
      <alignment horizontal="center"/>
      <protection locked="0"/>
    </xf>
    <xf numFmtId="1" fontId="6" fillId="3" borderId="0" xfId="0" applyNumberFormat="1" applyFont="1" applyFill="1" applyBorder="1" applyProtection="1">
      <protection locked="0"/>
    </xf>
    <xf numFmtId="49" fontId="11" fillId="3" borderId="0" xfId="0" applyNumberFormat="1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horizontal="left" vertical="top" wrapText="1"/>
    </xf>
    <xf numFmtId="49" fontId="9" fillId="3" borderId="0" xfId="0" quotePrefix="1" applyNumberFormat="1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ttar%20Pradesh-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4">
          <cell r="C34">
            <v>7063428</v>
          </cell>
          <cell r="D34">
            <v>7797299.8699999992</v>
          </cell>
          <cell r="E34">
            <v>8585161</v>
          </cell>
          <cell r="F34">
            <v>9524544</v>
          </cell>
          <cell r="G34">
            <v>11172960</v>
          </cell>
          <cell r="H34">
            <v>12639646</v>
          </cell>
          <cell r="I34">
            <v>14229984</v>
          </cell>
          <cell r="J34">
            <v>16649312</v>
          </cell>
          <cell r="K34">
            <v>17377300</v>
          </cell>
          <cell r="L34">
            <v>18297886</v>
          </cell>
          <cell r="M34">
            <v>21992190.544482466</v>
          </cell>
          <cell r="N34">
            <v>26005258.784106925</v>
          </cell>
          <cell r="O34">
            <v>29657349.880549904</v>
          </cell>
        </row>
        <row r="35">
          <cell r="C35">
            <v>2847843</v>
          </cell>
          <cell r="D35">
            <v>3278565</v>
          </cell>
          <cell r="E35">
            <v>3106020</v>
          </cell>
          <cell r="F35">
            <v>3244923</v>
          </cell>
          <cell r="G35">
            <v>3157313</v>
          </cell>
          <cell r="H35">
            <v>3459619</v>
          </cell>
          <cell r="I35">
            <v>2605040</v>
          </cell>
          <cell r="J35">
            <v>2716680</v>
          </cell>
          <cell r="K35">
            <v>2892429</v>
          </cell>
          <cell r="L35">
            <v>5145593</v>
          </cell>
          <cell r="M35">
            <v>6865563</v>
          </cell>
          <cell r="N35">
            <v>8800890</v>
          </cell>
          <cell r="O35">
            <v>7258160.1490387954</v>
          </cell>
        </row>
        <row r="37">
          <cell r="C37">
            <v>2015910</v>
          </cell>
          <cell r="D37">
            <v>2046780</v>
          </cell>
          <cell r="E37">
            <v>2078120</v>
          </cell>
          <cell r="F37">
            <v>2109940</v>
          </cell>
          <cell r="G37">
            <v>2142250</v>
          </cell>
          <cell r="H37">
            <v>2175050</v>
          </cell>
          <cell r="I37">
            <v>2208360</v>
          </cell>
          <cell r="J37">
            <v>2242170</v>
          </cell>
          <cell r="K37">
            <v>2276500</v>
          </cell>
          <cell r="L37">
            <v>2296720</v>
          </cell>
          <cell r="M37">
            <v>2323010</v>
          </cell>
          <cell r="N37">
            <v>2346920</v>
          </cell>
          <cell r="O37">
            <v>2370820</v>
          </cell>
        </row>
      </sheetData>
      <sheetData sheetId="1">
        <row r="34">
          <cell r="C34">
            <v>7063428</v>
          </cell>
          <cell r="D34">
            <v>7224060.0000000009</v>
          </cell>
          <cell r="E34">
            <v>7480173</v>
          </cell>
          <cell r="F34">
            <v>8113839.9999999991</v>
          </cell>
          <cell r="G34">
            <v>8679100</v>
          </cell>
          <cell r="H34">
            <v>9289589.7729224507</v>
          </cell>
          <cell r="I34">
            <v>9333431.1043856367</v>
          </cell>
          <cell r="J34">
            <v>9458888.7814891227</v>
          </cell>
          <cell r="K34">
            <v>10022626.778018575</v>
          </cell>
          <cell r="L34">
            <v>9133011.4593422059</v>
          </cell>
          <cell r="M34">
            <v>10058487.214091815</v>
          </cell>
          <cell r="N34">
            <v>10716234.314794555</v>
          </cell>
          <cell r="O34">
            <v>11328507.794126058</v>
          </cell>
        </row>
        <row r="35">
          <cell r="C35">
            <v>2847843</v>
          </cell>
          <cell r="D35">
            <v>3037500</v>
          </cell>
          <cell r="E35">
            <v>2706300</v>
          </cell>
          <cell r="F35">
            <v>2764300</v>
          </cell>
          <cell r="G35">
            <v>3012400</v>
          </cell>
          <cell r="H35">
            <v>3371000</v>
          </cell>
          <cell r="I35">
            <v>3534155.637145326</v>
          </cell>
          <cell r="J35">
            <v>3679800</v>
          </cell>
          <cell r="K35">
            <v>3821637.2139867754</v>
          </cell>
          <cell r="L35">
            <v>3666203.2090767841</v>
          </cell>
          <cell r="M35">
            <v>4069479.5870136525</v>
          </cell>
          <cell r="N35">
            <v>4466361.1468999321</v>
          </cell>
          <cell r="O35">
            <v>4807572.4398704516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K39"/>
  <sheetViews>
    <sheetView tabSelected="1" zoomScale="66" zoomScaleNormal="66" zoomScaleSheetLayoutView="100" workbookViewId="0">
      <pane xSplit="2" ySplit="5" topLeftCell="C27" activePane="bottomRight" state="frozen"/>
      <selection activeCell="A40" sqref="A40"/>
      <selection pane="topRight" activeCell="A40" sqref="A40"/>
      <selection pane="bottomLeft" activeCell="A40" sqref="A40"/>
      <selection pane="bottomRight" activeCell="AC24" sqref="AC24"/>
    </sheetView>
  </sheetViews>
  <sheetFormatPr defaultColWidth="8.85546875" defaultRowHeight="15" x14ac:dyDescent="0.25"/>
  <cols>
    <col min="1" max="1" width="11" style="2" customWidth="1"/>
    <col min="2" max="2" width="29.140625" style="2" customWidth="1"/>
    <col min="3" max="6" width="16.42578125" style="2" customWidth="1"/>
    <col min="7" max="15" width="16.42578125" style="1" customWidth="1"/>
    <col min="16" max="16" width="11.5703125" style="1" customWidth="1"/>
    <col min="17" max="18" width="9.140625" style="2" customWidth="1"/>
    <col min="19" max="19" width="11.85546875" style="2" customWidth="1"/>
    <col min="20" max="20" width="11.28515625" style="2" customWidth="1"/>
    <col min="21" max="21" width="11.7109375" style="1" customWidth="1"/>
    <col min="22" max="22" width="9.140625" style="2" customWidth="1"/>
    <col min="23" max="23" width="10.85546875" style="2" customWidth="1"/>
    <col min="24" max="24" width="10.85546875" style="1" customWidth="1"/>
    <col min="25" max="25" width="11" style="2" customWidth="1"/>
    <col min="26" max="28" width="11.42578125" style="2" customWidth="1"/>
    <col min="29" max="56" width="9.140625" style="2" customWidth="1"/>
    <col min="57" max="57" width="12.42578125" style="2" customWidth="1"/>
    <col min="58" max="79" width="9.140625" style="2" customWidth="1"/>
    <col min="80" max="80" width="12.140625" style="2" customWidth="1"/>
    <col min="81" max="84" width="9.140625" style="2" customWidth="1"/>
    <col min="85" max="89" width="9.140625" style="2" hidden="1" customWidth="1"/>
    <col min="90" max="90" width="9.140625" style="2" customWidth="1"/>
    <col min="91" max="95" width="9.140625" style="2" hidden="1" customWidth="1"/>
    <col min="96" max="96" width="9.140625" style="2" customWidth="1"/>
    <col min="97" max="101" width="9.140625" style="2" hidden="1" customWidth="1"/>
    <col min="102" max="102" width="9.140625" style="2" customWidth="1"/>
    <col min="103" max="107" width="9.140625" style="2" hidden="1" customWidth="1"/>
    <col min="108" max="108" width="9.140625" style="2" customWidth="1"/>
    <col min="109" max="113" width="9.140625" style="2" hidden="1" customWidth="1"/>
    <col min="114" max="114" width="9.140625" style="1" customWidth="1"/>
    <col min="115" max="119" width="9.140625" style="1" hidden="1" customWidth="1"/>
    <col min="120" max="120" width="9.140625" style="1" customWidth="1"/>
    <col min="121" max="125" width="9.140625" style="1" hidden="1" customWidth="1"/>
    <col min="126" max="126" width="9.140625" style="1" customWidth="1"/>
    <col min="127" max="131" width="9.140625" style="1" hidden="1" customWidth="1"/>
    <col min="132" max="132" width="9.140625" style="1" customWidth="1"/>
    <col min="133" max="162" width="9.140625" style="2" customWidth="1"/>
    <col min="163" max="163" width="9.140625" style="2" hidden="1" customWidth="1"/>
    <col min="164" max="171" width="9.140625" style="2" customWidth="1"/>
    <col min="172" max="172" width="9.140625" style="2" hidden="1" customWidth="1"/>
    <col min="173" max="177" width="9.140625" style="2" customWidth="1"/>
    <col min="178" max="178" width="9.140625" style="2" hidden="1" customWidth="1"/>
    <col min="179" max="188" width="9.140625" style="2" customWidth="1"/>
    <col min="189" max="192" width="8.85546875" style="2"/>
    <col min="193" max="193" width="12.7109375" style="2" bestFit="1" customWidth="1"/>
    <col min="194" max="16384" width="8.85546875" style="2"/>
  </cols>
  <sheetData>
    <row r="1" spans="1:193" ht="18.75" x14ac:dyDescent="0.3">
      <c r="A1" s="2" t="s">
        <v>53</v>
      </c>
      <c r="B1" s="16" t="s">
        <v>66</v>
      </c>
      <c r="W1" s="3"/>
    </row>
    <row r="2" spans="1:193" ht="15.75" x14ac:dyDescent="0.25">
      <c r="A2" s="17" t="s">
        <v>48</v>
      </c>
      <c r="H2" s="1" t="str">
        <f>[1]GSVA_cur!$I$3</f>
        <v>As on 01.08.2024</v>
      </c>
    </row>
    <row r="3" spans="1:193" ht="15.75" x14ac:dyDescent="0.25">
      <c r="A3" s="17"/>
    </row>
    <row r="4" spans="1:193" ht="15.75" x14ac:dyDescent="0.25">
      <c r="A4" s="17"/>
      <c r="E4" s="7"/>
      <c r="F4" s="7" t="s">
        <v>57</v>
      </c>
    </row>
    <row r="5" spans="1:193" ht="15.75" x14ac:dyDescent="0.25">
      <c r="A5" s="12" t="s">
        <v>0</v>
      </c>
      <c r="B5" s="18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93" s="25" customFormat="1" ht="30" x14ac:dyDescent="0.25">
      <c r="A6" s="21" t="s">
        <v>26</v>
      </c>
      <c r="B6" s="22" t="s">
        <v>2</v>
      </c>
      <c r="C6" s="23">
        <f>C7+C8+C9+C10</f>
        <v>18325197</v>
      </c>
      <c r="D6" s="23">
        <f t="shared" ref="D6:O6" si="0">D7+D8+D9+D10</f>
        <v>21307587</v>
      </c>
      <c r="E6" s="23">
        <f t="shared" si="0"/>
        <v>23803497</v>
      </c>
      <c r="F6" s="23">
        <f t="shared" si="0"/>
        <v>24523034</v>
      </c>
      <c r="G6" s="23">
        <f t="shared" si="0"/>
        <v>27250612</v>
      </c>
      <c r="H6" s="23">
        <f t="shared" si="0"/>
        <v>29638352</v>
      </c>
      <c r="I6" s="23">
        <f t="shared" si="0"/>
        <v>32617362</v>
      </c>
      <c r="J6" s="23">
        <f t="shared" si="0"/>
        <v>35181399</v>
      </c>
      <c r="K6" s="23">
        <f t="shared" si="0"/>
        <v>38107458</v>
      </c>
      <c r="L6" s="23">
        <f t="shared" si="0"/>
        <v>40462769.106268801</v>
      </c>
      <c r="M6" s="23">
        <f t="shared" si="0"/>
        <v>47895750.920336902</v>
      </c>
      <c r="N6" s="23">
        <f t="shared" si="0"/>
        <v>52973735.639609627</v>
      </c>
      <c r="O6" s="23">
        <f t="shared" si="0"/>
        <v>59758321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K6" s="20"/>
    </row>
    <row r="7" spans="1:193" ht="15.75" x14ac:dyDescent="0.25">
      <c r="A7" s="10">
        <v>1.1000000000000001</v>
      </c>
      <c r="B7" s="11" t="s">
        <v>59</v>
      </c>
      <c r="C7" s="6">
        <v>12415418</v>
      </c>
      <c r="D7" s="6">
        <v>14951864.000000002</v>
      </c>
      <c r="E7" s="6">
        <v>16250096</v>
      </c>
      <c r="F7" s="6">
        <v>15633360.999999998</v>
      </c>
      <c r="G7" s="6">
        <v>17638489</v>
      </c>
      <c r="H7" s="6">
        <v>19152008</v>
      </c>
      <c r="I7" s="6">
        <v>20579451</v>
      </c>
      <c r="J7" s="6">
        <v>22277846</v>
      </c>
      <c r="K7" s="6">
        <v>24450146</v>
      </c>
      <c r="L7" s="6">
        <v>26175365</v>
      </c>
      <c r="M7" s="6">
        <v>32640768</v>
      </c>
      <c r="N7" s="6">
        <v>34752463</v>
      </c>
      <c r="O7" s="6">
        <v>39116527</v>
      </c>
      <c r="P7" s="3"/>
      <c r="Q7" s="4"/>
      <c r="R7" s="4"/>
      <c r="S7" s="4"/>
      <c r="T7" s="4"/>
      <c r="U7" s="3"/>
      <c r="V7" s="4"/>
      <c r="W7" s="4"/>
      <c r="X7" s="3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1"/>
      <c r="GI7" s="1"/>
      <c r="GJ7" s="1"/>
    </row>
    <row r="8" spans="1:193" ht="15.75" x14ac:dyDescent="0.25">
      <c r="A8" s="10">
        <v>1.2</v>
      </c>
      <c r="B8" s="11" t="s">
        <v>60</v>
      </c>
      <c r="C8" s="6">
        <v>4383166</v>
      </c>
      <c r="D8" s="6">
        <v>4688682</v>
      </c>
      <c r="E8" s="6">
        <v>5898671</v>
      </c>
      <c r="F8" s="6">
        <v>7071078</v>
      </c>
      <c r="G8" s="6">
        <v>7905475</v>
      </c>
      <c r="H8" s="6">
        <v>8374981</v>
      </c>
      <c r="I8" s="6">
        <v>9855821</v>
      </c>
      <c r="J8" s="6">
        <v>10251955</v>
      </c>
      <c r="K8" s="6">
        <v>10626308</v>
      </c>
      <c r="L8" s="6">
        <v>10723373.106268803</v>
      </c>
      <c r="M8" s="6">
        <v>11816528.920336898</v>
      </c>
      <c r="N8" s="6">
        <v>14300767.639609629</v>
      </c>
      <c r="O8" s="6">
        <v>15876539.000000002</v>
      </c>
      <c r="P8" s="3"/>
      <c r="Q8" s="4"/>
      <c r="R8" s="4"/>
      <c r="S8" s="4"/>
      <c r="T8" s="4"/>
      <c r="U8" s="3"/>
      <c r="V8" s="4"/>
      <c r="W8" s="4"/>
      <c r="X8" s="3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1"/>
      <c r="GI8" s="1"/>
      <c r="GJ8" s="1"/>
    </row>
    <row r="9" spans="1:193" ht="15.75" x14ac:dyDescent="0.25">
      <c r="A9" s="10">
        <v>1.3</v>
      </c>
      <c r="B9" s="11" t="s">
        <v>61</v>
      </c>
      <c r="C9" s="6">
        <v>1249516</v>
      </c>
      <c r="D9" s="6">
        <v>1358583</v>
      </c>
      <c r="E9" s="6">
        <v>1312393</v>
      </c>
      <c r="F9" s="6">
        <v>1437865</v>
      </c>
      <c r="G9" s="6">
        <v>1324371</v>
      </c>
      <c r="H9" s="6">
        <v>1632917</v>
      </c>
      <c r="I9" s="6">
        <v>1694872</v>
      </c>
      <c r="J9" s="6">
        <v>1837966.9999999998</v>
      </c>
      <c r="K9" s="6">
        <v>1993803</v>
      </c>
      <c r="L9" s="6">
        <v>2487854</v>
      </c>
      <c r="M9" s="6">
        <v>2271021</v>
      </c>
      <c r="N9" s="6">
        <v>2498401</v>
      </c>
      <c r="O9" s="6">
        <v>3106765</v>
      </c>
      <c r="P9" s="3"/>
      <c r="Q9" s="4"/>
      <c r="R9" s="4"/>
      <c r="S9" s="4"/>
      <c r="T9" s="4"/>
      <c r="U9" s="3"/>
      <c r="V9" s="4"/>
      <c r="W9" s="4"/>
      <c r="X9" s="3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1"/>
      <c r="GI9" s="1"/>
      <c r="GJ9" s="1"/>
    </row>
    <row r="10" spans="1:193" ht="15.75" x14ac:dyDescent="0.25">
      <c r="A10" s="10">
        <v>1.4</v>
      </c>
      <c r="B10" s="11" t="s">
        <v>62</v>
      </c>
      <c r="C10" s="6">
        <v>277097</v>
      </c>
      <c r="D10" s="6">
        <v>308458</v>
      </c>
      <c r="E10" s="6">
        <v>342337</v>
      </c>
      <c r="F10" s="6">
        <v>380730</v>
      </c>
      <c r="G10" s="6">
        <v>382277</v>
      </c>
      <c r="H10" s="6">
        <v>478446</v>
      </c>
      <c r="I10" s="6">
        <v>487218</v>
      </c>
      <c r="J10" s="6">
        <v>813631</v>
      </c>
      <c r="K10" s="6">
        <v>1037201</v>
      </c>
      <c r="L10" s="6">
        <v>1076177</v>
      </c>
      <c r="M10" s="6">
        <v>1167433</v>
      </c>
      <c r="N10" s="6">
        <v>1422104</v>
      </c>
      <c r="O10" s="6">
        <v>1658490.0000000002</v>
      </c>
      <c r="P10" s="3"/>
      <c r="Q10" s="4"/>
      <c r="R10" s="4"/>
      <c r="S10" s="4"/>
      <c r="T10" s="4"/>
      <c r="U10" s="3"/>
      <c r="V10" s="4"/>
      <c r="W10" s="4"/>
      <c r="X10" s="3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1"/>
      <c r="GI10" s="1"/>
      <c r="GJ10" s="1"/>
    </row>
    <row r="11" spans="1:193" ht="15.75" x14ac:dyDescent="0.25">
      <c r="A11" s="12" t="s">
        <v>31</v>
      </c>
      <c r="B11" s="11" t="s">
        <v>3</v>
      </c>
      <c r="C11" s="6">
        <v>653517</v>
      </c>
      <c r="D11" s="6">
        <v>688795</v>
      </c>
      <c r="E11" s="6">
        <v>868920.00000000012</v>
      </c>
      <c r="F11" s="6">
        <v>961501</v>
      </c>
      <c r="G11" s="6">
        <v>1126263</v>
      </c>
      <c r="H11" s="6">
        <v>1246237</v>
      </c>
      <c r="I11" s="6">
        <v>2552481</v>
      </c>
      <c r="J11" s="6">
        <v>2475576</v>
      </c>
      <c r="K11" s="6">
        <v>1781018.9999999998</v>
      </c>
      <c r="L11" s="6">
        <v>1800565.0000000002</v>
      </c>
      <c r="M11" s="6">
        <v>1436161.8593058286</v>
      </c>
      <c r="N11" s="6">
        <v>2224616.3488495937</v>
      </c>
      <c r="O11" s="6">
        <v>2982429</v>
      </c>
      <c r="P11" s="3"/>
      <c r="Q11" s="4"/>
      <c r="R11" s="4"/>
      <c r="S11" s="4"/>
      <c r="T11" s="4"/>
      <c r="U11" s="3"/>
      <c r="V11" s="4"/>
      <c r="W11" s="4"/>
      <c r="X11" s="3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1"/>
      <c r="GI11" s="1"/>
      <c r="GJ11" s="1"/>
    </row>
    <row r="12" spans="1:193" s="20" customFormat="1" ht="15.75" x14ac:dyDescent="0.25">
      <c r="A12" s="26"/>
      <c r="B12" s="27" t="s">
        <v>28</v>
      </c>
      <c r="C12" s="28">
        <f>C6+C11</f>
        <v>18978714</v>
      </c>
      <c r="D12" s="28">
        <f t="shared" ref="D12:O12" si="1">D6+D11</f>
        <v>21996382</v>
      </c>
      <c r="E12" s="28">
        <f t="shared" si="1"/>
        <v>24672417</v>
      </c>
      <c r="F12" s="28">
        <f t="shared" si="1"/>
        <v>25484535</v>
      </c>
      <c r="G12" s="28">
        <f t="shared" si="1"/>
        <v>28376875</v>
      </c>
      <c r="H12" s="28">
        <f t="shared" si="1"/>
        <v>30884589</v>
      </c>
      <c r="I12" s="28">
        <f t="shared" si="1"/>
        <v>35169843</v>
      </c>
      <c r="J12" s="28">
        <f t="shared" si="1"/>
        <v>37656975</v>
      </c>
      <c r="K12" s="28">
        <f t="shared" si="1"/>
        <v>39888477</v>
      </c>
      <c r="L12" s="28">
        <f t="shared" si="1"/>
        <v>42263334.106268801</v>
      </c>
      <c r="M12" s="28">
        <f t="shared" si="1"/>
        <v>49331912.779642731</v>
      </c>
      <c r="N12" s="28">
        <f t="shared" si="1"/>
        <v>55198351.988459222</v>
      </c>
      <c r="O12" s="28">
        <f t="shared" si="1"/>
        <v>62740750</v>
      </c>
      <c r="P12" s="3"/>
      <c r="Q12" s="4"/>
      <c r="R12" s="4"/>
      <c r="S12" s="4"/>
      <c r="T12" s="4"/>
      <c r="U12" s="3"/>
      <c r="V12" s="4"/>
      <c r="W12" s="4"/>
      <c r="X12" s="3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5"/>
      <c r="GI12" s="25"/>
      <c r="GJ12" s="25"/>
    </row>
    <row r="13" spans="1:193" s="1" customFormat="1" ht="15.75" x14ac:dyDescent="0.25">
      <c r="A13" s="8" t="s">
        <v>32</v>
      </c>
      <c r="B13" s="9" t="s">
        <v>4</v>
      </c>
      <c r="C13" s="5">
        <v>8763582</v>
      </c>
      <c r="D13" s="5">
        <v>9522404</v>
      </c>
      <c r="E13" s="5">
        <v>11377466</v>
      </c>
      <c r="F13" s="5">
        <v>10512538</v>
      </c>
      <c r="G13" s="5">
        <v>13134491</v>
      </c>
      <c r="H13" s="5">
        <v>18103770</v>
      </c>
      <c r="I13" s="5">
        <v>17731090</v>
      </c>
      <c r="J13" s="5">
        <v>17342739</v>
      </c>
      <c r="K13" s="5">
        <v>18011175</v>
      </c>
      <c r="L13" s="5">
        <v>18456803</v>
      </c>
      <c r="M13" s="5">
        <v>22630757</v>
      </c>
      <c r="N13" s="5">
        <v>23704896</v>
      </c>
      <c r="O13" s="5">
        <v>27282181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K13" s="2"/>
    </row>
    <row r="14" spans="1:193" ht="30" x14ac:dyDescent="0.25">
      <c r="A14" s="12" t="s">
        <v>33</v>
      </c>
      <c r="B14" s="11" t="s">
        <v>5</v>
      </c>
      <c r="C14" s="6">
        <v>926845.99999999988</v>
      </c>
      <c r="D14" s="6">
        <v>1228906</v>
      </c>
      <c r="E14" s="6">
        <v>1663539</v>
      </c>
      <c r="F14" s="6">
        <v>2001775.9999999998</v>
      </c>
      <c r="G14" s="6">
        <v>2261370</v>
      </c>
      <c r="H14" s="6">
        <v>2778157</v>
      </c>
      <c r="I14" s="6">
        <v>3073717</v>
      </c>
      <c r="J14" s="6">
        <v>3150667</v>
      </c>
      <c r="K14" s="6">
        <v>4032019.9999999995</v>
      </c>
      <c r="L14" s="6">
        <v>3786778</v>
      </c>
      <c r="M14" s="6">
        <v>5539579</v>
      </c>
      <c r="N14" s="6">
        <v>5757856</v>
      </c>
      <c r="O14" s="6">
        <v>6502742.3611598806</v>
      </c>
      <c r="P14" s="3"/>
      <c r="Q14" s="4"/>
      <c r="R14" s="4"/>
      <c r="S14" s="4"/>
      <c r="T14" s="4"/>
      <c r="U14" s="3"/>
      <c r="V14" s="4"/>
      <c r="W14" s="4"/>
      <c r="X14" s="3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3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3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3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1"/>
      <c r="GI14" s="1"/>
      <c r="GJ14" s="1"/>
    </row>
    <row r="15" spans="1:193" ht="15.75" x14ac:dyDescent="0.25">
      <c r="A15" s="12" t="s">
        <v>34</v>
      </c>
      <c r="B15" s="11" t="s">
        <v>6</v>
      </c>
      <c r="C15" s="6">
        <v>8487701</v>
      </c>
      <c r="D15" s="6">
        <v>9320623</v>
      </c>
      <c r="E15" s="6">
        <v>10113422</v>
      </c>
      <c r="F15" s="6">
        <v>11285665</v>
      </c>
      <c r="G15" s="6">
        <v>11527519</v>
      </c>
      <c r="H15" s="6">
        <v>12518605</v>
      </c>
      <c r="I15" s="6">
        <v>13728724</v>
      </c>
      <c r="J15" s="6">
        <v>16145124</v>
      </c>
      <c r="K15" s="6">
        <v>16880350</v>
      </c>
      <c r="L15" s="6">
        <v>16164491</v>
      </c>
      <c r="M15" s="6">
        <v>22050403</v>
      </c>
      <c r="N15" s="6">
        <v>26308392</v>
      </c>
      <c r="O15" s="6">
        <v>27892839</v>
      </c>
      <c r="P15" s="3"/>
      <c r="Q15" s="4"/>
      <c r="R15" s="4"/>
      <c r="S15" s="4"/>
      <c r="T15" s="4"/>
      <c r="U15" s="3"/>
      <c r="V15" s="4"/>
      <c r="W15" s="4"/>
      <c r="X15" s="3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3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3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3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1"/>
      <c r="GI15" s="1"/>
      <c r="GJ15" s="1"/>
    </row>
    <row r="16" spans="1:193" s="20" customFormat="1" ht="15.75" x14ac:dyDescent="0.25">
      <c r="A16" s="26"/>
      <c r="B16" s="27" t="s">
        <v>29</v>
      </c>
      <c r="C16" s="28">
        <f>C13+C14+C15</f>
        <v>18178129</v>
      </c>
      <c r="D16" s="28">
        <f t="shared" ref="D16:O16" si="2">D13+D14+D15</f>
        <v>20071933</v>
      </c>
      <c r="E16" s="28">
        <f t="shared" si="2"/>
        <v>23154427</v>
      </c>
      <c r="F16" s="28">
        <f t="shared" si="2"/>
        <v>23799979</v>
      </c>
      <c r="G16" s="28">
        <f t="shared" si="2"/>
        <v>26923380</v>
      </c>
      <c r="H16" s="28">
        <f t="shared" si="2"/>
        <v>33400532</v>
      </c>
      <c r="I16" s="28">
        <f t="shared" si="2"/>
        <v>34533531</v>
      </c>
      <c r="J16" s="28">
        <f t="shared" si="2"/>
        <v>36638530</v>
      </c>
      <c r="K16" s="28">
        <f t="shared" si="2"/>
        <v>38923545</v>
      </c>
      <c r="L16" s="28">
        <f t="shared" si="2"/>
        <v>38408072</v>
      </c>
      <c r="M16" s="28">
        <f t="shared" si="2"/>
        <v>50220739</v>
      </c>
      <c r="N16" s="28">
        <f t="shared" si="2"/>
        <v>55771144</v>
      </c>
      <c r="O16" s="28">
        <f t="shared" si="2"/>
        <v>61677762.361159883</v>
      </c>
      <c r="P16" s="3"/>
      <c r="Q16" s="4"/>
      <c r="R16" s="4"/>
      <c r="S16" s="4"/>
      <c r="T16" s="4"/>
      <c r="U16" s="3"/>
      <c r="V16" s="4"/>
      <c r="W16" s="4"/>
      <c r="X16" s="3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4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4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4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5"/>
      <c r="GI16" s="25"/>
      <c r="GJ16" s="25"/>
    </row>
    <row r="17" spans="1:193" s="25" customFormat="1" ht="30" x14ac:dyDescent="0.25">
      <c r="A17" s="21" t="s">
        <v>35</v>
      </c>
      <c r="B17" s="22" t="s">
        <v>7</v>
      </c>
      <c r="C17" s="23">
        <f>C18+C19</f>
        <v>6946588.3179423101</v>
      </c>
      <c r="D17" s="23">
        <f t="shared" ref="D17:O17" si="3">D18+D19</f>
        <v>7472500.2446572389</v>
      </c>
      <c r="E17" s="23">
        <f t="shared" si="3"/>
        <v>8669015.0133567955</v>
      </c>
      <c r="F17" s="23">
        <f t="shared" si="3"/>
        <v>9325621.8739527501</v>
      </c>
      <c r="G17" s="23">
        <f t="shared" si="3"/>
        <v>10507009.479263745</v>
      </c>
      <c r="H17" s="23">
        <f t="shared" si="3"/>
        <v>11590254.755563442</v>
      </c>
      <c r="I17" s="23">
        <f t="shared" si="3"/>
        <v>13049251.694951775</v>
      </c>
      <c r="J17" s="23">
        <f t="shared" si="3"/>
        <v>14949884.922002751</v>
      </c>
      <c r="K17" s="23">
        <f t="shared" si="3"/>
        <v>16293217</v>
      </c>
      <c r="L17" s="23">
        <f t="shared" si="3"/>
        <v>12239254</v>
      </c>
      <c r="M17" s="23">
        <f t="shared" si="3"/>
        <v>15108776</v>
      </c>
      <c r="N17" s="23">
        <f t="shared" si="3"/>
        <v>18645471</v>
      </c>
      <c r="O17" s="23">
        <f t="shared" si="3"/>
        <v>19134339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K17" s="20"/>
    </row>
    <row r="18" spans="1:193" ht="15.75" x14ac:dyDescent="0.25">
      <c r="A18" s="10">
        <v>6.1</v>
      </c>
      <c r="B18" s="11" t="s">
        <v>75</v>
      </c>
      <c r="C18" s="5">
        <v>6162195.3556000004</v>
      </c>
      <c r="D18" s="5">
        <v>6641138.0700621912</v>
      </c>
      <c r="E18" s="5">
        <v>7679624.2219331982</v>
      </c>
      <c r="F18" s="5">
        <v>8409934.6542000007</v>
      </c>
      <c r="G18" s="5">
        <v>9487706.2028437555</v>
      </c>
      <c r="H18" s="5">
        <v>10486587.2035363</v>
      </c>
      <c r="I18" s="5">
        <v>11819320.974539647</v>
      </c>
      <c r="J18" s="5">
        <v>13403963.87220845</v>
      </c>
      <c r="K18" s="5">
        <v>14303739</v>
      </c>
      <c r="L18" s="5">
        <v>11506235</v>
      </c>
      <c r="M18" s="5">
        <v>13921152</v>
      </c>
      <c r="N18" s="5">
        <v>16473600</v>
      </c>
      <c r="O18" s="5">
        <v>19134339</v>
      </c>
      <c r="P18" s="3"/>
      <c r="Q18" s="4"/>
      <c r="R18" s="4"/>
      <c r="S18" s="4"/>
      <c r="T18" s="4"/>
      <c r="U18" s="3"/>
      <c r="V18" s="4"/>
      <c r="W18" s="4"/>
      <c r="X18" s="3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1"/>
      <c r="GI18" s="1"/>
      <c r="GJ18" s="1"/>
    </row>
    <row r="19" spans="1:193" ht="15.75" x14ac:dyDescent="0.25">
      <c r="A19" s="10">
        <v>6.2</v>
      </c>
      <c r="B19" s="11" t="s">
        <v>9</v>
      </c>
      <c r="C19" s="5">
        <v>784392.96234231</v>
      </c>
      <c r="D19" s="5">
        <v>831362.17459504725</v>
      </c>
      <c r="E19" s="5">
        <v>989390.79142359807</v>
      </c>
      <c r="F19" s="5">
        <v>915687.21975275001</v>
      </c>
      <c r="G19" s="5">
        <v>1019303.2764199898</v>
      </c>
      <c r="H19" s="5">
        <v>1103667.5520271414</v>
      </c>
      <c r="I19" s="5">
        <v>1229930.720412127</v>
      </c>
      <c r="J19" s="5">
        <v>1545921.0497943023</v>
      </c>
      <c r="K19" s="5">
        <v>1989478</v>
      </c>
      <c r="L19" s="5">
        <v>733019</v>
      </c>
      <c r="M19" s="5">
        <v>1187624</v>
      </c>
      <c r="N19" s="5">
        <v>2171871</v>
      </c>
      <c r="O19" s="5"/>
      <c r="P19" s="3"/>
      <c r="Q19" s="4"/>
      <c r="R19" s="4"/>
      <c r="S19" s="4"/>
      <c r="T19" s="4"/>
      <c r="U19" s="3"/>
      <c r="V19" s="4"/>
      <c r="W19" s="4"/>
      <c r="X19" s="3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1"/>
      <c r="GI19" s="1"/>
      <c r="GJ19" s="1"/>
    </row>
    <row r="20" spans="1:193" s="25" customFormat="1" ht="45" x14ac:dyDescent="0.25">
      <c r="A20" s="30" t="s">
        <v>36</v>
      </c>
      <c r="B20" s="31" t="s">
        <v>10</v>
      </c>
      <c r="C20" s="23">
        <f>C21+C22+C23+C24+C25+C26+C27</f>
        <v>4047468.0037999996</v>
      </c>
      <c r="D20" s="23">
        <f t="shared" ref="D20:O20" si="4">D21+D22+D23+D24+D25+D26+D27</f>
        <v>4918356.6460446119</v>
      </c>
      <c r="E20" s="23">
        <f t="shared" si="4"/>
        <v>6101010.4849552065</v>
      </c>
      <c r="F20" s="23">
        <f t="shared" si="4"/>
        <v>7243854.5919641564</v>
      </c>
      <c r="G20" s="23">
        <f t="shared" si="4"/>
        <v>8182395.6014354685</v>
      </c>
      <c r="H20" s="23">
        <f t="shared" si="4"/>
        <v>8793898.7600564547</v>
      </c>
      <c r="I20" s="23">
        <f t="shared" si="4"/>
        <v>9591114.8681757748</v>
      </c>
      <c r="J20" s="23">
        <f t="shared" si="4"/>
        <v>10809427</v>
      </c>
      <c r="K20" s="23">
        <f t="shared" si="4"/>
        <v>11854635.242999999</v>
      </c>
      <c r="L20" s="23">
        <f t="shared" si="4"/>
        <v>9781374</v>
      </c>
      <c r="M20" s="23">
        <f t="shared" si="4"/>
        <v>13706872</v>
      </c>
      <c r="N20" s="23">
        <f t="shared" si="4"/>
        <v>18164600</v>
      </c>
      <c r="O20" s="23">
        <f t="shared" si="4"/>
        <v>19834141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K20" s="20"/>
    </row>
    <row r="21" spans="1:193" ht="15.75" x14ac:dyDescent="0.25">
      <c r="A21" s="10">
        <v>7.1</v>
      </c>
      <c r="B21" s="11" t="s">
        <v>11</v>
      </c>
      <c r="C21" s="5">
        <v>1065434</v>
      </c>
      <c r="D21" s="5">
        <v>1226394</v>
      </c>
      <c r="E21" s="5">
        <v>1397228</v>
      </c>
      <c r="F21" s="5">
        <v>1539115</v>
      </c>
      <c r="G21" s="5">
        <v>1553983</v>
      </c>
      <c r="H21" s="5">
        <v>1722212</v>
      </c>
      <c r="I21" s="5">
        <v>2037270</v>
      </c>
      <c r="J21" s="5">
        <v>2149221</v>
      </c>
      <c r="K21" s="5">
        <v>2131849</v>
      </c>
      <c r="L21" s="5">
        <v>1824632</v>
      </c>
      <c r="M21" s="5">
        <v>2264420</v>
      </c>
      <c r="N21" s="5">
        <v>2864775</v>
      </c>
      <c r="O21" s="5">
        <v>2799948</v>
      </c>
      <c r="P21" s="3"/>
      <c r="Q21" s="4"/>
      <c r="R21" s="4"/>
      <c r="S21" s="4"/>
      <c r="T21" s="4"/>
      <c r="U21" s="3"/>
      <c r="V21" s="4"/>
      <c r="W21" s="4"/>
      <c r="X21" s="3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1"/>
      <c r="GI21" s="1"/>
      <c r="GJ21" s="1"/>
    </row>
    <row r="22" spans="1:193" ht="15.75" x14ac:dyDescent="0.25">
      <c r="A22" s="10">
        <v>7.2</v>
      </c>
      <c r="B22" s="11" t="s">
        <v>76</v>
      </c>
      <c r="C22" s="5">
        <v>1976900.9935000001</v>
      </c>
      <c r="D22" s="5">
        <v>2477769.8039268204</v>
      </c>
      <c r="E22" s="5">
        <v>2885934.221479719</v>
      </c>
      <c r="F22" s="5">
        <v>3624607.4924134766</v>
      </c>
      <c r="G22" s="5">
        <v>4066588.4459920065</v>
      </c>
      <c r="H22" s="5">
        <v>4447678.7402910711</v>
      </c>
      <c r="I22" s="5">
        <v>4951907.3762746938</v>
      </c>
      <c r="J22" s="5">
        <v>5764736</v>
      </c>
      <c r="K22" s="5">
        <v>6549485.79</v>
      </c>
      <c r="L22" s="5">
        <v>4672081</v>
      </c>
      <c r="M22" s="5">
        <v>7594510</v>
      </c>
      <c r="N22" s="5">
        <v>10806456</v>
      </c>
      <c r="O22" s="5">
        <v>12195133</v>
      </c>
      <c r="P22" s="3"/>
      <c r="Q22" s="4"/>
      <c r="R22" s="4"/>
      <c r="S22" s="4"/>
      <c r="T22" s="4"/>
      <c r="U22" s="3"/>
      <c r="V22" s="4"/>
      <c r="W22" s="4"/>
      <c r="X22" s="3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1"/>
      <c r="GI22" s="1"/>
      <c r="GJ22" s="1"/>
    </row>
    <row r="23" spans="1:193" ht="15.75" x14ac:dyDescent="0.25">
      <c r="A23" s="10">
        <v>7.3</v>
      </c>
      <c r="B23" s="11" t="s">
        <v>13</v>
      </c>
      <c r="C23" s="5">
        <v>1495.6854000000001</v>
      </c>
      <c r="D23" s="5">
        <v>782.80460000000005</v>
      </c>
      <c r="E23" s="5">
        <v>528.28160000000003</v>
      </c>
      <c r="F23" s="5">
        <v>646.2885</v>
      </c>
      <c r="G23" s="5">
        <v>687.66020000000003</v>
      </c>
      <c r="H23" s="5">
        <v>1105.328</v>
      </c>
      <c r="I23" s="5">
        <v>910.69017166197284</v>
      </c>
      <c r="J23" s="5">
        <v>1552</v>
      </c>
      <c r="K23" s="5">
        <v>1549.6179999999999</v>
      </c>
      <c r="L23" s="5">
        <v>2071</v>
      </c>
      <c r="M23" s="5">
        <v>3414</v>
      </c>
      <c r="N23" s="5">
        <v>1610</v>
      </c>
      <c r="O23" s="5"/>
      <c r="P23" s="3"/>
      <c r="Q23" s="4"/>
      <c r="R23" s="4"/>
      <c r="S23" s="4"/>
      <c r="T23" s="4"/>
      <c r="U23" s="3"/>
      <c r="V23" s="4"/>
      <c r="W23" s="4"/>
      <c r="X23" s="3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1"/>
      <c r="GI23" s="1"/>
      <c r="GJ23" s="1"/>
    </row>
    <row r="24" spans="1:193" ht="15.75" x14ac:dyDescent="0.25">
      <c r="A24" s="10">
        <v>7.4</v>
      </c>
      <c r="B24" s="11" t="s">
        <v>14</v>
      </c>
      <c r="C24" s="5">
        <v>7630.1632</v>
      </c>
      <c r="D24" s="5">
        <v>14732.3037</v>
      </c>
      <c r="E24" s="5">
        <v>15691.7376</v>
      </c>
      <c r="F24" s="5">
        <v>21881.0592</v>
      </c>
      <c r="G24" s="5">
        <v>42777.989399999999</v>
      </c>
      <c r="H24" s="5">
        <v>50337.821400000001</v>
      </c>
      <c r="I24" s="5">
        <v>51283.486690570819</v>
      </c>
      <c r="J24" s="5">
        <v>32901</v>
      </c>
      <c r="K24" s="5">
        <v>64419.417999999998</v>
      </c>
      <c r="L24" s="5">
        <v>45316</v>
      </c>
      <c r="M24" s="5">
        <v>38099</v>
      </c>
      <c r="N24" s="5">
        <v>49001</v>
      </c>
      <c r="O24" s="5"/>
      <c r="P24" s="3"/>
      <c r="Q24" s="4"/>
      <c r="R24" s="4"/>
      <c r="S24" s="4"/>
      <c r="T24" s="4"/>
      <c r="U24" s="3"/>
      <c r="V24" s="4"/>
      <c r="W24" s="4"/>
      <c r="X24" s="3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1"/>
      <c r="GI24" s="1"/>
      <c r="GJ24" s="1"/>
    </row>
    <row r="25" spans="1:193" ht="15.75" x14ac:dyDescent="0.25">
      <c r="A25" s="10">
        <v>7.5</v>
      </c>
      <c r="B25" s="11" t="s">
        <v>15</v>
      </c>
      <c r="C25" s="5">
        <v>9842.1617000000006</v>
      </c>
      <c r="D25" s="5">
        <v>12018.733817791084</v>
      </c>
      <c r="E25" s="5">
        <v>14738.244275487108</v>
      </c>
      <c r="F25" s="5">
        <v>17905.75185068067</v>
      </c>
      <c r="G25" s="5">
        <v>19652.505843462226</v>
      </c>
      <c r="H25" s="5">
        <v>57601.870365384937</v>
      </c>
      <c r="I25" s="5">
        <v>67920.315038849876</v>
      </c>
      <c r="J25" s="5">
        <v>124763</v>
      </c>
      <c r="K25" s="5">
        <v>72789.417000000001</v>
      </c>
      <c r="L25" s="5">
        <v>23281</v>
      </c>
      <c r="M25" s="5">
        <v>55602</v>
      </c>
      <c r="N25" s="5">
        <v>92369</v>
      </c>
      <c r="O25" s="5"/>
      <c r="P25" s="3"/>
      <c r="Q25" s="4"/>
      <c r="R25" s="4"/>
      <c r="S25" s="4"/>
      <c r="T25" s="4"/>
      <c r="U25" s="3"/>
      <c r="V25" s="4"/>
      <c r="W25" s="4"/>
      <c r="X25" s="3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1"/>
      <c r="GI25" s="1"/>
      <c r="GJ25" s="1"/>
    </row>
    <row r="26" spans="1:193" ht="15.75" x14ac:dyDescent="0.25">
      <c r="A26" s="10">
        <v>7.6</v>
      </c>
      <c r="B26" s="11" t="s">
        <v>16</v>
      </c>
      <c r="C26" s="6">
        <v>111006</v>
      </c>
      <c r="D26" s="6">
        <v>122608</v>
      </c>
      <c r="E26" s="6">
        <v>137454</v>
      </c>
      <c r="F26" s="6">
        <v>141867</v>
      </c>
      <c r="G26" s="6">
        <v>151842</v>
      </c>
      <c r="H26" s="6">
        <v>160060</v>
      </c>
      <c r="I26" s="6">
        <v>176755</v>
      </c>
      <c r="J26" s="6">
        <v>247842.99999999997</v>
      </c>
      <c r="K26" s="6">
        <v>267826</v>
      </c>
      <c r="L26" s="6">
        <v>281181</v>
      </c>
      <c r="M26" s="6">
        <v>297671</v>
      </c>
      <c r="N26" s="6">
        <v>333890</v>
      </c>
      <c r="O26" s="6">
        <v>361164</v>
      </c>
      <c r="P26" s="3"/>
      <c r="Q26" s="4"/>
      <c r="R26" s="4"/>
      <c r="S26" s="4"/>
      <c r="T26" s="4"/>
      <c r="U26" s="3"/>
      <c r="V26" s="4"/>
      <c r="W26" s="4"/>
      <c r="X26" s="3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1"/>
      <c r="GI26" s="1"/>
      <c r="GJ26" s="1"/>
    </row>
    <row r="27" spans="1:193" ht="30" x14ac:dyDescent="0.25">
      <c r="A27" s="10">
        <v>7.7</v>
      </c>
      <c r="B27" s="11" t="s">
        <v>17</v>
      </c>
      <c r="C27" s="6">
        <v>875159</v>
      </c>
      <c r="D27" s="6">
        <v>1064051</v>
      </c>
      <c r="E27" s="6">
        <v>1649436</v>
      </c>
      <c r="F27" s="6">
        <v>1897832</v>
      </c>
      <c r="G27" s="6">
        <v>2346864</v>
      </c>
      <c r="H27" s="6">
        <v>2354903</v>
      </c>
      <c r="I27" s="6">
        <v>2305068</v>
      </c>
      <c r="J27" s="6">
        <v>2488411</v>
      </c>
      <c r="K27" s="6">
        <v>2766716</v>
      </c>
      <c r="L27" s="6">
        <v>2932812</v>
      </c>
      <c r="M27" s="6">
        <v>3453156</v>
      </c>
      <c r="N27" s="6">
        <v>4016499</v>
      </c>
      <c r="O27" s="6">
        <v>4477896</v>
      </c>
      <c r="P27" s="3"/>
      <c r="Q27" s="4"/>
      <c r="R27" s="4"/>
      <c r="S27" s="4"/>
      <c r="T27" s="4"/>
      <c r="U27" s="3"/>
      <c r="V27" s="4"/>
      <c r="W27" s="4"/>
      <c r="X27" s="3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1"/>
      <c r="GI27" s="1"/>
      <c r="GJ27" s="1"/>
    </row>
    <row r="28" spans="1:193" ht="15.75" x14ac:dyDescent="0.25">
      <c r="A28" s="12" t="s">
        <v>37</v>
      </c>
      <c r="B28" s="11" t="s">
        <v>18</v>
      </c>
      <c r="C28" s="6">
        <v>2518198</v>
      </c>
      <c r="D28" s="6">
        <v>2812002</v>
      </c>
      <c r="E28" s="6">
        <v>3139689</v>
      </c>
      <c r="F28" s="6">
        <v>3520922</v>
      </c>
      <c r="G28" s="6">
        <v>3937660</v>
      </c>
      <c r="H28" s="6">
        <v>3888479</v>
      </c>
      <c r="I28" s="6">
        <v>4759968</v>
      </c>
      <c r="J28" s="6">
        <v>5213097</v>
      </c>
      <c r="K28" s="6">
        <v>5728944</v>
      </c>
      <c r="L28" s="6">
        <v>5894639</v>
      </c>
      <c r="M28" s="6">
        <v>6433145</v>
      </c>
      <c r="N28" s="6">
        <v>7775991</v>
      </c>
      <c r="O28" s="6">
        <v>7229136</v>
      </c>
      <c r="P28" s="3"/>
      <c r="Q28" s="4"/>
      <c r="R28" s="4"/>
      <c r="S28" s="4"/>
      <c r="T28" s="4"/>
      <c r="U28" s="3"/>
      <c r="V28" s="4"/>
      <c r="W28" s="4"/>
      <c r="X28" s="3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1"/>
      <c r="GI28" s="1"/>
      <c r="GJ28" s="1"/>
    </row>
    <row r="29" spans="1:193" ht="45" x14ac:dyDescent="0.25">
      <c r="A29" s="12" t="s">
        <v>38</v>
      </c>
      <c r="B29" s="11" t="s">
        <v>19</v>
      </c>
      <c r="C29" s="6">
        <v>9745417</v>
      </c>
      <c r="D29" s="6">
        <v>11527819</v>
      </c>
      <c r="E29" s="6">
        <v>13018473</v>
      </c>
      <c r="F29" s="6">
        <v>14515638</v>
      </c>
      <c r="G29" s="6">
        <v>15767496</v>
      </c>
      <c r="H29" s="6">
        <v>17347668</v>
      </c>
      <c r="I29" s="6">
        <v>18910067</v>
      </c>
      <c r="J29" s="6">
        <v>20640405</v>
      </c>
      <c r="K29" s="6">
        <v>21976731</v>
      </c>
      <c r="L29" s="6">
        <v>22706888.896207727</v>
      </c>
      <c r="M29" s="6">
        <v>26359744.001922417</v>
      </c>
      <c r="N29" s="6">
        <v>30166086.625803933</v>
      </c>
      <c r="O29" s="6">
        <v>32939426</v>
      </c>
      <c r="P29" s="3"/>
      <c r="Q29" s="4"/>
      <c r="R29" s="4"/>
      <c r="S29" s="4"/>
      <c r="T29" s="4"/>
      <c r="U29" s="3"/>
      <c r="V29" s="4"/>
      <c r="W29" s="4"/>
      <c r="X29" s="3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1"/>
      <c r="GI29" s="1"/>
      <c r="GJ29" s="1"/>
    </row>
    <row r="30" spans="1:193" ht="15.75" x14ac:dyDescent="0.25">
      <c r="A30" s="12" t="s">
        <v>39</v>
      </c>
      <c r="B30" s="11" t="s">
        <v>54</v>
      </c>
      <c r="C30" s="6">
        <v>4234830</v>
      </c>
      <c r="D30" s="6">
        <v>5058674</v>
      </c>
      <c r="E30" s="6">
        <v>5483464</v>
      </c>
      <c r="F30" s="6">
        <v>5973724</v>
      </c>
      <c r="G30" s="6">
        <v>6317700</v>
      </c>
      <c r="H30" s="6">
        <v>7249403.9999999991</v>
      </c>
      <c r="I30" s="6">
        <v>8748596</v>
      </c>
      <c r="J30" s="6">
        <v>9699168</v>
      </c>
      <c r="K30" s="6">
        <v>10868897</v>
      </c>
      <c r="L30" s="6">
        <v>10904266</v>
      </c>
      <c r="M30" s="6">
        <v>11926864</v>
      </c>
      <c r="N30" s="6">
        <v>13607349</v>
      </c>
      <c r="O30" s="6">
        <v>15536269</v>
      </c>
      <c r="P30" s="3"/>
      <c r="Q30" s="4"/>
      <c r="R30" s="4"/>
      <c r="S30" s="4"/>
      <c r="T30" s="4"/>
      <c r="U30" s="3"/>
      <c r="V30" s="4"/>
      <c r="W30" s="4"/>
      <c r="X30" s="3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1"/>
      <c r="GI30" s="1"/>
      <c r="GJ30" s="1"/>
    </row>
    <row r="31" spans="1:193" ht="15.75" x14ac:dyDescent="0.25">
      <c r="A31" s="12" t="s">
        <v>40</v>
      </c>
      <c r="B31" s="11" t="s">
        <v>20</v>
      </c>
      <c r="C31" s="6">
        <v>3540115</v>
      </c>
      <c r="D31" s="6">
        <v>3862890</v>
      </c>
      <c r="E31" s="6">
        <v>4318007</v>
      </c>
      <c r="F31" s="6">
        <v>5035071</v>
      </c>
      <c r="G31" s="6">
        <v>5752631</v>
      </c>
      <c r="H31" s="6">
        <v>6535170</v>
      </c>
      <c r="I31" s="6">
        <v>7605234</v>
      </c>
      <c r="J31" s="6">
        <v>8677886</v>
      </c>
      <c r="K31" s="6">
        <v>9986864</v>
      </c>
      <c r="L31" s="6">
        <v>8659596</v>
      </c>
      <c r="M31" s="6">
        <v>9922064</v>
      </c>
      <c r="N31" s="6">
        <v>11877029</v>
      </c>
      <c r="O31" s="6">
        <v>13295106.152156699</v>
      </c>
      <c r="P31" s="3"/>
      <c r="Q31" s="4"/>
      <c r="R31" s="4"/>
      <c r="S31" s="4"/>
      <c r="T31" s="4"/>
      <c r="U31" s="3"/>
      <c r="V31" s="4"/>
      <c r="W31" s="4"/>
      <c r="X31" s="3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1"/>
      <c r="GI31" s="1"/>
      <c r="GJ31" s="1"/>
    </row>
    <row r="32" spans="1:193" s="20" customFormat="1" ht="15.75" x14ac:dyDescent="0.25">
      <c r="A32" s="26"/>
      <c r="B32" s="27" t="s">
        <v>30</v>
      </c>
      <c r="C32" s="28">
        <f>C17+C20+C28+C29+C30+C31</f>
        <v>31032616.321742311</v>
      </c>
      <c r="D32" s="28">
        <f t="shared" ref="D32:O32" si="5">D17+D20+D28+D29+D30+D31</f>
        <v>35652241.890701853</v>
      </c>
      <c r="E32" s="28">
        <f t="shared" si="5"/>
        <v>40729658.498312004</v>
      </c>
      <c r="F32" s="28">
        <f t="shared" si="5"/>
        <v>45614831.465916902</v>
      </c>
      <c r="G32" s="28">
        <f t="shared" si="5"/>
        <v>50464892.080699213</v>
      </c>
      <c r="H32" s="28">
        <f t="shared" si="5"/>
        <v>55404874.515619896</v>
      </c>
      <c r="I32" s="28">
        <f t="shared" si="5"/>
        <v>62664231.563127548</v>
      </c>
      <c r="J32" s="28">
        <f t="shared" si="5"/>
        <v>69989867.922002748</v>
      </c>
      <c r="K32" s="28">
        <f t="shared" si="5"/>
        <v>76709288.243000001</v>
      </c>
      <c r="L32" s="28">
        <f t="shared" si="5"/>
        <v>70186017.89620772</v>
      </c>
      <c r="M32" s="28">
        <f t="shared" si="5"/>
        <v>83457465.001922414</v>
      </c>
      <c r="N32" s="28">
        <f t="shared" si="5"/>
        <v>100236526.62580393</v>
      </c>
      <c r="O32" s="28">
        <f t="shared" si="5"/>
        <v>107968417.1521567</v>
      </c>
      <c r="P32" s="3"/>
      <c r="Q32" s="4"/>
      <c r="R32" s="4"/>
      <c r="S32" s="4"/>
      <c r="T32" s="4"/>
      <c r="U32" s="3"/>
      <c r="V32" s="4"/>
      <c r="W32" s="4"/>
      <c r="X32" s="3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5"/>
      <c r="GI32" s="25"/>
      <c r="GJ32" s="25"/>
    </row>
    <row r="33" spans="1:193" s="25" customFormat="1" ht="20.25" customHeight="1" x14ac:dyDescent="0.25">
      <c r="A33" s="21" t="s">
        <v>27</v>
      </c>
      <c r="B33" s="22" t="s">
        <v>41</v>
      </c>
      <c r="C33" s="23">
        <f>C12+C16+C32</f>
        <v>68189459.321742311</v>
      </c>
      <c r="D33" s="23">
        <f t="shared" ref="D33:O33" si="6">D12+D16+D32</f>
        <v>77720556.89070186</v>
      </c>
      <c r="E33" s="23">
        <f t="shared" si="6"/>
        <v>88556502.498311996</v>
      </c>
      <c r="F33" s="23">
        <f t="shared" si="6"/>
        <v>94899345.465916902</v>
      </c>
      <c r="G33" s="23">
        <f t="shared" si="6"/>
        <v>105765147.08069921</v>
      </c>
      <c r="H33" s="23">
        <f t="shared" si="6"/>
        <v>119689995.5156199</v>
      </c>
      <c r="I33" s="23">
        <f t="shared" si="6"/>
        <v>132367605.56312755</v>
      </c>
      <c r="J33" s="23">
        <f t="shared" si="6"/>
        <v>144285372.92200273</v>
      </c>
      <c r="K33" s="23">
        <f t="shared" si="6"/>
        <v>155521310.243</v>
      </c>
      <c r="L33" s="23">
        <f t="shared" si="6"/>
        <v>150857424.00247651</v>
      </c>
      <c r="M33" s="23">
        <f t="shared" si="6"/>
        <v>183010116.78156513</v>
      </c>
      <c r="N33" s="23">
        <f t="shared" si="6"/>
        <v>211206022.61426318</v>
      </c>
      <c r="O33" s="23">
        <f t="shared" si="6"/>
        <v>232386929.51331657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K33" s="20"/>
    </row>
    <row r="34" spans="1:193" ht="15.75" x14ac:dyDescent="0.25">
      <c r="A34" s="13" t="s">
        <v>43</v>
      </c>
      <c r="B34" s="14" t="s">
        <v>25</v>
      </c>
      <c r="C34" s="6">
        <v>7063428</v>
      </c>
      <c r="D34" s="6">
        <v>7797299.8699999992</v>
      </c>
      <c r="E34" s="6">
        <v>8585161</v>
      </c>
      <c r="F34" s="6">
        <v>9524544</v>
      </c>
      <c r="G34" s="6">
        <v>11172960</v>
      </c>
      <c r="H34" s="6">
        <v>12639646</v>
      </c>
      <c r="I34" s="6">
        <v>14229984</v>
      </c>
      <c r="J34" s="6">
        <v>16649312</v>
      </c>
      <c r="K34" s="6">
        <v>17377300</v>
      </c>
      <c r="L34" s="6">
        <v>18297886</v>
      </c>
      <c r="M34" s="6">
        <v>21992190.544482466</v>
      </c>
      <c r="N34" s="6">
        <v>26005258.784106925</v>
      </c>
      <c r="O34" s="6">
        <v>29657349.880549904</v>
      </c>
      <c r="P34" s="3"/>
      <c r="Q34" s="4"/>
      <c r="R34" s="4"/>
      <c r="S34" s="4"/>
      <c r="T34" s="4"/>
      <c r="U34" s="3"/>
      <c r="V34" s="4"/>
      <c r="W34" s="4"/>
      <c r="X34" s="3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</row>
    <row r="35" spans="1:193" ht="15.75" x14ac:dyDescent="0.25">
      <c r="A35" s="13" t="s">
        <v>44</v>
      </c>
      <c r="B35" s="14" t="s">
        <v>24</v>
      </c>
      <c r="C35" s="6">
        <v>2847843</v>
      </c>
      <c r="D35" s="6">
        <v>3278565</v>
      </c>
      <c r="E35" s="6">
        <v>3106020</v>
      </c>
      <c r="F35" s="6">
        <v>3244923</v>
      </c>
      <c r="G35" s="6">
        <v>3157313</v>
      </c>
      <c r="H35" s="6">
        <v>3459619</v>
      </c>
      <c r="I35" s="6">
        <v>2605040</v>
      </c>
      <c r="J35" s="6">
        <v>2716680</v>
      </c>
      <c r="K35" s="6">
        <v>2892429</v>
      </c>
      <c r="L35" s="6">
        <v>5145593</v>
      </c>
      <c r="M35" s="6">
        <v>6865563</v>
      </c>
      <c r="N35" s="6">
        <v>8800890</v>
      </c>
      <c r="O35" s="6">
        <v>7258160.1490387954</v>
      </c>
      <c r="P35" s="3"/>
      <c r="Q35" s="4"/>
      <c r="R35" s="4"/>
      <c r="S35" s="4"/>
      <c r="T35" s="4"/>
      <c r="U35" s="3"/>
      <c r="V35" s="4"/>
      <c r="W35" s="4"/>
      <c r="X35" s="3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</row>
    <row r="36" spans="1:193" s="20" customFormat="1" ht="15.75" x14ac:dyDescent="0.25">
      <c r="A36" s="32" t="s">
        <v>45</v>
      </c>
      <c r="B36" s="33" t="s">
        <v>55</v>
      </c>
      <c r="C36" s="28">
        <f>C33+C34-C35</f>
        <v>72405044.321742311</v>
      </c>
      <c r="D36" s="28">
        <f t="shared" ref="D36:L36" si="7">D33+D34-D35</f>
        <v>82239291.760701865</v>
      </c>
      <c r="E36" s="28">
        <f t="shared" si="7"/>
        <v>94035643.498311996</v>
      </c>
      <c r="F36" s="28">
        <f t="shared" si="7"/>
        <v>101178966.4659169</v>
      </c>
      <c r="G36" s="28">
        <f t="shared" si="7"/>
        <v>113780794.08069921</v>
      </c>
      <c r="H36" s="28">
        <f t="shared" si="7"/>
        <v>128870022.5156199</v>
      </c>
      <c r="I36" s="28">
        <f t="shared" si="7"/>
        <v>143992549.56312755</v>
      </c>
      <c r="J36" s="28">
        <f t="shared" si="7"/>
        <v>158218004.92200273</v>
      </c>
      <c r="K36" s="28">
        <f t="shared" si="7"/>
        <v>170006181.243</v>
      </c>
      <c r="L36" s="28">
        <f t="shared" si="7"/>
        <v>164009717.00247651</v>
      </c>
      <c r="M36" s="28">
        <f>M33+M34-M35</f>
        <v>198136744.3260476</v>
      </c>
      <c r="N36" s="28">
        <f>N33+N34-N35</f>
        <v>228410391.39837009</v>
      </c>
      <c r="O36" s="28">
        <f>O33+O34-O35</f>
        <v>254786119.24482769</v>
      </c>
      <c r="P36" s="3"/>
      <c r="Q36" s="4"/>
      <c r="R36" s="4"/>
      <c r="S36" s="4"/>
      <c r="T36" s="4"/>
      <c r="U36" s="3"/>
      <c r="V36" s="4"/>
      <c r="W36" s="4"/>
      <c r="X36" s="3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</row>
    <row r="37" spans="1:193" ht="15.75" x14ac:dyDescent="0.25">
      <c r="A37" s="13" t="s">
        <v>46</v>
      </c>
      <c r="B37" s="14" t="s">
        <v>42</v>
      </c>
      <c r="C37" s="6">
        <v>2015910</v>
      </c>
      <c r="D37" s="6">
        <v>2046780</v>
      </c>
      <c r="E37" s="6">
        <v>2078120</v>
      </c>
      <c r="F37" s="6">
        <v>2109940</v>
      </c>
      <c r="G37" s="6">
        <v>2142250</v>
      </c>
      <c r="H37" s="6">
        <v>2175050</v>
      </c>
      <c r="I37" s="6">
        <v>2208360</v>
      </c>
      <c r="J37" s="6">
        <v>2242170</v>
      </c>
      <c r="K37" s="6">
        <v>2276500</v>
      </c>
      <c r="L37" s="6">
        <v>2296720</v>
      </c>
      <c r="M37" s="6">
        <v>2323010</v>
      </c>
      <c r="N37" s="6">
        <v>2346920</v>
      </c>
      <c r="O37" s="6">
        <v>2370820</v>
      </c>
      <c r="Y37" s="1"/>
      <c r="Z37" s="1"/>
      <c r="AA37" s="1"/>
      <c r="AB37" s="1"/>
    </row>
    <row r="38" spans="1:193" s="20" customFormat="1" ht="15.75" x14ac:dyDescent="0.25">
      <c r="A38" s="32" t="s">
        <v>47</v>
      </c>
      <c r="B38" s="33" t="s">
        <v>58</v>
      </c>
      <c r="C38" s="28">
        <f>C36/C37*1000</f>
        <v>35916.803985169128</v>
      </c>
      <c r="D38" s="28">
        <f t="shared" ref="D38:O38" si="8">D36/D37*1000</f>
        <v>40179.839435944195</v>
      </c>
      <c r="E38" s="28">
        <f t="shared" si="8"/>
        <v>45250.343338359671</v>
      </c>
      <c r="F38" s="28">
        <f t="shared" si="8"/>
        <v>47953.48041456956</v>
      </c>
      <c r="G38" s="28">
        <f t="shared" si="8"/>
        <v>53112.7525175396</v>
      </c>
      <c r="H38" s="28">
        <f t="shared" si="8"/>
        <v>59249.223013549068</v>
      </c>
      <c r="I38" s="28">
        <f t="shared" si="8"/>
        <v>65203.386025434054</v>
      </c>
      <c r="J38" s="28">
        <f t="shared" si="8"/>
        <v>70564.678379428282</v>
      </c>
      <c r="K38" s="28">
        <f t="shared" si="8"/>
        <v>74678.753016911927</v>
      </c>
      <c r="L38" s="28">
        <f t="shared" si="8"/>
        <v>71410.410064124721</v>
      </c>
      <c r="M38" s="28">
        <f t="shared" si="8"/>
        <v>85293.108650435257</v>
      </c>
      <c r="N38" s="28">
        <f t="shared" si="8"/>
        <v>97323.467096607506</v>
      </c>
      <c r="O38" s="28">
        <f t="shared" si="8"/>
        <v>107467.50881333365</v>
      </c>
      <c r="P38" s="3"/>
      <c r="Q38" s="2"/>
      <c r="R38" s="2"/>
      <c r="S38" s="2"/>
      <c r="T38" s="2"/>
      <c r="U38" s="1"/>
      <c r="V38" s="2"/>
      <c r="W38" s="2"/>
      <c r="X38" s="3"/>
      <c r="Y38" s="3"/>
      <c r="Z38" s="3"/>
      <c r="AA38" s="3"/>
      <c r="AB38" s="3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CC38" s="29"/>
      <c r="CD38" s="29"/>
      <c r="CE38" s="29"/>
      <c r="CF38" s="29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</row>
    <row r="39" spans="1:193" ht="45.75" customHeight="1" x14ac:dyDescent="0.25">
      <c r="A39" s="34" t="s">
        <v>77</v>
      </c>
      <c r="B39" s="34"/>
      <c r="C39" s="34"/>
      <c r="D39" s="34"/>
      <c r="E39" s="34"/>
    </row>
  </sheetData>
  <sheetProtection formatColumns="0" formatRows="0"/>
  <mergeCells count="1">
    <mergeCell ref="A39:E39"/>
  </mergeCells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28" max="1048575" man="1"/>
    <brk id="40" max="1048575" man="1"/>
    <brk id="56" max="1048575" man="1"/>
    <brk id="120" max="95" man="1"/>
    <brk id="156" max="1048575" man="1"/>
    <brk id="180" max="1048575" man="1"/>
    <brk id="188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G39"/>
  <sheetViews>
    <sheetView zoomScale="66" zoomScaleNormal="66" zoomScaleSheetLayoutView="100" workbookViewId="0">
      <pane xSplit="2" ySplit="5" topLeftCell="C33" activePane="bottomRight" state="frozen"/>
      <selection activeCell="AC24" sqref="AC24"/>
      <selection pane="topRight" activeCell="AC24" sqref="AC24"/>
      <selection pane="bottomLeft" activeCell="AC24" sqref="AC24"/>
      <selection pane="bottomRight" activeCell="AC24" sqref="AC24"/>
    </sheetView>
  </sheetViews>
  <sheetFormatPr defaultColWidth="8.85546875" defaultRowHeight="15" x14ac:dyDescent="0.25"/>
  <cols>
    <col min="1" max="1" width="11" style="2" customWidth="1"/>
    <col min="2" max="2" width="21.140625" style="2" customWidth="1"/>
    <col min="3" max="6" width="16.42578125" style="2" customWidth="1"/>
    <col min="7" max="15" width="16.42578125" style="1" customWidth="1"/>
    <col min="16" max="16" width="11.28515625" style="2" customWidth="1"/>
    <col min="17" max="17" width="11.7109375" style="1" customWidth="1"/>
    <col min="18" max="18" width="9.140625" style="2" customWidth="1"/>
    <col min="19" max="19" width="10.85546875" style="2" customWidth="1"/>
    <col min="20" max="20" width="10.85546875" style="1" customWidth="1"/>
    <col min="21" max="21" width="11" style="2" customWidth="1"/>
    <col min="22" max="24" width="11.42578125" style="2" customWidth="1"/>
    <col min="25" max="52" width="9.140625" style="2" customWidth="1"/>
    <col min="53" max="53" width="12.42578125" style="2" customWidth="1"/>
    <col min="54" max="75" width="9.140625" style="2" customWidth="1"/>
    <col min="76" max="76" width="12.140625" style="2" customWidth="1"/>
    <col min="77" max="80" width="9.140625" style="2" customWidth="1"/>
    <col min="81" max="85" width="9.140625" style="2" hidden="1" customWidth="1"/>
    <col min="86" max="86" width="9.140625" style="2" customWidth="1"/>
    <col min="87" max="91" width="9.140625" style="2" hidden="1" customWidth="1"/>
    <col min="92" max="92" width="9.140625" style="2" customWidth="1"/>
    <col min="93" max="97" width="9.140625" style="2" hidden="1" customWidth="1"/>
    <col min="98" max="98" width="9.140625" style="2" customWidth="1"/>
    <col min="99" max="103" width="9.140625" style="2" hidden="1" customWidth="1"/>
    <col min="104" max="104" width="9.140625" style="2" customWidth="1"/>
    <col min="105" max="109" width="9.140625" style="2" hidden="1" customWidth="1"/>
    <col min="110" max="110" width="9.140625" style="1" customWidth="1"/>
    <col min="111" max="115" width="9.140625" style="1" hidden="1" customWidth="1"/>
    <col min="116" max="116" width="9.140625" style="1" customWidth="1"/>
    <col min="117" max="121" width="9.140625" style="1" hidden="1" customWidth="1"/>
    <col min="122" max="122" width="9.140625" style="1" customWidth="1"/>
    <col min="123" max="127" width="9.140625" style="1" hidden="1" customWidth="1"/>
    <col min="128" max="128" width="9.140625" style="1" customWidth="1"/>
    <col min="129" max="158" width="9.140625" style="2" customWidth="1"/>
    <col min="159" max="159" width="9.140625" style="2" hidden="1" customWidth="1"/>
    <col min="160" max="167" width="9.140625" style="2" customWidth="1"/>
    <col min="168" max="168" width="9.140625" style="2" hidden="1" customWidth="1"/>
    <col min="169" max="173" width="9.140625" style="2" customWidth="1"/>
    <col min="174" max="174" width="9.140625" style="2" hidden="1" customWidth="1"/>
    <col min="175" max="184" width="9.140625" style="2" customWidth="1"/>
    <col min="185" max="185" width="9.140625" style="2"/>
    <col min="186" max="188" width="8.85546875" style="2"/>
    <col min="189" max="189" width="12.7109375" style="2" bestFit="1" customWidth="1"/>
    <col min="190" max="16384" width="8.85546875" style="2"/>
  </cols>
  <sheetData>
    <row r="1" spans="1:189" ht="18.75" x14ac:dyDescent="0.3">
      <c r="A1" s="2" t="s">
        <v>53</v>
      </c>
      <c r="B1" s="16" t="s">
        <v>66</v>
      </c>
      <c r="S1" s="3"/>
    </row>
    <row r="2" spans="1:189" ht="15.75" x14ac:dyDescent="0.25">
      <c r="A2" s="17" t="s">
        <v>49</v>
      </c>
      <c r="H2" s="1" t="str">
        <f>[1]GSVA_cur!$I$3</f>
        <v>As on 01.08.2024</v>
      </c>
    </row>
    <row r="3" spans="1:189" ht="15.75" x14ac:dyDescent="0.25">
      <c r="A3" s="17"/>
    </row>
    <row r="4" spans="1:189" ht="15.75" x14ac:dyDescent="0.25">
      <c r="A4" s="17"/>
      <c r="E4" s="7"/>
      <c r="F4" s="7" t="s">
        <v>57</v>
      </c>
    </row>
    <row r="5" spans="1:189" ht="15.75" x14ac:dyDescent="0.25">
      <c r="A5" s="12" t="s">
        <v>0</v>
      </c>
      <c r="B5" s="18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89" s="25" customFormat="1" ht="30" x14ac:dyDescent="0.25">
      <c r="A6" s="21" t="s">
        <v>26</v>
      </c>
      <c r="B6" s="22" t="s">
        <v>2</v>
      </c>
      <c r="C6" s="23">
        <f>C7+C8+C9+C10</f>
        <v>18325197</v>
      </c>
      <c r="D6" s="23">
        <f t="shared" ref="D6:O6" si="0">D7+D8+D9+D10</f>
        <v>19161813</v>
      </c>
      <c r="E6" s="23">
        <f t="shared" si="0"/>
        <v>19071717</v>
      </c>
      <c r="F6" s="23">
        <f t="shared" si="0"/>
        <v>18685675</v>
      </c>
      <c r="G6" s="23">
        <f t="shared" si="0"/>
        <v>19479107</v>
      </c>
      <c r="H6" s="23">
        <f t="shared" si="0"/>
        <v>20695953</v>
      </c>
      <c r="I6" s="23">
        <f t="shared" si="0"/>
        <v>21466259</v>
      </c>
      <c r="J6" s="23">
        <f t="shared" si="0"/>
        <v>22446325</v>
      </c>
      <c r="K6" s="23">
        <f t="shared" si="0"/>
        <v>22687674</v>
      </c>
      <c r="L6" s="23">
        <f t="shared" si="0"/>
        <v>23080106.387208812</v>
      </c>
      <c r="M6" s="23">
        <f t="shared" si="0"/>
        <v>27045920.893367745</v>
      </c>
      <c r="N6" s="23">
        <f t="shared" si="0"/>
        <v>28289823.092257425</v>
      </c>
      <c r="O6" s="23">
        <f t="shared" si="0"/>
        <v>29961898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G6" s="20"/>
    </row>
    <row r="7" spans="1:189" ht="15.75" x14ac:dyDescent="0.25">
      <c r="A7" s="10">
        <v>1.1000000000000001</v>
      </c>
      <c r="B7" s="11" t="s">
        <v>59</v>
      </c>
      <c r="C7" s="19">
        <v>12415418</v>
      </c>
      <c r="D7" s="19">
        <v>13040500</v>
      </c>
      <c r="E7" s="19">
        <v>12747030</v>
      </c>
      <c r="F7" s="19">
        <v>12055193</v>
      </c>
      <c r="G7" s="19">
        <v>12645300</v>
      </c>
      <c r="H7" s="19">
        <v>13474756</v>
      </c>
      <c r="I7" s="19">
        <v>13956557.999999998</v>
      </c>
      <c r="J7" s="19">
        <v>14616794</v>
      </c>
      <c r="K7" s="19">
        <v>14390449</v>
      </c>
      <c r="L7" s="19">
        <v>14887445.000000002</v>
      </c>
      <c r="M7" s="19">
        <v>18114310</v>
      </c>
      <c r="N7" s="19">
        <v>18530648</v>
      </c>
      <c r="O7" s="19">
        <v>19220297</v>
      </c>
      <c r="P7" s="4"/>
      <c r="Q7" s="3"/>
      <c r="R7" s="4"/>
      <c r="S7" s="4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1"/>
      <c r="GE7" s="1"/>
      <c r="GF7" s="1"/>
    </row>
    <row r="8" spans="1:189" ht="15.75" x14ac:dyDescent="0.25">
      <c r="A8" s="10">
        <v>1.2</v>
      </c>
      <c r="B8" s="11" t="s">
        <v>60</v>
      </c>
      <c r="C8" s="19">
        <v>4383166</v>
      </c>
      <c r="D8" s="19">
        <v>4597236</v>
      </c>
      <c r="E8" s="19">
        <v>4814463</v>
      </c>
      <c r="F8" s="19">
        <v>5086211</v>
      </c>
      <c r="G8" s="19">
        <v>5275807</v>
      </c>
      <c r="H8" s="19">
        <v>5456389</v>
      </c>
      <c r="I8" s="19">
        <v>5736052</v>
      </c>
      <c r="J8" s="19">
        <v>5975825</v>
      </c>
      <c r="K8" s="19">
        <v>6284918</v>
      </c>
      <c r="L8" s="19">
        <v>6031142.3872088101</v>
      </c>
      <c r="M8" s="19">
        <v>6744194.8933677431</v>
      </c>
      <c r="N8" s="19">
        <v>7520326.0922574252</v>
      </c>
      <c r="O8" s="19">
        <v>8252898</v>
      </c>
      <c r="P8" s="4"/>
      <c r="Q8" s="3"/>
      <c r="R8" s="4"/>
      <c r="S8" s="4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1"/>
      <c r="GE8" s="1"/>
      <c r="GF8" s="1"/>
    </row>
    <row r="9" spans="1:189" ht="15.75" x14ac:dyDescent="0.25">
      <c r="A9" s="10">
        <v>1.3</v>
      </c>
      <c r="B9" s="11" t="s">
        <v>61</v>
      </c>
      <c r="C9" s="19">
        <v>1249516</v>
      </c>
      <c r="D9" s="19">
        <v>1234036</v>
      </c>
      <c r="E9" s="19">
        <v>1210684</v>
      </c>
      <c r="F9" s="19">
        <v>1225528</v>
      </c>
      <c r="G9" s="19">
        <v>1232579</v>
      </c>
      <c r="H9" s="19">
        <v>1366520</v>
      </c>
      <c r="I9" s="19">
        <v>1368184</v>
      </c>
      <c r="J9" s="19">
        <v>1426602</v>
      </c>
      <c r="K9" s="19">
        <v>1561702</v>
      </c>
      <c r="L9" s="19">
        <v>1680662</v>
      </c>
      <c r="M9" s="19">
        <v>1665933.0000000002</v>
      </c>
      <c r="N9" s="19">
        <v>1648772</v>
      </c>
      <c r="O9" s="19">
        <v>1812478</v>
      </c>
      <c r="P9" s="4"/>
      <c r="Q9" s="3"/>
      <c r="R9" s="4"/>
      <c r="S9" s="4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1"/>
      <c r="GE9" s="1"/>
      <c r="GF9" s="1"/>
    </row>
    <row r="10" spans="1:189" ht="30" x14ac:dyDescent="0.25">
      <c r="A10" s="10">
        <v>1.4</v>
      </c>
      <c r="B10" s="11" t="s">
        <v>62</v>
      </c>
      <c r="C10" s="19">
        <v>277097</v>
      </c>
      <c r="D10" s="19">
        <v>290041</v>
      </c>
      <c r="E10" s="19">
        <v>299540</v>
      </c>
      <c r="F10" s="19">
        <v>318743</v>
      </c>
      <c r="G10" s="19">
        <v>325421</v>
      </c>
      <c r="H10" s="19">
        <v>398288</v>
      </c>
      <c r="I10" s="19">
        <v>405465</v>
      </c>
      <c r="J10" s="19">
        <v>427104</v>
      </c>
      <c r="K10" s="19">
        <v>450605</v>
      </c>
      <c r="L10" s="19">
        <v>480857</v>
      </c>
      <c r="M10" s="19">
        <v>521483</v>
      </c>
      <c r="N10" s="19">
        <v>590077</v>
      </c>
      <c r="O10" s="19">
        <v>676225</v>
      </c>
      <c r="P10" s="4"/>
      <c r="Q10" s="3"/>
      <c r="R10" s="4"/>
      <c r="S10" s="4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1"/>
      <c r="GE10" s="1"/>
      <c r="GF10" s="1"/>
    </row>
    <row r="11" spans="1:189" ht="15.75" x14ac:dyDescent="0.25">
      <c r="A11" s="12" t="s">
        <v>31</v>
      </c>
      <c r="B11" s="11" t="s">
        <v>3</v>
      </c>
      <c r="C11" s="19">
        <v>653517</v>
      </c>
      <c r="D11" s="19">
        <v>649503</v>
      </c>
      <c r="E11" s="19">
        <v>715213</v>
      </c>
      <c r="F11" s="19">
        <v>916712.99999999988</v>
      </c>
      <c r="G11" s="19">
        <v>1213638</v>
      </c>
      <c r="H11" s="19">
        <v>1329085</v>
      </c>
      <c r="I11" s="19">
        <v>2735837</v>
      </c>
      <c r="J11" s="19">
        <v>2628885</v>
      </c>
      <c r="K11" s="19">
        <v>1853966</v>
      </c>
      <c r="L11" s="19">
        <v>1892225.3217164963</v>
      </c>
      <c r="M11" s="19">
        <v>1459327.409962897</v>
      </c>
      <c r="N11" s="19">
        <v>2279676.8713396764</v>
      </c>
      <c r="O11" s="19">
        <v>2839340</v>
      </c>
      <c r="P11" s="4"/>
      <c r="Q11" s="3"/>
      <c r="R11" s="4"/>
      <c r="S11" s="4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1"/>
      <c r="GE11" s="1"/>
      <c r="GF11" s="1"/>
    </row>
    <row r="12" spans="1:189" s="20" customFormat="1" ht="15.75" x14ac:dyDescent="0.25">
      <c r="A12" s="26"/>
      <c r="B12" s="27" t="s">
        <v>28</v>
      </c>
      <c r="C12" s="28">
        <f>C6+C11</f>
        <v>18978714</v>
      </c>
      <c r="D12" s="28">
        <f t="shared" ref="D12:O12" si="1">D6+D11</f>
        <v>19811316</v>
      </c>
      <c r="E12" s="28">
        <f t="shared" si="1"/>
        <v>19786930</v>
      </c>
      <c r="F12" s="28">
        <f t="shared" si="1"/>
        <v>19602388</v>
      </c>
      <c r="G12" s="28">
        <f t="shared" si="1"/>
        <v>20692745</v>
      </c>
      <c r="H12" s="28">
        <f t="shared" si="1"/>
        <v>22025038</v>
      </c>
      <c r="I12" s="28">
        <f t="shared" si="1"/>
        <v>24202096</v>
      </c>
      <c r="J12" s="28">
        <f t="shared" si="1"/>
        <v>25075210</v>
      </c>
      <c r="K12" s="28">
        <f t="shared" si="1"/>
        <v>24541640</v>
      </c>
      <c r="L12" s="28">
        <f t="shared" si="1"/>
        <v>24972331.708925307</v>
      </c>
      <c r="M12" s="28">
        <f t="shared" si="1"/>
        <v>28505248.303330641</v>
      </c>
      <c r="N12" s="28">
        <f t="shared" si="1"/>
        <v>30569499.9635971</v>
      </c>
      <c r="O12" s="28">
        <f t="shared" si="1"/>
        <v>32801238</v>
      </c>
      <c r="P12" s="4"/>
      <c r="Q12" s="3"/>
      <c r="R12" s="4"/>
      <c r="S12" s="4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5"/>
      <c r="GE12" s="25"/>
      <c r="GF12" s="25"/>
    </row>
    <row r="13" spans="1:189" s="1" customFormat="1" ht="15.75" x14ac:dyDescent="0.25">
      <c r="A13" s="8" t="s">
        <v>32</v>
      </c>
      <c r="B13" s="9" t="s">
        <v>4</v>
      </c>
      <c r="C13" s="5">
        <v>8763582</v>
      </c>
      <c r="D13" s="5">
        <v>9127051</v>
      </c>
      <c r="E13" s="5">
        <v>10381954</v>
      </c>
      <c r="F13" s="5">
        <v>9341794</v>
      </c>
      <c r="G13" s="5">
        <v>11805778</v>
      </c>
      <c r="H13" s="5">
        <v>17352921</v>
      </c>
      <c r="I13" s="5">
        <v>15454385</v>
      </c>
      <c r="J13" s="5">
        <v>14555129</v>
      </c>
      <c r="K13" s="5">
        <v>14947238</v>
      </c>
      <c r="L13" s="5">
        <v>15283535</v>
      </c>
      <c r="M13" s="5">
        <v>17101511</v>
      </c>
      <c r="N13" s="5">
        <v>16819148</v>
      </c>
      <c r="O13" s="5">
        <v>19493438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G13" s="2"/>
    </row>
    <row r="14" spans="1:189" ht="45" x14ac:dyDescent="0.25">
      <c r="A14" s="12" t="s">
        <v>33</v>
      </c>
      <c r="B14" s="11" t="s">
        <v>5</v>
      </c>
      <c r="C14" s="6">
        <v>926845.99999999988</v>
      </c>
      <c r="D14" s="6">
        <v>980598</v>
      </c>
      <c r="E14" s="6">
        <v>1108408</v>
      </c>
      <c r="F14" s="6">
        <v>1175008</v>
      </c>
      <c r="G14" s="6">
        <v>1248527</v>
      </c>
      <c r="H14" s="6">
        <v>1427075</v>
      </c>
      <c r="I14" s="6">
        <v>1592281</v>
      </c>
      <c r="J14" s="6">
        <v>1602122</v>
      </c>
      <c r="K14" s="6">
        <v>1701424.0000000002</v>
      </c>
      <c r="L14" s="6">
        <v>1659939</v>
      </c>
      <c r="M14" s="6">
        <v>1754266</v>
      </c>
      <c r="N14" s="6">
        <v>1901777</v>
      </c>
      <c r="O14" s="6">
        <v>2195269.8019846799</v>
      </c>
      <c r="P14" s="4"/>
      <c r="Q14" s="3"/>
      <c r="R14" s="4"/>
      <c r="S14" s="4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3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3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3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1"/>
      <c r="GE14" s="1"/>
      <c r="GF14" s="1"/>
    </row>
    <row r="15" spans="1:189" ht="15.75" x14ac:dyDescent="0.25">
      <c r="A15" s="12" t="s">
        <v>34</v>
      </c>
      <c r="B15" s="11" t="s">
        <v>6</v>
      </c>
      <c r="C15" s="6">
        <v>8487701</v>
      </c>
      <c r="D15" s="6">
        <v>8573758</v>
      </c>
      <c r="E15" s="6">
        <v>8671279</v>
      </c>
      <c r="F15" s="6">
        <v>9232528</v>
      </c>
      <c r="G15" s="6">
        <v>9716501</v>
      </c>
      <c r="H15" s="6">
        <v>10356801</v>
      </c>
      <c r="I15" s="6">
        <v>10725360</v>
      </c>
      <c r="J15" s="6">
        <v>11898340</v>
      </c>
      <c r="K15" s="6">
        <v>12382214</v>
      </c>
      <c r="L15" s="6">
        <v>11503838</v>
      </c>
      <c r="M15" s="6">
        <v>13980247</v>
      </c>
      <c r="N15" s="6">
        <v>15368235</v>
      </c>
      <c r="O15" s="6">
        <v>16818332</v>
      </c>
      <c r="P15" s="4"/>
      <c r="Q15" s="3"/>
      <c r="R15" s="4"/>
      <c r="S15" s="4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3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3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3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1"/>
      <c r="GE15" s="1"/>
      <c r="GF15" s="1"/>
    </row>
    <row r="16" spans="1:189" s="20" customFormat="1" ht="15.75" x14ac:dyDescent="0.25">
      <c r="A16" s="26"/>
      <c r="B16" s="27" t="s">
        <v>29</v>
      </c>
      <c r="C16" s="28">
        <f>C13+C14+C15</f>
        <v>18178129</v>
      </c>
      <c r="D16" s="28">
        <f t="shared" ref="D16:O16" si="2">D13+D14+D15</f>
        <v>18681407</v>
      </c>
      <c r="E16" s="28">
        <f t="shared" si="2"/>
        <v>20161641</v>
      </c>
      <c r="F16" s="28">
        <f t="shared" si="2"/>
        <v>19749330</v>
      </c>
      <c r="G16" s="28">
        <f t="shared" si="2"/>
        <v>22770806</v>
      </c>
      <c r="H16" s="28">
        <f t="shared" si="2"/>
        <v>29136797</v>
      </c>
      <c r="I16" s="28">
        <f t="shared" si="2"/>
        <v>27772026</v>
      </c>
      <c r="J16" s="28">
        <f t="shared" si="2"/>
        <v>28055591</v>
      </c>
      <c r="K16" s="28">
        <f t="shared" si="2"/>
        <v>29030876</v>
      </c>
      <c r="L16" s="28">
        <f t="shared" si="2"/>
        <v>28447312</v>
      </c>
      <c r="M16" s="28">
        <f t="shared" si="2"/>
        <v>32836024</v>
      </c>
      <c r="N16" s="28">
        <f t="shared" si="2"/>
        <v>34089160</v>
      </c>
      <c r="O16" s="28">
        <f t="shared" si="2"/>
        <v>38507039.801984683</v>
      </c>
      <c r="P16" s="4"/>
      <c r="Q16" s="3"/>
      <c r="R16" s="4"/>
      <c r="S16" s="4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4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4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4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5"/>
      <c r="GE16" s="25"/>
      <c r="GF16" s="25"/>
    </row>
    <row r="17" spans="1:189" s="25" customFormat="1" ht="30" x14ac:dyDescent="0.25">
      <c r="A17" s="21" t="s">
        <v>35</v>
      </c>
      <c r="B17" s="22" t="s">
        <v>7</v>
      </c>
      <c r="C17" s="23">
        <f>C18+C19</f>
        <v>6946588.3179423101</v>
      </c>
      <c r="D17" s="23">
        <f t="shared" ref="D17:O17" si="3">D18+D19</f>
        <v>6976021.1448365413</v>
      </c>
      <c r="E17" s="23">
        <f t="shared" si="3"/>
        <v>7679666.3531770352</v>
      </c>
      <c r="F17" s="23">
        <f t="shared" si="3"/>
        <v>8162572.3418055885</v>
      </c>
      <c r="G17" s="23">
        <f t="shared" si="3"/>
        <v>8944798.5404688269</v>
      </c>
      <c r="H17" s="23">
        <f t="shared" si="3"/>
        <v>9537001.3337526731</v>
      </c>
      <c r="I17" s="23">
        <f t="shared" si="3"/>
        <v>10242555.178651022</v>
      </c>
      <c r="J17" s="23">
        <f t="shared" si="3"/>
        <v>10929187.181375124</v>
      </c>
      <c r="K17" s="23">
        <f t="shared" si="3"/>
        <v>12036089</v>
      </c>
      <c r="L17" s="23">
        <f t="shared" si="3"/>
        <v>9943130</v>
      </c>
      <c r="M17" s="23">
        <f t="shared" si="3"/>
        <v>10843412</v>
      </c>
      <c r="N17" s="23">
        <f t="shared" si="3"/>
        <v>12240392</v>
      </c>
      <c r="O17" s="23">
        <f t="shared" si="3"/>
        <v>12106764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G17" s="20"/>
    </row>
    <row r="18" spans="1:189" ht="30" x14ac:dyDescent="0.25">
      <c r="A18" s="10">
        <v>6.1</v>
      </c>
      <c r="B18" s="11" t="s">
        <v>8</v>
      </c>
      <c r="C18" s="5">
        <v>6162195.3556000004</v>
      </c>
      <c r="D18" s="5">
        <v>6199824.0605142172</v>
      </c>
      <c r="E18" s="5">
        <v>6803942.591169931</v>
      </c>
      <c r="F18" s="5">
        <v>7362068.9419458378</v>
      </c>
      <c r="G18" s="5">
        <v>8020948.3667319734</v>
      </c>
      <c r="H18" s="5">
        <v>8550275.2253178041</v>
      </c>
      <c r="I18" s="5">
        <v>9172984.2952674609</v>
      </c>
      <c r="J18" s="5">
        <v>9637893.0990995113</v>
      </c>
      <c r="K18" s="5">
        <v>10398565</v>
      </c>
      <c r="L18" s="5">
        <v>9346552</v>
      </c>
      <c r="M18" s="5">
        <v>9990823</v>
      </c>
      <c r="N18" s="15">
        <v>10814346</v>
      </c>
      <c r="O18" s="15">
        <v>12106764</v>
      </c>
      <c r="P18" s="4"/>
      <c r="Q18" s="3"/>
      <c r="R18" s="4"/>
      <c r="S18" s="4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1"/>
      <c r="GE18" s="1"/>
      <c r="GF18" s="1"/>
    </row>
    <row r="19" spans="1:189" ht="15.75" x14ac:dyDescent="0.25">
      <c r="A19" s="10">
        <v>6.2</v>
      </c>
      <c r="B19" s="11" t="s">
        <v>9</v>
      </c>
      <c r="C19" s="5">
        <v>784392.96234231</v>
      </c>
      <c r="D19" s="5">
        <v>776197.08432232437</v>
      </c>
      <c r="E19" s="5">
        <v>875723.762007104</v>
      </c>
      <c r="F19" s="5">
        <v>800503.39985975099</v>
      </c>
      <c r="G19" s="5">
        <v>923850.17373685399</v>
      </c>
      <c r="H19" s="5">
        <v>986726.10843486967</v>
      </c>
      <c r="I19" s="5">
        <v>1069570.8833835612</v>
      </c>
      <c r="J19" s="5">
        <v>1291294.0822756123</v>
      </c>
      <c r="K19" s="5">
        <v>1637524</v>
      </c>
      <c r="L19" s="5">
        <v>596578</v>
      </c>
      <c r="M19" s="5">
        <v>852589</v>
      </c>
      <c r="N19" s="5">
        <v>1426046</v>
      </c>
      <c r="O19" s="5"/>
      <c r="P19" s="4"/>
      <c r="Q19" s="3"/>
      <c r="R19" s="4"/>
      <c r="S19" s="4"/>
      <c r="T19" s="3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1"/>
      <c r="GE19" s="1"/>
      <c r="GF19" s="1"/>
    </row>
    <row r="20" spans="1:189" s="25" customFormat="1" ht="60" x14ac:dyDescent="0.25">
      <c r="A20" s="30" t="s">
        <v>36</v>
      </c>
      <c r="B20" s="31" t="s">
        <v>10</v>
      </c>
      <c r="C20" s="23">
        <f>C21+C22+C23+C24+C25+C26+C27</f>
        <v>4047468.0037999996</v>
      </c>
      <c r="D20" s="23">
        <f t="shared" ref="D20:O20" si="4">D21+D22+D23+D24+D25+D26+D27</f>
        <v>4639767.7898445763</v>
      </c>
      <c r="E20" s="23">
        <f t="shared" si="4"/>
        <v>5232524.058936731</v>
      </c>
      <c r="F20" s="23">
        <f t="shared" si="4"/>
        <v>6387880.4382334203</v>
      </c>
      <c r="G20" s="23">
        <f t="shared" si="4"/>
        <v>7170302.3955682945</v>
      </c>
      <c r="H20" s="23">
        <f t="shared" si="4"/>
        <v>7439546.4903146699</v>
      </c>
      <c r="I20" s="23">
        <f t="shared" si="4"/>
        <v>7929080.0420355154</v>
      </c>
      <c r="J20" s="23">
        <f t="shared" si="4"/>
        <v>8756519.4558880795</v>
      </c>
      <c r="K20" s="23">
        <f t="shared" si="4"/>
        <v>9571027</v>
      </c>
      <c r="L20" s="23">
        <f t="shared" si="4"/>
        <v>8879111</v>
      </c>
      <c r="M20" s="23">
        <f t="shared" si="4"/>
        <v>9909268</v>
      </c>
      <c r="N20" s="23">
        <f t="shared" si="4"/>
        <v>13439150</v>
      </c>
      <c r="O20" s="23">
        <f t="shared" si="4"/>
        <v>15247002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G20" s="20"/>
    </row>
    <row r="21" spans="1:189" ht="15.75" x14ac:dyDescent="0.25">
      <c r="A21" s="10">
        <v>7.1</v>
      </c>
      <c r="B21" s="11" t="s">
        <v>11</v>
      </c>
      <c r="C21" s="5">
        <v>1065434</v>
      </c>
      <c r="D21" s="5">
        <v>1173230</v>
      </c>
      <c r="E21" s="5">
        <v>1307793</v>
      </c>
      <c r="F21" s="5">
        <v>1349979</v>
      </c>
      <c r="G21" s="5">
        <v>1321373</v>
      </c>
      <c r="H21" s="5">
        <v>1325077</v>
      </c>
      <c r="I21" s="5">
        <v>1519269</v>
      </c>
      <c r="J21" s="5">
        <v>1588481</v>
      </c>
      <c r="K21" s="5">
        <v>1296062</v>
      </c>
      <c r="L21" s="5">
        <v>924970.00000000012</v>
      </c>
      <c r="M21" s="5">
        <v>1242365</v>
      </c>
      <c r="N21" s="5">
        <v>1652038</v>
      </c>
      <c r="O21" s="5">
        <v>1425181</v>
      </c>
      <c r="P21" s="4"/>
      <c r="Q21" s="3"/>
      <c r="R21" s="4"/>
      <c r="S21" s="4"/>
      <c r="T21" s="3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1"/>
      <c r="GE21" s="1"/>
      <c r="GF21" s="1"/>
    </row>
    <row r="22" spans="1:189" ht="15.75" x14ac:dyDescent="0.25">
      <c r="A22" s="10">
        <v>7.2</v>
      </c>
      <c r="B22" s="11" t="s">
        <v>12</v>
      </c>
      <c r="C22" s="5">
        <v>1976900.9935000001</v>
      </c>
      <c r="D22" s="5">
        <v>2322135.657493588</v>
      </c>
      <c r="E22" s="5">
        <v>2580096.0015598335</v>
      </c>
      <c r="F22" s="5">
        <v>3254164.8810442109</v>
      </c>
      <c r="G22" s="5">
        <v>3664375.7438180852</v>
      </c>
      <c r="H22" s="5">
        <v>3961457.5351266754</v>
      </c>
      <c r="I22" s="5">
        <v>4335563.2712890673</v>
      </c>
      <c r="J22" s="5">
        <v>4928507.0820481507</v>
      </c>
      <c r="K22" s="5">
        <v>5833297</v>
      </c>
      <c r="L22" s="5">
        <v>5615302</v>
      </c>
      <c r="M22" s="5">
        <v>6210835</v>
      </c>
      <c r="N22" s="5">
        <v>9086657</v>
      </c>
      <c r="O22" s="5">
        <v>10956571</v>
      </c>
      <c r="P22" s="4"/>
      <c r="Q22" s="3"/>
      <c r="R22" s="4"/>
      <c r="S22" s="4"/>
      <c r="T22" s="3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1"/>
      <c r="GE22" s="1"/>
      <c r="GF22" s="1"/>
    </row>
    <row r="23" spans="1:189" ht="15.75" x14ac:dyDescent="0.25">
      <c r="A23" s="10">
        <v>7.3</v>
      </c>
      <c r="B23" s="11" t="s">
        <v>13</v>
      </c>
      <c r="C23" s="5">
        <v>1495.6854000000001</v>
      </c>
      <c r="D23" s="5">
        <v>738.74785097247343</v>
      </c>
      <c r="E23" s="5">
        <v>462.55885703998337</v>
      </c>
      <c r="F23" s="5">
        <v>555.13313241390551</v>
      </c>
      <c r="G23" s="5">
        <v>588.23520158710323</v>
      </c>
      <c r="H23" s="5">
        <v>924.46120661272107</v>
      </c>
      <c r="I23" s="5">
        <v>744.01694933583792</v>
      </c>
      <c r="J23" s="5">
        <v>1216.4221590536567</v>
      </c>
      <c r="K23" s="5">
        <v>1187</v>
      </c>
      <c r="L23" s="5">
        <v>1469</v>
      </c>
      <c r="M23" s="5">
        <v>2217</v>
      </c>
      <c r="N23" s="5">
        <v>990</v>
      </c>
      <c r="O23" s="5"/>
      <c r="P23" s="4"/>
      <c r="Q23" s="3"/>
      <c r="R23" s="4"/>
      <c r="S23" s="4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1"/>
      <c r="GE23" s="1"/>
      <c r="GF23" s="1"/>
    </row>
    <row r="24" spans="1:189" ht="15.75" x14ac:dyDescent="0.25">
      <c r="A24" s="10">
        <v>7.4</v>
      </c>
      <c r="B24" s="11" t="s">
        <v>14</v>
      </c>
      <c r="C24" s="5">
        <v>7630.1632</v>
      </c>
      <c r="D24" s="5">
        <v>13903.160122269106</v>
      </c>
      <c r="E24" s="5">
        <v>13739.551423383537</v>
      </c>
      <c r="F24" s="5">
        <v>18794.858541085145</v>
      </c>
      <c r="G24" s="5">
        <v>36592.955675201149</v>
      </c>
      <c r="H24" s="5">
        <v>42100.95384329326</v>
      </c>
      <c r="I24" s="5">
        <v>41897.655762761533</v>
      </c>
      <c r="J24" s="5">
        <v>25787.841231123555</v>
      </c>
      <c r="K24" s="5">
        <v>49338</v>
      </c>
      <c r="L24" s="5">
        <v>32140</v>
      </c>
      <c r="M24" s="5">
        <v>24746</v>
      </c>
      <c r="N24" s="5">
        <v>30148</v>
      </c>
      <c r="O24" s="5"/>
      <c r="P24" s="4"/>
      <c r="Q24" s="3"/>
      <c r="R24" s="4"/>
      <c r="S24" s="4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1"/>
      <c r="GE24" s="1"/>
      <c r="GF24" s="1"/>
    </row>
    <row r="25" spans="1:189" ht="30" x14ac:dyDescent="0.25">
      <c r="A25" s="10">
        <v>7.5</v>
      </c>
      <c r="B25" s="11" t="s">
        <v>15</v>
      </c>
      <c r="C25" s="5">
        <v>9842.1617000000006</v>
      </c>
      <c r="D25" s="5">
        <v>11157.224377746265</v>
      </c>
      <c r="E25" s="5">
        <v>11892.94709647387</v>
      </c>
      <c r="F25" s="5">
        <v>14128.565515710463</v>
      </c>
      <c r="G25" s="5">
        <v>15682.460873420068</v>
      </c>
      <c r="H25" s="5">
        <v>16726.540138088461</v>
      </c>
      <c r="I25" s="5">
        <v>18070.098034350387</v>
      </c>
      <c r="J25" s="5">
        <v>19888.110449751563</v>
      </c>
      <c r="K25" s="5">
        <v>21834</v>
      </c>
      <c r="L25" s="5">
        <v>14572</v>
      </c>
      <c r="M25" s="5">
        <v>21528</v>
      </c>
      <c r="N25" s="5">
        <v>28561</v>
      </c>
      <c r="O25" s="5"/>
      <c r="P25" s="4"/>
      <c r="Q25" s="3"/>
      <c r="R25" s="4"/>
      <c r="S25" s="4"/>
      <c r="T25" s="3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1"/>
      <c r="GE25" s="1"/>
      <c r="GF25" s="1"/>
    </row>
    <row r="26" spans="1:189" ht="15.75" x14ac:dyDescent="0.25">
      <c r="A26" s="10">
        <v>7.6</v>
      </c>
      <c r="B26" s="11" t="s">
        <v>16</v>
      </c>
      <c r="C26" s="6">
        <v>111006</v>
      </c>
      <c r="D26" s="6">
        <v>113549</v>
      </c>
      <c r="E26" s="6">
        <v>119473</v>
      </c>
      <c r="F26" s="6">
        <v>118416.00000000001</v>
      </c>
      <c r="G26" s="6">
        <v>122748</v>
      </c>
      <c r="H26" s="6">
        <v>124101</v>
      </c>
      <c r="I26" s="6">
        <v>132175</v>
      </c>
      <c r="J26" s="6">
        <v>176380</v>
      </c>
      <c r="K26" s="6">
        <v>182007</v>
      </c>
      <c r="L26" s="6">
        <v>179461</v>
      </c>
      <c r="M26" s="6">
        <v>177980</v>
      </c>
      <c r="N26" s="6">
        <v>188370</v>
      </c>
      <c r="O26" s="6">
        <v>198970</v>
      </c>
      <c r="P26" s="4"/>
      <c r="Q26" s="3"/>
      <c r="R26" s="4"/>
      <c r="S26" s="4"/>
      <c r="T26" s="3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1"/>
      <c r="GE26" s="1"/>
      <c r="GF26" s="1"/>
    </row>
    <row r="27" spans="1:189" ht="45" x14ac:dyDescent="0.25">
      <c r="A27" s="10">
        <v>7.7</v>
      </c>
      <c r="B27" s="11" t="s">
        <v>17</v>
      </c>
      <c r="C27" s="6">
        <v>875159</v>
      </c>
      <c r="D27" s="6">
        <v>1005054.0000000001</v>
      </c>
      <c r="E27" s="6">
        <v>1199067</v>
      </c>
      <c r="F27" s="6">
        <v>1631842</v>
      </c>
      <c r="G27" s="6">
        <v>2008941.9999999998</v>
      </c>
      <c r="H27" s="6">
        <v>1969159</v>
      </c>
      <c r="I27" s="6">
        <v>1881361</v>
      </c>
      <c r="J27" s="6">
        <v>2016259</v>
      </c>
      <c r="K27" s="6">
        <v>2187302</v>
      </c>
      <c r="L27" s="6">
        <v>2111197</v>
      </c>
      <c r="M27" s="6">
        <v>2229597</v>
      </c>
      <c r="N27" s="6">
        <v>2452386</v>
      </c>
      <c r="O27" s="6">
        <v>2666280</v>
      </c>
      <c r="P27" s="4"/>
      <c r="Q27" s="3"/>
      <c r="R27" s="4"/>
      <c r="S27" s="4"/>
      <c r="T27" s="3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1"/>
      <c r="GE27" s="1"/>
      <c r="GF27" s="1"/>
    </row>
    <row r="28" spans="1:189" ht="15.75" x14ac:dyDescent="0.25">
      <c r="A28" s="12" t="s">
        <v>37</v>
      </c>
      <c r="B28" s="11" t="s">
        <v>18</v>
      </c>
      <c r="C28" s="6">
        <v>2518198</v>
      </c>
      <c r="D28" s="6">
        <v>2775193</v>
      </c>
      <c r="E28" s="6">
        <v>3027442</v>
      </c>
      <c r="F28" s="6">
        <v>3366247</v>
      </c>
      <c r="G28" s="6">
        <v>3653412.0000000005</v>
      </c>
      <c r="H28" s="6">
        <v>3607454</v>
      </c>
      <c r="I28" s="6">
        <v>4098875</v>
      </c>
      <c r="J28" s="6">
        <v>4196760</v>
      </c>
      <c r="K28" s="6">
        <v>4373690</v>
      </c>
      <c r="L28" s="6">
        <v>4472612</v>
      </c>
      <c r="M28" s="6">
        <v>4558240</v>
      </c>
      <c r="N28" s="6">
        <v>4822528</v>
      </c>
      <c r="O28" s="6">
        <v>4586210</v>
      </c>
      <c r="P28" s="4"/>
      <c r="Q28" s="3"/>
      <c r="R28" s="4"/>
      <c r="S28" s="4"/>
      <c r="T28" s="3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1"/>
      <c r="GE28" s="1"/>
      <c r="GF28" s="1"/>
    </row>
    <row r="29" spans="1:189" ht="60" x14ac:dyDescent="0.25">
      <c r="A29" s="12" t="s">
        <v>38</v>
      </c>
      <c r="B29" s="11" t="s">
        <v>19</v>
      </c>
      <c r="C29" s="6">
        <v>9745417</v>
      </c>
      <c r="D29" s="6">
        <v>10455686</v>
      </c>
      <c r="E29" s="6">
        <v>10955219</v>
      </c>
      <c r="F29" s="6">
        <v>11609688</v>
      </c>
      <c r="G29" s="6">
        <v>12173911</v>
      </c>
      <c r="H29" s="6">
        <v>12818189</v>
      </c>
      <c r="I29" s="6">
        <v>13421594</v>
      </c>
      <c r="J29" s="6">
        <v>13860106</v>
      </c>
      <c r="K29" s="6">
        <v>14310057.999999998</v>
      </c>
      <c r="L29" s="6">
        <v>14068795.021478273</v>
      </c>
      <c r="M29" s="6">
        <v>15465117.17071186</v>
      </c>
      <c r="N29" s="6">
        <v>16694206.342806857</v>
      </c>
      <c r="O29" s="6">
        <v>16933421</v>
      </c>
      <c r="P29" s="4"/>
      <c r="Q29" s="3"/>
      <c r="R29" s="4"/>
      <c r="S29" s="4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1"/>
      <c r="GE29" s="1"/>
      <c r="GF29" s="1"/>
    </row>
    <row r="30" spans="1:189" ht="15.75" x14ac:dyDescent="0.25">
      <c r="A30" s="12" t="s">
        <v>39</v>
      </c>
      <c r="B30" s="11" t="s">
        <v>54</v>
      </c>
      <c r="C30" s="6">
        <v>4234830</v>
      </c>
      <c r="D30" s="6">
        <v>4726108</v>
      </c>
      <c r="E30" s="6">
        <v>4846772</v>
      </c>
      <c r="F30" s="6">
        <v>5080604</v>
      </c>
      <c r="G30" s="6">
        <v>5242176</v>
      </c>
      <c r="H30" s="6">
        <v>5806893</v>
      </c>
      <c r="I30" s="6">
        <v>6755547</v>
      </c>
      <c r="J30" s="6">
        <v>7265410.0000000009</v>
      </c>
      <c r="K30" s="6">
        <v>7743150</v>
      </c>
      <c r="L30" s="6">
        <v>7416214.9999999991</v>
      </c>
      <c r="M30" s="6">
        <v>7641606</v>
      </c>
      <c r="N30" s="6">
        <v>7790767</v>
      </c>
      <c r="O30" s="6">
        <v>8781700</v>
      </c>
      <c r="P30" s="4"/>
      <c r="Q30" s="3"/>
      <c r="R30" s="4"/>
      <c r="S30" s="4"/>
      <c r="T30" s="3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1"/>
      <c r="GE30" s="1"/>
      <c r="GF30" s="1"/>
    </row>
    <row r="31" spans="1:189" ht="15.75" x14ac:dyDescent="0.25">
      <c r="A31" s="12" t="s">
        <v>40</v>
      </c>
      <c r="B31" s="11" t="s">
        <v>20</v>
      </c>
      <c r="C31" s="6">
        <v>3540115</v>
      </c>
      <c r="D31" s="6">
        <v>3568437.9999999995</v>
      </c>
      <c r="E31" s="6">
        <v>3742901.9999999995</v>
      </c>
      <c r="F31" s="6">
        <v>4134987.9999999995</v>
      </c>
      <c r="G31" s="6">
        <v>4509282</v>
      </c>
      <c r="H31" s="6">
        <v>4860518</v>
      </c>
      <c r="I31" s="6">
        <v>5418844</v>
      </c>
      <c r="J31" s="6">
        <v>5817452</v>
      </c>
      <c r="K31" s="6">
        <v>6355499</v>
      </c>
      <c r="L31" s="6">
        <v>5371480</v>
      </c>
      <c r="M31" s="6">
        <v>5739575</v>
      </c>
      <c r="N31" s="6">
        <v>6529908</v>
      </c>
      <c r="O31" s="6">
        <v>6851524.9674863601</v>
      </c>
      <c r="P31" s="4"/>
      <c r="Q31" s="3"/>
      <c r="R31" s="4"/>
      <c r="S31" s="4"/>
      <c r="T31" s="3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1"/>
      <c r="GE31" s="1"/>
      <c r="GF31" s="1"/>
    </row>
    <row r="32" spans="1:189" s="20" customFormat="1" ht="15.75" x14ac:dyDescent="0.25">
      <c r="A32" s="26"/>
      <c r="B32" s="27" t="s">
        <v>30</v>
      </c>
      <c r="C32" s="28">
        <f>C17+C20+C28+C29+C30+C31</f>
        <v>31032616.321742311</v>
      </c>
      <c r="D32" s="28">
        <f t="shared" ref="D32:O32" si="5">D17+D20+D28+D29+D30+D31</f>
        <v>33141213.934681118</v>
      </c>
      <c r="E32" s="28">
        <f t="shared" si="5"/>
        <v>35484525.412113763</v>
      </c>
      <c r="F32" s="28">
        <f t="shared" si="5"/>
        <v>38741979.780039012</v>
      </c>
      <c r="G32" s="28">
        <f t="shared" si="5"/>
        <v>41693881.936037123</v>
      </c>
      <c r="H32" s="28">
        <f t="shared" si="5"/>
        <v>44069601.824067339</v>
      </c>
      <c r="I32" s="28">
        <f t="shared" si="5"/>
        <v>47866495.22068654</v>
      </c>
      <c r="J32" s="28">
        <f t="shared" si="5"/>
        <v>50825434.637263201</v>
      </c>
      <c r="K32" s="28">
        <f t="shared" si="5"/>
        <v>54389513</v>
      </c>
      <c r="L32" s="28">
        <f t="shared" si="5"/>
        <v>50151343.021478273</v>
      </c>
      <c r="M32" s="28">
        <f t="shared" si="5"/>
        <v>54157218.17071186</v>
      </c>
      <c r="N32" s="28">
        <f t="shared" si="5"/>
        <v>61516951.342806861</v>
      </c>
      <c r="O32" s="28">
        <f t="shared" si="5"/>
        <v>64506621.967486359</v>
      </c>
      <c r="P32" s="4"/>
      <c r="Q32" s="3"/>
      <c r="R32" s="4"/>
      <c r="S32" s="4"/>
      <c r="T32" s="3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5"/>
      <c r="GE32" s="25"/>
      <c r="GF32" s="25"/>
    </row>
    <row r="33" spans="1:189" s="25" customFormat="1" ht="30" x14ac:dyDescent="0.25">
      <c r="A33" s="21" t="s">
        <v>27</v>
      </c>
      <c r="B33" s="22" t="s">
        <v>41</v>
      </c>
      <c r="C33" s="23">
        <f>C12+C16+C32</f>
        <v>68189459.321742311</v>
      </c>
      <c r="D33" s="23">
        <f t="shared" ref="D33:O33" si="6">D12+D16+D32</f>
        <v>71633936.934681118</v>
      </c>
      <c r="E33" s="23">
        <f t="shared" si="6"/>
        <v>75433096.412113756</v>
      </c>
      <c r="F33" s="23">
        <f t="shared" si="6"/>
        <v>78093697.780039012</v>
      </c>
      <c r="G33" s="23">
        <f t="shared" si="6"/>
        <v>85157432.936037123</v>
      </c>
      <c r="H33" s="23">
        <f t="shared" si="6"/>
        <v>95231436.824067339</v>
      </c>
      <c r="I33" s="23">
        <f t="shared" si="6"/>
        <v>99840617.22068654</v>
      </c>
      <c r="J33" s="23">
        <f t="shared" si="6"/>
        <v>103956235.63726321</v>
      </c>
      <c r="K33" s="23">
        <f t="shared" si="6"/>
        <v>107962029</v>
      </c>
      <c r="L33" s="23">
        <f t="shared" si="6"/>
        <v>103570986.73040357</v>
      </c>
      <c r="M33" s="23">
        <f t="shared" si="6"/>
        <v>115498490.47404251</v>
      </c>
      <c r="N33" s="23">
        <f t="shared" si="6"/>
        <v>126175611.30640396</v>
      </c>
      <c r="O33" s="23">
        <f t="shared" si="6"/>
        <v>135814899.76947105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G33" s="20"/>
    </row>
    <row r="34" spans="1:189" ht="15.75" x14ac:dyDescent="0.25">
      <c r="A34" s="13" t="s">
        <v>43</v>
      </c>
      <c r="B34" s="14" t="s">
        <v>25</v>
      </c>
      <c r="C34" s="6">
        <v>7063428</v>
      </c>
      <c r="D34" s="6">
        <v>7224060.0000000009</v>
      </c>
      <c r="E34" s="6">
        <v>7480173</v>
      </c>
      <c r="F34" s="6">
        <v>8113839.9999999991</v>
      </c>
      <c r="G34" s="6">
        <v>8679100</v>
      </c>
      <c r="H34" s="6">
        <v>9289589.7729224507</v>
      </c>
      <c r="I34" s="6">
        <v>9333431.1043856367</v>
      </c>
      <c r="J34" s="6">
        <v>9458888.7814891227</v>
      </c>
      <c r="K34" s="6">
        <v>10022626.778018575</v>
      </c>
      <c r="L34" s="6">
        <v>9133011.4593422059</v>
      </c>
      <c r="M34" s="6">
        <v>10058487.214091815</v>
      </c>
      <c r="N34" s="6">
        <v>10716234.314794555</v>
      </c>
      <c r="O34" s="6">
        <v>11328507.794126058</v>
      </c>
      <c r="P34" s="4"/>
      <c r="Q34" s="3"/>
      <c r="R34" s="4"/>
      <c r="S34" s="4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</row>
    <row r="35" spans="1:189" ht="15.75" x14ac:dyDescent="0.25">
      <c r="A35" s="13" t="s">
        <v>44</v>
      </c>
      <c r="B35" s="14" t="s">
        <v>24</v>
      </c>
      <c r="C35" s="6">
        <v>2847843</v>
      </c>
      <c r="D35" s="6">
        <v>3037500</v>
      </c>
      <c r="E35" s="6">
        <v>2706300</v>
      </c>
      <c r="F35" s="6">
        <v>2764300</v>
      </c>
      <c r="G35" s="6">
        <v>3012400</v>
      </c>
      <c r="H35" s="6">
        <v>3371000</v>
      </c>
      <c r="I35" s="6">
        <v>3534155.637145326</v>
      </c>
      <c r="J35" s="6">
        <v>3679800</v>
      </c>
      <c r="K35" s="6">
        <v>3821637.2139867754</v>
      </c>
      <c r="L35" s="6">
        <v>3666203.2090767841</v>
      </c>
      <c r="M35" s="6">
        <v>4069479.5870136525</v>
      </c>
      <c r="N35" s="6">
        <v>4466361.1468999321</v>
      </c>
      <c r="O35" s="6">
        <v>4807572.4398704516</v>
      </c>
      <c r="P35" s="4"/>
      <c r="Q35" s="3"/>
      <c r="R35" s="4"/>
      <c r="S35" s="4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</row>
    <row r="36" spans="1:189" s="20" customFormat="1" ht="30" x14ac:dyDescent="0.25">
      <c r="A36" s="32" t="s">
        <v>45</v>
      </c>
      <c r="B36" s="33" t="s">
        <v>55</v>
      </c>
      <c r="C36" s="28">
        <f>C33+C34-C35</f>
        <v>72405044.321742311</v>
      </c>
      <c r="D36" s="28">
        <f t="shared" ref="D36:O36" si="7">D33+D34-D35</f>
        <v>75820496.934681118</v>
      </c>
      <c r="E36" s="28">
        <f t="shared" si="7"/>
        <v>80206969.412113756</v>
      </c>
      <c r="F36" s="28">
        <f t="shared" si="7"/>
        <v>83443237.780039012</v>
      </c>
      <c r="G36" s="28">
        <f t="shared" si="7"/>
        <v>90824132.936037123</v>
      </c>
      <c r="H36" s="28">
        <f t="shared" si="7"/>
        <v>101150026.5969898</v>
      </c>
      <c r="I36" s="28">
        <f t="shared" si="7"/>
        <v>105639892.68792684</v>
      </c>
      <c r="J36" s="28">
        <f t="shared" si="7"/>
        <v>109735324.41875233</v>
      </c>
      <c r="K36" s="28">
        <f t="shared" si="7"/>
        <v>114163018.56403181</v>
      </c>
      <c r="L36" s="28">
        <f t="shared" si="7"/>
        <v>109037794.98066901</v>
      </c>
      <c r="M36" s="28">
        <f t="shared" si="7"/>
        <v>121487498.10112067</v>
      </c>
      <c r="N36" s="28">
        <f t="shared" si="7"/>
        <v>132425484.4742986</v>
      </c>
      <c r="O36" s="28">
        <f t="shared" si="7"/>
        <v>142335835.12372667</v>
      </c>
      <c r="P36" s="4"/>
      <c r="Q36" s="3"/>
      <c r="R36" s="4"/>
      <c r="S36" s="4"/>
      <c r="T36" s="3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</row>
    <row r="37" spans="1:189" s="20" customFormat="1" ht="15.75" x14ac:dyDescent="0.25">
      <c r="A37" s="32" t="s">
        <v>46</v>
      </c>
      <c r="B37" s="33" t="s">
        <v>42</v>
      </c>
      <c r="C37" s="28">
        <f>[2]GSVA_cur!C37</f>
        <v>2015910</v>
      </c>
      <c r="D37" s="28">
        <f>[2]GSVA_cur!D37</f>
        <v>2046780</v>
      </c>
      <c r="E37" s="28">
        <f>[2]GSVA_cur!E37</f>
        <v>2078120</v>
      </c>
      <c r="F37" s="28">
        <f>[2]GSVA_cur!F37</f>
        <v>2109940</v>
      </c>
      <c r="G37" s="28">
        <f>[2]GSVA_cur!G37</f>
        <v>2142250</v>
      </c>
      <c r="H37" s="28">
        <f>[2]GSVA_cur!H37</f>
        <v>2175050</v>
      </c>
      <c r="I37" s="28">
        <f>[2]GSVA_cur!I37</f>
        <v>2208360</v>
      </c>
      <c r="J37" s="28">
        <f>[2]GSVA_cur!J37</f>
        <v>2242170</v>
      </c>
      <c r="K37" s="28">
        <f>[2]GSVA_cur!K37</f>
        <v>2276500</v>
      </c>
      <c r="L37" s="28">
        <f>[2]GSVA_cur!L37</f>
        <v>2296720</v>
      </c>
      <c r="M37" s="28">
        <f>[2]GSVA_cur!M37</f>
        <v>2323010</v>
      </c>
      <c r="N37" s="28">
        <f>[2]GSVA_cur!N37</f>
        <v>2346920</v>
      </c>
      <c r="O37" s="28">
        <f>[2]GSVA_cur!O37</f>
        <v>2370820</v>
      </c>
      <c r="P37" s="2"/>
      <c r="Q37" s="1"/>
      <c r="R37" s="2"/>
      <c r="S37" s="2"/>
      <c r="T37" s="1"/>
      <c r="U37" s="1"/>
      <c r="V37" s="1"/>
      <c r="W37" s="1"/>
      <c r="X37" s="1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</row>
    <row r="38" spans="1:189" s="20" customFormat="1" ht="15.75" x14ac:dyDescent="0.25">
      <c r="A38" s="32" t="s">
        <v>47</v>
      </c>
      <c r="B38" s="33" t="s">
        <v>58</v>
      </c>
      <c r="C38" s="28">
        <f t="shared" ref="C38:O38" si="8">C36/C37*1000</f>
        <v>35916.803985169128</v>
      </c>
      <c r="D38" s="28">
        <f t="shared" si="8"/>
        <v>37043.794122808082</v>
      </c>
      <c r="E38" s="28">
        <f t="shared" si="8"/>
        <v>38595.9277674599</v>
      </c>
      <c r="F38" s="28">
        <f t="shared" si="8"/>
        <v>39547.682768248866</v>
      </c>
      <c r="G38" s="28">
        <f t="shared" si="8"/>
        <v>42396.60774234432</v>
      </c>
      <c r="H38" s="28">
        <f t="shared" si="8"/>
        <v>46504.690281598028</v>
      </c>
      <c r="I38" s="28">
        <f t="shared" si="8"/>
        <v>47836.354891379509</v>
      </c>
      <c r="J38" s="28">
        <f t="shared" si="8"/>
        <v>48941.571967670752</v>
      </c>
      <c r="K38" s="28">
        <f t="shared" si="8"/>
        <v>50148.481688570966</v>
      </c>
      <c r="L38" s="28">
        <f t="shared" si="8"/>
        <v>47475.441055361123</v>
      </c>
      <c r="M38" s="28">
        <f t="shared" si="8"/>
        <v>52297.449473364584</v>
      </c>
      <c r="N38" s="28">
        <f t="shared" si="8"/>
        <v>56425.223047355081</v>
      </c>
      <c r="O38" s="28">
        <f t="shared" si="8"/>
        <v>60036.542261212009</v>
      </c>
      <c r="P38" s="2"/>
      <c r="Q38" s="1"/>
      <c r="R38" s="2"/>
      <c r="S38" s="2"/>
      <c r="T38" s="3"/>
      <c r="U38" s="3"/>
      <c r="V38" s="3"/>
      <c r="W38" s="3"/>
      <c r="X38" s="3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BY38" s="29"/>
      <c r="BZ38" s="29"/>
      <c r="CA38" s="29"/>
      <c r="CB38" s="29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</row>
    <row r="39" spans="1:189" ht="51.75" customHeight="1" x14ac:dyDescent="0.25">
      <c r="A39" s="34" t="s">
        <v>77</v>
      </c>
      <c r="B39" s="34"/>
      <c r="C39" s="34"/>
      <c r="D39" s="34"/>
      <c r="E39" s="34"/>
    </row>
  </sheetData>
  <sheetProtection formatColumns="0" formatRows="0"/>
  <mergeCells count="1">
    <mergeCell ref="A39:E39"/>
  </mergeCells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24" max="1048575" man="1"/>
    <brk id="36" max="1048575" man="1"/>
    <brk id="52" max="1048575" man="1"/>
    <brk id="116" max="95" man="1"/>
    <brk id="152" max="1048575" man="1"/>
    <brk id="176" max="1048575" man="1"/>
    <brk id="184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K39"/>
  <sheetViews>
    <sheetView zoomScale="66" zoomScaleNormal="66" zoomScaleSheetLayoutView="100" workbookViewId="0">
      <pane xSplit="2" ySplit="5" topLeftCell="C39" activePane="bottomRight" state="frozen"/>
      <selection activeCell="AC24" sqref="AC24"/>
      <selection pane="topRight" activeCell="AC24" sqref="AC24"/>
      <selection pane="bottomLeft" activeCell="AC24" sqref="AC24"/>
      <selection pane="bottomRight" activeCell="AC24" sqref="AC24"/>
    </sheetView>
  </sheetViews>
  <sheetFormatPr defaultColWidth="8.85546875" defaultRowHeight="15" x14ac:dyDescent="0.25"/>
  <cols>
    <col min="1" max="1" width="11" style="2" customWidth="1"/>
    <col min="2" max="2" width="19.85546875" style="2" customWidth="1"/>
    <col min="3" max="6" width="16.42578125" style="2" customWidth="1"/>
    <col min="7" max="15" width="16.42578125" style="1" customWidth="1"/>
    <col min="16" max="16" width="11.5703125" style="1" customWidth="1"/>
    <col min="17" max="18" width="9.140625" style="2" customWidth="1"/>
    <col min="19" max="19" width="11.85546875" style="2" customWidth="1"/>
    <col min="20" max="20" width="11.28515625" style="2" customWidth="1"/>
    <col min="21" max="21" width="11.7109375" style="1" customWidth="1"/>
    <col min="22" max="22" width="9.140625" style="2" customWidth="1"/>
    <col min="23" max="23" width="10.85546875" style="2" customWidth="1"/>
    <col min="24" max="24" width="10.85546875" style="1" customWidth="1"/>
    <col min="25" max="25" width="11" style="2" customWidth="1"/>
    <col min="26" max="28" width="11.42578125" style="2" customWidth="1"/>
    <col min="29" max="56" width="9.140625" style="2" customWidth="1"/>
    <col min="57" max="57" width="12.42578125" style="2" customWidth="1"/>
    <col min="58" max="79" width="9.140625" style="2" customWidth="1"/>
    <col min="80" max="80" width="12.140625" style="2" customWidth="1"/>
    <col min="81" max="84" width="9.140625" style="2" customWidth="1"/>
    <col min="85" max="89" width="9.140625" style="2" hidden="1" customWidth="1"/>
    <col min="90" max="90" width="9.140625" style="2" customWidth="1"/>
    <col min="91" max="95" width="9.140625" style="2" hidden="1" customWidth="1"/>
    <col min="96" max="96" width="9.140625" style="2" customWidth="1"/>
    <col min="97" max="101" width="9.140625" style="2" hidden="1" customWidth="1"/>
    <col min="102" max="102" width="9.140625" style="2" customWidth="1"/>
    <col min="103" max="107" width="9.140625" style="2" hidden="1" customWidth="1"/>
    <col min="108" max="108" width="9.140625" style="2" customWidth="1"/>
    <col min="109" max="113" width="9.140625" style="2" hidden="1" customWidth="1"/>
    <col min="114" max="114" width="9.140625" style="1" customWidth="1"/>
    <col min="115" max="119" width="9.140625" style="1" hidden="1" customWidth="1"/>
    <col min="120" max="120" width="9.140625" style="1" customWidth="1"/>
    <col min="121" max="125" width="9.140625" style="1" hidden="1" customWidth="1"/>
    <col min="126" max="126" width="9.140625" style="1" customWidth="1"/>
    <col min="127" max="131" width="9.140625" style="1" hidden="1" customWidth="1"/>
    <col min="132" max="132" width="9.140625" style="1" customWidth="1"/>
    <col min="133" max="162" width="9.140625" style="2" customWidth="1"/>
    <col min="163" max="163" width="9.140625" style="2" hidden="1" customWidth="1"/>
    <col min="164" max="171" width="9.140625" style="2" customWidth="1"/>
    <col min="172" max="172" width="9.140625" style="2" hidden="1" customWidth="1"/>
    <col min="173" max="177" width="9.140625" style="2" customWidth="1"/>
    <col min="178" max="178" width="9.140625" style="2" hidden="1" customWidth="1"/>
    <col min="179" max="188" width="9.140625" style="2" customWidth="1"/>
    <col min="189" max="192" width="8.85546875" style="2"/>
    <col min="193" max="193" width="12.7109375" style="2" bestFit="1" customWidth="1"/>
    <col min="194" max="16384" width="8.85546875" style="2"/>
  </cols>
  <sheetData>
    <row r="1" spans="1:193" ht="18.75" x14ac:dyDescent="0.3">
      <c r="A1" s="2" t="s">
        <v>53</v>
      </c>
      <c r="B1" s="16" t="s">
        <v>66</v>
      </c>
      <c r="W1" s="3"/>
    </row>
    <row r="2" spans="1:193" ht="15.75" x14ac:dyDescent="0.25">
      <c r="A2" s="17" t="s">
        <v>50</v>
      </c>
      <c r="H2" s="1" t="str">
        <f>[1]GSVA_cur!$I$3</f>
        <v>As on 01.08.2024</v>
      </c>
    </row>
    <row r="3" spans="1:193" ht="15.75" x14ac:dyDescent="0.25">
      <c r="A3" s="17"/>
    </row>
    <row r="4" spans="1:193" ht="15.75" x14ac:dyDescent="0.25">
      <c r="A4" s="17"/>
      <c r="E4" s="7"/>
      <c r="F4" s="7" t="s">
        <v>57</v>
      </c>
    </row>
    <row r="5" spans="1:193" ht="15.75" x14ac:dyDescent="0.25">
      <c r="A5" s="12" t="s">
        <v>0</v>
      </c>
      <c r="B5" s="18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93" s="25" customFormat="1" ht="30" x14ac:dyDescent="0.25">
      <c r="A6" s="21" t="s">
        <v>26</v>
      </c>
      <c r="B6" s="22" t="s">
        <v>2</v>
      </c>
      <c r="C6" s="28">
        <f t="shared" ref="C6:N6" si="0">SUM(C7:C10)</f>
        <v>16930163</v>
      </c>
      <c r="D6" s="28">
        <f t="shared" si="0"/>
        <v>19701012</v>
      </c>
      <c r="E6" s="28">
        <f t="shared" si="0"/>
        <v>21894262</v>
      </c>
      <c r="F6" s="28">
        <f t="shared" si="0"/>
        <v>22370286</v>
      </c>
      <c r="G6" s="28">
        <f t="shared" si="0"/>
        <v>24927478.000000004</v>
      </c>
      <c r="H6" s="28">
        <f t="shared" si="0"/>
        <v>27114581.600000001</v>
      </c>
      <c r="I6" s="28">
        <f t="shared" si="0"/>
        <v>29914320.600000001</v>
      </c>
      <c r="J6" s="28">
        <f t="shared" si="0"/>
        <v>32247620.199999999</v>
      </c>
      <c r="K6" s="28">
        <f t="shared" si="0"/>
        <v>34888977</v>
      </c>
      <c r="L6" s="28">
        <f t="shared" si="0"/>
        <v>36908014.136205971</v>
      </c>
      <c r="M6" s="28">
        <f t="shared" si="0"/>
        <v>43895133.506799519</v>
      </c>
      <c r="N6" s="28">
        <f t="shared" si="0"/>
        <v>48598553.365467429</v>
      </c>
      <c r="O6" s="28">
        <f t="shared" ref="O6" si="1">SUM(O7:O10)</f>
        <v>54838795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K6" s="20"/>
    </row>
    <row r="7" spans="1:193" ht="15.75" x14ac:dyDescent="0.25">
      <c r="A7" s="10">
        <v>1.1000000000000001</v>
      </c>
      <c r="B7" s="11" t="s">
        <v>59</v>
      </c>
      <c r="C7" s="6">
        <v>11143150</v>
      </c>
      <c r="D7" s="6">
        <v>13480767.000000002</v>
      </c>
      <c r="E7" s="6">
        <v>14497145.000000002</v>
      </c>
      <c r="F7" s="6">
        <v>13648776</v>
      </c>
      <c r="G7" s="6">
        <v>15479073.000000002</v>
      </c>
      <c r="H7" s="6">
        <v>16798535.600000001</v>
      </c>
      <c r="I7" s="6">
        <v>18053244.600000001</v>
      </c>
      <c r="J7" s="6">
        <v>19540117.199999999</v>
      </c>
      <c r="K7" s="6">
        <v>21456498</v>
      </c>
      <c r="L7" s="6">
        <v>22859223</v>
      </c>
      <c r="M7" s="6">
        <v>28913526</v>
      </c>
      <c r="N7" s="6">
        <v>30712975</v>
      </c>
      <c r="O7" s="6">
        <v>34566667</v>
      </c>
      <c r="P7" s="3"/>
      <c r="Q7" s="4"/>
      <c r="R7" s="4"/>
      <c r="S7" s="4"/>
      <c r="T7" s="4"/>
      <c r="U7" s="3"/>
      <c r="V7" s="4"/>
      <c r="W7" s="4"/>
      <c r="X7" s="3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1"/>
      <c r="GI7" s="1"/>
      <c r="GJ7" s="1"/>
    </row>
    <row r="8" spans="1:193" ht="15.75" x14ac:dyDescent="0.25">
      <c r="A8" s="10">
        <v>1.2</v>
      </c>
      <c r="B8" s="11" t="s">
        <v>60</v>
      </c>
      <c r="C8" s="6">
        <v>4306675</v>
      </c>
      <c r="D8" s="6">
        <v>4603068</v>
      </c>
      <c r="E8" s="6">
        <v>5793275</v>
      </c>
      <c r="F8" s="6">
        <v>6952948</v>
      </c>
      <c r="G8" s="6">
        <v>7790174.0000000009</v>
      </c>
      <c r="H8" s="6">
        <v>8257778</v>
      </c>
      <c r="I8" s="6">
        <v>9730670</v>
      </c>
      <c r="J8" s="6">
        <v>10118757</v>
      </c>
      <c r="K8" s="6">
        <v>10492999</v>
      </c>
      <c r="L8" s="6">
        <v>10589751.136205973</v>
      </c>
      <c r="M8" s="6">
        <v>11653873.506799519</v>
      </c>
      <c r="N8" s="6">
        <v>14098020.365467425</v>
      </c>
      <c r="O8" s="6">
        <v>15663929</v>
      </c>
      <c r="P8" s="3"/>
      <c r="Q8" s="4"/>
      <c r="R8" s="4"/>
      <c r="S8" s="4"/>
      <c r="T8" s="4"/>
      <c r="U8" s="3"/>
      <c r="V8" s="4"/>
      <c r="W8" s="4"/>
      <c r="X8" s="3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1"/>
      <c r="GI8" s="1"/>
      <c r="GJ8" s="1"/>
    </row>
    <row r="9" spans="1:193" ht="15.75" x14ac:dyDescent="0.25">
      <c r="A9" s="10">
        <v>1.3</v>
      </c>
      <c r="B9" s="11" t="s">
        <v>61</v>
      </c>
      <c r="C9" s="6">
        <v>1235813</v>
      </c>
      <c r="D9" s="6">
        <v>1343337</v>
      </c>
      <c r="E9" s="6">
        <v>1297582</v>
      </c>
      <c r="F9" s="6">
        <v>1423678</v>
      </c>
      <c r="G9" s="6">
        <v>1310183</v>
      </c>
      <c r="H9" s="6">
        <v>1618821</v>
      </c>
      <c r="I9" s="6">
        <v>1678752</v>
      </c>
      <c r="J9" s="6">
        <v>1821141.9999999998</v>
      </c>
      <c r="K9" s="6">
        <v>1976224.0000000002</v>
      </c>
      <c r="L9" s="6">
        <v>2464634</v>
      </c>
      <c r="M9" s="6">
        <v>2246677</v>
      </c>
      <c r="N9" s="6">
        <v>2471456</v>
      </c>
      <c r="O9" s="6">
        <v>3074325</v>
      </c>
      <c r="P9" s="3"/>
      <c r="Q9" s="4"/>
      <c r="R9" s="4"/>
      <c r="S9" s="4"/>
      <c r="T9" s="4"/>
      <c r="U9" s="3"/>
      <c r="V9" s="4"/>
      <c r="W9" s="4"/>
      <c r="X9" s="3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1"/>
      <c r="GI9" s="1"/>
      <c r="GJ9" s="1"/>
    </row>
    <row r="10" spans="1:193" ht="30" x14ac:dyDescent="0.25">
      <c r="A10" s="10">
        <v>1.4</v>
      </c>
      <c r="B10" s="11" t="s">
        <v>62</v>
      </c>
      <c r="C10" s="6">
        <v>244525</v>
      </c>
      <c r="D10" s="6">
        <v>273840</v>
      </c>
      <c r="E10" s="6">
        <v>306260</v>
      </c>
      <c r="F10" s="6">
        <v>344884</v>
      </c>
      <c r="G10" s="6">
        <v>348048</v>
      </c>
      <c r="H10" s="6">
        <v>439447</v>
      </c>
      <c r="I10" s="6">
        <v>451654</v>
      </c>
      <c r="J10" s="6">
        <v>767604</v>
      </c>
      <c r="K10" s="6">
        <v>963256</v>
      </c>
      <c r="L10" s="6">
        <v>994406</v>
      </c>
      <c r="M10" s="6">
        <v>1081057</v>
      </c>
      <c r="N10" s="6">
        <v>1316102</v>
      </c>
      <c r="O10" s="6">
        <v>1533874</v>
      </c>
      <c r="P10" s="3"/>
      <c r="Q10" s="4"/>
      <c r="R10" s="4"/>
      <c r="S10" s="4"/>
      <c r="T10" s="4"/>
      <c r="U10" s="3"/>
      <c r="V10" s="4"/>
      <c r="W10" s="4"/>
      <c r="X10" s="3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1"/>
      <c r="GI10" s="1"/>
      <c r="GJ10" s="1"/>
    </row>
    <row r="11" spans="1:193" ht="30" x14ac:dyDescent="0.25">
      <c r="A11" s="12" t="s">
        <v>31</v>
      </c>
      <c r="B11" s="11" t="s">
        <v>3</v>
      </c>
      <c r="C11" s="6">
        <v>574633</v>
      </c>
      <c r="D11" s="6">
        <v>605231</v>
      </c>
      <c r="E11" s="6">
        <v>744087</v>
      </c>
      <c r="F11" s="6">
        <v>816230</v>
      </c>
      <c r="G11" s="6">
        <v>942327</v>
      </c>
      <c r="H11" s="6">
        <v>1064626</v>
      </c>
      <c r="I11" s="6">
        <v>2157404</v>
      </c>
      <c r="J11" s="6">
        <v>2087778</v>
      </c>
      <c r="K11" s="6">
        <v>1465544</v>
      </c>
      <c r="L11" s="6">
        <v>1415783</v>
      </c>
      <c r="M11" s="6">
        <v>1199610.8923347741</v>
      </c>
      <c r="N11" s="6">
        <v>1876259.1212732971</v>
      </c>
      <c r="O11" s="6">
        <v>2475896</v>
      </c>
      <c r="P11" s="3"/>
      <c r="Q11" s="4"/>
      <c r="R11" s="4"/>
      <c r="S11" s="4"/>
      <c r="T11" s="4"/>
      <c r="U11" s="3"/>
      <c r="V11" s="4"/>
      <c r="W11" s="4"/>
      <c r="X11" s="3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1"/>
      <c r="GI11" s="1"/>
      <c r="GJ11" s="1"/>
    </row>
    <row r="12" spans="1:193" s="20" customFormat="1" ht="15.75" x14ac:dyDescent="0.25">
      <c r="A12" s="26"/>
      <c r="B12" s="27" t="s">
        <v>28</v>
      </c>
      <c r="C12" s="28">
        <f t="shared" ref="C12:O12" si="2">C6+C11</f>
        <v>17504796</v>
      </c>
      <c r="D12" s="28">
        <f t="shared" si="2"/>
        <v>20306243</v>
      </c>
      <c r="E12" s="28">
        <f t="shared" si="2"/>
        <v>22638349</v>
      </c>
      <c r="F12" s="28">
        <f t="shared" si="2"/>
        <v>23186516</v>
      </c>
      <c r="G12" s="28">
        <f t="shared" si="2"/>
        <v>25869805.000000004</v>
      </c>
      <c r="H12" s="28">
        <f t="shared" si="2"/>
        <v>28179207.600000001</v>
      </c>
      <c r="I12" s="28">
        <f t="shared" si="2"/>
        <v>32071724.600000001</v>
      </c>
      <c r="J12" s="28">
        <f t="shared" si="2"/>
        <v>34335398.200000003</v>
      </c>
      <c r="K12" s="28">
        <f t="shared" si="2"/>
        <v>36354521</v>
      </c>
      <c r="L12" s="28">
        <f t="shared" si="2"/>
        <v>38323797.136205971</v>
      </c>
      <c r="M12" s="28">
        <f t="shared" si="2"/>
        <v>45094744.399134293</v>
      </c>
      <c r="N12" s="28">
        <f t="shared" si="2"/>
        <v>50474812.486740723</v>
      </c>
      <c r="O12" s="28">
        <f t="shared" si="2"/>
        <v>57314691</v>
      </c>
      <c r="P12" s="3"/>
      <c r="Q12" s="4"/>
      <c r="R12" s="4"/>
      <c r="S12" s="4"/>
      <c r="T12" s="4"/>
      <c r="U12" s="3"/>
      <c r="V12" s="4"/>
      <c r="W12" s="4"/>
      <c r="X12" s="3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5"/>
      <c r="GI12" s="25"/>
      <c r="GJ12" s="25"/>
    </row>
    <row r="13" spans="1:193" s="1" customFormat="1" ht="15.75" x14ac:dyDescent="0.25">
      <c r="A13" s="8" t="s">
        <v>32</v>
      </c>
      <c r="B13" s="9" t="s">
        <v>4</v>
      </c>
      <c r="C13" s="6">
        <v>6919442</v>
      </c>
      <c r="D13" s="6">
        <v>7714453</v>
      </c>
      <c r="E13" s="6">
        <v>9412844</v>
      </c>
      <c r="F13" s="6">
        <v>8421491</v>
      </c>
      <c r="G13" s="5">
        <v>11031061</v>
      </c>
      <c r="H13" s="5">
        <v>15980178</v>
      </c>
      <c r="I13" s="5">
        <v>15382681</v>
      </c>
      <c r="J13" s="5">
        <v>14797670.000000002</v>
      </c>
      <c r="K13" s="5">
        <v>15249243</v>
      </c>
      <c r="L13" s="5">
        <v>15406589.000000002</v>
      </c>
      <c r="M13" s="5">
        <v>19069440</v>
      </c>
      <c r="N13" s="5">
        <v>19354348</v>
      </c>
      <c r="O13" s="5">
        <v>23016232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K13" s="2"/>
    </row>
    <row r="14" spans="1:193" ht="45" x14ac:dyDescent="0.25">
      <c r="A14" s="12" t="s">
        <v>33</v>
      </c>
      <c r="B14" s="11" t="s">
        <v>5</v>
      </c>
      <c r="C14" s="6">
        <v>617379</v>
      </c>
      <c r="D14" s="6">
        <v>804712</v>
      </c>
      <c r="E14" s="6">
        <v>1100805</v>
      </c>
      <c r="F14" s="6">
        <v>1296443</v>
      </c>
      <c r="G14" s="6">
        <v>1522767</v>
      </c>
      <c r="H14" s="6">
        <v>1850437</v>
      </c>
      <c r="I14" s="6">
        <v>2132661</v>
      </c>
      <c r="J14" s="6">
        <v>2145264</v>
      </c>
      <c r="K14" s="6">
        <v>2799375</v>
      </c>
      <c r="L14" s="6">
        <v>2545327</v>
      </c>
      <c r="M14" s="6">
        <v>3750851</v>
      </c>
      <c r="N14" s="6">
        <v>3827580.0000000005</v>
      </c>
      <c r="O14" s="6">
        <v>4379755.81791496</v>
      </c>
      <c r="P14" s="3"/>
      <c r="Q14" s="4"/>
      <c r="R14" s="4"/>
      <c r="S14" s="4"/>
      <c r="T14" s="4"/>
      <c r="U14" s="3"/>
      <c r="V14" s="4"/>
      <c r="W14" s="4"/>
      <c r="X14" s="3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3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3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3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1"/>
      <c r="GI14" s="1"/>
      <c r="GJ14" s="1"/>
    </row>
    <row r="15" spans="1:193" ht="15.75" x14ac:dyDescent="0.25">
      <c r="A15" s="12" t="s">
        <v>34</v>
      </c>
      <c r="B15" s="11" t="s">
        <v>6</v>
      </c>
      <c r="C15" s="6">
        <v>8090538.9904113999</v>
      </c>
      <c r="D15" s="6">
        <v>8858939</v>
      </c>
      <c r="E15" s="6">
        <v>9503217</v>
      </c>
      <c r="F15" s="6">
        <v>10623404</v>
      </c>
      <c r="G15" s="6">
        <v>10862761</v>
      </c>
      <c r="H15" s="6">
        <v>11750872</v>
      </c>
      <c r="I15" s="6">
        <v>12881232</v>
      </c>
      <c r="J15" s="6">
        <v>15077204.999999998</v>
      </c>
      <c r="K15" s="6">
        <v>15606721</v>
      </c>
      <c r="L15" s="6">
        <v>14751346</v>
      </c>
      <c r="M15" s="6">
        <v>20397367</v>
      </c>
      <c r="N15" s="6">
        <v>23894892</v>
      </c>
      <c r="O15" s="6">
        <v>25675643</v>
      </c>
      <c r="P15" s="3"/>
      <c r="Q15" s="4"/>
      <c r="R15" s="4"/>
      <c r="S15" s="4"/>
      <c r="T15" s="4"/>
      <c r="U15" s="3"/>
      <c r="V15" s="4"/>
      <c r="W15" s="4"/>
      <c r="X15" s="3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3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3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3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1"/>
      <c r="GI15" s="1"/>
      <c r="GJ15" s="1"/>
    </row>
    <row r="16" spans="1:193" s="20" customFormat="1" ht="15.75" x14ac:dyDescent="0.25">
      <c r="A16" s="26"/>
      <c r="B16" s="27" t="s">
        <v>29</v>
      </c>
      <c r="C16" s="28">
        <f t="shared" ref="C16:O16" si="3">(C13+C14+C15)</f>
        <v>15627359.990411401</v>
      </c>
      <c r="D16" s="28">
        <f t="shared" si="3"/>
        <v>17378104</v>
      </c>
      <c r="E16" s="28">
        <f t="shared" si="3"/>
        <v>20016866</v>
      </c>
      <c r="F16" s="28">
        <f t="shared" si="3"/>
        <v>20341338</v>
      </c>
      <c r="G16" s="28">
        <f t="shared" si="3"/>
        <v>23416589</v>
      </c>
      <c r="H16" s="28">
        <f t="shared" si="3"/>
        <v>29581487</v>
      </c>
      <c r="I16" s="28">
        <f t="shared" si="3"/>
        <v>30396574</v>
      </c>
      <c r="J16" s="28">
        <f t="shared" si="3"/>
        <v>32020139</v>
      </c>
      <c r="K16" s="28">
        <f t="shared" si="3"/>
        <v>33655339</v>
      </c>
      <c r="L16" s="28">
        <f t="shared" si="3"/>
        <v>32703262</v>
      </c>
      <c r="M16" s="28">
        <f t="shared" si="3"/>
        <v>43217658</v>
      </c>
      <c r="N16" s="28">
        <f t="shared" si="3"/>
        <v>47076820</v>
      </c>
      <c r="O16" s="28">
        <f t="shared" si="3"/>
        <v>53071630.817914963</v>
      </c>
      <c r="P16" s="3"/>
      <c r="Q16" s="4"/>
      <c r="R16" s="4"/>
      <c r="S16" s="4"/>
      <c r="T16" s="4"/>
      <c r="U16" s="3"/>
      <c r="V16" s="4"/>
      <c r="W16" s="4"/>
      <c r="X16" s="3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4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4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4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5"/>
      <c r="GI16" s="25"/>
      <c r="GJ16" s="25"/>
    </row>
    <row r="17" spans="1:193" s="25" customFormat="1" ht="30" x14ac:dyDescent="0.25">
      <c r="A17" s="21" t="s">
        <v>35</v>
      </c>
      <c r="B17" s="22" t="s">
        <v>7</v>
      </c>
      <c r="C17" s="28">
        <f>C18+C19</f>
        <v>6474904.3179423101</v>
      </c>
      <c r="D17" s="28">
        <f t="shared" ref="D17:O17" si="4">D18+D19</f>
        <v>6913439.2446572389</v>
      </c>
      <c r="E17" s="28">
        <f t="shared" si="4"/>
        <v>7991184.0133567965</v>
      </c>
      <c r="F17" s="28">
        <f t="shared" si="4"/>
        <v>8589313.8739527501</v>
      </c>
      <c r="G17" s="28">
        <f t="shared" si="4"/>
        <v>9677765.4792637452</v>
      </c>
      <c r="H17" s="28">
        <f t="shared" si="4"/>
        <v>10645405.755563412</v>
      </c>
      <c r="I17" s="28">
        <f t="shared" si="4"/>
        <v>11917369.294628406</v>
      </c>
      <c r="J17" s="28">
        <f t="shared" si="4"/>
        <v>13597379.555896364</v>
      </c>
      <c r="K17" s="28">
        <f t="shared" si="4"/>
        <v>14764983</v>
      </c>
      <c r="L17" s="28">
        <f t="shared" si="4"/>
        <v>10575418</v>
      </c>
      <c r="M17" s="28">
        <f t="shared" si="4"/>
        <v>13087381</v>
      </c>
      <c r="N17" s="28">
        <f t="shared" si="4"/>
        <v>16170753</v>
      </c>
      <c r="O17" s="28">
        <f t="shared" si="4"/>
        <v>16543385.999999998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K17" s="20"/>
    </row>
    <row r="18" spans="1:193" ht="30" x14ac:dyDescent="0.25">
      <c r="A18" s="10">
        <v>6.1</v>
      </c>
      <c r="B18" s="11" t="s">
        <v>8</v>
      </c>
      <c r="C18" s="6">
        <v>5803648.0112300776</v>
      </c>
      <c r="D18" s="6">
        <v>6216171.7008599434</v>
      </c>
      <c r="E18" s="6">
        <v>7164285.2219331982</v>
      </c>
      <c r="F18" s="6">
        <v>7820981.6542000007</v>
      </c>
      <c r="G18" s="5">
        <v>8783747.2028437555</v>
      </c>
      <c r="H18" s="5">
        <v>9683329.2035362702</v>
      </c>
      <c r="I18" s="5">
        <v>10892596.056766666</v>
      </c>
      <c r="J18" s="5">
        <v>12251418.61048547</v>
      </c>
      <c r="K18" s="5">
        <v>13023247</v>
      </c>
      <c r="L18" s="5">
        <v>10105487</v>
      </c>
      <c r="M18" s="5">
        <v>12250712</v>
      </c>
      <c r="N18" s="5">
        <v>14467508</v>
      </c>
      <c r="O18" s="5">
        <v>16543385.999999998</v>
      </c>
      <c r="P18" s="3"/>
      <c r="Q18" s="4"/>
      <c r="R18" s="4"/>
      <c r="S18" s="4"/>
      <c r="T18" s="4"/>
      <c r="U18" s="3"/>
      <c r="V18" s="4"/>
      <c r="W18" s="4"/>
      <c r="X18" s="3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1"/>
      <c r="GI18" s="1"/>
      <c r="GJ18" s="1"/>
    </row>
    <row r="19" spans="1:193" ht="15.75" x14ac:dyDescent="0.25">
      <c r="A19" s="10">
        <v>6.2</v>
      </c>
      <c r="B19" s="11" t="s">
        <v>9</v>
      </c>
      <c r="C19" s="6">
        <v>671256.306712233</v>
      </c>
      <c r="D19" s="6">
        <v>697267.54379729554</v>
      </c>
      <c r="E19" s="6">
        <v>826898.79142359807</v>
      </c>
      <c r="F19" s="6">
        <v>768332.21975275001</v>
      </c>
      <c r="G19" s="5">
        <v>894018.27641998976</v>
      </c>
      <c r="H19" s="5">
        <v>962076.55202714144</v>
      </c>
      <c r="I19" s="5">
        <v>1024773.237861739</v>
      </c>
      <c r="J19" s="5">
        <v>1345960.9454108942</v>
      </c>
      <c r="K19" s="5">
        <v>1741736</v>
      </c>
      <c r="L19" s="5">
        <v>469931</v>
      </c>
      <c r="M19" s="5">
        <v>836669</v>
      </c>
      <c r="N19" s="5">
        <v>1703245</v>
      </c>
      <c r="O19" s="5"/>
      <c r="P19" s="3"/>
      <c r="Q19" s="4"/>
      <c r="R19" s="4"/>
      <c r="S19" s="4"/>
      <c r="T19" s="4"/>
      <c r="U19" s="3"/>
      <c r="V19" s="4"/>
      <c r="W19" s="4"/>
      <c r="X19" s="3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1"/>
      <c r="GI19" s="1"/>
      <c r="GJ19" s="1"/>
    </row>
    <row r="20" spans="1:193" s="25" customFormat="1" ht="60" x14ac:dyDescent="0.25">
      <c r="A20" s="30" t="s">
        <v>36</v>
      </c>
      <c r="B20" s="31" t="s">
        <v>10</v>
      </c>
      <c r="C20" s="28">
        <f>C21+C22+C23+C24+C25+C26+C27</f>
        <v>3439066.0038000001</v>
      </c>
      <c r="D20" s="28">
        <f t="shared" ref="D20:K20" si="5">D21+D22+D23+D24+D25+D26+D27</f>
        <v>4231597.646044611</v>
      </c>
      <c r="E20" s="28">
        <f t="shared" si="5"/>
        <v>5073531.4849552065</v>
      </c>
      <c r="F20" s="28">
        <f t="shared" si="5"/>
        <v>6075040.5919641573</v>
      </c>
      <c r="G20" s="28">
        <f t="shared" si="5"/>
        <v>6947372.6014354685</v>
      </c>
      <c r="H20" s="28">
        <f t="shared" si="5"/>
        <v>7294009.7600564566</v>
      </c>
      <c r="I20" s="28">
        <f t="shared" si="5"/>
        <v>7866366.7800041148</v>
      </c>
      <c r="J20" s="28">
        <f t="shared" si="5"/>
        <v>8621009.0763861425</v>
      </c>
      <c r="K20" s="28">
        <f t="shared" si="5"/>
        <v>9325818</v>
      </c>
      <c r="L20" s="28">
        <f>L21+L22+L23+L24+L25+L26+L27</f>
        <v>6898006</v>
      </c>
      <c r="M20" s="28">
        <f>M21+M22+M23+M24+M25+M26+M27</f>
        <v>10602111</v>
      </c>
      <c r="N20" s="28">
        <f>N21+N22+N23+N24+N25+N26+N27</f>
        <v>14436326.25</v>
      </c>
      <c r="O20" s="28">
        <f>O21+O22+O23+O24+O25+O26+O27</f>
        <v>15768629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K20" s="20"/>
    </row>
    <row r="21" spans="1:193" ht="15.75" x14ac:dyDescent="0.25">
      <c r="A21" s="10">
        <v>7.1</v>
      </c>
      <c r="B21" s="11" t="s">
        <v>11</v>
      </c>
      <c r="C21" s="6">
        <v>850495.99999999988</v>
      </c>
      <c r="D21" s="6">
        <v>984754.99999999988</v>
      </c>
      <c r="E21" s="6">
        <v>1087904</v>
      </c>
      <c r="F21" s="6">
        <v>1141354</v>
      </c>
      <c r="G21" s="5">
        <v>1145438</v>
      </c>
      <c r="H21" s="5">
        <v>1249706</v>
      </c>
      <c r="I21" s="5">
        <v>1484579</v>
      </c>
      <c r="J21" s="5">
        <v>1467383</v>
      </c>
      <c r="K21" s="5">
        <v>1312542</v>
      </c>
      <c r="L21" s="5">
        <v>738680</v>
      </c>
      <c r="M21" s="5">
        <v>1168482.25</v>
      </c>
      <c r="N21" s="5">
        <v>1455670</v>
      </c>
      <c r="O21" s="5">
        <v>1555478</v>
      </c>
      <c r="P21" s="3"/>
      <c r="Q21" s="4"/>
      <c r="R21" s="4"/>
      <c r="S21" s="4"/>
      <c r="T21" s="4"/>
      <c r="U21" s="3"/>
      <c r="V21" s="4"/>
      <c r="W21" s="4"/>
      <c r="X21" s="3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1"/>
      <c r="GI21" s="1"/>
      <c r="GJ21" s="1"/>
    </row>
    <row r="22" spans="1:193" ht="15.75" x14ac:dyDescent="0.25">
      <c r="A22" s="10">
        <v>7.2</v>
      </c>
      <c r="B22" s="11" t="s">
        <v>12</v>
      </c>
      <c r="C22" s="6">
        <v>1766331.3712412245</v>
      </c>
      <c r="D22" s="6">
        <v>2242414.1579390806</v>
      </c>
      <c r="E22" s="6">
        <v>2597040.2716756458</v>
      </c>
      <c r="F22" s="6">
        <v>3326593.8837937843</v>
      </c>
      <c r="G22" s="5">
        <v>3728218.3413209035</v>
      </c>
      <c r="H22" s="5">
        <v>4035375.3023445597</v>
      </c>
      <c r="I22" s="5">
        <v>4514429.9201442441</v>
      </c>
      <c r="J22" s="5">
        <v>5157442.1349559091</v>
      </c>
      <c r="K22" s="5">
        <v>5854805</v>
      </c>
      <c r="L22" s="5">
        <v>3957002</v>
      </c>
      <c r="M22" s="5">
        <v>6799124.25</v>
      </c>
      <c r="N22" s="5">
        <v>9850376.25</v>
      </c>
      <c r="O22" s="5">
        <v>10865800</v>
      </c>
      <c r="P22" s="3"/>
      <c r="Q22" s="4"/>
      <c r="R22" s="4"/>
      <c r="S22" s="4"/>
      <c r="T22" s="4"/>
      <c r="U22" s="3"/>
      <c r="V22" s="4"/>
      <c r="W22" s="4"/>
      <c r="X22" s="3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1"/>
      <c r="GI22" s="1"/>
      <c r="GJ22" s="1"/>
    </row>
    <row r="23" spans="1:193" ht="15.75" x14ac:dyDescent="0.25">
      <c r="A23" s="10">
        <v>7.3</v>
      </c>
      <c r="B23" s="11" t="s">
        <v>13</v>
      </c>
      <c r="C23" s="6">
        <v>1336.3724598317772</v>
      </c>
      <c r="D23" s="6">
        <v>708.4484261443049</v>
      </c>
      <c r="E23" s="6">
        <v>475.39842723157733</v>
      </c>
      <c r="F23" s="6">
        <v>593.15094827956204</v>
      </c>
      <c r="G23" s="5">
        <v>630.4418074967009</v>
      </c>
      <c r="H23" s="5">
        <v>1002.8631950827462</v>
      </c>
      <c r="I23" s="5">
        <v>830.14685628497296</v>
      </c>
      <c r="J23" s="5">
        <v>1388.467105827493</v>
      </c>
      <c r="K23" s="5">
        <v>1208</v>
      </c>
      <c r="L23" s="5">
        <v>1584</v>
      </c>
      <c r="M23" s="5">
        <v>2787</v>
      </c>
      <c r="N23" s="5">
        <v>1368</v>
      </c>
      <c r="O23" s="5"/>
      <c r="P23" s="3"/>
      <c r="Q23" s="4"/>
      <c r="R23" s="4"/>
      <c r="S23" s="4"/>
      <c r="T23" s="4"/>
      <c r="U23" s="3"/>
      <c r="V23" s="4"/>
      <c r="W23" s="4"/>
      <c r="X23" s="3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1"/>
      <c r="GI23" s="1"/>
      <c r="GJ23" s="1"/>
    </row>
    <row r="24" spans="1:193" ht="15.75" x14ac:dyDescent="0.25">
      <c r="A24" s="10">
        <v>7.4</v>
      </c>
      <c r="B24" s="11" t="s">
        <v>14</v>
      </c>
      <c r="C24" s="6">
        <v>6817.4363168229793</v>
      </c>
      <c r="D24" s="6">
        <v>13332.927999841748</v>
      </c>
      <c r="E24" s="6">
        <v>14120.929776033474</v>
      </c>
      <c r="F24" s="6">
        <v>20082.008288622241</v>
      </c>
      <c r="G24" s="5">
        <v>39218.545668937521</v>
      </c>
      <c r="H24" s="5">
        <v>45671.464400348705</v>
      </c>
      <c r="I24" s="5">
        <v>46752.834641951769</v>
      </c>
      <c r="J24" s="5">
        <v>29435.150464188173</v>
      </c>
      <c r="K24" s="5">
        <v>39261</v>
      </c>
      <c r="L24" s="5">
        <v>5880</v>
      </c>
      <c r="M24" s="5">
        <v>2716</v>
      </c>
      <c r="N24" s="5">
        <v>15501</v>
      </c>
      <c r="O24" s="5"/>
      <c r="P24" s="3"/>
      <c r="Q24" s="4"/>
      <c r="R24" s="4"/>
      <c r="S24" s="4"/>
      <c r="T24" s="4"/>
      <c r="U24" s="3"/>
      <c r="V24" s="4"/>
      <c r="W24" s="4"/>
      <c r="X24" s="3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1"/>
      <c r="GI24" s="1"/>
      <c r="GJ24" s="1"/>
    </row>
    <row r="25" spans="1:193" ht="30" x14ac:dyDescent="0.25">
      <c r="A25" s="10">
        <v>7.5</v>
      </c>
      <c r="B25" s="11" t="s">
        <v>15</v>
      </c>
      <c r="C25" s="6">
        <v>8793.8237821209641</v>
      </c>
      <c r="D25" s="6">
        <v>10877.11167954484</v>
      </c>
      <c r="E25" s="6">
        <v>13262.885076295235</v>
      </c>
      <c r="F25" s="6">
        <v>16433.548933471295</v>
      </c>
      <c r="G25" s="5">
        <v>18017.272638131162</v>
      </c>
      <c r="H25" s="5">
        <v>52262.130116465058</v>
      </c>
      <c r="I25" s="5">
        <v>61919.878361633942</v>
      </c>
      <c r="J25" s="5">
        <v>111619.32386021693</v>
      </c>
      <c r="K25" s="5">
        <v>60472</v>
      </c>
      <c r="L25" s="5">
        <v>18650</v>
      </c>
      <c r="M25" s="5">
        <v>46112</v>
      </c>
      <c r="N25" s="5">
        <v>77525</v>
      </c>
      <c r="O25" s="5"/>
      <c r="P25" s="3"/>
      <c r="Q25" s="4"/>
      <c r="R25" s="4"/>
      <c r="S25" s="4"/>
      <c r="T25" s="4"/>
      <c r="U25" s="3"/>
      <c r="V25" s="4"/>
      <c r="W25" s="4"/>
      <c r="X25" s="3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1"/>
      <c r="GI25" s="1"/>
      <c r="GJ25" s="1"/>
    </row>
    <row r="26" spans="1:193" ht="15.75" x14ac:dyDescent="0.25">
      <c r="A26" s="10">
        <v>7.6</v>
      </c>
      <c r="B26" s="11" t="s">
        <v>16</v>
      </c>
      <c r="C26" s="6">
        <v>95035</v>
      </c>
      <c r="D26" s="6">
        <v>106170</v>
      </c>
      <c r="E26" s="6">
        <v>116264.00000000001</v>
      </c>
      <c r="F26" s="6">
        <v>119606</v>
      </c>
      <c r="G26" s="6">
        <v>127508</v>
      </c>
      <c r="H26" s="6">
        <v>134459</v>
      </c>
      <c r="I26" s="6">
        <v>148674</v>
      </c>
      <c r="J26" s="6">
        <v>226008</v>
      </c>
      <c r="K26" s="6">
        <v>242757.00000000003</v>
      </c>
      <c r="L26" s="6">
        <v>252352</v>
      </c>
      <c r="M26" s="6">
        <v>263361.25</v>
      </c>
      <c r="N26" s="6">
        <v>294114</v>
      </c>
      <c r="O26" s="6">
        <v>319281</v>
      </c>
      <c r="P26" s="3"/>
      <c r="Q26" s="4"/>
      <c r="R26" s="4"/>
      <c r="S26" s="4"/>
      <c r="T26" s="4"/>
      <c r="U26" s="3"/>
      <c r="V26" s="4"/>
      <c r="W26" s="4"/>
      <c r="X26" s="3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1"/>
      <c r="GI26" s="1"/>
      <c r="GJ26" s="1"/>
    </row>
    <row r="27" spans="1:193" ht="45" x14ac:dyDescent="0.25">
      <c r="A27" s="10">
        <v>7.7</v>
      </c>
      <c r="B27" s="11" t="s">
        <v>17</v>
      </c>
      <c r="C27" s="6">
        <v>710256</v>
      </c>
      <c r="D27" s="6">
        <v>873340</v>
      </c>
      <c r="E27" s="6">
        <v>1244464</v>
      </c>
      <c r="F27" s="6">
        <v>1450378</v>
      </c>
      <c r="G27" s="6">
        <v>1888341.9999999998</v>
      </c>
      <c r="H27" s="6">
        <v>1775533.0000000002</v>
      </c>
      <c r="I27" s="6">
        <v>1609181</v>
      </c>
      <c r="J27" s="6">
        <v>1627733</v>
      </c>
      <c r="K27" s="6">
        <v>1814773</v>
      </c>
      <c r="L27" s="6">
        <v>1923858.0000000002</v>
      </c>
      <c r="M27" s="6">
        <v>2319528.25</v>
      </c>
      <c r="N27" s="6">
        <v>2741772</v>
      </c>
      <c r="O27" s="6">
        <v>3028070</v>
      </c>
      <c r="P27" s="3"/>
      <c r="Q27" s="4"/>
      <c r="R27" s="4"/>
      <c r="S27" s="4"/>
      <c r="T27" s="4"/>
      <c r="U27" s="3"/>
      <c r="V27" s="4"/>
      <c r="W27" s="4"/>
      <c r="X27" s="3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1"/>
      <c r="GI27" s="1"/>
      <c r="GJ27" s="1"/>
    </row>
    <row r="28" spans="1:193" ht="15.75" x14ac:dyDescent="0.25">
      <c r="A28" s="12" t="s">
        <v>37</v>
      </c>
      <c r="B28" s="11" t="s">
        <v>18</v>
      </c>
      <c r="C28" s="6">
        <v>2478434</v>
      </c>
      <c r="D28" s="6">
        <v>2762189</v>
      </c>
      <c r="E28" s="6">
        <v>3087348</v>
      </c>
      <c r="F28" s="6">
        <v>3455974</v>
      </c>
      <c r="G28" s="6">
        <v>3857066.0000000005</v>
      </c>
      <c r="H28" s="6">
        <v>3801351.9999999995</v>
      </c>
      <c r="I28" s="6">
        <v>4663018</v>
      </c>
      <c r="J28" s="6">
        <v>5091170</v>
      </c>
      <c r="K28" s="6">
        <v>5597949</v>
      </c>
      <c r="L28" s="6">
        <v>5742137</v>
      </c>
      <c r="M28" s="6">
        <v>6263752</v>
      </c>
      <c r="N28" s="6">
        <v>7592089</v>
      </c>
      <c r="O28" s="6">
        <v>7036319</v>
      </c>
      <c r="P28" s="3"/>
      <c r="Q28" s="4"/>
      <c r="R28" s="4"/>
      <c r="S28" s="4"/>
      <c r="T28" s="4"/>
      <c r="U28" s="3"/>
      <c r="V28" s="4"/>
      <c r="W28" s="4"/>
      <c r="X28" s="3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1"/>
      <c r="GI28" s="1"/>
      <c r="GJ28" s="1"/>
    </row>
    <row r="29" spans="1:193" ht="60" x14ac:dyDescent="0.25">
      <c r="A29" s="12" t="s">
        <v>38</v>
      </c>
      <c r="B29" s="11" t="s">
        <v>19</v>
      </c>
      <c r="C29" s="6">
        <v>8379569</v>
      </c>
      <c r="D29" s="6">
        <v>9877309</v>
      </c>
      <c r="E29" s="6">
        <v>11032993</v>
      </c>
      <c r="F29" s="6">
        <v>12144116</v>
      </c>
      <c r="G29" s="6">
        <v>13177820.000000002</v>
      </c>
      <c r="H29" s="6">
        <v>14458810</v>
      </c>
      <c r="I29" s="6">
        <v>15694765</v>
      </c>
      <c r="J29" s="6">
        <v>16956741</v>
      </c>
      <c r="K29" s="6">
        <v>17951331</v>
      </c>
      <c r="L29" s="6">
        <v>18259196.951056384</v>
      </c>
      <c r="M29" s="6">
        <v>21191798.065055534</v>
      </c>
      <c r="N29" s="6">
        <v>24106498.814094935</v>
      </c>
      <c r="O29" s="6">
        <v>26432507</v>
      </c>
      <c r="P29" s="3"/>
      <c r="Q29" s="4"/>
      <c r="R29" s="4"/>
      <c r="S29" s="4"/>
      <c r="T29" s="4"/>
      <c r="U29" s="3"/>
      <c r="V29" s="4"/>
      <c r="W29" s="4"/>
      <c r="X29" s="3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1"/>
      <c r="GI29" s="1"/>
      <c r="GJ29" s="1"/>
    </row>
    <row r="30" spans="1:193" ht="30" x14ac:dyDescent="0.25">
      <c r="A30" s="12" t="s">
        <v>39</v>
      </c>
      <c r="B30" s="11" t="s">
        <v>54</v>
      </c>
      <c r="C30" s="6">
        <v>3260755</v>
      </c>
      <c r="D30" s="6">
        <v>3922458.9999999995</v>
      </c>
      <c r="E30" s="6">
        <v>4290741</v>
      </c>
      <c r="F30" s="6">
        <v>4721967</v>
      </c>
      <c r="G30" s="6">
        <v>5061922</v>
      </c>
      <c r="H30" s="6">
        <v>5865659</v>
      </c>
      <c r="I30" s="6">
        <v>7173525.9999999991</v>
      </c>
      <c r="J30" s="6">
        <v>8008292.9999999991</v>
      </c>
      <c r="K30" s="6">
        <v>9038547</v>
      </c>
      <c r="L30" s="6">
        <v>9039406</v>
      </c>
      <c r="M30" s="6">
        <v>9842816</v>
      </c>
      <c r="N30" s="6">
        <v>11264346</v>
      </c>
      <c r="O30" s="6">
        <v>12802696</v>
      </c>
      <c r="P30" s="3"/>
      <c r="Q30" s="4"/>
      <c r="R30" s="4"/>
      <c r="S30" s="4"/>
      <c r="T30" s="4"/>
      <c r="U30" s="3"/>
      <c r="V30" s="4"/>
      <c r="W30" s="4"/>
      <c r="X30" s="3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1"/>
      <c r="GI30" s="1"/>
      <c r="GJ30" s="1"/>
    </row>
    <row r="31" spans="1:193" ht="15.75" x14ac:dyDescent="0.25">
      <c r="A31" s="12" t="s">
        <v>40</v>
      </c>
      <c r="B31" s="11" t="s">
        <v>20</v>
      </c>
      <c r="C31" s="6">
        <v>3132686</v>
      </c>
      <c r="D31" s="6">
        <v>3389457</v>
      </c>
      <c r="E31" s="6">
        <v>3772355.0000000005</v>
      </c>
      <c r="F31" s="6">
        <v>4385917</v>
      </c>
      <c r="G31" s="6">
        <v>4914564</v>
      </c>
      <c r="H31" s="6">
        <v>5556058</v>
      </c>
      <c r="I31" s="6">
        <v>6553613</v>
      </c>
      <c r="J31" s="6">
        <v>7235803</v>
      </c>
      <c r="K31" s="6">
        <v>8300494</v>
      </c>
      <c r="L31" s="3">
        <v>6780334</v>
      </c>
      <c r="M31" s="3">
        <v>7602553</v>
      </c>
      <c r="N31" s="3">
        <v>9110450</v>
      </c>
      <c r="O31" s="3">
        <v>10336487.831971299</v>
      </c>
      <c r="P31" s="3"/>
      <c r="Q31" s="4"/>
      <c r="R31" s="4"/>
      <c r="S31" s="4"/>
      <c r="T31" s="4"/>
      <c r="U31" s="3"/>
      <c r="V31" s="4"/>
      <c r="W31" s="4"/>
      <c r="X31" s="3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1"/>
      <c r="GI31" s="1"/>
      <c r="GJ31" s="1"/>
    </row>
    <row r="32" spans="1:193" s="20" customFormat="1" ht="15.75" x14ac:dyDescent="0.25">
      <c r="A32" s="26"/>
      <c r="B32" s="27" t="s">
        <v>30</v>
      </c>
      <c r="C32" s="28">
        <f>C17+C20+C28+C29+C30+C31</f>
        <v>27165414.321742311</v>
      </c>
      <c r="D32" s="28">
        <f t="shared" ref="D32:O32" si="6">D17+D20+D28+D29+D30+D31</f>
        <v>31096450.890701849</v>
      </c>
      <c r="E32" s="28">
        <f t="shared" si="6"/>
        <v>35248152.498312004</v>
      </c>
      <c r="F32" s="28">
        <f t="shared" si="6"/>
        <v>39372328.465916909</v>
      </c>
      <c r="G32" s="28">
        <f t="shared" si="6"/>
        <v>43636510.080699213</v>
      </c>
      <c r="H32" s="28">
        <f t="shared" si="6"/>
        <v>47621294.515619867</v>
      </c>
      <c r="I32" s="28">
        <f t="shared" si="6"/>
        <v>53868658.074632525</v>
      </c>
      <c r="J32" s="28">
        <f t="shared" si="6"/>
        <v>59510395.63228251</v>
      </c>
      <c r="K32" s="28">
        <f t="shared" si="6"/>
        <v>64979122</v>
      </c>
      <c r="L32" s="28">
        <f t="shared" si="6"/>
        <v>57294497.951056384</v>
      </c>
      <c r="M32" s="28">
        <f t="shared" si="6"/>
        <v>68590411.065055534</v>
      </c>
      <c r="N32" s="28">
        <f t="shared" si="6"/>
        <v>82680463.064094931</v>
      </c>
      <c r="O32" s="28">
        <f t="shared" si="6"/>
        <v>88920024.831971303</v>
      </c>
      <c r="P32" s="3"/>
      <c r="Q32" s="4"/>
      <c r="R32" s="4"/>
      <c r="S32" s="4"/>
      <c r="T32" s="4"/>
      <c r="U32" s="3"/>
      <c r="V32" s="4"/>
      <c r="W32" s="4"/>
      <c r="X32" s="3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5"/>
      <c r="GI32" s="25"/>
      <c r="GJ32" s="25"/>
    </row>
    <row r="33" spans="1:193" s="25" customFormat="1" ht="30" x14ac:dyDescent="0.25">
      <c r="A33" s="21" t="s">
        <v>27</v>
      </c>
      <c r="B33" s="22" t="s">
        <v>51</v>
      </c>
      <c r="C33" s="23">
        <f>C12+C16+C32</f>
        <v>60297570.312153712</v>
      </c>
      <c r="D33" s="23">
        <f>D12+D16+D32</f>
        <v>68780797.890701845</v>
      </c>
      <c r="E33" s="23">
        <f t="shared" ref="E33:O33" si="7">E12+E16+E32</f>
        <v>77903367.498311996</v>
      </c>
      <c r="F33" s="23">
        <f t="shared" si="7"/>
        <v>82900182.465916902</v>
      </c>
      <c r="G33" s="23">
        <f t="shared" si="7"/>
        <v>92922904.080699205</v>
      </c>
      <c r="H33" s="23">
        <f t="shared" si="7"/>
        <v>105381989.11561987</v>
      </c>
      <c r="I33" s="23">
        <f t="shared" si="7"/>
        <v>116336956.67463252</v>
      </c>
      <c r="J33" s="23">
        <f t="shared" si="7"/>
        <v>125865932.83228251</v>
      </c>
      <c r="K33" s="23">
        <f t="shared" si="7"/>
        <v>134988982</v>
      </c>
      <c r="L33" s="23">
        <f t="shared" si="7"/>
        <v>128321557.08726236</v>
      </c>
      <c r="M33" s="23">
        <f t="shared" si="7"/>
        <v>156902813.46418983</v>
      </c>
      <c r="N33" s="23">
        <f t="shared" si="7"/>
        <v>180232095.55083567</v>
      </c>
      <c r="O33" s="23">
        <f t="shared" si="7"/>
        <v>199306346.64988625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K33" s="20"/>
    </row>
    <row r="34" spans="1:193" s="20" customFormat="1" ht="15.75" x14ac:dyDescent="0.25">
      <c r="A34" s="32" t="s">
        <v>43</v>
      </c>
      <c r="B34" s="33" t="s">
        <v>25</v>
      </c>
      <c r="C34" s="28">
        <f>[2]GSVA_cur!C34</f>
        <v>7063428</v>
      </c>
      <c r="D34" s="28">
        <f>[2]GSVA_cur!D34</f>
        <v>7797299.8699999992</v>
      </c>
      <c r="E34" s="28">
        <f>[2]GSVA_cur!E34</f>
        <v>8585161</v>
      </c>
      <c r="F34" s="28">
        <f>[2]GSVA_cur!F34</f>
        <v>9524544</v>
      </c>
      <c r="G34" s="28">
        <f>[2]GSVA_cur!G34</f>
        <v>11172960</v>
      </c>
      <c r="H34" s="28">
        <f>[2]GSVA_cur!H34</f>
        <v>12639646</v>
      </c>
      <c r="I34" s="28">
        <f>[2]GSVA_cur!I34</f>
        <v>14229984</v>
      </c>
      <c r="J34" s="28">
        <f>[2]GSVA_cur!J34</f>
        <v>16649312</v>
      </c>
      <c r="K34" s="28">
        <f>[2]GSVA_cur!K34</f>
        <v>17377300</v>
      </c>
      <c r="L34" s="28">
        <f>[2]GSVA_cur!L34</f>
        <v>18297886</v>
      </c>
      <c r="M34" s="28">
        <f>[2]GSVA_cur!M34</f>
        <v>21992190.544482466</v>
      </c>
      <c r="N34" s="28">
        <f>[2]GSVA_cur!N34</f>
        <v>26005258.784106925</v>
      </c>
      <c r="O34" s="28">
        <f>[2]GSVA_cur!O34</f>
        <v>29657349.880549904</v>
      </c>
      <c r="P34" s="3"/>
      <c r="Q34" s="4"/>
      <c r="R34" s="4"/>
      <c r="S34" s="4"/>
      <c r="T34" s="4"/>
      <c r="U34" s="3"/>
      <c r="V34" s="4"/>
      <c r="W34" s="4"/>
      <c r="X34" s="3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</row>
    <row r="35" spans="1:193" s="20" customFormat="1" ht="30" x14ac:dyDescent="0.25">
      <c r="A35" s="32" t="s">
        <v>44</v>
      </c>
      <c r="B35" s="33" t="s">
        <v>24</v>
      </c>
      <c r="C35" s="28">
        <f>[2]GSVA_cur!C35</f>
        <v>2847843</v>
      </c>
      <c r="D35" s="28">
        <f>[2]GSVA_cur!D35</f>
        <v>3278565</v>
      </c>
      <c r="E35" s="28">
        <f>[2]GSVA_cur!E35</f>
        <v>3106020</v>
      </c>
      <c r="F35" s="28">
        <f>[2]GSVA_cur!F35</f>
        <v>3244923</v>
      </c>
      <c r="G35" s="28">
        <f>[2]GSVA_cur!G35</f>
        <v>3157313</v>
      </c>
      <c r="H35" s="28">
        <f>[2]GSVA_cur!H35</f>
        <v>3459619</v>
      </c>
      <c r="I35" s="28">
        <f>[2]GSVA_cur!I35</f>
        <v>2605040</v>
      </c>
      <c r="J35" s="28">
        <f>[2]GSVA_cur!J35</f>
        <v>2716680</v>
      </c>
      <c r="K35" s="28">
        <f>[2]GSVA_cur!K35</f>
        <v>2892429</v>
      </c>
      <c r="L35" s="28">
        <f>[2]GSVA_cur!L35</f>
        <v>5145593</v>
      </c>
      <c r="M35" s="28">
        <f>[2]GSVA_cur!M35</f>
        <v>6865563</v>
      </c>
      <c r="N35" s="28">
        <f>[2]GSVA_cur!N35</f>
        <v>8800890</v>
      </c>
      <c r="O35" s="28">
        <f>[2]GSVA_cur!O35</f>
        <v>7258160.1490387954</v>
      </c>
      <c r="P35" s="3"/>
      <c r="Q35" s="4"/>
      <c r="R35" s="4"/>
      <c r="S35" s="4"/>
      <c r="T35" s="4"/>
      <c r="U35" s="3"/>
      <c r="V35" s="4"/>
      <c r="W35" s="4"/>
      <c r="X35" s="3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</row>
    <row r="36" spans="1:193" s="20" customFormat="1" ht="30" x14ac:dyDescent="0.25">
      <c r="A36" s="32" t="s">
        <v>45</v>
      </c>
      <c r="B36" s="33" t="s">
        <v>63</v>
      </c>
      <c r="C36" s="28">
        <f>C33+C34-C35</f>
        <v>64513155.312153712</v>
      </c>
      <c r="D36" s="28">
        <f t="shared" ref="D36:O36" si="8">D33+D34-D35</f>
        <v>73299532.76070185</v>
      </c>
      <c r="E36" s="28">
        <f t="shared" si="8"/>
        <v>83382508.498311996</v>
      </c>
      <c r="F36" s="28">
        <f t="shared" si="8"/>
        <v>89179803.465916902</v>
      </c>
      <c r="G36" s="28">
        <f t="shared" si="8"/>
        <v>100938551.08069921</v>
      </c>
      <c r="H36" s="28">
        <f t="shared" si="8"/>
        <v>114562016.11561987</v>
      </c>
      <c r="I36" s="28">
        <f t="shared" si="8"/>
        <v>127961900.67463252</v>
      </c>
      <c r="J36" s="28">
        <f t="shared" si="8"/>
        <v>139798564.83228251</v>
      </c>
      <c r="K36" s="28">
        <f t="shared" si="8"/>
        <v>149473853</v>
      </c>
      <c r="L36" s="28">
        <f t="shared" si="8"/>
        <v>141473850.08726236</v>
      </c>
      <c r="M36" s="28">
        <f t="shared" si="8"/>
        <v>172029441.0086723</v>
      </c>
      <c r="N36" s="28">
        <f t="shared" si="8"/>
        <v>197436464.33494258</v>
      </c>
      <c r="O36" s="28">
        <f t="shared" si="8"/>
        <v>221705536.38139737</v>
      </c>
      <c r="P36" s="3"/>
      <c r="Q36" s="4"/>
      <c r="R36" s="4"/>
      <c r="S36" s="4"/>
      <c r="T36" s="4"/>
      <c r="U36" s="3"/>
      <c r="V36" s="4"/>
      <c r="W36" s="4"/>
      <c r="X36" s="3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</row>
    <row r="37" spans="1:193" s="20" customFormat="1" ht="15.75" x14ac:dyDescent="0.25">
      <c r="A37" s="32" t="s">
        <v>46</v>
      </c>
      <c r="B37" s="33" t="s">
        <v>42</v>
      </c>
      <c r="C37" s="28">
        <f>[2]GSVA_cur!C37</f>
        <v>2015910</v>
      </c>
      <c r="D37" s="28">
        <f>[2]GSVA_cur!D37</f>
        <v>2046780</v>
      </c>
      <c r="E37" s="28">
        <f>[2]GSVA_cur!E37</f>
        <v>2078120</v>
      </c>
      <c r="F37" s="28">
        <f>[2]GSVA_cur!F37</f>
        <v>2109940</v>
      </c>
      <c r="G37" s="28">
        <f>[2]GSVA_cur!G37</f>
        <v>2142250</v>
      </c>
      <c r="H37" s="28">
        <f>[2]GSVA_cur!H37</f>
        <v>2175050</v>
      </c>
      <c r="I37" s="28">
        <f>[2]GSVA_cur!I37</f>
        <v>2208360</v>
      </c>
      <c r="J37" s="28">
        <f>[2]GSVA_cur!J37</f>
        <v>2242170</v>
      </c>
      <c r="K37" s="28">
        <f>[2]GSVA_cur!K37</f>
        <v>2276500</v>
      </c>
      <c r="L37" s="28">
        <f>[2]GSVA_cur!L37</f>
        <v>2296720</v>
      </c>
      <c r="M37" s="28">
        <f>[2]GSVA_cur!M37</f>
        <v>2323010</v>
      </c>
      <c r="N37" s="28">
        <f>[2]GSVA_cur!N37</f>
        <v>2346920</v>
      </c>
      <c r="O37" s="28">
        <f>[2]GSVA_cur!O37</f>
        <v>2370820</v>
      </c>
      <c r="P37" s="1"/>
      <c r="Q37" s="2"/>
      <c r="R37" s="2"/>
      <c r="S37" s="2"/>
      <c r="T37" s="2"/>
      <c r="U37" s="1"/>
      <c r="V37" s="2"/>
      <c r="W37" s="2"/>
      <c r="X37" s="1"/>
      <c r="Y37" s="1"/>
      <c r="Z37" s="1"/>
      <c r="AA37" s="1"/>
      <c r="AB37" s="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</row>
    <row r="38" spans="1:193" s="20" customFormat="1" ht="30" x14ac:dyDescent="0.25">
      <c r="A38" s="32" t="s">
        <v>47</v>
      </c>
      <c r="B38" s="33" t="s">
        <v>64</v>
      </c>
      <c r="C38" s="28">
        <f>C36/C37*1000</f>
        <v>32002.001732296434</v>
      </c>
      <c r="D38" s="28">
        <f t="shared" ref="D38:O38" si="9">D36/D37*1000</f>
        <v>35812.12087312845</v>
      </c>
      <c r="E38" s="28">
        <f t="shared" si="9"/>
        <v>40124.010402821783</v>
      </c>
      <c r="F38" s="28">
        <f t="shared" si="9"/>
        <v>42266.51159081154</v>
      </c>
      <c r="G38" s="28">
        <f t="shared" si="9"/>
        <v>47118.007273053663</v>
      </c>
      <c r="H38" s="28">
        <f t="shared" si="9"/>
        <v>52670.980490388662</v>
      </c>
      <c r="I38" s="28">
        <f t="shared" si="9"/>
        <v>57944.31192135001</v>
      </c>
      <c r="J38" s="28">
        <f t="shared" si="9"/>
        <v>62349.672340760291</v>
      </c>
      <c r="K38" s="28">
        <f t="shared" si="9"/>
        <v>65659.500549088523</v>
      </c>
      <c r="L38" s="28">
        <f t="shared" si="9"/>
        <v>61598.214012706099</v>
      </c>
      <c r="M38" s="28">
        <f t="shared" si="9"/>
        <v>74054.541740531597</v>
      </c>
      <c r="N38" s="28">
        <f t="shared" si="9"/>
        <v>84125.77520109019</v>
      </c>
      <c r="O38" s="28">
        <f t="shared" si="9"/>
        <v>93514.284670028675</v>
      </c>
      <c r="P38" s="3"/>
      <c r="Q38" s="2"/>
      <c r="R38" s="2"/>
      <c r="S38" s="2"/>
      <c r="T38" s="2"/>
      <c r="U38" s="1"/>
      <c r="V38" s="2"/>
      <c r="W38" s="2"/>
      <c r="X38" s="3"/>
      <c r="Y38" s="3"/>
      <c r="Z38" s="3"/>
      <c r="AA38" s="3"/>
      <c r="AB38" s="3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CC38" s="29"/>
      <c r="CD38" s="29"/>
      <c r="CE38" s="29"/>
      <c r="CF38" s="29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</row>
    <row r="39" spans="1:193" ht="51.75" customHeight="1" x14ac:dyDescent="0.25">
      <c r="A39" s="34" t="s">
        <v>77</v>
      </c>
      <c r="B39" s="34"/>
      <c r="C39" s="34"/>
      <c r="D39" s="34"/>
      <c r="E39" s="34"/>
    </row>
  </sheetData>
  <sheetProtection formatColumns="0" formatRows="0"/>
  <mergeCells count="1">
    <mergeCell ref="A39:E39"/>
  </mergeCells>
  <pageMargins left="0.70866141732283505" right="0.70866141732283505" top="0.74803149606299202" bottom="0.74803149606299202" header="0.31496062992126" footer="0.31496062992126"/>
  <pageSetup paperSize="9" scale="18" orientation="landscape" r:id="rId1"/>
  <colBreaks count="7" manualBreakCount="7">
    <brk id="28" max="1048575" man="1"/>
    <brk id="40" max="1048575" man="1"/>
    <brk id="56" max="1048575" man="1"/>
    <brk id="120" max="95" man="1"/>
    <brk id="156" max="1048575" man="1"/>
    <brk id="180" max="1048575" man="1"/>
    <brk id="188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G39"/>
  <sheetViews>
    <sheetView zoomScale="66" zoomScaleNormal="66" zoomScaleSheetLayoutView="100" workbookViewId="0">
      <pane xSplit="2" ySplit="5" topLeftCell="C36" activePane="bottomRight" state="frozen"/>
      <selection activeCell="AC24" sqref="AC24"/>
      <selection pane="topRight" activeCell="AC24" sqref="AC24"/>
      <selection pane="bottomLeft" activeCell="AC24" sqref="AC24"/>
      <selection pane="bottomRight" activeCell="AC24" sqref="AC24"/>
    </sheetView>
  </sheetViews>
  <sheetFormatPr defaultColWidth="8.85546875" defaultRowHeight="15" x14ac:dyDescent="0.25"/>
  <cols>
    <col min="1" max="1" width="11" style="2" customWidth="1"/>
    <col min="2" max="2" width="23.28515625" style="2" customWidth="1"/>
    <col min="3" max="6" width="16.42578125" style="2" customWidth="1"/>
    <col min="7" max="15" width="16.42578125" style="1" customWidth="1"/>
    <col min="16" max="16" width="11.28515625" style="2" customWidth="1"/>
    <col min="17" max="17" width="11.7109375" style="1" customWidth="1"/>
    <col min="18" max="18" width="9.140625" style="2" customWidth="1"/>
    <col min="19" max="19" width="10.85546875" style="2" customWidth="1"/>
    <col min="20" max="20" width="10.85546875" style="1" customWidth="1"/>
    <col min="21" max="21" width="11" style="2" customWidth="1"/>
    <col min="22" max="24" width="11.42578125" style="2" customWidth="1"/>
    <col min="25" max="52" width="9.140625" style="2" customWidth="1"/>
    <col min="53" max="53" width="12.42578125" style="2" customWidth="1"/>
    <col min="54" max="75" width="9.140625" style="2" customWidth="1"/>
    <col min="76" max="76" width="12.140625" style="2" customWidth="1"/>
    <col min="77" max="80" width="9.140625" style="2" customWidth="1"/>
    <col min="81" max="85" width="9.140625" style="2" hidden="1" customWidth="1"/>
    <col min="86" max="86" width="9.140625" style="2" customWidth="1"/>
    <col min="87" max="91" width="9.140625" style="2" hidden="1" customWidth="1"/>
    <col min="92" max="92" width="9.140625" style="2" customWidth="1"/>
    <col min="93" max="97" width="9.140625" style="2" hidden="1" customWidth="1"/>
    <col min="98" max="98" width="9.140625" style="2" customWidth="1"/>
    <col min="99" max="103" width="9.140625" style="2" hidden="1" customWidth="1"/>
    <col min="104" max="104" width="9.140625" style="2" customWidth="1"/>
    <col min="105" max="109" width="9.140625" style="2" hidden="1" customWidth="1"/>
    <col min="110" max="110" width="9.140625" style="1" customWidth="1"/>
    <col min="111" max="115" width="9.140625" style="1" hidden="1" customWidth="1"/>
    <col min="116" max="116" width="9.140625" style="1" customWidth="1"/>
    <col min="117" max="121" width="9.140625" style="1" hidden="1" customWidth="1"/>
    <col min="122" max="122" width="9.140625" style="1" customWidth="1"/>
    <col min="123" max="127" width="9.140625" style="1" hidden="1" customWidth="1"/>
    <col min="128" max="128" width="9.140625" style="1" customWidth="1"/>
    <col min="129" max="158" width="9.140625" style="2" customWidth="1"/>
    <col min="159" max="159" width="9.140625" style="2" hidden="1" customWidth="1"/>
    <col min="160" max="167" width="9.140625" style="2" customWidth="1"/>
    <col min="168" max="168" width="9.140625" style="2" hidden="1" customWidth="1"/>
    <col min="169" max="173" width="9.140625" style="2" customWidth="1"/>
    <col min="174" max="174" width="9.140625" style="2" hidden="1" customWidth="1"/>
    <col min="175" max="184" width="9.140625" style="2" customWidth="1"/>
    <col min="185" max="188" width="8.85546875" style="2"/>
    <col min="189" max="189" width="12.7109375" style="2" bestFit="1" customWidth="1"/>
    <col min="190" max="16384" width="8.85546875" style="2"/>
  </cols>
  <sheetData>
    <row r="1" spans="1:189" ht="18.75" x14ac:dyDescent="0.3">
      <c r="A1" s="2" t="s">
        <v>53</v>
      </c>
      <c r="B1" s="16" t="s">
        <v>66</v>
      </c>
      <c r="S1" s="3"/>
    </row>
    <row r="2" spans="1:189" ht="15.75" x14ac:dyDescent="0.25">
      <c r="A2" s="17" t="s">
        <v>52</v>
      </c>
      <c r="H2" s="1" t="str">
        <f>[1]GSVA_cur!$I$3</f>
        <v>As on 01.08.2024</v>
      </c>
    </row>
    <row r="3" spans="1:189" ht="15.75" x14ac:dyDescent="0.25">
      <c r="A3" s="17"/>
    </row>
    <row r="4" spans="1:189" ht="15.75" x14ac:dyDescent="0.25">
      <c r="A4" s="17"/>
      <c r="E4" s="7"/>
      <c r="F4" s="7" t="s">
        <v>57</v>
      </c>
    </row>
    <row r="5" spans="1:189" ht="15.75" x14ac:dyDescent="0.25">
      <c r="A5" s="12" t="s">
        <v>0</v>
      </c>
      <c r="B5" s="18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89" s="25" customFormat="1" ht="30" x14ac:dyDescent="0.25">
      <c r="A6" s="21" t="s">
        <v>26</v>
      </c>
      <c r="B6" s="22" t="s">
        <v>2</v>
      </c>
      <c r="C6" s="28">
        <f t="shared" ref="C6:N6" si="0">SUM(C7:C10)</f>
        <v>16930163</v>
      </c>
      <c r="D6" s="28">
        <f t="shared" si="0"/>
        <v>17672497</v>
      </c>
      <c r="E6" s="28">
        <f t="shared" si="0"/>
        <v>17431862</v>
      </c>
      <c r="F6" s="28">
        <f t="shared" si="0"/>
        <v>16923067.300000001</v>
      </c>
      <c r="G6" s="28">
        <f t="shared" si="0"/>
        <v>17644056</v>
      </c>
      <c r="H6" s="28">
        <f t="shared" si="0"/>
        <v>18769477.199999999</v>
      </c>
      <c r="I6" s="28">
        <f t="shared" si="0"/>
        <v>19454130.200000003</v>
      </c>
      <c r="J6" s="28">
        <f t="shared" si="0"/>
        <v>20326970</v>
      </c>
      <c r="K6" s="28">
        <f t="shared" si="0"/>
        <v>20437276</v>
      </c>
      <c r="L6" s="28">
        <f t="shared" si="0"/>
        <v>20691248.020878531</v>
      </c>
      <c r="M6" s="28">
        <f t="shared" si="0"/>
        <v>24503012.481050245</v>
      </c>
      <c r="N6" s="28">
        <f t="shared" si="0"/>
        <v>25549934.236454874</v>
      </c>
      <c r="O6" s="28">
        <f t="shared" ref="O6" si="1">SUM(O7:O10)</f>
        <v>27181833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G6" s="20"/>
    </row>
    <row r="7" spans="1:189" ht="15.75" x14ac:dyDescent="0.25">
      <c r="A7" s="10">
        <v>1.1000000000000001</v>
      </c>
      <c r="B7" s="11" t="s">
        <v>59</v>
      </c>
      <c r="C7" s="6">
        <v>11143150</v>
      </c>
      <c r="D7" s="6">
        <v>11675934</v>
      </c>
      <c r="E7" s="6">
        <v>11244514</v>
      </c>
      <c r="F7" s="6">
        <v>10434577.300000001</v>
      </c>
      <c r="G7" s="6">
        <v>10955996</v>
      </c>
      <c r="H7" s="6">
        <v>11697921.199999999</v>
      </c>
      <c r="I7" s="6">
        <v>12092509.200000001</v>
      </c>
      <c r="J7" s="6">
        <v>12653584</v>
      </c>
      <c r="K7" s="6">
        <v>12318561</v>
      </c>
      <c r="L7" s="6">
        <v>12683664.800000001</v>
      </c>
      <c r="M7" s="6">
        <v>15763776.800000001</v>
      </c>
      <c r="N7" s="6">
        <v>16010818.5</v>
      </c>
      <c r="O7" s="6">
        <v>16674701.999999998</v>
      </c>
      <c r="P7" s="4"/>
      <c r="Q7" s="3"/>
      <c r="R7" s="4"/>
      <c r="S7" s="4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1"/>
      <c r="GE7" s="1"/>
      <c r="GF7" s="1"/>
    </row>
    <row r="8" spans="1:189" ht="15.75" x14ac:dyDescent="0.25">
      <c r="A8" s="10">
        <v>1.2</v>
      </c>
      <c r="B8" s="11" t="s">
        <v>60</v>
      </c>
      <c r="C8" s="6">
        <v>4306675</v>
      </c>
      <c r="D8" s="6">
        <v>4517931</v>
      </c>
      <c r="E8" s="6">
        <v>4721048</v>
      </c>
      <c r="F8" s="6">
        <v>4984513</v>
      </c>
      <c r="G8" s="6">
        <v>5172500</v>
      </c>
      <c r="H8" s="6">
        <v>5353636</v>
      </c>
      <c r="I8" s="6">
        <v>5632851</v>
      </c>
      <c r="J8" s="6">
        <v>5872705</v>
      </c>
      <c r="K8" s="6">
        <v>6182145</v>
      </c>
      <c r="L8" s="6">
        <v>5930765.2208785284</v>
      </c>
      <c r="M8" s="6">
        <v>6636629.6810502438</v>
      </c>
      <c r="N8" s="6">
        <v>7397199.7364548761</v>
      </c>
      <c r="O8" s="6">
        <v>8124811</v>
      </c>
      <c r="P8" s="4"/>
      <c r="Q8" s="3"/>
      <c r="R8" s="4"/>
      <c r="S8" s="4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1"/>
      <c r="GE8" s="1"/>
      <c r="GF8" s="1"/>
    </row>
    <row r="9" spans="1:189" ht="15.75" x14ac:dyDescent="0.25">
      <c r="A9" s="10">
        <v>1.3</v>
      </c>
      <c r="B9" s="11" t="s">
        <v>61</v>
      </c>
      <c r="C9" s="6">
        <v>1235813</v>
      </c>
      <c r="D9" s="6">
        <v>1221246</v>
      </c>
      <c r="E9" s="6">
        <v>1198414</v>
      </c>
      <c r="F9" s="6">
        <v>1216908</v>
      </c>
      <c r="G9" s="6">
        <v>1220044</v>
      </c>
      <c r="H9" s="6">
        <v>1354355</v>
      </c>
      <c r="I9" s="6">
        <v>1355028</v>
      </c>
      <c r="J9" s="6">
        <v>1413641</v>
      </c>
      <c r="K9" s="6">
        <v>1548287</v>
      </c>
      <c r="L9" s="6">
        <v>1663414</v>
      </c>
      <c r="M9" s="6">
        <v>1649799.0000000002</v>
      </c>
      <c r="N9" s="6">
        <v>1632294</v>
      </c>
      <c r="O9" s="6">
        <v>1794814</v>
      </c>
      <c r="P9" s="4"/>
      <c r="Q9" s="3"/>
      <c r="R9" s="4"/>
      <c r="S9" s="4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1"/>
      <c r="GE9" s="1"/>
      <c r="GF9" s="1"/>
    </row>
    <row r="10" spans="1:189" ht="15.75" x14ac:dyDescent="0.25">
      <c r="A10" s="10">
        <v>1.4</v>
      </c>
      <c r="B10" s="11" t="s">
        <v>62</v>
      </c>
      <c r="C10" s="6">
        <v>244525</v>
      </c>
      <c r="D10" s="6">
        <v>257386</v>
      </c>
      <c r="E10" s="6">
        <v>267886</v>
      </c>
      <c r="F10" s="6">
        <v>287069</v>
      </c>
      <c r="G10" s="6">
        <v>295516</v>
      </c>
      <c r="H10" s="6">
        <v>363565</v>
      </c>
      <c r="I10" s="6">
        <v>373742</v>
      </c>
      <c r="J10" s="6">
        <v>387040</v>
      </c>
      <c r="K10" s="6">
        <v>388283</v>
      </c>
      <c r="L10" s="6">
        <v>413404</v>
      </c>
      <c r="M10" s="6">
        <v>452807</v>
      </c>
      <c r="N10" s="6">
        <v>509622</v>
      </c>
      <c r="O10" s="6">
        <v>587506</v>
      </c>
      <c r="P10" s="4"/>
      <c r="Q10" s="3"/>
      <c r="R10" s="4"/>
      <c r="S10" s="4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1"/>
      <c r="GE10" s="1"/>
      <c r="GF10" s="1"/>
    </row>
    <row r="11" spans="1:189" ht="15.75" x14ac:dyDescent="0.25">
      <c r="A11" s="12" t="s">
        <v>31</v>
      </c>
      <c r="B11" s="11" t="s">
        <v>3</v>
      </c>
      <c r="C11" s="6">
        <v>574633</v>
      </c>
      <c r="D11" s="6">
        <v>569944</v>
      </c>
      <c r="E11" s="6">
        <v>627605</v>
      </c>
      <c r="F11" s="6">
        <v>791610</v>
      </c>
      <c r="G11" s="6">
        <v>1059790</v>
      </c>
      <c r="H11" s="6">
        <v>1179564</v>
      </c>
      <c r="I11" s="6">
        <v>2418795</v>
      </c>
      <c r="J11" s="6">
        <v>2327628</v>
      </c>
      <c r="K11" s="6">
        <v>1616410</v>
      </c>
      <c r="L11" s="6">
        <v>1611602.3217164963</v>
      </c>
      <c r="M11" s="6">
        <v>1295096.2610686156</v>
      </c>
      <c r="N11" s="6">
        <v>2049097.8269783005</v>
      </c>
      <c r="O11" s="6">
        <v>2512404</v>
      </c>
      <c r="P11" s="4"/>
      <c r="Q11" s="3"/>
      <c r="R11" s="4"/>
      <c r="S11" s="4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1"/>
      <c r="GE11" s="1"/>
      <c r="GF11" s="1"/>
    </row>
    <row r="12" spans="1:189" s="20" customFormat="1" ht="15.75" x14ac:dyDescent="0.25">
      <c r="A12" s="26"/>
      <c r="B12" s="27" t="s">
        <v>28</v>
      </c>
      <c r="C12" s="28">
        <f t="shared" ref="C12:O12" si="2">C6+C11</f>
        <v>17504796</v>
      </c>
      <c r="D12" s="28">
        <f t="shared" si="2"/>
        <v>18242441</v>
      </c>
      <c r="E12" s="28">
        <f t="shared" si="2"/>
        <v>18059467</v>
      </c>
      <c r="F12" s="28">
        <f t="shared" si="2"/>
        <v>17714677.300000001</v>
      </c>
      <c r="G12" s="28">
        <f t="shared" si="2"/>
        <v>18703846</v>
      </c>
      <c r="H12" s="28">
        <f t="shared" si="2"/>
        <v>19949041.199999999</v>
      </c>
      <c r="I12" s="28">
        <f t="shared" si="2"/>
        <v>21872925.200000003</v>
      </c>
      <c r="J12" s="28">
        <f t="shared" si="2"/>
        <v>22654598</v>
      </c>
      <c r="K12" s="28">
        <f t="shared" si="2"/>
        <v>22053686</v>
      </c>
      <c r="L12" s="28">
        <f t="shared" si="2"/>
        <v>22302850.342595026</v>
      </c>
      <c r="M12" s="28">
        <f t="shared" si="2"/>
        <v>25798108.742118862</v>
      </c>
      <c r="N12" s="28">
        <f t="shared" si="2"/>
        <v>27599032.063433174</v>
      </c>
      <c r="O12" s="28">
        <f t="shared" si="2"/>
        <v>29694237</v>
      </c>
      <c r="P12" s="4"/>
      <c r="Q12" s="3"/>
      <c r="R12" s="4"/>
      <c r="S12" s="4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5"/>
      <c r="GE12" s="25"/>
      <c r="GF12" s="25"/>
    </row>
    <row r="13" spans="1:189" s="1" customFormat="1" ht="15.75" x14ac:dyDescent="0.25">
      <c r="A13" s="8" t="s">
        <v>32</v>
      </c>
      <c r="B13" s="9" t="s">
        <v>4</v>
      </c>
      <c r="C13" s="5">
        <v>6919442</v>
      </c>
      <c r="D13" s="5">
        <v>7392673</v>
      </c>
      <c r="E13" s="5">
        <v>8552794</v>
      </c>
      <c r="F13" s="5">
        <v>7465709</v>
      </c>
      <c r="G13" s="5">
        <v>9434858</v>
      </c>
      <c r="H13" s="5">
        <v>15447729.999999998</v>
      </c>
      <c r="I13" s="5">
        <v>13401460</v>
      </c>
      <c r="J13" s="5">
        <v>12410068</v>
      </c>
      <c r="K13" s="5">
        <v>12654695</v>
      </c>
      <c r="L13" s="5">
        <v>12790697</v>
      </c>
      <c r="M13" s="5">
        <v>14488564.000000002</v>
      </c>
      <c r="N13" s="5">
        <v>14249344</v>
      </c>
      <c r="O13" s="5">
        <v>16476135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G13" s="2"/>
    </row>
    <row r="14" spans="1:189" ht="45" x14ac:dyDescent="0.25">
      <c r="A14" s="12" t="s">
        <v>33</v>
      </c>
      <c r="B14" s="11" t="s">
        <v>5</v>
      </c>
      <c r="C14" s="6">
        <v>617379</v>
      </c>
      <c r="D14" s="6">
        <v>571750</v>
      </c>
      <c r="E14" s="6">
        <v>580578</v>
      </c>
      <c r="F14" s="6">
        <v>544507</v>
      </c>
      <c r="G14" s="6">
        <v>586902</v>
      </c>
      <c r="H14" s="6">
        <v>595835</v>
      </c>
      <c r="I14" s="6">
        <v>769407</v>
      </c>
      <c r="J14" s="6">
        <v>774162</v>
      </c>
      <c r="K14" s="6">
        <v>822145.99999999988</v>
      </c>
      <c r="L14" s="6">
        <v>639104</v>
      </c>
      <c r="M14" s="6">
        <v>390527</v>
      </c>
      <c r="N14" s="6">
        <v>506199</v>
      </c>
      <c r="O14" s="6">
        <v>845215.36784260091</v>
      </c>
      <c r="P14" s="4"/>
      <c r="Q14" s="3"/>
      <c r="R14" s="4"/>
      <c r="S14" s="4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3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3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3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1"/>
      <c r="GE14" s="1"/>
      <c r="GF14" s="1"/>
    </row>
    <row r="15" spans="1:189" ht="15.75" x14ac:dyDescent="0.25">
      <c r="A15" s="12" t="s">
        <v>34</v>
      </c>
      <c r="B15" s="11" t="s">
        <v>6</v>
      </c>
      <c r="C15" s="6">
        <v>8090539</v>
      </c>
      <c r="D15" s="6">
        <v>8133292</v>
      </c>
      <c r="E15" s="6">
        <v>8097091</v>
      </c>
      <c r="F15" s="6">
        <v>8618317</v>
      </c>
      <c r="G15" s="6">
        <v>9096263</v>
      </c>
      <c r="H15" s="6">
        <v>9624319</v>
      </c>
      <c r="I15" s="6">
        <v>9920724</v>
      </c>
      <c r="J15" s="6">
        <v>10912927</v>
      </c>
      <c r="K15" s="6">
        <v>11208434</v>
      </c>
      <c r="L15" s="6">
        <v>10201641</v>
      </c>
      <c r="M15" s="6">
        <v>12530812</v>
      </c>
      <c r="N15" s="6">
        <v>13801650</v>
      </c>
      <c r="O15" s="6">
        <v>14975694</v>
      </c>
      <c r="P15" s="4"/>
      <c r="Q15" s="3"/>
      <c r="R15" s="4"/>
      <c r="S15" s="4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3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3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3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1"/>
      <c r="GE15" s="1"/>
      <c r="GF15" s="1"/>
    </row>
    <row r="16" spans="1:189" s="20" customFormat="1" ht="15.75" x14ac:dyDescent="0.25">
      <c r="A16" s="26"/>
      <c r="B16" s="27" t="s">
        <v>29</v>
      </c>
      <c r="C16" s="28">
        <f t="shared" ref="C16:O16" si="3">(C13+C14+C15)</f>
        <v>15627360</v>
      </c>
      <c r="D16" s="28">
        <f t="shared" si="3"/>
        <v>16097715</v>
      </c>
      <c r="E16" s="28">
        <f t="shared" si="3"/>
        <v>17230463</v>
      </c>
      <c r="F16" s="28">
        <f t="shared" si="3"/>
        <v>16628533</v>
      </c>
      <c r="G16" s="28">
        <f t="shared" si="3"/>
        <v>19118023</v>
      </c>
      <c r="H16" s="28">
        <f t="shared" si="3"/>
        <v>25667884</v>
      </c>
      <c r="I16" s="28">
        <f t="shared" si="3"/>
        <v>24091591</v>
      </c>
      <c r="J16" s="28">
        <f t="shared" si="3"/>
        <v>24097157</v>
      </c>
      <c r="K16" s="28">
        <f t="shared" si="3"/>
        <v>24685275</v>
      </c>
      <c r="L16" s="28">
        <f t="shared" si="3"/>
        <v>23631442</v>
      </c>
      <c r="M16" s="28">
        <f t="shared" si="3"/>
        <v>27409903</v>
      </c>
      <c r="N16" s="28">
        <f t="shared" si="3"/>
        <v>28557193</v>
      </c>
      <c r="O16" s="28">
        <f t="shared" si="3"/>
        <v>32297044.3678426</v>
      </c>
      <c r="P16" s="4"/>
      <c r="Q16" s="3"/>
      <c r="R16" s="4"/>
      <c r="S16" s="4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4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4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4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5"/>
      <c r="GE16" s="25"/>
      <c r="GF16" s="25"/>
    </row>
    <row r="17" spans="1:189" s="25" customFormat="1" ht="30" x14ac:dyDescent="0.25">
      <c r="A17" s="21" t="s">
        <v>35</v>
      </c>
      <c r="B17" s="22" t="s">
        <v>7</v>
      </c>
      <c r="C17" s="28">
        <f>C18+C19</f>
        <v>6474904.3179423101</v>
      </c>
      <c r="D17" s="28">
        <f t="shared" ref="D17:O17" si="4">D18+D19</f>
        <v>6448847.1448365422</v>
      </c>
      <c r="E17" s="28">
        <f t="shared" si="4"/>
        <v>7061881.3531770352</v>
      </c>
      <c r="F17" s="28">
        <f t="shared" si="4"/>
        <v>7516074.3418055885</v>
      </c>
      <c r="G17" s="28">
        <f t="shared" si="4"/>
        <v>8203083.5404688269</v>
      </c>
      <c r="H17" s="28">
        <f t="shared" si="4"/>
        <v>8700052.3337526731</v>
      </c>
      <c r="I17" s="28">
        <f t="shared" si="4"/>
        <v>9282616.6548393685</v>
      </c>
      <c r="J17" s="28">
        <f t="shared" si="4"/>
        <v>9834161.7803414986</v>
      </c>
      <c r="K17" s="28">
        <f t="shared" si="4"/>
        <v>10813008</v>
      </c>
      <c r="L17" s="28">
        <f t="shared" si="4"/>
        <v>8643129</v>
      </c>
      <c r="M17" s="28">
        <f t="shared" si="4"/>
        <v>9402461</v>
      </c>
      <c r="N17" s="28">
        <f t="shared" si="4"/>
        <v>10639769</v>
      </c>
      <c r="O17" s="28">
        <f t="shared" si="4"/>
        <v>10481018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G17" s="20"/>
    </row>
    <row r="18" spans="1:189" ht="15.75" x14ac:dyDescent="0.25">
      <c r="A18" s="10">
        <v>6.1</v>
      </c>
      <c r="B18" s="11" t="s">
        <v>8</v>
      </c>
      <c r="C18" s="5">
        <v>5803648.0112300776</v>
      </c>
      <c r="D18" s="5">
        <v>5799894.1878917981</v>
      </c>
      <c r="E18" s="5">
        <v>6335189.591169931</v>
      </c>
      <c r="F18" s="5">
        <v>6845064.9419458378</v>
      </c>
      <c r="G18" s="5">
        <v>7391164.3667319734</v>
      </c>
      <c r="H18" s="5">
        <v>7838464.2253178041</v>
      </c>
      <c r="I18" s="5">
        <v>8386497.7845220249</v>
      </c>
      <c r="J18" s="5">
        <v>8703688.6372810435</v>
      </c>
      <c r="K18" s="5">
        <v>9372782</v>
      </c>
      <c r="L18" s="5">
        <v>8251523</v>
      </c>
      <c r="M18" s="5">
        <v>8798410</v>
      </c>
      <c r="N18" s="5">
        <v>9517184</v>
      </c>
      <c r="O18" s="5">
        <v>10481018</v>
      </c>
      <c r="P18" s="4"/>
      <c r="Q18" s="3"/>
      <c r="R18" s="4"/>
      <c r="S18" s="4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1"/>
      <c r="GE18" s="1"/>
      <c r="GF18" s="1"/>
    </row>
    <row r="19" spans="1:189" ht="15.75" x14ac:dyDescent="0.25">
      <c r="A19" s="10">
        <v>6.2</v>
      </c>
      <c r="B19" s="11" t="s">
        <v>9</v>
      </c>
      <c r="C19" s="5">
        <v>671256.30671223253</v>
      </c>
      <c r="D19" s="5">
        <v>648952.95694474399</v>
      </c>
      <c r="E19" s="5">
        <v>726691.762007104</v>
      </c>
      <c r="F19" s="5">
        <v>671009.39985975099</v>
      </c>
      <c r="G19" s="5">
        <v>811919.17373685399</v>
      </c>
      <c r="H19" s="5">
        <v>861588.10843486967</v>
      </c>
      <c r="I19" s="5">
        <v>896118.87031734316</v>
      </c>
      <c r="J19" s="5">
        <v>1130473.1430604553</v>
      </c>
      <c r="K19" s="5">
        <v>1440226</v>
      </c>
      <c r="L19" s="5">
        <v>391606</v>
      </c>
      <c r="M19" s="5">
        <v>604051</v>
      </c>
      <c r="N19" s="5">
        <v>1122585</v>
      </c>
      <c r="O19" s="5"/>
      <c r="P19" s="4"/>
      <c r="Q19" s="3"/>
      <c r="R19" s="4"/>
      <c r="S19" s="4"/>
      <c r="T19" s="3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1"/>
      <c r="GE19" s="1"/>
      <c r="GF19" s="1"/>
    </row>
    <row r="20" spans="1:189" s="25" customFormat="1" ht="60" x14ac:dyDescent="0.25">
      <c r="A20" s="30" t="s">
        <v>36</v>
      </c>
      <c r="B20" s="31" t="s">
        <v>10</v>
      </c>
      <c r="C20" s="28">
        <f>C21+C22+C23+C24+C25+C26+C27</f>
        <v>3439066.0038000001</v>
      </c>
      <c r="D20" s="28">
        <f t="shared" ref="D20:O20" si="5">D21+D22+D23+D24+D25+D26+D27</f>
        <v>3983598.7898445758</v>
      </c>
      <c r="E20" s="28">
        <f t="shared" si="5"/>
        <v>4507507.058936731</v>
      </c>
      <c r="F20" s="28">
        <f t="shared" si="5"/>
        <v>5352570.4382334203</v>
      </c>
      <c r="G20" s="28">
        <f t="shared" si="5"/>
        <v>6084312.3955682935</v>
      </c>
      <c r="H20" s="28">
        <f t="shared" si="5"/>
        <v>6129802.4903146699</v>
      </c>
      <c r="I20" s="28">
        <f t="shared" si="5"/>
        <v>6457703.9265863318</v>
      </c>
      <c r="J20" s="28">
        <f t="shared" si="5"/>
        <v>6942228.839955274</v>
      </c>
      <c r="K20" s="28">
        <f t="shared" si="5"/>
        <v>7531258</v>
      </c>
      <c r="L20" s="28">
        <f t="shared" si="5"/>
        <v>6626869</v>
      </c>
      <c r="M20" s="28">
        <f t="shared" si="5"/>
        <v>7594241</v>
      </c>
      <c r="N20" s="28">
        <f t="shared" si="5"/>
        <v>10817975</v>
      </c>
      <c r="O20" s="28">
        <f t="shared" si="5"/>
        <v>12299443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G20" s="20"/>
    </row>
    <row r="21" spans="1:189" ht="15.75" x14ac:dyDescent="0.25">
      <c r="A21" s="10">
        <v>7.1</v>
      </c>
      <c r="B21" s="11" t="s">
        <v>11</v>
      </c>
      <c r="C21" s="5">
        <v>850495.99999999988</v>
      </c>
      <c r="D21" s="5">
        <v>946621.99999999988</v>
      </c>
      <c r="E21" s="5">
        <v>1079951</v>
      </c>
      <c r="F21" s="5">
        <v>1004020.0000000001</v>
      </c>
      <c r="G21" s="5">
        <v>965852</v>
      </c>
      <c r="H21" s="5">
        <v>919550</v>
      </c>
      <c r="I21" s="5">
        <v>1060215</v>
      </c>
      <c r="J21" s="5">
        <v>1045662.9999999999</v>
      </c>
      <c r="K21" s="5">
        <v>656067</v>
      </c>
      <c r="L21" s="5">
        <v>100101</v>
      </c>
      <c r="M21" s="5">
        <v>458103</v>
      </c>
      <c r="N21" s="5">
        <v>681828</v>
      </c>
      <c r="O21" s="5">
        <v>625646</v>
      </c>
      <c r="P21" s="4"/>
      <c r="Q21" s="3"/>
      <c r="R21" s="4"/>
      <c r="S21" s="4"/>
      <c r="T21" s="3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1"/>
      <c r="GE21" s="1"/>
      <c r="GF21" s="1"/>
    </row>
    <row r="22" spans="1:189" ht="15.75" x14ac:dyDescent="0.25">
      <c r="A22" s="10">
        <v>7.2</v>
      </c>
      <c r="B22" s="11" t="s">
        <v>12</v>
      </c>
      <c r="C22" s="5">
        <v>1766331.3712412245</v>
      </c>
      <c r="D22" s="5">
        <v>2096831.8032235727</v>
      </c>
      <c r="E22" s="5">
        <v>2312529.1690214407</v>
      </c>
      <c r="F22" s="5">
        <v>2976464.8342831484</v>
      </c>
      <c r="G22" s="5">
        <v>3348583.4808338569</v>
      </c>
      <c r="H22" s="5">
        <v>3580272.0795949139</v>
      </c>
      <c r="I22" s="5">
        <v>3940460.9688660917</v>
      </c>
      <c r="J22" s="5">
        <v>4385855.5345268473</v>
      </c>
      <c r="K22" s="5">
        <v>5251426</v>
      </c>
      <c r="L22" s="5">
        <v>5052306</v>
      </c>
      <c r="M22" s="5">
        <v>5583882</v>
      </c>
      <c r="N22" s="5">
        <v>8418146</v>
      </c>
      <c r="O22" s="5">
        <v>9867940</v>
      </c>
      <c r="P22" s="4"/>
      <c r="Q22" s="3"/>
      <c r="R22" s="4"/>
      <c r="S22" s="4"/>
      <c r="T22" s="3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1"/>
      <c r="GE22" s="1"/>
      <c r="GF22" s="1"/>
    </row>
    <row r="23" spans="1:189" ht="15.75" x14ac:dyDescent="0.25">
      <c r="A23" s="10">
        <v>7.3</v>
      </c>
      <c r="B23" s="11" t="s">
        <v>13</v>
      </c>
      <c r="C23" s="5">
        <v>1336.3724598317772</v>
      </c>
      <c r="D23" s="5">
        <v>667.07127272405182</v>
      </c>
      <c r="E23" s="5">
        <v>414.58955350788864</v>
      </c>
      <c r="F23" s="5">
        <v>507.75984234862494</v>
      </c>
      <c r="G23" s="5">
        <v>537.54167601468941</v>
      </c>
      <c r="H23" s="5">
        <v>835.50627953362937</v>
      </c>
      <c r="I23" s="5">
        <v>676.09882000997902</v>
      </c>
      <c r="J23" s="5">
        <v>1082.4884229220743</v>
      </c>
      <c r="K23" s="5">
        <v>902</v>
      </c>
      <c r="L23" s="5">
        <v>1086</v>
      </c>
      <c r="M23" s="5">
        <v>1994</v>
      </c>
      <c r="N23" s="5">
        <v>918</v>
      </c>
      <c r="O23" s="5"/>
      <c r="P23" s="4"/>
      <c r="Q23" s="3"/>
      <c r="R23" s="4"/>
      <c r="S23" s="4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1"/>
      <c r="GE23" s="1"/>
      <c r="GF23" s="1"/>
    </row>
    <row r="24" spans="1:189" ht="15.75" x14ac:dyDescent="0.25">
      <c r="A24" s="10">
        <v>7.4</v>
      </c>
      <c r="B24" s="11" t="s">
        <v>14</v>
      </c>
      <c r="C24" s="5">
        <v>6817.4363168229793</v>
      </c>
      <c r="D24" s="5">
        <v>12554.214141455297</v>
      </c>
      <c r="E24" s="5">
        <v>12314.702017535627</v>
      </c>
      <c r="F24" s="5">
        <v>17190.965288432228</v>
      </c>
      <c r="G24" s="5">
        <v>33439.411090847789</v>
      </c>
      <c r="H24" s="5">
        <v>38049.851155260978</v>
      </c>
      <c r="I24" s="5">
        <v>38079.498992310233</v>
      </c>
      <c r="J24" s="5">
        <v>22948.479996912356</v>
      </c>
      <c r="K24" s="5">
        <v>28316</v>
      </c>
      <c r="L24" s="5">
        <v>1115</v>
      </c>
      <c r="M24" s="5">
        <v>22248</v>
      </c>
      <c r="N24" s="5">
        <v>27930</v>
      </c>
      <c r="O24" s="5"/>
      <c r="P24" s="4"/>
      <c r="Q24" s="3"/>
      <c r="R24" s="4"/>
      <c r="S24" s="4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1"/>
      <c r="GE24" s="1"/>
      <c r="GF24" s="1"/>
    </row>
    <row r="25" spans="1:189" ht="30" x14ac:dyDescent="0.25">
      <c r="A25" s="10">
        <v>7.5</v>
      </c>
      <c r="B25" s="11" t="s">
        <v>15</v>
      </c>
      <c r="C25" s="5">
        <v>8793.8237821209641</v>
      </c>
      <c r="D25" s="5">
        <v>10074.701206824004</v>
      </c>
      <c r="E25" s="5">
        <v>10659.598344246679</v>
      </c>
      <c r="F25" s="5">
        <v>12922.878819491021</v>
      </c>
      <c r="G25" s="5">
        <v>14330.961967574021</v>
      </c>
      <c r="H25" s="5">
        <v>15117.053284961394</v>
      </c>
      <c r="I25" s="5">
        <v>16423.359907920516</v>
      </c>
      <c r="J25" s="5">
        <v>17698.337008592724</v>
      </c>
      <c r="K25" s="5">
        <v>11950</v>
      </c>
      <c r="L25" s="5">
        <v>10924</v>
      </c>
      <c r="M25" s="5">
        <v>19355</v>
      </c>
      <c r="N25" s="5">
        <v>26460</v>
      </c>
      <c r="O25" s="5"/>
      <c r="P25" s="4"/>
      <c r="Q25" s="3"/>
      <c r="R25" s="4"/>
      <c r="S25" s="4"/>
      <c r="T25" s="3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1"/>
      <c r="GE25" s="1"/>
      <c r="GF25" s="1"/>
    </row>
    <row r="26" spans="1:189" ht="15.75" x14ac:dyDescent="0.25">
      <c r="A26" s="10">
        <v>7.6</v>
      </c>
      <c r="B26" s="11" t="s">
        <v>16</v>
      </c>
      <c r="C26" s="6">
        <v>95035</v>
      </c>
      <c r="D26" s="6">
        <v>98050</v>
      </c>
      <c r="E26" s="6">
        <v>100219</v>
      </c>
      <c r="F26" s="6">
        <v>98997</v>
      </c>
      <c r="G26" s="6">
        <v>101119</v>
      </c>
      <c r="H26" s="6">
        <v>101481</v>
      </c>
      <c r="I26" s="6">
        <v>108634.99999999999</v>
      </c>
      <c r="J26" s="6">
        <v>159024</v>
      </c>
      <c r="K26" s="6">
        <v>162223</v>
      </c>
      <c r="L26" s="6">
        <v>157240</v>
      </c>
      <c r="M26" s="6">
        <v>154249</v>
      </c>
      <c r="N26" s="6">
        <v>162689</v>
      </c>
      <c r="O26" s="6">
        <v>172255</v>
      </c>
      <c r="P26" s="4"/>
      <c r="Q26" s="3"/>
      <c r="R26" s="4"/>
      <c r="S26" s="4"/>
      <c r="T26" s="3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1"/>
      <c r="GE26" s="1"/>
      <c r="GF26" s="1"/>
    </row>
    <row r="27" spans="1:189" ht="45" x14ac:dyDescent="0.25">
      <c r="A27" s="10">
        <v>7.7</v>
      </c>
      <c r="B27" s="11" t="s">
        <v>17</v>
      </c>
      <c r="C27" s="6">
        <v>710256</v>
      </c>
      <c r="D27" s="6">
        <v>818799</v>
      </c>
      <c r="E27" s="6">
        <v>991419</v>
      </c>
      <c r="F27" s="6">
        <v>1242467</v>
      </c>
      <c r="G27" s="6">
        <v>1620450</v>
      </c>
      <c r="H27" s="6">
        <v>1474497</v>
      </c>
      <c r="I27" s="6">
        <v>1293214</v>
      </c>
      <c r="J27" s="6">
        <v>1309957</v>
      </c>
      <c r="K27" s="6">
        <v>1420374</v>
      </c>
      <c r="L27" s="6">
        <v>1304097</v>
      </c>
      <c r="M27" s="6">
        <v>1354410</v>
      </c>
      <c r="N27" s="6">
        <v>1500004</v>
      </c>
      <c r="O27" s="6">
        <v>1633602</v>
      </c>
      <c r="P27" s="4"/>
      <c r="Q27" s="3"/>
      <c r="R27" s="4"/>
      <c r="S27" s="4"/>
      <c r="T27" s="3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1"/>
      <c r="GE27" s="1"/>
      <c r="GF27" s="1"/>
    </row>
    <row r="28" spans="1:189" ht="15.75" x14ac:dyDescent="0.25">
      <c r="A28" s="12" t="s">
        <v>37</v>
      </c>
      <c r="B28" s="11" t="s">
        <v>18</v>
      </c>
      <c r="C28" s="6">
        <v>2478434</v>
      </c>
      <c r="D28" s="6">
        <v>2731371</v>
      </c>
      <c r="E28" s="6">
        <v>2979637</v>
      </c>
      <c r="F28" s="6">
        <v>3308676</v>
      </c>
      <c r="G28" s="6">
        <v>3583432</v>
      </c>
      <c r="H28" s="6">
        <v>3531226.9999999995</v>
      </c>
      <c r="I28" s="6">
        <v>4016236</v>
      </c>
      <c r="J28" s="6">
        <v>4096746</v>
      </c>
      <c r="K28" s="6">
        <v>4268103</v>
      </c>
      <c r="L28" s="6">
        <v>4350751</v>
      </c>
      <c r="M28" s="6">
        <v>4429650</v>
      </c>
      <c r="N28" s="6">
        <v>4688634</v>
      </c>
      <c r="O28" s="6">
        <v>4454734</v>
      </c>
      <c r="P28" s="4"/>
      <c r="Q28" s="3"/>
      <c r="R28" s="4"/>
      <c r="S28" s="4"/>
      <c r="T28" s="3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1"/>
      <c r="GE28" s="1"/>
      <c r="GF28" s="1"/>
    </row>
    <row r="29" spans="1:189" ht="45" x14ac:dyDescent="0.25">
      <c r="A29" s="12" t="s">
        <v>38</v>
      </c>
      <c r="B29" s="11" t="s">
        <v>19</v>
      </c>
      <c r="C29" s="6">
        <v>8379569</v>
      </c>
      <c r="D29" s="6">
        <v>8912923</v>
      </c>
      <c r="E29" s="6">
        <v>9162092</v>
      </c>
      <c r="F29" s="6">
        <v>9584849</v>
      </c>
      <c r="G29" s="6">
        <v>9976336</v>
      </c>
      <c r="H29" s="6">
        <v>10389646</v>
      </c>
      <c r="I29" s="6">
        <v>10829620</v>
      </c>
      <c r="J29" s="6">
        <v>11032236</v>
      </c>
      <c r="K29" s="6">
        <v>11249291</v>
      </c>
      <c r="L29" s="6">
        <v>10746653.864257589</v>
      </c>
      <c r="M29" s="6">
        <v>11858902.808147218</v>
      </c>
      <c r="N29" s="6">
        <v>12851557.789995482</v>
      </c>
      <c r="O29" s="6">
        <v>12974502</v>
      </c>
      <c r="P29" s="4"/>
      <c r="Q29" s="3"/>
      <c r="R29" s="4"/>
      <c r="S29" s="4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1"/>
      <c r="GE29" s="1"/>
      <c r="GF29" s="1"/>
    </row>
    <row r="30" spans="1:189" ht="15.75" x14ac:dyDescent="0.25">
      <c r="A30" s="12" t="s">
        <v>39</v>
      </c>
      <c r="B30" s="11" t="s">
        <v>54</v>
      </c>
      <c r="C30" s="6">
        <v>3260755</v>
      </c>
      <c r="D30" s="6">
        <v>3634262.0000000005</v>
      </c>
      <c r="E30" s="6">
        <v>3734326</v>
      </c>
      <c r="F30" s="6">
        <v>3948462.9999999995</v>
      </c>
      <c r="G30" s="6">
        <v>4098722</v>
      </c>
      <c r="H30" s="6">
        <v>4549844</v>
      </c>
      <c r="I30" s="6">
        <v>5365791</v>
      </c>
      <c r="J30" s="6">
        <v>5827180</v>
      </c>
      <c r="K30" s="6">
        <v>6212914</v>
      </c>
      <c r="L30" s="6">
        <v>5889248</v>
      </c>
      <c r="M30" s="6">
        <v>6069069</v>
      </c>
      <c r="N30" s="6">
        <v>6134262</v>
      </c>
      <c r="O30" s="6">
        <v>6962748</v>
      </c>
      <c r="P30" s="4"/>
      <c r="Q30" s="3"/>
      <c r="R30" s="4"/>
      <c r="S30" s="4"/>
      <c r="T30" s="3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1"/>
      <c r="GE30" s="1"/>
      <c r="GF30" s="1"/>
    </row>
    <row r="31" spans="1:189" ht="15.75" x14ac:dyDescent="0.25">
      <c r="A31" s="12" t="s">
        <v>40</v>
      </c>
      <c r="B31" s="11" t="s">
        <v>20</v>
      </c>
      <c r="C31" s="6">
        <v>3132686</v>
      </c>
      <c r="D31" s="6">
        <v>3117501</v>
      </c>
      <c r="E31" s="6">
        <v>3237664</v>
      </c>
      <c r="F31" s="6">
        <v>3565247</v>
      </c>
      <c r="G31" s="6">
        <v>3770421</v>
      </c>
      <c r="H31" s="6">
        <v>4009214</v>
      </c>
      <c r="I31" s="6">
        <v>4529992</v>
      </c>
      <c r="J31" s="6">
        <v>4655049</v>
      </c>
      <c r="K31" s="6">
        <v>5013360</v>
      </c>
      <c r="L31" s="6">
        <v>3904382</v>
      </c>
      <c r="M31" s="6">
        <v>4074243</v>
      </c>
      <c r="N31" s="6">
        <v>4662414</v>
      </c>
      <c r="O31" s="6">
        <v>4930965.8896112302</v>
      </c>
      <c r="P31" s="4"/>
      <c r="Q31" s="3"/>
      <c r="R31" s="4"/>
      <c r="S31" s="4"/>
      <c r="T31" s="3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1"/>
      <c r="GE31" s="1"/>
      <c r="GF31" s="1"/>
    </row>
    <row r="32" spans="1:189" s="20" customFormat="1" ht="15.75" x14ac:dyDescent="0.25">
      <c r="A32" s="26"/>
      <c r="B32" s="27" t="s">
        <v>30</v>
      </c>
      <c r="C32" s="28">
        <f>C17+C20+C28+C29+C30+C31</f>
        <v>27165414.321742311</v>
      </c>
      <c r="D32" s="28">
        <f t="shared" ref="D32:O32" si="6">D17+D20+D28+D29+D30+D31</f>
        <v>28828502.934681118</v>
      </c>
      <c r="E32" s="28">
        <f t="shared" si="6"/>
        <v>30683107.412113767</v>
      </c>
      <c r="F32" s="28">
        <f t="shared" si="6"/>
        <v>33275879.780039009</v>
      </c>
      <c r="G32" s="28">
        <f t="shared" si="6"/>
        <v>35716306.936037123</v>
      </c>
      <c r="H32" s="28">
        <f t="shared" si="6"/>
        <v>37309785.824067339</v>
      </c>
      <c r="I32" s="28">
        <f t="shared" si="6"/>
        <v>40481959.581425697</v>
      </c>
      <c r="J32" s="28">
        <f t="shared" si="6"/>
        <v>42387601.620296776</v>
      </c>
      <c r="K32" s="28">
        <f t="shared" si="6"/>
        <v>45087934</v>
      </c>
      <c r="L32" s="28">
        <f t="shared" si="6"/>
        <v>40161032.864257589</v>
      </c>
      <c r="M32" s="28">
        <f t="shared" si="6"/>
        <v>43428566.808147222</v>
      </c>
      <c r="N32" s="28">
        <f t="shared" si="6"/>
        <v>49794611.789995484</v>
      </c>
      <c r="O32" s="28">
        <f t="shared" si="6"/>
        <v>52103410.889611229</v>
      </c>
      <c r="P32" s="4"/>
      <c r="Q32" s="3"/>
      <c r="R32" s="4"/>
      <c r="S32" s="4"/>
      <c r="T32" s="3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5"/>
      <c r="GE32" s="25"/>
      <c r="GF32" s="25"/>
    </row>
    <row r="33" spans="1:189" s="25" customFormat="1" ht="30" x14ac:dyDescent="0.25">
      <c r="A33" s="21" t="s">
        <v>27</v>
      </c>
      <c r="B33" s="22" t="s">
        <v>51</v>
      </c>
      <c r="C33" s="23">
        <f>C12+C16+C32</f>
        <v>60297570.321742311</v>
      </c>
      <c r="D33" s="23">
        <f>D12+D16+D32</f>
        <v>63168658.934681118</v>
      </c>
      <c r="E33" s="23">
        <f t="shared" ref="E33:O33" si="7">E12+E16+E32</f>
        <v>65973037.412113771</v>
      </c>
      <c r="F33" s="23">
        <f t="shared" si="7"/>
        <v>67619090.080039009</v>
      </c>
      <c r="G33" s="23">
        <f t="shared" si="7"/>
        <v>73538175.936037123</v>
      </c>
      <c r="H33" s="23">
        <f t="shared" si="7"/>
        <v>82926711.024067342</v>
      </c>
      <c r="I33" s="23">
        <f t="shared" si="7"/>
        <v>86446475.7814257</v>
      </c>
      <c r="J33" s="23">
        <f t="shared" si="7"/>
        <v>89139356.620296776</v>
      </c>
      <c r="K33" s="23">
        <f t="shared" si="7"/>
        <v>91826895</v>
      </c>
      <c r="L33" s="23">
        <f t="shared" si="7"/>
        <v>86095325.206852615</v>
      </c>
      <c r="M33" s="23">
        <f t="shared" si="7"/>
        <v>96636578.550266087</v>
      </c>
      <c r="N33" s="23">
        <f t="shared" si="7"/>
        <v>105950836.85342866</v>
      </c>
      <c r="O33" s="23">
        <f t="shared" si="7"/>
        <v>114094692.25745383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G33" s="20"/>
    </row>
    <row r="34" spans="1:189" s="20" customFormat="1" ht="15.75" x14ac:dyDescent="0.25">
      <c r="A34" s="32" t="s">
        <v>43</v>
      </c>
      <c r="B34" s="33" t="s">
        <v>25</v>
      </c>
      <c r="C34" s="28">
        <f>[2]GSVA_const!C34</f>
        <v>7063428</v>
      </c>
      <c r="D34" s="28">
        <f>[2]GSVA_const!D34</f>
        <v>7224060.0000000009</v>
      </c>
      <c r="E34" s="28">
        <f>[2]GSVA_const!E34</f>
        <v>7480173</v>
      </c>
      <c r="F34" s="28">
        <f>[2]GSVA_const!F34</f>
        <v>8113839.9999999991</v>
      </c>
      <c r="G34" s="28">
        <f>[2]GSVA_const!G34</f>
        <v>8679100</v>
      </c>
      <c r="H34" s="28">
        <f>[2]GSVA_const!H34</f>
        <v>9289589.7729224507</v>
      </c>
      <c r="I34" s="28">
        <f>[2]GSVA_const!I34</f>
        <v>9333431.1043856367</v>
      </c>
      <c r="J34" s="28">
        <f>[2]GSVA_const!J34</f>
        <v>9458888.7814891227</v>
      </c>
      <c r="K34" s="28">
        <f>[2]GSVA_const!K34</f>
        <v>10022626.778018575</v>
      </c>
      <c r="L34" s="28">
        <f>[2]GSVA_const!L34</f>
        <v>9133011.4593422059</v>
      </c>
      <c r="M34" s="28">
        <f>[2]GSVA_const!M34</f>
        <v>10058487.214091815</v>
      </c>
      <c r="N34" s="28">
        <f>[2]GSVA_const!N34</f>
        <v>10716234.314794555</v>
      </c>
      <c r="O34" s="28">
        <f>[2]GSVA_const!O34</f>
        <v>11328507.794126058</v>
      </c>
      <c r="P34" s="4"/>
      <c r="Q34" s="3"/>
      <c r="R34" s="4"/>
      <c r="S34" s="4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</row>
    <row r="35" spans="1:189" s="20" customFormat="1" ht="15.75" x14ac:dyDescent="0.25">
      <c r="A35" s="32" t="s">
        <v>44</v>
      </c>
      <c r="B35" s="33" t="s">
        <v>24</v>
      </c>
      <c r="C35" s="28">
        <f>[2]GSVA_const!C35</f>
        <v>2847843</v>
      </c>
      <c r="D35" s="28">
        <f>[2]GSVA_const!D35</f>
        <v>3037500</v>
      </c>
      <c r="E35" s="28">
        <f>[2]GSVA_const!E35</f>
        <v>2706300</v>
      </c>
      <c r="F35" s="28">
        <f>[2]GSVA_const!F35</f>
        <v>2764300</v>
      </c>
      <c r="G35" s="28">
        <f>[2]GSVA_const!G35</f>
        <v>3012400</v>
      </c>
      <c r="H35" s="28">
        <f>[2]GSVA_const!H35</f>
        <v>3371000</v>
      </c>
      <c r="I35" s="28">
        <f>[2]GSVA_const!I35</f>
        <v>3534155.637145326</v>
      </c>
      <c r="J35" s="28">
        <f>[2]GSVA_const!J35</f>
        <v>3679800</v>
      </c>
      <c r="K35" s="28">
        <f>[2]GSVA_const!K35</f>
        <v>3821637.2139867754</v>
      </c>
      <c r="L35" s="28">
        <f>[2]GSVA_const!L35</f>
        <v>3666203.2090767841</v>
      </c>
      <c r="M35" s="28">
        <f>[2]GSVA_const!M35</f>
        <v>4069479.5870136525</v>
      </c>
      <c r="N35" s="28">
        <f>[2]GSVA_const!N35</f>
        <v>4466361.1468999321</v>
      </c>
      <c r="O35" s="28">
        <f>[2]GSVA_const!O35</f>
        <v>4807572.4398704516</v>
      </c>
      <c r="P35" s="4"/>
      <c r="Q35" s="3"/>
      <c r="R35" s="4"/>
      <c r="S35" s="4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</row>
    <row r="36" spans="1:189" s="20" customFormat="1" ht="30" x14ac:dyDescent="0.25">
      <c r="A36" s="32" t="s">
        <v>45</v>
      </c>
      <c r="B36" s="33" t="s">
        <v>63</v>
      </c>
      <c r="C36" s="28">
        <f>C33+C34-C35</f>
        <v>64513155.321742311</v>
      </c>
      <c r="D36" s="28">
        <f t="shared" ref="D36:O36" si="8">D33+D34-D35</f>
        <v>67355218.934681118</v>
      </c>
      <c r="E36" s="28">
        <f t="shared" si="8"/>
        <v>70746910.412113771</v>
      </c>
      <c r="F36" s="28">
        <f t="shared" si="8"/>
        <v>72968630.080039009</v>
      </c>
      <c r="G36" s="28">
        <f t="shared" si="8"/>
        <v>79204875.936037123</v>
      </c>
      <c r="H36" s="28">
        <f t="shared" si="8"/>
        <v>88845300.796989799</v>
      </c>
      <c r="I36" s="28">
        <f t="shared" si="8"/>
        <v>92245751.248666003</v>
      </c>
      <c r="J36" s="28">
        <f t="shared" si="8"/>
        <v>94918445.401785895</v>
      </c>
      <c r="K36" s="28">
        <f t="shared" si="8"/>
        <v>98027884.56403181</v>
      </c>
      <c r="L36" s="28">
        <f t="shared" si="8"/>
        <v>91562133.457118049</v>
      </c>
      <c r="M36" s="28">
        <f t="shared" si="8"/>
        <v>102625586.17734425</v>
      </c>
      <c r="N36" s="28">
        <f t="shared" si="8"/>
        <v>112200710.02132328</v>
      </c>
      <c r="O36" s="28">
        <f t="shared" si="8"/>
        <v>120615627.61170945</v>
      </c>
      <c r="P36" s="4"/>
      <c r="Q36" s="3"/>
      <c r="R36" s="4"/>
      <c r="S36" s="4"/>
      <c r="T36" s="3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</row>
    <row r="37" spans="1:189" s="20" customFormat="1" ht="15.75" x14ac:dyDescent="0.25">
      <c r="A37" s="32" t="s">
        <v>46</v>
      </c>
      <c r="B37" s="33" t="s">
        <v>42</v>
      </c>
      <c r="C37" s="28">
        <f>[2]GSVA_cur!C37</f>
        <v>2015910</v>
      </c>
      <c r="D37" s="28">
        <f>[2]GSVA_cur!D37</f>
        <v>2046780</v>
      </c>
      <c r="E37" s="28">
        <f>[2]GSVA_cur!E37</f>
        <v>2078120</v>
      </c>
      <c r="F37" s="28">
        <f>[2]GSVA_cur!F37</f>
        <v>2109940</v>
      </c>
      <c r="G37" s="28">
        <f>[2]GSVA_cur!G37</f>
        <v>2142250</v>
      </c>
      <c r="H37" s="28">
        <f>[2]GSVA_cur!H37</f>
        <v>2175050</v>
      </c>
      <c r="I37" s="28">
        <f>[2]GSVA_cur!I37</f>
        <v>2208360</v>
      </c>
      <c r="J37" s="28">
        <f>[2]GSVA_cur!J37</f>
        <v>2242170</v>
      </c>
      <c r="K37" s="28">
        <f>[2]GSVA_cur!K37</f>
        <v>2276500</v>
      </c>
      <c r="L37" s="28">
        <f>[2]GSVA_cur!L37</f>
        <v>2296720</v>
      </c>
      <c r="M37" s="28">
        <f>[2]GSVA_cur!M37</f>
        <v>2323010</v>
      </c>
      <c r="N37" s="28">
        <f>[2]GSVA_cur!N37</f>
        <v>2346920</v>
      </c>
      <c r="O37" s="28">
        <f>[2]GSVA_cur!O37</f>
        <v>2370820</v>
      </c>
      <c r="P37" s="2"/>
      <c r="Q37" s="1"/>
      <c r="R37" s="2"/>
      <c r="S37" s="2"/>
      <c r="T37" s="1"/>
      <c r="U37" s="1"/>
      <c r="V37" s="1"/>
      <c r="W37" s="1"/>
      <c r="X37" s="1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</row>
    <row r="38" spans="1:189" s="20" customFormat="1" ht="15.75" x14ac:dyDescent="0.25">
      <c r="A38" s="32" t="s">
        <v>47</v>
      </c>
      <c r="B38" s="33" t="s">
        <v>64</v>
      </c>
      <c r="C38" s="28">
        <f>C36/C37*1000</f>
        <v>32002.001737052902</v>
      </c>
      <c r="D38" s="28">
        <f t="shared" ref="D38:O38" si="9">D36/D37*1000</f>
        <v>32907.893830641849</v>
      </c>
      <c r="E38" s="28">
        <f t="shared" si="9"/>
        <v>34043.707972645359</v>
      </c>
      <c r="F38" s="28">
        <f t="shared" si="9"/>
        <v>34583.272548053028</v>
      </c>
      <c r="G38" s="28">
        <f t="shared" si="9"/>
        <v>36972.751049614715</v>
      </c>
      <c r="H38" s="28">
        <f t="shared" si="9"/>
        <v>40847.475137118592</v>
      </c>
      <c r="I38" s="28">
        <f t="shared" si="9"/>
        <v>41771.156536373601</v>
      </c>
      <c r="J38" s="28">
        <f t="shared" si="9"/>
        <v>42333.295602824895</v>
      </c>
      <c r="K38" s="28">
        <f t="shared" si="9"/>
        <v>43060.788299596665</v>
      </c>
      <c r="L38" s="28">
        <f t="shared" si="9"/>
        <v>39866.476304084979</v>
      </c>
      <c r="M38" s="28">
        <f t="shared" si="9"/>
        <v>44177.849504455102</v>
      </c>
      <c r="N38" s="28">
        <f t="shared" si="9"/>
        <v>47807.64151369594</v>
      </c>
      <c r="O38" s="28">
        <f t="shared" si="9"/>
        <v>50875.067534317008</v>
      </c>
      <c r="P38" s="2"/>
      <c r="Q38" s="1"/>
      <c r="R38" s="2"/>
      <c r="S38" s="2"/>
      <c r="T38" s="3"/>
      <c r="U38" s="3"/>
      <c r="V38" s="3"/>
      <c r="W38" s="3"/>
      <c r="X38" s="3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BY38" s="29"/>
      <c r="BZ38" s="29"/>
      <c r="CA38" s="29"/>
      <c r="CB38" s="29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</row>
    <row r="39" spans="1:189" ht="51.75" customHeight="1" x14ac:dyDescent="0.25">
      <c r="A39" s="34" t="s">
        <v>77</v>
      </c>
      <c r="B39" s="34"/>
      <c r="C39" s="34"/>
      <c r="D39" s="34"/>
      <c r="E39" s="34"/>
    </row>
  </sheetData>
  <sheetProtection formatColumns="0" formatRows="0"/>
  <mergeCells count="1">
    <mergeCell ref="A39:E39"/>
  </mergeCells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24" max="1048575" man="1"/>
    <brk id="36" max="1048575" man="1"/>
    <brk id="52" max="1048575" man="1"/>
    <brk id="116" max="95" man="1"/>
    <brk id="152" max="1048575" man="1"/>
    <brk id="176" max="1048575" man="1"/>
    <brk id="184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2024-08-16T06:37:44Z</dcterms:modified>
</cp:coreProperties>
</file>