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4CD2B51E-0A1D-4E2C-9B29-CBB41467F8C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6" i="1" l="1"/>
  <c r="O16" i="1"/>
  <c r="O17" i="1"/>
  <c r="O20" i="1"/>
  <c r="O32" i="1" s="1"/>
  <c r="O37" i="1"/>
  <c r="O6" i="11"/>
  <c r="O16" i="11"/>
  <c r="O17" i="11"/>
  <c r="O20" i="11"/>
  <c r="O34" i="11"/>
  <c r="O35" i="11"/>
  <c r="O37" i="11"/>
  <c r="O6" i="12"/>
  <c r="O16" i="12"/>
  <c r="O17" i="12"/>
  <c r="O20" i="12"/>
  <c r="O34" i="12"/>
  <c r="O35" i="12"/>
  <c r="O37" i="12"/>
  <c r="O6" i="10"/>
  <c r="O16" i="10"/>
  <c r="O17" i="10"/>
  <c r="O20" i="10"/>
  <c r="O32" i="12" l="1"/>
  <c r="O33" i="12"/>
  <c r="O36" i="12" s="1"/>
  <c r="O12" i="12"/>
  <c r="O32" i="11"/>
  <c r="O33" i="11"/>
  <c r="O36" i="11" s="1"/>
  <c r="O12" i="11"/>
  <c r="O33" i="1"/>
  <c r="O36" i="1" s="1"/>
  <c r="O12" i="1"/>
  <c r="O32" i="10"/>
  <c r="O33" i="10"/>
  <c r="O36" i="10" s="1"/>
  <c r="O12" i="10"/>
  <c r="O38" i="12" l="1"/>
  <c r="O38" i="1"/>
  <c r="O38" i="10"/>
  <c r="O38" i="11"/>
  <c r="I2" i="1"/>
  <c r="I2" i="11"/>
  <c r="I2" i="12"/>
  <c r="I2" i="10"/>
  <c r="D37" i="12" l="1"/>
  <c r="E37" i="12"/>
  <c r="F37" i="12"/>
  <c r="G37" i="12"/>
  <c r="H37" i="12"/>
  <c r="I37" i="12"/>
  <c r="J37" i="12"/>
  <c r="K37" i="12"/>
  <c r="L37" i="12"/>
  <c r="M37" i="12"/>
  <c r="N37" i="12"/>
  <c r="D34" i="12"/>
  <c r="E34" i="12"/>
  <c r="F34" i="12"/>
  <c r="G34" i="12"/>
  <c r="H34" i="12"/>
  <c r="I34" i="12"/>
  <c r="J34" i="12"/>
  <c r="K34" i="12"/>
  <c r="L34" i="12"/>
  <c r="M34" i="12"/>
  <c r="N34" i="12"/>
  <c r="D35" i="12"/>
  <c r="E35" i="12"/>
  <c r="F35" i="12"/>
  <c r="G35" i="12"/>
  <c r="H35" i="12"/>
  <c r="I35" i="12"/>
  <c r="J35" i="12"/>
  <c r="K35" i="12"/>
  <c r="L35" i="12"/>
  <c r="M35" i="12"/>
  <c r="N35" i="12"/>
  <c r="D34" i="11"/>
  <c r="E34" i="11"/>
  <c r="F34" i="11"/>
  <c r="G34" i="11"/>
  <c r="H34" i="11"/>
  <c r="I34" i="11"/>
  <c r="J34" i="11"/>
  <c r="K34" i="11"/>
  <c r="L34" i="11"/>
  <c r="M34" i="11"/>
  <c r="N34" i="11"/>
  <c r="D35" i="11"/>
  <c r="E35" i="11"/>
  <c r="F35" i="11"/>
  <c r="G35" i="11"/>
  <c r="H35" i="11"/>
  <c r="I35" i="11"/>
  <c r="J35" i="11"/>
  <c r="K35" i="11"/>
  <c r="L35" i="11"/>
  <c r="M35" i="11"/>
  <c r="N35" i="11"/>
  <c r="D37" i="11"/>
  <c r="E37" i="11"/>
  <c r="F37" i="11"/>
  <c r="G37" i="11"/>
  <c r="H37" i="11"/>
  <c r="I37" i="11"/>
  <c r="J37" i="11"/>
  <c r="K37" i="11"/>
  <c r="L37" i="11"/>
  <c r="M37" i="11"/>
  <c r="N37" i="11"/>
  <c r="D20" i="11"/>
  <c r="D32" i="11" s="1"/>
  <c r="E20" i="11"/>
  <c r="E32" i="11" s="1"/>
  <c r="F20" i="11"/>
  <c r="G20" i="11"/>
  <c r="H20" i="11"/>
  <c r="I20" i="11"/>
  <c r="J20" i="11"/>
  <c r="K20" i="11"/>
  <c r="K32" i="11" s="1"/>
  <c r="L20" i="11"/>
  <c r="M20" i="11"/>
  <c r="M32" i="11" s="1"/>
  <c r="N20" i="11"/>
  <c r="D16" i="11"/>
  <c r="E16" i="11"/>
  <c r="F16" i="11"/>
  <c r="G16" i="11"/>
  <c r="H16" i="11"/>
  <c r="I16" i="11"/>
  <c r="J16" i="11"/>
  <c r="K16" i="11"/>
  <c r="L16" i="11"/>
  <c r="M16" i="11"/>
  <c r="N16" i="11"/>
  <c r="D17" i="11"/>
  <c r="E17" i="11"/>
  <c r="F17" i="11"/>
  <c r="F32" i="11" s="1"/>
  <c r="G17" i="11"/>
  <c r="G32" i="11" s="1"/>
  <c r="H17" i="11"/>
  <c r="I17" i="11"/>
  <c r="J17" i="11"/>
  <c r="K17" i="11"/>
  <c r="L17" i="11"/>
  <c r="M17" i="11"/>
  <c r="N17" i="11"/>
  <c r="D6" i="11"/>
  <c r="D12" i="11" s="1"/>
  <c r="E6" i="11"/>
  <c r="E12" i="11" s="1"/>
  <c r="F6" i="11"/>
  <c r="G6" i="11"/>
  <c r="H6" i="11"/>
  <c r="I6" i="11"/>
  <c r="I12" i="11" s="1"/>
  <c r="J6" i="11"/>
  <c r="J12" i="11" s="1"/>
  <c r="K6" i="11"/>
  <c r="K12" i="11" s="1"/>
  <c r="L6" i="11"/>
  <c r="L12" i="11" s="1"/>
  <c r="M6" i="11"/>
  <c r="M33" i="11" s="1"/>
  <c r="N6" i="11"/>
  <c r="C37" i="11"/>
  <c r="N37" i="1"/>
  <c r="D17" i="10"/>
  <c r="E17" i="10"/>
  <c r="F17" i="10"/>
  <c r="G17" i="10"/>
  <c r="H17" i="10"/>
  <c r="I17" i="10"/>
  <c r="J17" i="10"/>
  <c r="K17" i="10"/>
  <c r="L17" i="10"/>
  <c r="M17" i="10"/>
  <c r="N17" i="10"/>
  <c r="L32" i="11" l="1"/>
  <c r="J32" i="11"/>
  <c r="E33" i="11"/>
  <c r="E36" i="11" s="1"/>
  <c r="E38" i="11" s="1"/>
  <c r="D33" i="11"/>
  <c r="D36" i="11" s="1"/>
  <c r="D38" i="11" s="1"/>
  <c r="N32" i="11"/>
  <c r="I32" i="11"/>
  <c r="H32" i="11"/>
  <c r="N33" i="11"/>
  <c r="F33" i="11"/>
  <c r="H33" i="11"/>
  <c r="H36" i="11" s="1"/>
  <c r="H38" i="11" s="1"/>
  <c r="G33" i="11"/>
  <c r="G36" i="11" s="1"/>
  <c r="G38" i="11" s="1"/>
  <c r="L33" i="11"/>
  <c r="K33" i="11"/>
  <c r="K36" i="11" s="1"/>
  <c r="K38" i="11" s="1"/>
  <c r="G12" i="11"/>
  <c r="I33" i="11"/>
  <c r="I36" i="11" s="1"/>
  <c r="I38" i="11" s="1"/>
  <c r="H12" i="11"/>
  <c r="J33" i="11"/>
  <c r="J36" i="11" s="1"/>
  <c r="J38" i="11" s="1"/>
  <c r="N12" i="11"/>
  <c r="F12" i="11"/>
  <c r="M12" i="11"/>
  <c r="F36" i="11"/>
  <c r="F38" i="11" s="1"/>
  <c r="M36" i="11"/>
  <c r="N36" i="11"/>
  <c r="N38" i="11" s="1"/>
  <c r="L36" i="11" l="1"/>
  <c r="L38" i="11" s="1"/>
  <c r="M38" i="11"/>
  <c r="N20" i="1"/>
  <c r="N20" i="12"/>
  <c r="N20" i="10"/>
  <c r="N16" i="1"/>
  <c r="N17" i="1"/>
  <c r="N16" i="12"/>
  <c r="N17" i="12"/>
  <c r="N16" i="10"/>
  <c r="N6" i="1"/>
  <c r="N6" i="12"/>
  <c r="N6" i="10"/>
  <c r="N32" i="1" l="1"/>
  <c r="N32" i="10"/>
  <c r="N12" i="10"/>
  <c r="N33" i="10"/>
  <c r="N32" i="12"/>
  <c r="N33" i="12"/>
  <c r="N12" i="12"/>
  <c r="N33" i="1"/>
  <c r="N36" i="1" s="1"/>
  <c r="N12" i="1"/>
  <c r="C35" i="11"/>
  <c r="C34" i="11"/>
  <c r="D37" i="1"/>
  <c r="E37" i="1"/>
  <c r="F37" i="1"/>
  <c r="G37" i="1"/>
  <c r="H37" i="1"/>
  <c r="I37" i="1"/>
  <c r="J37" i="1"/>
  <c r="K37" i="1"/>
  <c r="L37" i="1"/>
  <c r="M37" i="1"/>
  <c r="N36" i="12" l="1"/>
  <c r="N36" i="10"/>
  <c r="N38" i="1"/>
  <c r="L20" i="1"/>
  <c r="M20" i="1"/>
  <c r="L20" i="12"/>
  <c r="M20" i="12"/>
  <c r="L20" i="10"/>
  <c r="M20" i="10"/>
  <c r="L16" i="1"/>
  <c r="M16" i="1"/>
  <c r="L17" i="1"/>
  <c r="M17" i="1"/>
  <c r="L16" i="12"/>
  <c r="M16" i="12"/>
  <c r="L17" i="12"/>
  <c r="M17" i="12"/>
  <c r="L16" i="10"/>
  <c r="M16" i="10"/>
  <c r="L6" i="1"/>
  <c r="M6" i="1"/>
  <c r="L6" i="12"/>
  <c r="M6" i="12"/>
  <c r="L6" i="10"/>
  <c r="L12" i="10" s="1"/>
  <c r="M6" i="10"/>
  <c r="N38" i="12" l="1"/>
  <c r="M12" i="1"/>
  <c r="N38" i="10"/>
  <c r="L33" i="12"/>
  <c r="L36" i="12" s="1"/>
  <c r="L38" i="12" s="1"/>
  <c r="M33" i="12"/>
  <c r="M12" i="12"/>
  <c r="L33" i="10"/>
  <c r="L32" i="10"/>
  <c r="M32" i="10"/>
  <c r="M33" i="10"/>
  <c r="M32" i="12"/>
  <c r="M32" i="1"/>
  <c r="M33" i="1"/>
  <c r="M12" i="10"/>
  <c r="L32" i="12"/>
  <c r="L12" i="12"/>
  <c r="L32" i="1"/>
  <c r="L33" i="1"/>
  <c r="L36" i="1" s="1"/>
  <c r="L12" i="1"/>
  <c r="M36" i="12" l="1"/>
  <c r="M36" i="10"/>
  <c r="M36" i="1"/>
  <c r="L38" i="1"/>
  <c r="L36" i="10"/>
  <c r="M38" i="12" l="1"/>
  <c r="M38" i="10"/>
  <c r="M38" i="1"/>
  <c r="L38" i="10"/>
  <c r="J20" i="1" l="1"/>
  <c r="K20" i="1"/>
  <c r="J20" i="12"/>
  <c r="K20" i="12"/>
  <c r="J20" i="10"/>
  <c r="K20" i="10"/>
  <c r="J16" i="1"/>
  <c r="K16" i="1"/>
  <c r="J17" i="1"/>
  <c r="K17" i="1"/>
  <c r="J16" i="12"/>
  <c r="K16" i="12"/>
  <c r="J17" i="12"/>
  <c r="K17" i="12"/>
  <c r="J16" i="10"/>
  <c r="K16" i="10"/>
  <c r="J6" i="1"/>
  <c r="K6" i="1"/>
  <c r="J6" i="12"/>
  <c r="K6" i="12"/>
  <c r="K33" i="12" s="1"/>
  <c r="K36" i="12" s="1"/>
  <c r="K38" i="12" s="1"/>
  <c r="J6" i="10"/>
  <c r="K6" i="10"/>
  <c r="J33" i="12" l="1"/>
  <c r="J36" i="12" s="1"/>
  <c r="J38" i="12" s="1"/>
  <c r="K32" i="12"/>
  <c r="J32" i="12"/>
  <c r="K32" i="10"/>
  <c r="K33" i="10"/>
  <c r="J33" i="10"/>
  <c r="J32" i="10"/>
  <c r="K32" i="1"/>
  <c r="K12" i="1"/>
  <c r="K12" i="12"/>
  <c r="J12" i="12"/>
  <c r="K12" i="10"/>
  <c r="J12" i="10"/>
  <c r="J12" i="1"/>
  <c r="K33" i="1"/>
  <c r="K36" i="1" s="1"/>
  <c r="J32" i="1"/>
  <c r="J33" i="1"/>
  <c r="J36" i="1" s="1"/>
  <c r="J38" i="1" s="1"/>
  <c r="K38" i="1" l="1"/>
  <c r="J36" i="10"/>
  <c r="K36" i="10"/>
  <c r="J38" i="10" l="1"/>
  <c r="K38" i="10"/>
  <c r="I6" i="1"/>
  <c r="I6" i="12"/>
  <c r="I6" i="10"/>
  <c r="I17" i="1"/>
  <c r="I17" i="12"/>
  <c r="I20" i="1"/>
  <c r="I20" i="12"/>
  <c r="I20" i="10"/>
  <c r="I16" i="1"/>
  <c r="I16" i="12"/>
  <c r="I16" i="10"/>
  <c r="I33" i="12" l="1"/>
  <c r="I36" i="12" s="1"/>
  <c r="I38" i="12" s="1"/>
  <c r="I32" i="10"/>
  <c r="I33" i="10"/>
  <c r="I32" i="12"/>
  <c r="I12" i="12"/>
  <c r="I12" i="10"/>
  <c r="I32" i="1"/>
  <c r="I33" i="1"/>
  <c r="I36" i="1" s="1"/>
  <c r="I38" i="1" s="1"/>
  <c r="I12" i="1"/>
  <c r="I36" i="10" l="1"/>
  <c r="I38" i="10" l="1"/>
  <c r="H6" i="1"/>
  <c r="H17" i="1"/>
  <c r="H20" i="1"/>
  <c r="H6" i="12"/>
  <c r="H17" i="12"/>
  <c r="H20" i="12"/>
  <c r="H6" i="10"/>
  <c r="H20" i="10"/>
  <c r="H16" i="1"/>
  <c r="H16" i="12"/>
  <c r="H16" i="10"/>
  <c r="C37" i="12"/>
  <c r="C37" i="1"/>
  <c r="C35" i="12"/>
  <c r="C34" i="12"/>
  <c r="G6" i="1"/>
  <c r="G16" i="1"/>
  <c r="G17" i="1"/>
  <c r="G20" i="1"/>
  <c r="G6" i="12"/>
  <c r="G16" i="12"/>
  <c r="G17" i="12"/>
  <c r="G20" i="12"/>
  <c r="G6" i="10"/>
  <c r="G16" i="10"/>
  <c r="G20" i="10"/>
  <c r="F20" i="10"/>
  <c r="F20" i="12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C6" i="12"/>
  <c r="C20" i="11"/>
  <c r="C17" i="11"/>
  <c r="C1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16" i="10"/>
  <c r="F6" i="10"/>
  <c r="E20" i="10"/>
  <c r="D20" i="10"/>
  <c r="C20" i="10"/>
  <c r="C17" i="10"/>
  <c r="E16" i="10"/>
  <c r="D16" i="10"/>
  <c r="C16" i="10"/>
  <c r="E6" i="10"/>
  <c r="D6" i="10"/>
  <c r="C6" i="10"/>
  <c r="E33" i="12" l="1"/>
  <c r="E36" i="12" s="1"/>
  <c r="E38" i="12" s="1"/>
  <c r="D33" i="12"/>
  <c r="D36" i="12" s="1"/>
  <c r="D38" i="12" s="1"/>
  <c r="G33" i="12"/>
  <c r="G36" i="12" s="1"/>
  <c r="G38" i="12" s="1"/>
  <c r="F33" i="12"/>
  <c r="F36" i="12" s="1"/>
  <c r="F38" i="12" s="1"/>
  <c r="H33" i="12"/>
  <c r="H36" i="12" s="1"/>
  <c r="H38" i="12" s="1"/>
  <c r="C33" i="11"/>
  <c r="C36" i="11" s="1"/>
  <c r="C32" i="11"/>
  <c r="E32" i="10"/>
  <c r="E33" i="10"/>
  <c r="F33" i="10"/>
  <c r="F32" i="10"/>
  <c r="D32" i="10"/>
  <c r="D33" i="10"/>
  <c r="G32" i="10"/>
  <c r="G33" i="10"/>
  <c r="H32" i="10"/>
  <c r="H33" i="10"/>
  <c r="C33" i="10"/>
  <c r="C32" i="10"/>
  <c r="D32" i="12"/>
  <c r="E32" i="12"/>
  <c r="G12" i="12"/>
  <c r="F33" i="1"/>
  <c r="F36" i="1" s="1"/>
  <c r="F38" i="1" s="1"/>
  <c r="F32" i="12"/>
  <c r="G32" i="12"/>
  <c r="H32" i="12"/>
  <c r="C32" i="12"/>
  <c r="C12" i="12"/>
  <c r="C33" i="12"/>
  <c r="C36" i="12" s="1"/>
  <c r="F32" i="1"/>
  <c r="G32" i="1"/>
  <c r="D12" i="1"/>
  <c r="D33" i="1"/>
  <c r="D36" i="1" s="1"/>
  <c r="D38" i="1" s="1"/>
  <c r="E12" i="1"/>
  <c r="F12" i="1"/>
  <c r="C12" i="1"/>
  <c r="G12" i="1"/>
  <c r="H12" i="10"/>
  <c r="H32" i="1"/>
  <c r="C32" i="1"/>
  <c r="D32" i="1"/>
  <c r="C33" i="1"/>
  <c r="H12" i="12"/>
  <c r="E12" i="12"/>
  <c r="D12" i="12"/>
  <c r="C12" i="11"/>
  <c r="G33" i="1"/>
  <c r="G36" i="1" s="1"/>
  <c r="G38" i="1" s="1"/>
  <c r="H33" i="1"/>
  <c r="H36" i="1" s="1"/>
  <c r="H38" i="1" s="1"/>
  <c r="E33" i="1"/>
  <c r="E36" i="1" s="1"/>
  <c r="E38" i="1" s="1"/>
  <c r="E32" i="1"/>
  <c r="H12" i="1"/>
  <c r="F12" i="12"/>
  <c r="D12" i="10"/>
  <c r="F12" i="10"/>
  <c r="G12" i="10"/>
  <c r="E12" i="10"/>
  <c r="C12" i="10"/>
  <c r="C36" i="1" l="1"/>
  <c r="E36" i="10"/>
  <c r="D36" i="10"/>
  <c r="H36" i="10"/>
  <c r="C38" i="12"/>
  <c r="C36" i="10"/>
  <c r="F36" i="10"/>
  <c r="G36" i="10"/>
  <c r="F38" i="10" l="1"/>
  <c r="C38" i="1"/>
  <c r="E38" i="10"/>
  <c r="D38" i="10"/>
  <c r="H38" i="10"/>
  <c r="C38" i="11"/>
  <c r="C38" i="10"/>
  <c r="G38" i="10"/>
</calcChain>
</file>

<file path=xl/sharedStrings.xml><?xml version="1.0" encoding="utf-8"?>
<sst xmlns="http://schemas.openxmlformats.org/spreadsheetml/2006/main" count="281" uniqueCount="78">
  <si>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</si>
  <si>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</si>
  <si>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</si>
  <si>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</si>
  <si>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</si>
  <si>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</si>
  <si>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</si>
  <si>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</si>
  <si>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</si>
  <si>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</si>
  <si>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</si>
  <si>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</si>
  <si>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</si>
  <si>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</si>
  <si>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</si>
  <si>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</si>
  <si>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</si>
  <si>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</si>
  <si>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</si>
  <si>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</si>
  <si>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</si>
  <si>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</si>
  <si>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</si>
  <si>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</si>
  <si>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</si>
  <si>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</si>
  <si>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</si>
  <si>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</si>
  <si>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</si>
  <si>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</si>
  <si>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</si>
  <si>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</si>
  <si>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</si>
  <si>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</si>
  <si>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</si>
  <si>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</si>
  <si>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</si>
  <si>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</si>
  <si>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</si>
  <si>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</si>
  <si>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</si>
  <si>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</si>
  <si>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</si>
  <si>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</si>
  <si>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</si>
  <si>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</si>
  <si>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</si>
  <si>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</si>
  <si>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</si>
  <si>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</si>
  <si>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</si>
  <si>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</si>
  <si>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</si>
  <si>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</si>
  <si>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</si>
  <si>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</si>
  <si>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</si>
  <si>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</si>
  <si>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</si>
  <si>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</si>
  <si>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</si>
  <si>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</si>
  <si>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</si>
  <si>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</si>
  <si>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</si>
  <si>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Uttarakhand</t>
  </si>
  <si>
    <t>Road transport*</t>
  </si>
  <si>
    <t>*including water,air &amp; serv.inc. to transport</t>
  </si>
  <si>
    <t>2016-17</t>
  </si>
  <si>
    <t>Road transport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</si>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</sst>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1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49" fontId="12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49" fontId="12" fillId="3" borderId="0" xfId="0" applyNumberFormat="1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1" fontId="7" fillId="3" borderId="0" xfId="0" applyNumberFormat="1" applyFont="1" applyFill="1" applyBorder="1" applyProtection="1">
      <protection locked="0"/>
    </xf>
    <xf numFmtId="49" fontId="14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center" wrapText="1"/>
    </xf>
    <xf numFmtId="49" fontId="12" fillId="3" borderId="0" xfId="0" quotePrefix="1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Y39"/>
  <sheetViews>
    <sheetView tabSelected="1" zoomScale="78" zoomScaleNormal="78" zoomScaleSheetLayoutView="100" workbookViewId="0">
      <pane xSplit="2" ySplit="5" topLeftCell="C21" activePane="bottomRight" state="frozen"/>
      <selection activeCell="R46" sqref="R46"/>
      <selection pane="topRight" activeCell="R46" sqref="R46"/>
      <selection pane="bottomLeft" activeCell="R46" sqref="R46"/>
      <selection pane="bottomRight" activeCell="D16" sqref="D16"/>
    </sheetView>
  </sheetViews>
  <sheetFormatPr defaultColWidth="8.85546875" defaultRowHeight="15" x14ac:dyDescent="0.25"/>
  <cols>
    <col min="1" max="1" width="11" style="2" customWidth="1"/>
    <col min="2" max="2" width="33.7109375" style="2" customWidth="1"/>
    <col min="3" max="6" width="10.7109375" style="2" customWidth="1"/>
    <col min="7" max="15" width="11.85546875" style="1" customWidth="1"/>
    <col min="16" max="16" width="11.42578125" style="2" customWidth="1"/>
    <col min="17" max="44" width="9.140625" style="2" customWidth="1"/>
    <col min="45" max="45" width="12.42578125" style="2" customWidth="1"/>
    <col min="46" max="67" width="9.140625" style="2" customWidth="1"/>
    <col min="68" max="68" width="12.140625" style="2" customWidth="1"/>
    <col min="69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19" width="9.140625" style="1" hidden="1" customWidth="1"/>
    <col min="120" max="120" width="9.140625" style="1" customWidth="1"/>
    <col min="121" max="150" width="9.140625" style="2" customWidth="1"/>
    <col min="151" max="151" width="9.140625" style="2" hidden="1" customWidth="1"/>
    <col min="152" max="159" width="9.140625" style="2" customWidth="1"/>
    <col min="160" max="160" width="9.140625" style="2" hidden="1" customWidth="1"/>
    <col min="161" max="165" width="9.140625" style="2" customWidth="1"/>
    <col min="166" max="166" width="9.140625" style="2" hidden="1" customWidth="1"/>
    <col min="167" max="176" width="9.140625" style="2" customWidth="1"/>
    <col min="177" max="180" width="8.85546875" style="2"/>
    <col min="181" max="181" width="12.7109375" style="2" bestFit="1" customWidth="1"/>
    <col min="182" max="16384" width="8.85546875" style="2"/>
  </cols>
  <sheetData>
    <row r="1" spans="1:181" ht="18.75" x14ac:dyDescent="0.3">
      <c r="A1" s="2" t="s">
        <v>52</v>
      </c>
      <c r="B1" s="6" t="s">
        <v>65</v>
      </c>
    </row>
    <row r="2" spans="1:181" ht="15.75" x14ac:dyDescent="0.25">
      <c r="A2" s="7" t="s">
        <v>47</v>
      </c>
      <c r="I2" s="1" t="str">
        <f>[1]GSVA_cur!$I$3</f>
        <v>As on 01.08.2024</v>
      </c>
    </row>
    <row r="3" spans="1:181" ht="15.75" x14ac:dyDescent="0.25">
      <c r="A3" s="7"/>
    </row>
    <row r="4" spans="1:181" ht="15.75" x14ac:dyDescent="0.25">
      <c r="A4" s="7"/>
      <c r="E4" s="8"/>
      <c r="F4" s="8" t="s">
        <v>56</v>
      </c>
    </row>
    <row r="5" spans="1:181" ht="15.75" x14ac:dyDescent="0.25">
      <c r="A5" s="9" t="s">
        <v>0</v>
      </c>
      <c r="B5" s="10" t="s">
        <v>1</v>
      </c>
      <c r="C5" s="2" t="s">
        <v>20</v>
      </c>
      <c r="D5" s="2" t="s">
        <v>21</v>
      </c>
      <c r="E5" s="2" t="s">
        <v>22</v>
      </c>
      <c r="F5" s="2" t="s">
        <v>55</v>
      </c>
      <c r="G5" s="1" t="s">
        <v>64</v>
      </c>
      <c r="H5" s="1" t="s">
        <v>68</v>
      </c>
      <c r="I5" s="1" t="s">
        <v>70</v>
      </c>
      <c r="J5" s="1" t="s">
        <v>71</v>
      </c>
      <c r="K5" s="1" t="s">
        <v>72</v>
      </c>
      <c r="L5" s="1" t="s">
        <v>73</v>
      </c>
      <c r="M5" s="1" t="s">
        <v>74</v>
      </c>
      <c r="N5" s="1" t="s">
        <v>75</v>
      </c>
      <c r="O5" s="1" t="s">
        <v>76</v>
      </c>
    </row>
    <row r="6" spans="1:181" s="23" customFormat="1" ht="15.75" x14ac:dyDescent="0.25">
      <c r="A6" s="20" t="s">
        <v>25</v>
      </c>
      <c r="B6" s="21" t="s">
        <v>2</v>
      </c>
      <c r="C6" s="22">
        <f>SUM(C7:C10)</f>
        <v>1330208.5078186458</v>
      </c>
      <c r="D6" s="22">
        <f t="shared" ref="D6:E6" si="0">SUM(D7:D10)</f>
        <v>1536643.5210482022</v>
      </c>
      <c r="E6" s="22">
        <f t="shared" si="0"/>
        <v>1579095.6991792161</v>
      </c>
      <c r="F6" s="22">
        <f t="shared" ref="F6:N6" si="1">SUM(F7:F10)</f>
        <v>1611419.6663170843</v>
      </c>
      <c r="G6" s="22">
        <f t="shared" si="1"/>
        <v>1628380.9608628026</v>
      </c>
      <c r="H6" s="22">
        <f t="shared" si="1"/>
        <v>1694579.9182788366</v>
      </c>
      <c r="I6" s="22">
        <f t="shared" si="1"/>
        <v>1916830.2269669836</v>
      </c>
      <c r="J6" s="22">
        <f t="shared" si="1"/>
        <v>1989856.3506788921</v>
      </c>
      <c r="K6" s="22">
        <f t="shared" si="1"/>
        <v>2338840.6103192051</v>
      </c>
      <c r="L6" s="22">
        <f t="shared" si="1"/>
        <v>2691741.2194441031</v>
      </c>
      <c r="M6" s="22">
        <f t="shared" si="1"/>
        <v>2656526.2523817555</v>
      </c>
      <c r="N6" s="22">
        <f t="shared" si="1"/>
        <v>2731064.3710144549</v>
      </c>
      <c r="O6" s="22">
        <f t="shared" ref="O6" si="2">SUM(O7:O10)</f>
        <v>2931871.978250117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Y6" s="24"/>
    </row>
    <row r="7" spans="1:181" ht="15.75" x14ac:dyDescent="0.25">
      <c r="A7" s="13">
        <v>1.1000000000000001</v>
      </c>
      <c r="B7" s="14" t="s">
        <v>58</v>
      </c>
      <c r="C7" s="18">
        <v>764025.68098036002</v>
      </c>
      <c r="D7" s="18">
        <v>901730.46250342717</v>
      </c>
      <c r="E7" s="18">
        <v>850162.81548058556</v>
      </c>
      <c r="F7" s="18">
        <v>862130.95242201001</v>
      </c>
      <c r="G7" s="18">
        <v>834909.17007174308</v>
      </c>
      <c r="H7" s="18">
        <v>858452.23914529779</v>
      </c>
      <c r="I7" s="18">
        <v>1016543.249358177</v>
      </c>
      <c r="J7" s="18">
        <v>1006269.7137933259</v>
      </c>
      <c r="K7" s="18">
        <v>1184535.7006911566</v>
      </c>
      <c r="L7" s="18">
        <v>1281997.9918432417</v>
      </c>
      <c r="M7" s="18">
        <v>1303228.9416802586</v>
      </c>
      <c r="N7" s="18">
        <v>1220347.2856822466</v>
      </c>
      <c r="O7" s="18">
        <v>1283491.6272786218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1"/>
      <c r="FW7" s="1"/>
      <c r="FX7" s="1"/>
    </row>
    <row r="8" spans="1:181" ht="15.75" x14ac:dyDescent="0.25">
      <c r="A8" s="13">
        <v>1.2</v>
      </c>
      <c r="B8" s="14" t="s">
        <v>59</v>
      </c>
      <c r="C8" s="18">
        <v>287787.88437108457</v>
      </c>
      <c r="D8" s="18">
        <v>313743.63623336767</v>
      </c>
      <c r="E8" s="18">
        <v>351372.89912654564</v>
      </c>
      <c r="F8" s="18">
        <v>400880.03418750706</v>
      </c>
      <c r="G8" s="18">
        <v>450418.25322572421</v>
      </c>
      <c r="H8" s="18">
        <v>490496.57799105562</v>
      </c>
      <c r="I8" s="18">
        <v>534367.12620322558</v>
      </c>
      <c r="J8" s="18">
        <v>589271.95684500027</v>
      </c>
      <c r="K8" s="18">
        <v>626904.94304277352</v>
      </c>
      <c r="L8" s="18">
        <v>630203.14017817285</v>
      </c>
      <c r="M8" s="18">
        <v>658862.39859679958</v>
      </c>
      <c r="N8" s="18">
        <v>722629.20700919302</v>
      </c>
      <c r="O8" s="18">
        <v>792164.96608006163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1"/>
      <c r="FW8" s="1"/>
      <c r="FX8" s="1"/>
    </row>
    <row r="9" spans="1:181" ht="15.75" x14ac:dyDescent="0.25">
      <c r="A9" s="13">
        <v>1.3</v>
      </c>
      <c r="B9" s="14" t="s">
        <v>60</v>
      </c>
      <c r="C9" s="18">
        <v>274832.87293345138</v>
      </c>
      <c r="D9" s="18">
        <v>317354.33808390715</v>
      </c>
      <c r="E9" s="18">
        <v>373063.13198458502</v>
      </c>
      <c r="F9" s="18">
        <v>343611.73511473718</v>
      </c>
      <c r="G9" s="18">
        <v>337930.96764281765</v>
      </c>
      <c r="H9" s="18">
        <v>340194.04044523323</v>
      </c>
      <c r="I9" s="18">
        <v>359874.39897438092</v>
      </c>
      <c r="J9" s="18">
        <v>387627.99779681891</v>
      </c>
      <c r="K9" s="18">
        <v>520116.85421012255</v>
      </c>
      <c r="L9" s="18">
        <v>772561.30449162389</v>
      </c>
      <c r="M9" s="18">
        <v>686785.9219303946</v>
      </c>
      <c r="N9" s="18">
        <v>777489.76300212019</v>
      </c>
      <c r="O9" s="18">
        <v>844578.07539280388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1"/>
      <c r="FW9" s="1"/>
      <c r="FX9" s="1"/>
    </row>
    <row r="10" spans="1:181" ht="15.75" x14ac:dyDescent="0.25">
      <c r="A10" s="13">
        <v>1.4</v>
      </c>
      <c r="B10" s="14" t="s">
        <v>61</v>
      </c>
      <c r="C10" s="18">
        <v>3562.0695337500001</v>
      </c>
      <c r="D10" s="18">
        <v>3815.0842274999995</v>
      </c>
      <c r="E10" s="18">
        <v>4496.8525874999996</v>
      </c>
      <c r="F10" s="18">
        <v>4796.9445928299565</v>
      </c>
      <c r="G10" s="18">
        <v>5122.5699225177323</v>
      </c>
      <c r="H10" s="18">
        <v>5437.06069725</v>
      </c>
      <c r="I10" s="18">
        <v>6045.4524312000003</v>
      </c>
      <c r="J10" s="18">
        <v>6686.6822437471865</v>
      </c>
      <c r="K10" s="18">
        <v>7283.11237515225</v>
      </c>
      <c r="L10" s="18">
        <v>6978.7829310647166</v>
      </c>
      <c r="M10" s="18">
        <v>7648.9901743027513</v>
      </c>
      <c r="N10" s="18">
        <v>10598.115320895375</v>
      </c>
      <c r="O10" s="18">
        <v>11637.309498629555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1"/>
      <c r="FW10" s="1"/>
      <c r="FX10" s="1"/>
    </row>
    <row r="11" spans="1:181" ht="15.75" x14ac:dyDescent="0.25">
      <c r="A11" s="15" t="s">
        <v>30</v>
      </c>
      <c r="B11" s="14" t="s">
        <v>3</v>
      </c>
      <c r="C11" s="18">
        <v>186082.69313551998</v>
      </c>
      <c r="D11" s="18">
        <v>205725.37657600001</v>
      </c>
      <c r="E11" s="18">
        <v>354844.22526104964</v>
      </c>
      <c r="F11" s="18">
        <v>236697.36413626288</v>
      </c>
      <c r="G11" s="18">
        <v>202791.30277305306</v>
      </c>
      <c r="H11" s="18">
        <v>253822.34067801601</v>
      </c>
      <c r="I11" s="18">
        <v>302686.74876459222</v>
      </c>
      <c r="J11" s="18">
        <v>341085.83795578993</v>
      </c>
      <c r="K11" s="18">
        <v>286113.11563566228</v>
      </c>
      <c r="L11" s="18">
        <v>222394.09156589251</v>
      </c>
      <c r="M11" s="18">
        <v>287963.46650264174</v>
      </c>
      <c r="N11" s="18">
        <v>305416.10813248134</v>
      </c>
      <c r="O11" s="18">
        <v>334584.46100134373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1"/>
      <c r="FW11" s="1"/>
      <c r="FX11" s="1"/>
    </row>
    <row r="12" spans="1:181" s="24" customFormat="1" ht="15.75" x14ac:dyDescent="0.25">
      <c r="A12" s="25"/>
      <c r="B12" s="26" t="s">
        <v>27</v>
      </c>
      <c r="C12" s="27">
        <f>C6+C11</f>
        <v>1516291.2009541658</v>
      </c>
      <c r="D12" s="27">
        <f t="shared" ref="D12:E12" si="3">D6+D11</f>
        <v>1742368.8976242021</v>
      </c>
      <c r="E12" s="27">
        <f t="shared" si="3"/>
        <v>1933939.9244402656</v>
      </c>
      <c r="F12" s="27">
        <f t="shared" ref="F12:N12" si="4">F6+F11</f>
        <v>1848117.0304533471</v>
      </c>
      <c r="G12" s="27">
        <f t="shared" si="4"/>
        <v>1831172.2636358556</v>
      </c>
      <c r="H12" s="27">
        <f t="shared" si="4"/>
        <v>1948402.2589568526</v>
      </c>
      <c r="I12" s="27">
        <f t="shared" si="4"/>
        <v>2219516.9757315759</v>
      </c>
      <c r="J12" s="27">
        <f t="shared" si="4"/>
        <v>2330942.188634682</v>
      </c>
      <c r="K12" s="27">
        <f t="shared" si="4"/>
        <v>2624953.7259548674</v>
      </c>
      <c r="L12" s="27">
        <f t="shared" si="4"/>
        <v>2914135.3110099956</v>
      </c>
      <c r="M12" s="27">
        <f t="shared" si="4"/>
        <v>2944489.7188843973</v>
      </c>
      <c r="N12" s="27">
        <f t="shared" si="4"/>
        <v>3036480.479146936</v>
      </c>
      <c r="O12" s="27">
        <f t="shared" ref="O12" si="5">O6+O11</f>
        <v>3266456.4392514606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3"/>
      <c r="FW12" s="23"/>
      <c r="FX12" s="23"/>
    </row>
    <row r="13" spans="1:181" s="1" customFormat="1" ht="15.75" x14ac:dyDescent="0.25">
      <c r="A13" s="11" t="s">
        <v>31</v>
      </c>
      <c r="B13" s="12" t="s">
        <v>4</v>
      </c>
      <c r="C13" s="18">
        <v>4365134.8148312969</v>
      </c>
      <c r="D13" s="18">
        <v>5082898.8390822578</v>
      </c>
      <c r="E13" s="18">
        <v>5440405.7329697022</v>
      </c>
      <c r="F13" s="18">
        <v>5874343.3282242632</v>
      </c>
      <c r="G13" s="18">
        <v>6369703.2547236076</v>
      </c>
      <c r="H13" s="18">
        <v>7031812.8869383149</v>
      </c>
      <c r="I13" s="18">
        <v>7597806.5333716962</v>
      </c>
      <c r="J13" s="18">
        <v>7786974.6567486031</v>
      </c>
      <c r="K13" s="18">
        <v>7743995.6647765068</v>
      </c>
      <c r="L13" s="18">
        <v>6721579.6223864062</v>
      </c>
      <c r="M13" s="18">
        <v>8164775.9951960603</v>
      </c>
      <c r="N13" s="18">
        <v>9151860.8754262347</v>
      </c>
      <c r="O13" s="18">
        <v>10453998.113183185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Y13" s="2"/>
    </row>
    <row r="14" spans="1:181" ht="30" x14ac:dyDescent="0.25">
      <c r="A14" s="15" t="s">
        <v>32</v>
      </c>
      <c r="B14" s="14" t="s">
        <v>5</v>
      </c>
      <c r="C14" s="18">
        <v>398079.42664999998</v>
      </c>
      <c r="D14" s="18">
        <v>416110.56120000005</v>
      </c>
      <c r="E14" s="18">
        <v>375058.21896000003</v>
      </c>
      <c r="F14" s="18">
        <v>431295.10159000003</v>
      </c>
      <c r="G14" s="18">
        <v>556862.64740861498</v>
      </c>
      <c r="H14" s="18">
        <v>579224.51314257202</v>
      </c>
      <c r="I14" s="18">
        <v>667288.06780696788</v>
      </c>
      <c r="J14" s="18">
        <v>714204.5834905433</v>
      </c>
      <c r="K14" s="18">
        <v>741333.08515023964</v>
      </c>
      <c r="L14" s="18">
        <v>761754.60810133291</v>
      </c>
      <c r="M14" s="18">
        <v>904043.69333825854</v>
      </c>
      <c r="N14" s="18">
        <v>1080364.0166672042</v>
      </c>
      <c r="O14" s="18">
        <v>1310523.3606972334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3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3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3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1"/>
      <c r="FW14" s="1"/>
      <c r="FX14" s="1"/>
    </row>
    <row r="15" spans="1:181" ht="15.75" x14ac:dyDescent="0.25">
      <c r="A15" s="15" t="s">
        <v>33</v>
      </c>
      <c r="B15" s="14" t="s">
        <v>6</v>
      </c>
      <c r="C15" s="18">
        <v>883766.12110000011</v>
      </c>
      <c r="D15" s="18">
        <v>936950.40780000004</v>
      </c>
      <c r="E15" s="18">
        <v>1242406.4286549399</v>
      </c>
      <c r="F15" s="18">
        <v>1297607.0237244251</v>
      </c>
      <c r="G15" s="18">
        <v>1313470.5665818583</v>
      </c>
      <c r="H15" s="18">
        <v>1416291.8841789456</v>
      </c>
      <c r="I15" s="18">
        <v>1592085.1732124959</v>
      </c>
      <c r="J15" s="18">
        <v>1786954.5256285418</v>
      </c>
      <c r="K15" s="18">
        <v>1801385.9620158211</v>
      </c>
      <c r="L15" s="18">
        <v>1773943.7992436483</v>
      </c>
      <c r="M15" s="18">
        <v>2290142.3799558012</v>
      </c>
      <c r="N15" s="18">
        <v>2832557.7164657619</v>
      </c>
      <c r="O15" s="18">
        <v>3557557.5711117168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3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3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3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1"/>
      <c r="FW15" s="1"/>
      <c r="FX15" s="1"/>
    </row>
    <row r="16" spans="1:181" s="24" customFormat="1" ht="15.75" x14ac:dyDescent="0.25">
      <c r="A16" s="25"/>
      <c r="B16" s="26" t="s">
        <v>28</v>
      </c>
      <c r="C16" s="27">
        <f>+C13+C14+C15</f>
        <v>5646980.3625812968</v>
      </c>
      <c r="D16" s="27">
        <f t="shared" ref="D16:E16" si="6">+D13+D14+D15</f>
        <v>6435959.8080822583</v>
      </c>
      <c r="E16" s="27">
        <f t="shared" si="6"/>
        <v>7057870.3805846423</v>
      </c>
      <c r="F16" s="27">
        <f t="shared" ref="F16:I16" si="7">+F13+F14+F15</f>
        <v>7603245.4535386879</v>
      </c>
      <c r="G16" s="27">
        <f t="shared" si="7"/>
        <v>8240036.4687140808</v>
      </c>
      <c r="H16" s="27">
        <f t="shared" si="7"/>
        <v>9027329.2842598315</v>
      </c>
      <c r="I16" s="27">
        <f t="shared" si="7"/>
        <v>9857179.7743911594</v>
      </c>
      <c r="J16" s="27">
        <f t="shared" ref="J16:K16" si="8">+J13+J14+J15</f>
        <v>10288133.76586769</v>
      </c>
      <c r="K16" s="27">
        <f t="shared" si="8"/>
        <v>10286714.711942567</v>
      </c>
      <c r="L16" s="27">
        <f t="shared" ref="L16:M16" si="9">+L13+L14+L15</f>
        <v>9257278.0297313873</v>
      </c>
      <c r="M16" s="27">
        <f t="shared" si="9"/>
        <v>11358962.068490122</v>
      </c>
      <c r="N16" s="27">
        <f t="shared" ref="N16" si="10">+N13+N14+N15</f>
        <v>13064782.608559201</v>
      </c>
      <c r="O16" s="27">
        <f t="shared" ref="O16" si="11">+O13+O14+O15</f>
        <v>15322079.044992136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2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2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2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3"/>
      <c r="FW16" s="23"/>
      <c r="FX16" s="23"/>
    </row>
    <row r="17" spans="1:181" s="23" customFormat="1" ht="15.75" x14ac:dyDescent="0.25">
      <c r="A17" s="20" t="s">
        <v>34</v>
      </c>
      <c r="B17" s="21" t="s">
        <v>7</v>
      </c>
      <c r="C17" s="22">
        <f>C18+C19</f>
        <v>1192895.5473</v>
      </c>
      <c r="D17" s="22">
        <f t="shared" ref="D17:N17" si="12">D18+D19</f>
        <v>1408868.9808</v>
      </c>
      <c r="E17" s="22">
        <f t="shared" si="12"/>
        <v>1613980.7951000002</v>
      </c>
      <c r="F17" s="22">
        <f t="shared" si="12"/>
        <v>1788266.6440999999</v>
      </c>
      <c r="G17" s="22">
        <f t="shared" si="12"/>
        <v>2038604.5212000001</v>
      </c>
      <c r="H17" s="22">
        <f t="shared" si="12"/>
        <v>2427073.9939999999</v>
      </c>
      <c r="I17" s="22">
        <f t="shared" si="12"/>
        <v>2852399.7242971603</v>
      </c>
      <c r="J17" s="22">
        <f t="shared" si="12"/>
        <v>3347890.9888788275</v>
      </c>
      <c r="K17" s="22">
        <f t="shared" si="12"/>
        <v>3689725.3502358538</v>
      </c>
      <c r="L17" s="22">
        <f t="shared" si="12"/>
        <v>2925293.6201285496</v>
      </c>
      <c r="M17" s="22">
        <f t="shared" si="12"/>
        <v>3740415.9116120385</v>
      </c>
      <c r="N17" s="22">
        <f t="shared" si="12"/>
        <v>4359398.2722970843</v>
      </c>
      <c r="O17" s="22">
        <f t="shared" ref="O17" si="13">O18+O19</f>
        <v>4912981.4942794293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Y17" s="24"/>
    </row>
    <row r="18" spans="1:181" ht="15.75" x14ac:dyDescent="0.25">
      <c r="A18" s="13">
        <v>6.1</v>
      </c>
      <c r="B18" s="14" t="s">
        <v>8</v>
      </c>
      <c r="C18" s="18">
        <v>1013998</v>
      </c>
      <c r="D18" s="18">
        <v>1218820.9554000001</v>
      </c>
      <c r="E18" s="18">
        <v>1426253.4188000001</v>
      </c>
      <c r="F18" s="18">
        <v>1590891.2424999999</v>
      </c>
      <c r="G18" s="18">
        <v>1811067.4746000001</v>
      </c>
      <c r="H18" s="18">
        <v>2173907.1639999999</v>
      </c>
      <c r="I18" s="18">
        <v>2567863.6071508517</v>
      </c>
      <c r="J18" s="18">
        <v>3014318.8288788274</v>
      </c>
      <c r="K18" s="18">
        <v>3345571.0635774783</v>
      </c>
      <c r="L18" s="18">
        <v>2773250.7503698044</v>
      </c>
      <c r="M18" s="18">
        <v>3438348.2613679925</v>
      </c>
      <c r="N18" s="18">
        <v>3891024.5977599798</v>
      </c>
      <c r="O18" s="18">
        <v>4338796.1644374719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1"/>
      <c r="FW18" s="1"/>
      <c r="FX18" s="1"/>
    </row>
    <row r="19" spans="1:181" ht="15.75" x14ac:dyDescent="0.25">
      <c r="A19" s="13">
        <v>6.2</v>
      </c>
      <c r="B19" s="14" t="s">
        <v>9</v>
      </c>
      <c r="C19" s="18">
        <v>178897.54730000001</v>
      </c>
      <c r="D19" s="18">
        <v>190048.02540000001</v>
      </c>
      <c r="E19" s="18">
        <v>187727.3763</v>
      </c>
      <c r="F19" s="18">
        <v>197375.40160000001</v>
      </c>
      <c r="G19" s="18">
        <v>227537.04659999997</v>
      </c>
      <c r="H19" s="18">
        <v>253166.83</v>
      </c>
      <c r="I19" s="18">
        <v>284536.11714630853</v>
      </c>
      <c r="J19" s="18">
        <v>333572.15999999997</v>
      </c>
      <c r="K19" s="18">
        <v>344154.28665837535</v>
      </c>
      <c r="L19" s="18">
        <v>152042.86975874499</v>
      </c>
      <c r="M19" s="18">
        <v>302067.650244046</v>
      </c>
      <c r="N19" s="18">
        <v>468373.67453710432</v>
      </c>
      <c r="O19" s="18">
        <v>574185.32984195743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1"/>
      <c r="FW19" s="1"/>
      <c r="FX19" s="1"/>
    </row>
    <row r="20" spans="1:181" s="23" customFormat="1" ht="30" x14ac:dyDescent="0.25">
      <c r="A20" s="28" t="s">
        <v>35</v>
      </c>
      <c r="B20" s="29" t="s">
        <v>10</v>
      </c>
      <c r="C20" s="22">
        <f>SUM(C21:C27)</f>
        <v>691812.07059999998</v>
      </c>
      <c r="D20" s="22">
        <f t="shared" ref="D20:E20" si="14">SUM(D21:D27)</f>
        <v>811657.83380000002</v>
      </c>
      <c r="E20" s="22">
        <f t="shared" si="14"/>
        <v>934918.31830000004</v>
      </c>
      <c r="F20" s="22">
        <f t="shared" ref="F20:N20" si="15">SUM(F21:F27)</f>
        <v>1066332.9174000002</v>
      </c>
      <c r="G20" s="22">
        <f t="shared" si="15"/>
        <v>1279864.4351000001</v>
      </c>
      <c r="H20" s="22">
        <f t="shared" si="15"/>
        <v>1300141.2239999999</v>
      </c>
      <c r="I20" s="22">
        <f t="shared" si="15"/>
        <v>1239123.2241071244</v>
      </c>
      <c r="J20" s="22">
        <f t="shared" si="15"/>
        <v>1316961.9278671001</v>
      </c>
      <c r="K20" s="22">
        <f t="shared" si="15"/>
        <v>1527022.9003144722</v>
      </c>
      <c r="L20" s="22">
        <f t="shared" si="15"/>
        <v>1633706.1184147077</v>
      </c>
      <c r="M20" s="22">
        <f t="shared" si="15"/>
        <v>2135261.6888878238</v>
      </c>
      <c r="N20" s="22">
        <f t="shared" si="15"/>
        <v>2625365.426255479</v>
      </c>
      <c r="O20" s="22">
        <f t="shared" ref="O20" si="16">SUM(O21:O27)</f>
        <v>3041885.0302250134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Y20" s="24"/>
    </row>
    <row r="21" spans="1:181" ht="15.75" x14ac:dyDescent="0.25">
      <c r="A21" s="13">
        <v>7.1</v>
      </c>
      <c r="B21" s="14" t="s">
        <v>11</v>
      </c>
      <c r="C21" s="18">
        <v>14143</v>
      </c>
      <c r="D21" s="18">
        <v>16517</v>
      </c>
      <c r="E21" s="18">
        <v>17200</v>
      </c>
      <c r="F21" s="18">
        <v>21899</v>
      </c>
      <c r="G21" s="18">
        <v>26150</v>
      </c>
      <c r="H21" s="18">
        <v>28697.000000000004</v>
      </c>
      <c r="I21" s="18">
        <v>29326</v>
      </c>
      <c r="J21" s="18">
        <v>31272.000000000004</v>
      </c>
      <c r="K21" s="18">
        <v>45468</v>
      </c>
      <c r="L21" s="18">
        <v>42771</v>
      </c>
      <c r="M21" s="18">
        <v>30383.999999999996</v>
      </c>
      <c r="N21" s="18">
        <v>47735.102846082387</v>
      </c>
      <c r="O21" s="18">
        <v>55803.342139560649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1"/>
      <c r="FW21" s="1"/>
      <c r="FX21" s="1"/>
    </row>
    <row r="22" spans="1:181" ht="15.75" x14ac:dyDescent="0.25">
      <c r="A22" s="13">
        <v>7.2</v>
      </c>
      <c r="B22" s="14" t="s">
        <v>69</v>
      </c>
      <c r="C22" s="18">
        <v>218487.73017278977</v>
      </c>
      <c r="D22" s="18">
        <v>259839.58400773403</v>
      </c>
      <c r="E22" s="18">
        <v>287155.54560000001</v>
      </c>
      <c r="F22" s="18">
        <v>307002.8247</v>
      </c>
      <c r="G22" s="18">
        <v>332684.288</v>
      </c>
      <c r="H22" s="18">
        <v>367267.22399999999</v>
      </c>
      <c r="I22" s="18">
        <v>397191.99903599574</v>
      </c>
      <c r="J22" s="18">
        <v>434381.74</v>
      </c>
      <c r="K22" s="18">
        <v>454835.64762544946</v>
      </c>
      <c r="L22" s="18">
        <v>384895.19181338092</v>
      </c>
      <c r="M22" s="18">
        <v>592755.65740628319</v>
      </c>
      <c r="N22" s="18">
        <v>727490.1558384808</v>
      </c>
      <c r="O22" s="18">
        <v>881167.59085222217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1"/>
      <c r="FW22" s="1"/>
      <c r="FX22" s="1"/>
    </row>
    <row r="23" spans="1:181" ht="15.75" x14ac:dyDescent="0.25">
      <c r="A23" s="13">
        <v>7.3</v>
      </c>
      <c r="B23" s="14" t="s">
        <v>12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1"/>
      <c r="FW23" s="1"/>
      <c r="FX23" s="1"/>
    </row>
    <row r="24" spans="1:181" ht="15.75" x14ac:dyDescent="0.25">
      <c r="A24" s="13">
        <v>7.4</v>
      </c>
      <c r="B24" s="14" t="s">
        <v>13</v>
      </c>
      <c r="C24" s="18">
        <v>652.26982721022978</v>
      </c>
      <c r="D24" s="18">
        <v>1229.4159922659487</v>
      </c>
      <c r="E24" s="18">
        <v>2158.4639999999999</v>
      </c>
      <c r="F24" s="18">
        <v>2281.2503999999999</v>
      </c>
      <c r="G24" s="18">
        <v>4357.134</v>
      </c>
      <c r="H24" s="18">
        <v>7512.5083999999997</v>
      </c>
      <c r="I24" s="18">
        <v>8347.0076448108739</v>
      </c>
      <c r="J24" s="18">
        <v>4644.8384648548263</v>
      </c>
      <c r="K24" s="18">
        <v>8971.6229942999998</v>
      </c>
      <c r="L24" s="18">
        <v>6200.3660512572142</v>
      </c>
      <c r="M24" s="18">
        <v>6093.6771944547709</v>
      </c>
      <c r="N24" s="18">
        <v>7464.7346178870703</v>
      </c>
      <c r="O24" s="18">
        <v>9018.7869421580381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1"/>
      <c r="FW24" s="1"/>
      <c r="FX24" s="1"/>
    </row>
    <row r="25" spans="1:181" ht="15.75" x14ac:dyDescent="0.25">
      <c r="A25" s="13">
        <v>7.5</v>
      </c>
      <c r="B25" s="14" t="s">
        <v>14</v>
      </c>
      <c r="C25" s="18">
        <v>0</v>
      </c>
      <c r="D25" s="18">
        <v>0</v>
      </c>
      <c r="E25" s="18">
        <v>0</v>
      </c>
      <c r="F25" s="18">
        <v>-75.975899999999996</v>
      </c>
      <c r="G25" s="18">
        <v>-33.524000000000001</v>
      </c>
      <c r="H25" s="18">
        <v>7491.7856000000002</v>
      </c>
      <c r="I25" s="18">
        <v>7919.2592308484318</v>
      </c>
      <c r="J25" s="18">
        <v>4773.8690999999999</v>
      </c>
      <c r="K25" s="18">
        <v>11362.004624059226</v>
      </c>
      <c r="L25" s="18">
        <v>2546.4367688709481</v>
      </c>
      <c r="M25" s="18">
        <v>5784.4681369209638</v>
      </c>
      <c r="N25" s="18">
        <v>7510.9903008971851</v>
      </c>
      <c r="O25" s="18">
        <v>9800.6322587210998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1"/>
      <c r="FW25" s="1"/>
      <c r="FX25" s="1"/>
    </row>
    <row r="26" spans="1:181" ht="15.75" x14ac:dyDescent="0.25">
      <c r="A26" s="13">
        <v>7.6</v>
      </c>
      <c r="B26" s="14" t="s">
        <v>15</v>
      </c>
      <c r="C26" s="18">
        <v>579</v>
      </c>
      <c r="D26" s="18">
        <v>678</v>
      </c>
      <c r="E26" s="18">
        <v>735.34709999999995</v>
      </c>
      <c r="F26" s="18">
        <v>646.28279999999995</v>
      </c>
      <c r="G26" s="18">
        <v>712.16949999999997</v>
      </c>
      <c r="H26" s="18">
        <v>1436.9760000000001</v>
      </c>
      <c r="I26" s="18">
        <v>190.71720362993386</v>
      </c>
      <c r="J26" s="18">
        <v>2264.6589935232378</v>
      </c>
      <c r="K26" s="18">
        <v>1119.598650964158</v>
      </c>
      <c r="L26" s="18">
        <v>712.1536606441955</v>
      </c>
      <c r="M26" s="18">
        <v>1095.7506071620048</v>
      </c>
      <c r="N26" s="18">
        <v>1371.8508071831036</v>
      </c>
      <c r="O26" s="18">
        <v>1526.6546760759279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1"/>
      <c r="FW26" s="1"/>
      <c r="FX26" s="1"/>
    </row>
    <row r="27" spans="1:181" ht="30" x14ac:dyDescent="0.25">
      <c r="A27" s="13">
        <v>7.7</v>
      </c>
      <c r="B27" s="14" t="s">
        <v>16</v>
      </c>
      <c r="C27" s="18">
        <v>457950.07059999998</v>
      </c>
      <c r="D27" s="18">
        <v>533393.83380000002</v>
      </c>
      <c r="E27" s="18">
        <v>627668.96160000004</v>
      </c>
      <c r="F27" s="18">
        <v>734579.53540000005</v>
      </c>
      <c r="G27" s="18">
        <v>915994.36760000011</v>
      </c>
      <c r="H27" s="18">
        <v>887735.73</v>
      </c>
      <c r="I27" s="18">
        <v>796148.24099183921</v>
      </c>
      <c r="J27" s="18">
        <v>839624.82130872214</v>
      </c>
      <c r="K27" s="18">
        <v>1005266.0264196994</v>
      </c>
      <c r="L27" s="18">
        <v>1196580.9701205543</v>
      </c>
      <c r="M27" s="18">
        <v>1499148.135543003</v>
      </c>
      <c r="N27" s="18">
        <v>1833792.5918449485</v>
      </c>
      <c r="O27" s="18">
        <v>2084568.0233562759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1"/>
      <c r="FW27" s="1"/>
      <c r="FX27" s="1"/>
    </row>
    <row r="28" spans="1:181" ht="15.75" x14ac:dyDescent="0.25">
      <c r="A28" s="15" t="s">
        <v>36</v>
      </c>
      <c r="B28" s="14" t="s">
        <v>17</v>
      </c>
      <c r="C28" s="18">
        <v>293318</v>
      </c>
      <c r="D28" s="18">
        <v>320421</v>
      </c>
      <c r="E28" s="18">
        <v>359123</v>
      </c>
      <c r="F28" s="18">
        <v>402327</v>
      </c>
      <c r="G28" s="18">
        <v>447958</v>
      </c>
      <c r="H28" s="18">
        <v>453355</v>
      </c>
      <c r="I28" s="18">
        <v>531140.39837777696</v>
      </c>
      <c r="J28" s="18">
        <v>590718.35136854101</v>
      </c>
      <c r="K28" s="18">
        <v>643719</v>
      </c>
      <c r="L28" s="18">
        <v>755032.85883425502</v>
      </c>
      <c r="M28" s="18">
        <v>814358.72637506097</v>
      </c>
      <c r="N28" s="18">
        <v>935698.17660494521</v>
      </c>
      <c r="O28" s="18">
        <v>1028332.2960888346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1"/>
      <c r="FW28" s="1"/>
      <c r="FX28" s="1"/>
    </row>
    <row r="29" spans="1:181" ht="30" x14ac:dyDescent="0.25">
      <c r="A29" s="15" t="s">
        <v>37</v>
      </c>
      <c r="B29" s="14" t="s">
        <v>18</v>
      </c>
      <c r="C29" s="18">
        <v>588825.07956484798</v>
      </c>
      <c r="D29" s="18">
        <v>671182.12948145426</v>
      </c>
      <c r="E29" s="18">
        <v>739177.1909762203</v>
      </c>
      <c r="F29" s="18">
        <v>814718.09218930255</v>
      </c>
      <c r="G29" s="18">
        <v>843880.39417838247</v>
      </c>
      <c r="H29" s="18">
        <v>911475.6811210888</v>
      </c>
      <c r="I29" s="18">
        <v>1009472.8253763337</v>
      </c>
      <c r="J29" s="18">
        <v>1107176.3516613289</v>
      </c>
      <c r="K29" s="18">
        <v>1162774.7764041519</v>
      </c>
      <c r="L29" s="18">
        <v>1177717.2717354007</v>
      </c>
      <c r="M29" s="18">
        <v>1305459.0421221294</v>
      </c>
      <c r="N29" s="18">
        <v>1495045.6749503554</v>
      </c>
      <c r="O29" s="18">
        <v>1649078.9129814107</v>
      </c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1"/>
      <c r="FW29" s="1"/>
      <c r="FX29" s="1"/>
    </row>
    <row r="30" spans="1:181" ht="15.75" x14ac:dyDescent="0.25">
      <c r="A30" s="15" t="s">
        <v>38</v>
      </c>
      <c r="B30" s="14" t="s">
        <v>53</v>
      </c>
      <c r="C30" s="18">
        <v>404304</v>
      </c>
      <c r="D30" s="18">
        <v>315475</v>
      </c>
      <c r="E30" s="18">
        <v>483906.00000000006</v>
      </c>
      <c r="F30" s="18">
        <v>609171</v>
      </c>
      <c r="G30" s="18">
        <v>666095</v>
      </c>
      <c r="H30" s="18">
        <v>758235</v>
      </c>
      <c r="I30" s="18">
        <v>942142.19458150188</v>
      </c>
      <c r="J30" s="18">
        <v>904937.55790286791</v>
      </c>
      <c r="K30" s="18">
        <v>845291.54838618473</v>
      </c>
      <c r="L30" s="18">
        <v>967102.94640030584</v>
      </c>
      <c r="M30" s="18">
        <v>1094171.3450502791</v>
      </c>
      <c r="N30" s="18">
        <v>1212143.9691693925</v>
      </c>
      <c r="O30" s="18">
        <v>1332801.8292745354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1"/>
      <c r="FW30" s="1"/>
      <c r="FX30" s="1"/>
    </row>
    <row r="31" spans="1:181" ht="15.75" x14ac:dyDescent="0.25">
      <c r="A31" s="15" t="s">
        <v>39</v>
      </c>
      <c r="B31" s="14" t="s">
        <v>19</v>
      </c>
      <c r="C31" s="18">
        <v>498856.04430000001</v>
      </c>
      <c r="D31" s="18">
        <v>668946.82579320169</v>
      </c>
      <c r="E31" s="18">
        <v>827477.7733328006</v>
      </c>
      <c r="F31" s="18">
        <v>916515.76509778656</v>
      </c>
      <c r="G31" s="18">
        <v>1011892.17</v>
      </c>
      <c r="H31" s="18">
        <v>1157852.3600000001</v>
      </c>
      <c r="I31" s="18">
        <v>1385774.0162161032</v>
      </c>
      <c r="J31" s="18">
        <v>1449593.7643444848</v>
      </c>
      <c r="K31" s="18">
        <v>1565014.6373715424</v>
      </c>
      <c r="L31" s="18">
        <v>1588027.9927434672</v>
      </c>
      <c r="M31" s="18">
        <v>1802871.8209843545</v>
      </c>
      <c r="N31" s="18">
        <v>1950960.463944084</v>
      </c>
      <c r="O31" s="18">
        <v>2157792.0826266627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1"/>
      <c r="FW31" s="1"/>
      <c r="FX31" s="1"/>
    </row>
    <row r="32" spans="1:181" s="24" customFormat="1" ht="15.75" x14ac:dyDescent="0.25">
      <c r="A32" s="25"/>
      <c r="B32" s="26" t="s">
        <v>29</v>
      </c>
      <c r="C32" s="27">
        <f>C17+C20+C28+C29+C30+C31</f>
        <v>3670010.7417648481</v>
      </c>
      <c r="D32" s="27">
        <f t="shared" ref="D32:N32" si="17">D17+D20+D28+D29+D30+D31</f>
        <v>4196551.7698746566</v>
      </c>
      <c r="E32" s="27">
        <f t="shared" si="17"/>
        <v>4958583.077709021</v>
      </c>
      <c r="F32" s="27">
        <f t="shared" si="17"/>
        <v>5597331.4187870892</v>
      </c>
      <c r="G32" s="27">
        <f t="shared" si="17"/>
        <v>6288294.5204783827</v>
      </c>
      <c r="H32" s="27">
        <f t="shared" si="17"/>
        <v>7008133.2591210892</v>
      </c>
      <c r="I32" s="27">
        <f t="shared" si="17"/>
        <v>7960052.382956</v>
      </c>
      <c r="J32" s="27">
        <f t="shared" si="17"/>
        <v>8717278.9420231506</v>
      </c>
      <c r="K32" s="27">
        <f t="shared" si="17"/>
        <v>9433548.2127122041</v>
      </c>
      <c r="L32" s="27">
        <f t="shared" si="17"/>
        <v>9046880.8082566876</v>
      </c>
      <c r="M32" s="27">
        <f t="shared" si="17"/>
        <v>10892538.535031686</v>
      </c>
      <c r="N32" s="27">
        <f t="shared" si="17"/>
        <v>12578611.983221341</v>
      </c>
      <c r="O32" s="27">
        <f t="shared" ref="O32" si="18">O17+O20+O28+O29+O30+O31</f>
        <v>14122871.645475887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3"/>
      <c r="FW32" s="23"/>
      <c r="FX32" s="23"/>
    </row>
    <row r="33" spans="1:181" s="23" customFormat="1" ht="15.75" x14ac:dyDescent="0.25">
      <c r="A33" s="20" t="s">
        <v>26</v>
      </c>
      <c r="B33" s="30" t="s">
        <v>40</v>
      </c>
      <c r="C33" s="22">
        <f t="shared" ref="C33:N33" si="19">C6+C11+C13+C14+C15+C17+C20+C28+C29+C30+C31</f>
        <v>10833282.305300308</v>
      </c>
      <c r="D33" s="22">
        <f t="shared" si="19"/>
        <v>12374880.475581115</v>
      </c>
      <c r="E33" s="22">
        <f t="shared" si="19"/>
        <v>13950393.382733928</v>
      </c>
      <c r="F33" s="22">
        <f t="shared" si="19"/>
        <v>15048693.902779125</v>
      </c>
      <c r="G33" s="22">
        <f t="shared" si="19"/>
        <v>16359503.25282832</v>
      </c>
      <c r="H33" s="22">
        <f t="shared" si="19"/>
        <v>17983864.802337773</v>
      </c>
      <c r="I33" s="22">
        <f t="shared" si="19"/>
        <v>20036749.133078735</v>
      </c>
      <c r="J33" s="22">
        <f t="shared" si="19"/>
        <v>21336354.896525521</v>
      </c>
      <c r="K33" s="22">
        <f t="shared" si="19"/>
        <v>22345216.650609642</v>
      </c>
      <c r="L33" s="22">
        <f t="shared" si="19"/>
        <v>21218294.148998067</v>
      </c>
      <c r="M33" s="22">
        <f t="shared" si="19"/>
        <v>25195990.322406203</v>
      </c>
      <c r="N33" s="22">
        <f t="shared" si="19"/>
        <v>28679875.070927478</v>
      </c>
      <c r="O33" s="22">
        <f t="shared" ref="O33" si="20">O6+O11+O13+O14+O15+O17+O20+O28+O29+O30+O31</f>
        <v>32711407.129719481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Y33" s="24"/>
    </row>
    <row r="34" spans="1:181" ht="15.75" x14ac:dyDescent="0.25">
      <c r="A34" s="16" t="s">
        <v>42</v>
      </c>
      <c r="B34" s="17" t="s">
        <v>24</v>
      </c>
      <c r="C34" s="18">
        <v>919682</v>
      </c>
      <c r="D34" s="18">
        <v>1067367</v>
      </c>
      <c r="E34" s="18">
        <v>1217857</v>
      </c>
      <c r="F34" s="18">
        <v>1392111</v>
      </c>
      <c r="G34" s="18">
        <v>1633720</v>
      </c>
      <c r="H34" s="18">
        <v>1757054</v>
      </c>
      <c r="I34" s="18">
        <v>2232084</v>
      </c>
      <c r="J34" s="18">
        <v>1890978</v>
      </c>
      <c r="K34" s="18">
        <v>1824252</v>
      </c>
      <c r="L34" s="18">
        <v>1751462.2110658321</v>
      </c>
      <c r="M34" s="18">
        <v>2067077.7627512601</v>
      </c>
      <c r="N34" s="18">
        <v>2335300.8223027862</v>
      </c>
      <c r="O34" s="18">
        <v>2707436.0590633652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</row>
    <row r="35" spans="1:181" ht="15.75" x14ac:dyDescent="0.25">
      <c r="A35" s="16" t="s">
        <v>43</v>
      </c>
      <c r="B35" s="17" t="s">
        <v>23</v>
      </c>
      <c r="C35" s="18">
        <v>220207.00000000003</v>
      </c>
      <c r="D35" s="18">
        <v>280963</v>
      </c>
      <c r="E35" s="18">
        <v>260811</v>
      </c>
      <c r="F35" s="18">
        <v>296913</v>
      </c>
      <c r="G35" s="18">
        <v>276921</v>
      </c>
      <c r="H35" s="18">
        <v>228434</v>
      </c>
      <c r="I35" s="18">
        <v>246619.99999999997</v>
      </c>
      <c r="J35" s="18">
        <v>194592</v>
      </c>
      <c r="K35" s="18">
        <v>243181</v>
      </c>
      <c r="L35" s="18">
        <v>408080</v>
      </c>
      <c r="M35" s="18">
        <v>548749</v>
      </c>
      <c r="N35" s="18">
        <v>637102.33767374139</v>
      </c>
      <c r="O35" s="18">
        <v>798199.4054313415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</row>
    <row r="36" spans="1:181" s="24" customFormat="1" ht="15.75" x14ac:dyDescent="0.25">
      <c r="A36" s="31" t="s">
        <v>44</v>
      </c>
      <c r="B36" s="32" t="s">
        <v>54</v>
      </c>
      <c r="C36" s="27">
        <f>C33+C34-C35</f>
        <v>11532757.305300308</v>
      </c>
      <c r="D36" s="27">
        <f t="shared" ref="D36:E36" si="21">D33+D34-D35</f>
        <v>13161284.475581115</v>
      </c>
      <c r="E36" s="27">
        <f t="shared" si="21"/>
        <v>14907439.382733928</v>
      </c>
      <c r="F36" s="27">
        <f t="shared" ref="F36:N36" si="22">F33+F34-F35</f>
        <v>16143891.902779125</v>
      </c>
      <c r="G36" s="27">
        <f t="shared" si="22"/>
        <v>17716302.252828322</v>
      </c>
      <c r="H36" s="27">
        <f t="shared" si="22"/>
        <v>19512484.802337773</v>
      </c>
      <c r="I36" s="27">
        <f t="shared" si="22"/>
        <v>22022213.133078735</v>
      </c>
      <c r="J36" s="27">
        <f t="shared" si="22"/>
        <v>23032740.896525521</v>
      </c>
      <c r="K36" s="27">
        <f t="shared" si="22"/>
        <v>23926287.650609642</v>
      </c>
      <c r="L36" s="27">
        <f t="shared" si="22"/>
        <v>22561676.360063899</v>
      </c>
      <c r="M36" s="27">
        <f t="shared" si="22"/>
        <v>26714319.085157461</v>
      </c>
      <c r="N36" s="27">
        <f t="shared" si="22"/>
        <v>30378073.555556521</v>
      </c>
      <c r="O36" s="27">
        <f t="shared" ref="O36" si="23">O33+O34-O35</f>
        <v>34620643.783351503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</row>
    <row r="37" spans="1:181" ht="15.75" x14ac:dyDescent="0.25">
      <c r="A37" s="16" t="s">
        <v>45</v>
      </c>
      <c r="B37" s="17" t="s">
        <v>41</v>
      </c>
      <c r="C37" s="19">
        <v>101640</v>
      </c>
      <c r="D37" s="19">
        <v>102980</v>
      </c>
      <c r="E37" s="19">
        <v>104320</v>
      </c>
      <c r="F37" s="19">
        <v>105650</v>
      </c>
      <c r="G37" s="19">
        <v>106990</v>
      </c>
      <c r="H37" s="19">
        <v>108300</v>
      </c>
      <c r="I37" s="19">
        <v>109590</v>
      </c>
      <c r="J37" s="19">
        <v>110880</v>
      </c>
      <c r="K37" s="19">
        <v>112170</v>
      </c>
      <c r="L37" s="19">
        <v>113460</v>
      </c>
      <c r="M37" s="19">
        <v>114680</v>
      </c>
      <c r="N37" s="19">
        <v>115870</v>
      </c>
      <c r="O37" s="19">
        <v>117060</v>
      </c>
      <c r="P37" s="1"/>
    </row>
    <row r="38" spans="1:181" s="24" customFormat="1" ht="15.75" x14ac:dyDescent="0.25">
      <c r="A38" s="31" t="s">
        <v>46</v>
      </c>
      <c r="B38" s="32" t="s">
        <v>57</v>
      </c>
      <c r="C38" s="27">
        <f>C36/C37*1000</f>
        <v>113466.7188636394</v>
      </c>
      <c r="D38" s="27">
        <f t="shared" ref="D38:E38" si="24">D36/D37*1000</f>
        <v>127804.27729249481</v>
      </c>
      <c r="E38" s="27">
        <f t="shared" si="24"/>
        <v>142901.06770258752</v>
      </c>
      <c r="F38" s="27">
        <f t="shared" ref="F38:N38" si="25">F36/F37*1000</f>
        <v>152805.41318295433</v>
      </c>
      <c r="G38" s="27">
        <f t="shared" si="25"/>
        <v>165588.39380155457</v>
      </c>
      <c r="H38" s="27">
        <f t="shared" si="25"/>
        <v>180170.68146202932</v>
      </c>
      <c r="I38" s="27">
        <f t="shared" si="25"/>
        <v>200950.93651864893</v>
      </c>
      <c r="J38" s="27">
        <f t="shared" si="25"/>
        <v>207726.73968727925</v>
      </c>
      <c r="K38" s="27">
        <f t="shared" si="25"/>
        <v>213303.80360711101</v>
      </c>
      <c r="L38" s="27">
        <f t="shared" si="25"/>
        <v>198851.36929370614</v>
      </c>
      <c r="M38" s="27">
        <f t="shared" si="25"/>
        <v>232946.62613496216</v>
      </c>
      <c r="N38" s="27">
        <f t="shared" si="25"/>
        <v>262173.75986499112</v>
      </c>
      <c r="O38" s="27">
        <f t="shared" ref="O38" si="26">O36/O37*1000</f>
        <v>295751.27100078168</v>
      </c>
      <c r="P38" s="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BQ38" s="27"/>
      <c r="BR38" s="27"/>
      <c r="BS38" s="27"/>
      <c r="BT38" s="27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</row>
    <row r="39" spans="1:181" x14ac:dyDescent="0.25">
      <c r="A39" s="2" t="s">
        <v>77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6" max="1048575" man="1"/>
    <brk id="28" max="1048575" man="1"/>
    <brk id="44" max="1048575" man="1"/>
    <brk id="108" max="95" man="1"/>
    <brk id="144" max="1048575" man="1"/>
    <brk id="168" max="1048575" man="1"/>
    <brk id="176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U39"/>
  <sheetViews>
    <sheetView zoomScale="78" zoomScaleNormal="78" zoomScaleSheetLayoutView="100" workbookViewId="0">
      <pane xSplit="2" ySplit="5" topLeftCell="C6" activePane="bottomRight" state="frozen"/>
      <selection activeCell="V13" sqref="V13"/>
      <selection pane="topRight" activeCell="V13" sqref="V13"/>
      <selection pane="bottomLeft" activeCell="V13" sqref="V13"/>
      <selection pane="bottomRight" activeCell="V13" sqref="V13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6" width="11.140625" style="2" customWidth="1"/>
    <col min="7" max="15" width="11.85546875" style="1" customWidth="1"/>
    <col min="16" max="40" width="9.140625" style="2" customWidth="1"/>
    <col min="41" max="41" width="12.42578125" style="2" customWidth="1"/>
    <col min="42" max="63" width="9.140625" style="2" customWidth="1"/>
    <col min="64" max="64" width="12.140625" style="2" customWidth="1"/>
    <col min="65" max="68" width="9.140625" style="2" customWidth="1"/>
    <col min="69" max="73" width="9.140625" style="2" hidden="1" customWidth="1"/>
    <col min="74" max="74" width="9.140625" style="2" customWidth="1"/>
    <col min="75" max="79" width="9.140625" style="2" hidden="1" customWidth="1"/>
    <col min="80" max="80" width="9.140625" style="2" customWidth="1"/>
    <col min="81" max="85" width="9.140625" style="2" hidden="1" customWidth="1"/>
    <col min="86" max="86" width="9.140625" style="2" customWidth="1"/>
    <col min="87" max="91" width="9.140625" style="2" hidden="1" customWidth="1"/>
    <col min="92" max="92" width="9.140625" style="2" customWidth="1"/>
    <col min="93" max="97" width="9.140625" style="2" hidden="1" customWidth="1"/>
    <col min="98" max="98" width="9.140625" style="1" customWidth="1"/>
    <col min="99" max="103" width="9.140625" style="1" hidden="1" customWidth="1"/>
    <col min="104" max="104" width="9.140625" style="1" customWidth="1"/>
    <col min="105" max="109" width="9.140625" style="1" hidden="1" customWidth="1"/>
    <col min="110" max="110" width="9.140625" style="1" customWidth="1"/>
    <col min="111" max="115" width="9.140625" style="1" hidden="1" customWidth="1"/>
    <col min="116" max="116" width="9.140625" style="1" customWidth="1"/>
    <col min="117" max="146" width="9.140625" style="2" customWidth="1"/>
    <col min="147" max="147" width="9.140625" style="2" hidden="1" customWidth="1"/>
    <col min="148" max="155" width="9.140625" style="2" customWidth="1"/>
    <col min="156" max="156" width="9.140625" style="2" hidden="1" customWidth="1"/>
    <col min="157" max="161" width="9.140625" style="2" customWidth="1"/>
    <col min="162" max="162" width="9.140625" style="2" hidden="1" customWidth="1"/>
    <col min="163" max="172" width="9.140625" style="2" customWidth="1"/>
    <col min="173" max="173" width="9.140625" style="2"/>
    <col min="174" max="176" width="8.85546875" style="2"/>
    <col min="177" max="177" width="12.7109375" style="2" bestFit="1" customWidth="1"/>
    <col min="178" max="16384" width="8.85546875" style="2"/>
  </cols>
  <sheetData>
    <row r="1" spans="1:177" ht="18.75" x14ac:dyDescent="0.3">
      <c r="A1" s="2" t="s">
        <v>52</v>
      </c>
      <c r="B1" s="6" t="s">
        <v>65</v>
      </c>
    </row>
    <row r="2" spans="1:177" ht="15.75" x14ac:dyDescent="0.25">
      <c r="A2" s="7" t="s">
        <v>48</v>
      </c>
      <c r="I2" s="1" t="str">
        <f>[1]GSVA_cur!$I$3</f>
        <v>As on 01.08.2024</v>
      </c>
    </row>
    <row r="3" spans="1:177" ht="15.75" x14ac:dyDescent="0.25">
      <c r="A3" s="7"/>
    </row>
    <row r="4" spans="1:177" ht="15.75" x14ac:dyDescent="0.25">
      <c r="A4" s="7"/>
      <c r="E4" s="8"/>
      <c r="F4" s="8" t="s">
        <v>56</v>
      </c>
    </row>
    <row r="5" spans="1:177" ht="15.75" x14ac:dyDescent="0.25">
      <c r="A5" s="9" t="s">
        <v>0</v>
      </c>
      <c r="B5" s="10" t="s">
        <v>1</v>
      </c>
      <c r="C5" s="2" t="s">
        <v>20</v>
      </c>
      <c r="D5" s="2" t="s">
        <v>21</v>
      </c>
      <c r="E5" s="2" t="s">
        <v>22</v>
      </c>
      <c r="F5" s="2" t="s">
        <v>55</v>
      </c>
      <c r="G5" s="1" t="s">
        <v>64</v>
      </c>
      <c r="H5" s="1" t="s">
        <v>68</v>
      </c>
      <c r="I5" s="1" t="s">
        <v>70</v>
      </c>
      <c r="J5" s="1" t="s">
        <v>71</v>
      </c>
      <c r="K5" s="1" t="s">
        <v>72</v>
      </c>
      <c r="L5" s="1" t="s">
        <v>73</v>
      </c>
      <c r="M5" s="1" t="s">
        <v>74</v>
      </c>
      <c r="N5" s="1" t="s">
        <v>75</v>
      </c>
      <c r="O5" s="1" t="s">
        <v>76</v>
      </c>
    </row>
    <row r="6" spans="1:177" s="23" customFormat="1" ht="15.75" x14ac:dyDescent="0.25">
      <c r="A6" s="20" t="s">
        <v>25</v>
      </c>
      <c r="B6" s="21" t="s">
        <v>2</v>
      </c>
      <c r="C6" s="22">
        <f>SUM(C7:C10)</f>
        <v>1330209.3458186458</v>
      </c>
      <c r="D6" s="22">
        <f t="shared" ref="D6:F6" si="0">SUM(D7:D10)</f>
        <v>1355631.9237186448</v>
      </c>
      <c r="E6" s="22">
        <f t="shared" si="0"/>
        <v>1339655.1042465412</v>
      </c>
      <c r="F6" s="22">
        <f t="shared" si="0"/>
        <v>1335729.6304030113</v>
      </c>
      <c r="G6" s="22">
        <f t="shared" ref="G6:N6" si="1">SUM(G7:G10)</f>
        <v>1312630.265235363</v>
      </c>
      <c r="H6" s="22">
        <f t="shared" si="1"/>
        <v>1366211.0427224266</v>
      </c>
      <c r="I6" s="22">
        <f t="shared" si="1"/>
        <v>1367991.8262656764</v>
      </c>
      <c r="J6" s="22">
        <f t="shared" si="1"/>
        <v>1405075.8504278136</v>
      </c>
      <c r="K6" s="22">
        <f t="shared" si="1"/>
        <v>1467872.7509896315</v>
      </c>
      <c r="L6" s="22">
        <f t="shared" si="1"/>
        <v>1489996.2673335313</v>
      </c>
      <c r="M6" s="22">
        <f t="shared" si="1"/>
        <v>1493710.8830522327</v>
      </c>
      <c r="N6" s="22">
        <f t="shared" si="1"/>
        <v>1449017.1296816224</v>
      </c>
      <c r="O6" s="22">
        <f t="shared" ref="O6" si="2">SUM(O7:O10)</f>
        <v>1469317.1389216438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U6" s="24"/>
    </row>
    <row r="7" spans="1:177" ht="15.75" x14ac:dyDescent="0.25">
      <c r="A7" s="13">
        <v>1.1000000000000001</v>
      </c>
      <c r="B7" s="14" t="s">
        <v>58</v>
      </c>
      <c r="C7" s="18">
        <v>764025.68098036002</v>
      </c>
      <c r="D7" s="18">
        <v>772456.00207621395</v>
      </c>
      <c r="E7" s="18">
        <v>725586.85927782219</v>
      </c>
      <c r="F7" s="18">
        <v>715033.03810493229</v>
      </c>
      <c r="G7" s="18">
        <v>652182.41992919904</v>
      </c>
      <c r="H7" s="18">
        <v>692682.57932034344</v>
      </c>
      <c r="I7" s="18">
        <v>698174.61037956912</v>
      </c>
      <c r="J7" s="18">
        <v>691748.87059972226</v>
      </c>
      <c r="K7" s="18">
        <v>716738.55449532333</v>
      </c>
      <c r="L7" s="18">
        <v>754277.87263625581</v>
      </c>
      <c r="M7" s="18">
        <v>758797.38238792145</v>
      </c>
      <c r="N7" s="18">
        <v>683861.06716782751</v>
      </c>
      <c r="O7" s="18">
        <v>681739.19690791809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1"/>
      <c r="FS7" s="1"/>
      <c r="FT7" s="1"/>
    </row>
    <row r="8" spans="1:177" ht="15.75" x14ac:dyDescent="0.25">
      <c r="A8" s="13">
        <v>1.2</v>
      </c>
      <c r="B8" s="14" t="s">
        <v>59</v>
      </c>
      <c r="C8" s="18">
        <v>287787.88437108457</v>
      </c>
      <c r="D8" s="18">
        <v>308813.62410237262</v>
      </c>
      <c r="E8" s="18">
        <v>328325.27268764056</v>
      </c>
      <c r="F8" s="18">
        <v>333706.57532710914</v>
      </c>
      <c r="G8" s="18">
        <v>356441.53404587304</v>
      </c>
      <c r="H8" s="18">
        <v>366563.24344075774</v>
      </c>
      <c r="I8" s="18">
        <v>374376.46980666299</v>
      </c>
      <c r="J8" s="18">
        <v>383036.35956459894</v>
      </c>
      <c r="K8" s="18">
        <v>390992.55614782777</v>
      </c>
      <c r="L8" s="18">
        <v>378060.03329503688</v>
      </c>
      <c r="M8" s="18">
        <v>386787.6799793017</v>
      </c>
      <c r="N8" s="18">
        <v>402185.12739718298</v>
      </c>
      <c r="O8" s="18">
        <v>412115.32883043948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1"/>
      <c r="FS8" s="1"/>
      <c r="FT8" s="1"/>
    </row>
    <row r="9" spans="1:177" ht="15.75" x14ac:dyDescent="0.25">
      <c r="A9" s="13">
        <v>1.3</v>
      </c>
      <c r="B9" s="14" t="s">
        <v>60</v>
      </c>
      <c r="C9" s="18">
        <v>274833.71093345142</v>
      </c>
      <c r="D9" s="18">
        <v>270748.28675438953</v>
      </c>
      <c r="E9" s="18">
        <v>282084.82676551858</v>
      </c>
      <c r="F9" s="18">
        <v>283252.68172422436</v>
      </c>
      <c r="G9" s="18">
        <v>300160.77204215713</v>
      </c>
      <c r="H9" s="18">
        <v>302971.63562902733</v>
      </c>
      <c r="I9" s="18">
        <v>291185.91277010518</v>
      </c>
      <c r="J9" s="18">
        <v>325687.8251749957</v>
      </c>
      <c r="K9" s="18">
        <v>355373.7196594929</v>
      </c>
      <c r="L9" s="18">
        <v>352669.9938266736</v>
      </c>
      <c r="M9" s="18">
        <v>342465.81341072224</v>
      </c>
      <c r="N9" s="18">
        <v>356163.49921298423</v>
      </c>
      <c r="O9" s="18">
        <v>368096.50088570826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1"/>
      <c r="FS9" s="1"/>
      <c r="FT9" s="1"/>
    </row>
    <row r="10" spans="1:177" ht="15.75" x14ac:dyDescent="0.25">
      <c r="A10" s="13">
        <v>1.4</v>
      </c>
      <c r="B10" s="14" t="s">
        <v>61</v>
      </c>
      <c r="C10" s="18">
        <v>3562.0695337500001</v>
      </c>
      <c r="D10" s="18">
        <v>3614.0107856686122</v>
      </c>
      <c r="E10" s="18">
        <v>3658.1455155597346</v>
      </c>
      <c r="F10" s="18">
        <v>3737.3352467457225</v>
      </c>
      <c r="G10" s="18">
        <v>3845.5392181338752</v>
      </c>
      <c r="H10" s="18">
        <v>3993.5843322980327</v>
      </c>
      <c r="I10" s="18">
        <v>4254.8333093393794</v>
      </c>
      <c r="J10" s="18">
        <v>4602.795088496775</v>
      </c>
      <c r="K10" s="18">
        <v>4767.9206869875043</v>
      </c>
      <c r="L10" s="18">
        <v>4988.3675755651775</v>
      </c>
      <c r="M10" s="18">
        <v>5660.0072742873162</v>
      </c>
      <c r="N10" s="18">
        <v>6807.4359036276728</v>
      </c>
      <c r="O10" s="18">
        <v>7366.1122975780581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1"/>
      <c r="FS10" s="1"/>
      <c r="FT10" s="1"/>
    </row>
    <row r="11" spans="1:177" ht="15.75" x14ac:dyDescent="0.25">
      <c r="A11" s="15" t="s">
        <v>30</v>
      </c>
      <c r="B11" s="14" t="s">
        <v>3</v>
      </c>
      <c r="C11" s="18">
        <v>186082.69313551998</v>
      </c>
      <c r="D11" s="18">
        <v>181554.14682888176</v>
      </c>
      <c r="E11" s="18">
        <v>296810.29639154213</v>
      </c>
      <c r="F11" s="18">
        <v>218173.78094631634</v>
      </c>
      <c r="G11" s="18">
        <v>191874.78354762966</v>
      </c>
      <c r="H11" s="18">
        <v>255701.09261998715</v>
      </c>
      <c r="I11" s="18">
        <v>325179.875121688</v>
      </c>
      <c r="J11" s="18">
        <v>311423.8762925567</v>
      </c>
      <c r="K11" s="18">
        <v>288049.00202617777</v>
      </c>
      <c r="L11" s="18">
        <v>230545.134714001</v>
      </c>
      <c r="M11" s="18">
        <v>204572.13513625527</v>
      </c>
      <c r="N11" s="18">
        <v>208482.43960662052</v>
      </c>
      <c r="O11" s="18">
        <v>214882.17956634145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1"/>
      <c r="FS11" s="1"/>
      <c r="FT11" s="1"/>
    </row>
    <row r="12" spans="1:177" s="24" customFormat="1" ht="15.75" x14ac:dyDescent="0.25">
      <c r="A12" s="25"/>
      <c r="B12" s="26" t="s">
        <v>27</v>
      </c>
      <c r="C12" s="27">
        <f>C6+C11</f>
        <v>1516292.0389541658</v>
      </c>
      <c r="D12" s="27">
        <f t="shared" ref="D12:F12" si="3">D6+D11</f>
        <v>1537186.0705475265</v>
      </c>
      <c r="E12" s="27">
        <f t="shared" si="3"/>
        <v>1636465.4006380832</v>
      </c>
      <c r="F12" s="27">
        <f t="shared" si="3"/>
        <v>1553903.4113493278</v>
      </c>
      <c r="G12" s="27">
        <f t="shared" ref="G12:N12" si="4">G6+G11</f>
        <v>1504505.0487829926</v>
      </c>
      <c r="H12" s="27">
        <f t="shared" si="4"/>
        <v>1621912.1353424138</v>
      </c>
      <c r="I12" s="27">
        <f t="shared" si="4"/>
        <v>1693171.7013873644</v>
      </c>
      <c r="J12" s="27">
        <f t="shared" si="4"/>
        <v>1716499.7267203704</v>
      </c>
      <c r="K12" s="27">
        <f t="shared" si="4"/>
        <v>1755921.7530158092</v>
      </c>
      <c r="L12" s="27">
        <f t="shared" si="4"/>
        <v>1720541.4020475324</v>
      </c>
      <c r="M12" s="27">
        <f t="shared" si="4"/>
        <v>1698283.018188488</v>
      </c>
      <c r="N12" s="27">
        <f t="shared" si="4"/>
        <v>1657499.5692882428</v>
      </c>
      <c r="O12" s="27">
        <f t="shared" ref="O12" si="5">O6+O11</f>
        <v>1684199.3184879853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3"/>
      <c r="FS12" s="23"/>
      <c r="FT12" s="23"/>
    </row>
    <row r="13" spans="1:177" s="1" customFormat="1" ht="15.75" x14ac:dyDescent="0.25">
      <c r="A13" s="11" t="s">
        <v>31</v>
      </c>
      <c r="B13" s="12" t="s">
        <v>4</v>
      </c>
      <c r="C13" s="18">
        <v>4365134.8148312969</v>
      </c>
      <c r="D13" s="18">
        <v>4869750.2002645787</v>
      </c>
      <c r="E13" s="18">
        <v>5050709.570137619</v>
      </c>
      <c r="F13" s="18">
        <v>5288414.693292398</v>
      </c>
      <c r="G13" s="18">
        <v>5796017.4689862505</v>
      </c>
      <c r="H13" s="18">
        <v>6345623.805000471</v>
      </c>
      <c r="I13" s="18">
        <v>6772170.2721472364</v>
      </c>
      <c r="J13" s="18">
        <v>6733288.3343364391</v>
      </c>
      <c r="K13" s="18">
        <v>6645435.9045868767</v>
      </c>
      <c r="L13" s="18">
        <v>5654961.2818927336</v>
      </c>
      <c r="M13" s="18">
        <v>6254279.1090968084</v>
      </c>
      <c r="N13" s="18">
        <v>6628380.5993787553</v>
      </c>
      <c r="O13" s="18">
        <v>7171897.969783688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U13" s="2"/>
    </row>
    <row r="14" spans="1:177" ht="30" x14ac:dyDescent="0.25">
      <c r="A14" s="15" t="s">
        <v>32</v>
      </c>
      <c r="B14" s="14" t="s">
        <v>5</v>
      </c>
      <c r="C14" s="18">
        <v>398079.42664999998</v>
      </c>
      <c r="D14" s="18">
        <v>427949.08477276494</v>
      </c>
      <c r="E14" s="18">
        <v>431792.15685001336</v>
      </c>
      <c r="F14" s="18">
        <v>466886.53939596564</v>
      </c>
      <c r="G14" s="18">
        <v>505300.53878470033</v>
      </c>
      <c r="H14" s="18">
        <v>540975.25307389838</v>
      </c>
      <c r="I14" s="18">
        <v>604845.48182016774</v>
      </c>
      <c r="J14" s="18">
        <v>642988.95296023064</v>
      </c>
      <c r="K14" s="18">
        <v>665977.50952055992</v>
      </c>
      <c r="L14" s="18">
        <v>627330.72304223257</v>
      </c>
      <c r="M14" s="18">
        <v>715271.38562836952</v>
      </c>
      <c r="N14" s="18">
        <v>804814.96390602773</v>
      </c>
      <c r="O14" s="18">
        <v>862083.09092856047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3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3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3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1"/>
      <c r="FS14" s="1"/>
      <c r="FT14" s="1"/>
    </row>
    <row r="15" spans="1:177" ht="15.75" x14ac:dyDescent="0.25">
      <c r="A15" s="15" t="s">
        <v>33</v>
      </c>
      <c r="B15" s="14" t="s">
        <v>6</v>
      </c>
      <c r="C15" s="18">
        <v>883766.12110000011</v>
      </c>
      <c r="D15" s="18">
        <v>852422.2466582905</v>
      </c>
      <c r="E15" s="18">
        <v>1080655.4769897461</v>
      </c>
      <c r="F15" s="18">
        <v>1094865.4999226413</v>
      </c>
      <c r="G15" s="18">
        <v>1092494.8691766467</v>
      </c>
      <c r="H15" s="18">
        <v>1213593.7057550722</v>
      </c>
      <c r="I15" s="18">
        <v>1284061.9993977151</v>
      </c>
      <c r="J15" s="18">
        <v>1354812.3671974379</v>
      </c>
      <c r="K15" s="18">
        <v>1355760.0178002699</v>
      </c>
      <c r="L15" s="18">
        <v>1298722.8822661061</v>
      </c>
      <c r="M15" s="18">
        <v>1483266.5443171337</v>
      </c>
      <c r="N15" s="18">
        <v>1703572.3056509255</v>
      </c>
      <c r="O15" s="18">
        <v>1939664.07203878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3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3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1"/>
      <c r="FS15" s="1"/>
      <c r="FT15" s="1"/>
    </row>
    <row r="16" spans="1:177" s="24" customFormat="1" ht="15.75" x14ac:dyDescent="0.25">
      <c r="A16" s="25"/>
      <c r="B16" s="26" t="s">
        <v>28</v>
      </c>
      <c r="C16" s="27">
        <f>+C13+C14+C15</f>
        <v>5646980.3625812968</v>
      </c>
      <c r="D16" s="27">
        <f t="shared" ref="D16:F16" si="6">+D13+D14+D15</f>
        <v>6150121.5316956341</v>
      </c>
      <c r="E16" s="27">
        <f t="shared" si="6"/>
        <v>6563157.2039773781</v>
      </c>
      <c r="F16" s="27">
        <f t="shared" si="6"/>
        <v>6850166.7326110052</v>
      </c>
      <c r="G16" s="27">
        <f t="shared" ref="G16:I16" si="7">+G13+G14+G15</f>
        <v>7393812.8769475976</v>
      </c>
      <c r="H16" s="27">
        <f t="shared" si="7"/>
        <v>8100192.7638294417</v>
      </c>
      <c r="I16" s="27">
        <f t="shared" si="7"/>
        <v>8661077.7533651199</v>
      </c>
      <c r="J16" s="27">
        <f t="shared" ref="J16:K16" si="8">+J13+J14+J15</f>
        <v>8731089.6544941068</v>
      </c>
      <c r="K16" s="27">
        <f t="shared" si="8"/>
        <v>8667173.431907706</v>
      </c>
      <c r="L16" s="27">
        <f t="shared" ref="L16:M16" si="9">+L13+L14+L15</f>
        <v>7581014.8872010726</v>
      </c>
      <c r="M16" s="27">
        <f t="shared" si="9"/>
        <v>8452817.0390423127</v>
      </c>
      <c r="N16" s="27">
        <f t="shared" ref="N16" si="10">+N13+N14+N15</f>
        <v>9136767.868935708</v>
      </c>
      <c r="O16" s="27">
        <f t="shared" ref="O16" si="11">+O13+O14+O15</f>
        <v>9973645.132751029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2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2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2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3"/>
      <c r="FS16" s="23"/>
      <c r="FT16" s="23"/>
    </row>
    <row r="17" spans="1:177" s="23" customFormat="1" ht="15.75" x14ac:dyDescent="0.25">
      <c r="A17" s="20" t="s">
        <v>34</v>
      </c>
      <c r="B17" s="21" t="s">
        <v>7</v>
      </c>
      <c r="C17" s="22">
        <f>C18+C19</f>
        <v>1192896</v>
      </c>
      <c r="D17" s="22">
        <f t="shared" ref="D17:F17" si="12">D18+D19</f>
        <v>1306186.8500917924</v>
      </c>
      <c r="E17" s="22">
        <f t="shared" si="12"/>
        <v>1418883.3363516484</v>
      </c>
      <c r="F17" s="22">
        <f t="shared" si="12"/>
        <v>1518568.8214164404</v>
      </c>
      <c r="G17" s="22">
        <f t="shared" ref="G17:I17" si="13">G18+G19</f>
        <v>1691787.9843983403</v>
      </c>
      <c r="H17" s="22">
        <f t="shared" si="13"/>
        <v>1955352.6019707615</v>
      </c>
      <c r="I17" s="22">
        <f t="shared" si="13"/>
        <v>2222554.6158770877</v>
      </c>
      <c r="J17" s="22">
        <f t="shared" ref="J17:K17" si="14">J18+J19</f>
        <v>2480838.1612894656</v>
      </c>
      <c r="K17" s="22">
        <f t="shared" si="14"/>
        <v>2646355.7120667095</v>
      </c>
      <c r="L17" s="22">
        <f t="shared" ref="L17:M17" si="15">L18+L19</f>
        <v>1931675.0986986456</v>
      </c>
      <c r="M17" s="22">
        <f t="shared" si="15"/>
        <v>2301904.1059534024</v>
      </c>
      <c r="N17" s="22">
        <f t="shared" ref="N17" si="16">N18+N19</f>
        <v>2563766.5734188757</v>
      </c>
      <c r="O17" s="22">
        <f t="shared" ref="O17" si="17">O18+O19</f>
        <v>2762605.5733253285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U17" s="24"/>
    </row>
    <row r="18" spans="1:177" ht="15.75" x14ac:dyDescent="0.25">
      <c r="A18" s="13">
        <v>6.1</v>
      </c>
      <c r="B18" s="14" t="s">
        <v>8</v>
      </c>
      <c r="C18" s="18">
        <v>1013998.4372081163</v>
      </c>
      <c r="D18" s="18">
        <v>1129989.9646606615</v>
      </c>
      <c r="E18" s="18">
        <v>1253849.1593846155</v>
      </c>
      <c r="F18" s="18">
        <v>1350960.6339164404</v>
      </c>
      <c r="G18" s="18">
        <v>1502960.5598340249</v>
      </c>
      <c r="H18" s="18">
        <v>1755841.3407640739</v>
      </c>
      <c r="I18" s="18">
        <v>2000847.5896281295</v>
      </c>
      <c r="J18" s="18">
        <v>2233656.1153922994</v>
      </c>
      <c r="K18" s="18">
        <v>2399520.3582449355</v>
      </c>
      <c r="L18" s="18">
        <v>1831275.8008549158</v>
      </c>
      <c r="M18" s="18">
        <v>2116007.4621566986</v>
      </c>
      <c r="N18" s="18">
        <v>2288315.5373714478</v>
      </c>
      <c r="O18" s="18">
        <v>2439736.945753654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1"/>
      <c r="FS18" s="1"/>
      <c r="FT18" s="1"/>
    </row>
    <row r="19" spans="1:177" ht="15.75" x14ac:dyDescent="0.25">
      <c r="A19" s="13">
        <v>6.2</v>
      </c>
      <c r="B19" s="14" t="s">
        <v>9</v>
      </c>
      <c r="C19" s="18">
        <v>178897.56279188365</v>
      </c>
      <c r="D19" s="18">
        <v>176196.8854311308</v>
      </c>
      <c r="E19" s="18">
        <v>165034.17696703295</v>
      </c>
      <c r="F19" s="18">
        <v>167608.1875</v>
      </c>
      <c r="G19" s="18">
        <v>188827.42456431536</v>
      </c>
      <c r="H19" s="18">
        <v>199511.26120668769</v>
      </c>
      <c r="I19" s="18">
        <v>221707.02624895834</v>
      </c>
      <c r="J19" s="18">
        <v>247182.0458971661</v>
      </c>
      <c r="K19" s="18">
        <v>246835.35382177387</v>
      </c>
      <c r="L19" s="18">
        <v>100399.29784372989</v>
      </c>
      <c r="M19" s="18">
        <v>185896.64379670366</v>
      </c>
      <c r="N19" s="18">
        <v>275451.03604742803</v>
      </c>
      <c r="O19" s="18">
        <v>322868.62757167447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1"/>
      <c r="FS19" s="1"/>
      <c r="FT19" s="1"/>
    </row>
    <row r="20" spans="1:177" s="23" customFormat="1" ht="30" x14ac:dyDescent="0.25">
      <c r="A20" s="28" t="s">
        <v>35</v>
      </c>
      <c r="B20" s="29" t="s">
        <v>10</v>
      </c>
      <c r="C20" s="22">
        <f>SUM(C21:C27)</f>
        <v>691812.07059999998</v>
      </c>
      <c r="D20" s="22">
        <f t="shared" ref="D20:F20" si="18">SUM(D21:D27)</f>
        <v>754202.31712748192</v>
      </c>
      <c r="E20" s="22">
        <f t="shared" si="18"/>
        <v>823749.72648068285</v>
      </c>
      <c r="F20" s="22">
        <f t="shared" si="18"/>
        <v>928595.54342712765</v>
      </c>
      <c r="G20" s="22">
        <f t="shared" ref="G20:N20" si="19">SUM(G21:G27)</f>
        <v>1110298.3280368149</v>
      </c>
      <c r="H20" s="22">
        <f t="shared" si="19"/>
        <v>1106664.5631399318</v>
      </c>
      <c r="I20" s="22">
        <f t="shared" si="19"/>
        <v>1043746.7673230327</v>
      </c>
      <c r="J20" s="22">
        <f t="shared" si="19"/>
        <v>1049469.3109272453</v>
      </c>
      <c r="K20" s="22">
        <f t="shared" si="19"/>
        <v>1188573.3329765913</v>
      </c>
      <c r="L20" s="22">
        <f t="shared" si="19"/>
        <v>1098541.4305772763</v>
      </c>
      <c r="M20" s="22">
        <f t="shared" si="19"/>
        <v>1314955.6840814543</v>
      </c>
      <c r="N20" s="22">
        <f t="shared" si="19"/>
        <v>1541507.975057458</v>
      </c>
      <c r="O20" s="22">
        <f t="shared" ref="O20" si="20">SUM(O21:O27)</f>
        <v>1705467.1819715903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U20" s="24"/>
    </row>
    <row r="21" spans="1:177" ht="15.75" x14ac:dyDescent="0.25">
      <c r="A21" s="13">
        <v>7.1</v>
      </c>
      <c r="B21" s="14" t="s">
        <v>11</v>
      </c>
      <c r="C21" s="18">
        <v>14143</v>
      </c>
      <c r="D21" s="18">
        <v>15801</v>
      </c>
      <c r="E21" s="18">
        <v>16099</v>
      </c>
      <c r="F21" s="18">
        <v>19208</v>
      </c>
      <c r="G21" s="18">
        <v>22249</v>
      </c>
      <c r="H21" s="18">
        <v>22892</v>
      </c>
      <c r="I21" s="18">
        <v>22107.1983073786</v>
      </c>
      <c r="J21" s="18">
        <v>23131.4935808521</v>
      </c>
      <c r="K21" s="18">
        <v>27622.000000000004</v>
      </c>
      <c r="L21" s="18">
        <v>21681.143868478201</v>
      </c>
      <c r="M21" s="18">
        <v>17224.610367503199</v>
      </c>
      <c r="N21" s="18">
        <v>21767.881757172148</v>
      </c>
      <c r="O21" s="18">
        <v>23139.258307873995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1"/>
      <c r="FS21" s="1"/>
      <c r="FT21" s="1"/>
    </row>
    <row r="22" spans="1:177" ht="15.75" x14ac:dyDescent="0.25">
      <c r="A22" s="13">
        <v>7.2</v>
      </c>
      <c r="B22" s="14" t="s">
        <v>69</v>
      </c>
      <c r="C22" s="18">
        <v>218487.73017278977</v>
      </c>
      <c r="D22" s="18">
        <v>241307.70593269757</v>
      </c>
      <c r="E22" s="18">
        <v>252711.03194578894</v>
      </c>
      <c r="F22" s="18">
        <v>267447.36013590026</v>
      </c>
      <c r="G22" s="18">
        <v>288863.6693583398</v>
      </c>
      <c r="H22" s="18">
        <v>313367.93856655288</v>
      </c>
      <c r="I22" s="18">
        <v>335948.573996444</v>
      </c>
      <c r="J22" s="18">
        <v>347199.85612660856</v>
      </c>
      <c r="K22" s="18">
        <v>375503.73508097575</v>
      </c>
      <c r="L22" s="18">
        <v>260433.85331441977</v>
      </c>
      <c r="M22" s="18">
        <v>365379.80484884622</v>
      </c>
      <c r="N22" s="18">
        <v>428183.0435552526</v>
      </c>
      <c r="O22" s="18">
        <v>495583.09892485361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1"/>
      <c r="FS22" s="1"/>
      <c r="FT22" s="1"/>
    </row>
    <row r="23" spans="1:177" ht="15.75" x14ac:dyDescent="0.25">
      <c r="A23" s="13">
        <v>7.3</v>
      </c>
      <c r="B23" s="14" t="s">
        <v>12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1"/>
      <c r="FS23" s="1"/>
      <c r="FT23" s="1"/>
    </row>
    <row r="24" spans="1:177" ht="15.75" x14ac:dyDescent="0.25">
      <c r="A24" s="13">
        <v>7.4</v>
      </c>
      <c r="B24" s="14" t="s">
        <v>13</v>
      </c>
      <c r="C24" s="18">
        <v>652.26982721022978</v>
      </c>
      <c r="D24" s="18">
        <v>1141.7334809227409</v>
      </c>
      <c r="E24" s="18">
        <v>1899.5546950629241</v>
      </c>
      <c r="F24" s="18">
        <v>1987.3250283125706</v>
      </c>
      <c r="G24" s="18">
        <v>3783.2195884344883</v>
      </c>
      <c r="H24" s="18">
        <v>6409.9901023890798</v>
      </c>
      <c r="I24" s="18">
        <v>7059.9743253073439</v>
      </c>
      <c r="J24" s="18">
        <v>3712.6036806448938</v>
      </c>
      <c r="K24" s="18">
        <v>6868.4910383555343</v>
      </c>
      <c r="L24" s="18">
        <v>4195.3894385663534</v>
      </c>
      <c r="M24" s="18">
        <v>3756.1962611445301</v>
      </c>
      <c r="N24" s="18">
        <v>4393.5615655654128</v>
      </c>
      <c r="O24" s="18">
        <v>5072.3136299361013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1"/>
      <c r="FS24" s="1"/>
      <c r="FT24" s="1"/>
    </row>
    <row r="25" spans="1:177" ht="15.75" x14ac:dyDescent="0.25">
      <c r="A25" s="13">
        <v>7.5</v>
      </c>
      <c r="B25" s="14" t="s">
        <v>14</v>
      </c>
      <c r="C25" s="18">
        <v>0</v>
      </c>
      <c r="D25" s="18">
        <v>0</v>
      </c>
      <c r="E25" s="18">
        <v>0</v>
      </c>
      <c r="F25" s="18">
        <v>-66.18686296715741</v>
      </c>
      <c r="G25" s="18">
        <v>-29.108274724320566</v>
      </c>
      <c r="H25" s="18">
        <v>6392.3085324232079</v>
      </c>
      <c r="I25" s="18">
        <v>6698.1808600595723</v>
      </c>
      <c r="J25" s="18">
        <v>3815.7374310606665</v>
      </c>
      <c r="K25" s="18">
        <v>8698.518315770345</v>
      </c>
      <c r="L25" s="18">
        <v>1723.0101961370513</v>
      </c>
      <c r="M25" s="18">
        <v>3565.5970763243326</v>
      </c>
      <c r="N25" s="18">
        <v>4420.7865375791853</v>
      </c>
      <c r="O25" s="18">
        <v>5512.0362535149643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1"/>
      <c r="FS25" s="1"/>
      <c r="FT25" s="1"/>
    </row>
    <row r="26" spans="1:177" ht="15.75" x14ac:dyDescent="0.25">
      <c r="A26" s="13">
        <v>7.6</v>
      </c>
      <c r="B26" s="14" t="s">
        <v>15</v>
      </c>
      <c r="C26" s="18">
        <v>579</v>
      </c>
      <c r="D26" s="18">
        <v>628.77045834106514</v>
      </c>
      <c r="E26" s="18">
        <v>647.14168793452438</v>
      </c>
      <c r="F26" s="18">
        <v>563.01315445596299</v>
      </c>
      <c r="G26" s="18">
        <v>618.3637231918035</v>
      </c>
      <c r="H26" s="18">
        <v>1226.0887372013651</v>
      </c>
      <c r="I26" s="18">
        <v>161.31033039832013</v>
      </c>
      <c r="J26" s="18">
        <v>1810.1342766551336</v>
      </c>
      <c r="K26" s="18">
        <v>857.14182434861266</v>
      </c>
      <c r="L26" s="18">
        <v>481.86863836808681</v>
      </c>
      <c r="M26" s="18">
        <v>675.43031939962077</v>
      </c>
      <c r="N26" s="18">
        <v>807.43807900241609</v>
      </c>
      <c r="O26" s="18">
        <v>858.61561774655786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1"/>
      <c r="FS26" s="1"/>
      <c r="FT26" s="1"/>
    </row>
    <row r="27" spans="1:177" ht="30" x14ac:dyDescent="0.25">
      <c r="A27" s="13">
        <v>7.7</v>
      </c>
      <c r="B27" s="14" t="s">
        <v>16</v>
      </c>
      <c r="C27" s="18">
        <v>457950.07059999998</v>
      </c>
      <c r="D27" s="18">
        <v>495323.10725552053</v>
      </c>
      <c r="E27" s="18">
        <v>552392.99815189652</v>
      </c>
      <c r="F27" s="18">
        <v>639456.03197142598</v>
      </c>
      <c r="G27" s="18">
        <v>794813.1836415733</v>
      </c>
      <c r="H27" s="18">
        <v>756376.23720136518</v>
      </c>
      <c r="I27" s="18">
        <v>671771.52950344491</v>
      </c>
      <c r="J27" s="18">
        <v>669799.48583142401</v>
      </c>
      <c r="K27" s="18">
        <v>769023.44671714108</v>
      </c>
      <c r="L27" s="18">
        <v>810026.16512130678</v>
      </c>
      <c r="M27" s="18">
        <v>924354.04520823644</v>
      </c>
      <c r="N27" s="18">
        <v>1081935.2635628863</v>
      </c>
      <c r="O27" s="18">
        <v>1175301.8592376651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1"/>
      <c r="FS27" s="1"/>
      <c r="FT27" s="1"/>
    </row>
    <row r="28" spans="1:177" ht="15.75" x14ac:dyDescent="0.25">
      <c r="A28" s="15" t="s">
        <v>36</v>
      </c>
      <c r="B28" s="14" t="s">
        <v>17</v>
      </c>
      <c r="C28" s="18">
        <v>293318</v>
      </c>
      <c r="D28" s="18">
        <v>316227</v>
      </c>
      <c r="E28" s="18">
        <v>346284</v>
      </c>
      <c r="F28" s="18">
        <v>384652</v>
      </c>
      <c r="G28" s="18">
        <v>415168.99999999994</v>
      </c>
      <c r="H28" s="18">
        <v>421254</v>
      </c>
      <c r="I28" s="18">
        <v>457372.430137677</v>
      </c>
      <c r="J28" s="18">
        <v>471880.58486844791</v>
      </c>
      <c r="K28" s="18">
        <v>491657.13449028198</v>
      </c>
      <c r="L28" s="18">
        <v>573306.72544447496</v>
      </c>
      <c r="M28" s="18">
        <v>575396.96759165998</v>
      </c>
      <c r="N28" s="18">
        <v>616250.15229066787</v>
      </c>
      <c r="O28" s="18">
        <v>671096.41584453732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1"/>
      <c r="FS28" s="1"/>
      <c r="FT28" s="1"/>
    </row>
    <row r="29" spans="1:177" ht="30" x14ac:dyDescent="0.25">
      <c r="A29" s="15" t="s">
        <v>37</v>
      </c>
      <c r="B29" s="14" t="s">
        <v>18</v>
      </c>
      <c r="C29" s="18">
        <v>588825.07956484798</v>
      </c>
      <c r="D29" s="18">
        <v>639825.31681709085</v>
      </c>
      <c r="E29" s="18">
        <v>625463.18705720175</v>
      </c>
      <c r="F29" s="18">
        <v>717355.94171937683</v>
      </c>
      <c r="G29" s="18">
        <v>734252.19947149884</v>
      </c>
      <c r="H29" s="18">
        <v>790987.22076003917</v>
      </c>
      <c r="I29" s="18">
        <v>848212.22073813912</v>
      </c>
      <c r="J29" s="18">
        <v>914524.75703485485</v>
      </c>
      <c r="K29" s="18">
        <v>993820.12806667702</v>
      </c>
      <c r="L29" s="18">
        <v>974834.05131206021</v>
      </c>
      <c r="M29" s="18">
        <v>1052412.1821941356</v>
      </c>
      <c r="N29" s="18">
        <v>1095949.3955867772</v>
      </c>
      <c r="O29" s="18">
        <v>1141221.3702354005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1"/>
      <c r="FS29" s="1"/>
      <c r="FT29" s="1"/>
    </row>
    <row r="30" spans="1:177" ht="15.75" x14ac:dyDescent="0.25">
      <c r="A30" s="15" t="s">
        <v>38</v>
      </c>
      <c r="B30" s="14" t="s">
        <v>53</v>
      </c>
      <c r="C30" s="18">
        <v>404304</v>
      </c>
      <c r="D30" s="18">
        <v>287555.42857142852</v>
      </c>
      <c r="E30" s="18">
        <v>413006.93938638072</v>
      </c>
      <c r="F30" s="18">
        <v>492779.41758241761</v>
      </c>
      <c r="G30" s="18">
        <v>541211.57316030771</v>
      </c>
      <c r="H30" s="18">
        <v>594706.67907708441</v>
      </c>
      <c r="I30" s="18">
        <v>704435.93886120932</v>
      </c>
      <c r="J30" s="18">
        <v>654718.23791952617</v>
      </c>
      <c r="K30" s="18">
        <v>577913.00440238242</v>
      </c>
      <c r="L30" s="18">
        <v>655458.13858832477</v>
      </c>
      <c r="M30" s="18">
        <v>727506.98329331493</v>
      </c>
      <c r="N30" s="18">
        <v>795375.11444578855</v>
      </c>
      <c r="O30" s="18">
        <v>857084.40507643879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1"/>
      <c r="FS30" s="1"/>
      <c r="FT30" s="1"/>
    </row>
    <row r="31" spans="1:177" ht="15.75" x14ac:dyDescent="0.25">
      <c r="A31" s="15" t="s">
        <v>39</v>
      </c>
      <c r="B31" s="14" t="s">
        <v>19</v>
      </c>
      <c r="C31" s="18">
        <v>498856.04430000001</v>
      </c>
      <c r="D31" s="18">
        <v>619018.85532548698</v>
      </c>
      <c r="E31" s="18">
        <v>727453.85400685784</v>
      </c>
      <c r="F31" s="18">
        <v>778843.8922621113</v>
      </c>
      <c r="G31" s="18">
        <v>839744.539419087</v>
      </c>
      <c r="H31" s="18">
        <v>935184.84775058529</v>
      </c>
      <c r="I31" s="18">
        <v>1079777.988361201</v>
      </c>
      <c r="J31" s="18">
        <v>1074171.0351080988</v>
      </c>
      <c r="K31" s="18">
        <v>1122464.4199632511</v>
      </c>
      <c r="L31" s="18">
        <v>1048631.1898783508</v>
      </c>
      <c r="M31" s="18">
        <v>1109512.4567158083</v>
      </c>
      <c r="N31" s="18">
        <v>1147361.8401206634</v>
      </c>
      <c r="O31" s="18">
        <v>1213342.3340760996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1"/>
      <c r="FS31" s="1"/>
      <c r="FT31" s="1"/>
    </row>
    <row r="32" spans="1:177" s="24" customFormat="1" ht="15.75" x14ac:dyDescent="0.25">
      <c r="A32" s="25"/>
      <c r="B32" s="26" t="s">
        <v>29</v>
      </c>
      <c r="C32" s="27">
        <f>C17+C20+C28+C29+C30+C31</f>
        <v>3670011.1944648484</v>
      </c>
      <c r="D32" s="27">
        <f t="shared" ref="D32:F32" si="21">D17+D20+D28+D29+D30+D31</f>
        <v>3923015.7679332807</v>
      </c>
      <c r="E32" s="27">
        <f t="shared" si="21"/>
        <v>4354841.0432827715</v>
      </c>
      <c r="F32" s="27">
        <f t="shared" si="21"/>
        <v>4820795.6164074736</v>
      </c>
      <c r="G32" s="27">
        <f t="shared" ref="G32:H32" si="22">G17+G20+G28+G29+G30+G31</f>
        <v>5332463.6244860487</v>
      </c>
      <c r="H32" s="27">
        <f t="shared" si="22"/>
        <v>5804149.9126984021</v>
      </c>
      <c r="I32" s="27">
        <f t="shared" ref="I32:K32" si="23">I17+I20+I28+I29+I30+I31</f>
        <v>6356099.9612983465</v>
      </c>
      <c r="J32" s="27">
        <f t="shared" si="23"/>
        <v>6645602.0871476382</v>
      </c>
      <c r="K32" s="27">
        <f t="shared" si="23"/>
        <v>7020783.7319658929</v>
      </c>
      <c r="L32" s="27">
        <f t="shared" ref="L32:M32" si="24">L17+L20+L28+L29+L30+L31</f>
        <v>6282446.6344991336</v>
      </c>
      <c r="M32" s="27">
        <f t="shared" si="24"/>
        <v>7081688.3798297765</v>
      </c>
      <c r="N32" s="27">
        <f t="shared" ref="N32" si="25">N17+N20+N28+N29+N30+N31</f>
        <v>7760211.0509202313</v>
      </c>
      <c r="O32" s="27">
        <f t="shared" ref="O32" si="26">O17+O20+O28+O29+O30+O31</f>
        <v>8350817.2805293947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3"/>
      <c r="FS32" s="23"/>
      <c r="FT32" s="23"/>
    </row>
    <row r="33" spans="1:177" s="23" customFormat="1" ht="15.75" x14ac:dyDescent="0.25">
      <c r="A33" s="20" t="s">
        <v>26</v>
      </c>
      <c r="B33" s="30" t="s">
        <v>40</v>
      </c>
      <c r="C33" s="22">
        <f t="shared" ref="C33:H33" si="27">C6+C11+C13+C14+C15+C17+C20+C28+C29+C30+C31</f>
        <v>10833283.596000308</v>
      </c>
      <c r="D33" s="22">
        <f t="shared" si="27"/>
        <v>11610323.370176442</v>
      </c>
      <c r="E33" s="22">
        <f t="shared" si="27"/>
        <v>12554463.647898234</v>
      </c>
      <c r="F33" s="22">
        <f t="shared" si="27"/>
        <v>13224865.760367805</v>
      </c>
      <c r="G33" s="22">
        <f t="shared" si="27"/>
        <v>14230781.550216638</v>
      </c>
      <c r="H33" s="22">
        <f t="shared" si="27"/>
        <v>15526254.81187026</v>
      </c>
      <c r="I33" s="22">
        <f t="shared" ref="I33:K33" si="28">I6+I11+I13+I14+I15+I17+I20+I28+I29+I30+I31</f>
        <v>16710349.416050831</v>
      </c>
      <c r="J33" s="22">
        <f t="shared" si="28"/>
        <v>17093191.468362115</v>
      </c>
      <c r="K33" s="22">
        <f t="shared" si="28"/>
        <v>17443878.91688941</v>
      </c>
      <c r="L33" s="22">
        <f t="shared" ref="L33:M33" si="29">L6+L11+L13+L14+L15+L17+L20+L28+L29+L30+L31</f>
        <v>15584002.923747737</v>
      </c>
      <c r="M33" s="22">
        <f t="shared" si="29"/>
        <v>17232788.437060576</v>
      </c>
      <c r="N33" s="22">
        <f t="shared" ref="N33" si="30">N6+N11+N13+N14+N15+N17+N20+N28+N29+N30+N31</f>
        <v>18554478.48914418</v>
      </c>
      <c r="O33" s="22">
        <f t="shared" ref="O33" si="31">O6+O11+O13+O14+O15+O17+O20+O28+O29+O30+O31</f>
        <v>20008661.731768411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U33" s="24"/>
    </row>
    <row r="34" spans="1:177" ht="15.75" x14ac:dyDescent="0.25">
      <c r="A34" s="16" t="s">
        <v>42</v>
      </c>
      <c r="B34" s="17" t="s">
        <v>24</v>
      </c>
      <c r="C34" s="18">
        <v>919682</v>
      </c>
      <c r="D34" s="18">
        <v>1024286.3502836226</v>
      </c>
      <c r="E34" s="18">
        <v>1098486.4463369227</v>
      </c>
      <c r="F34" s="18">
        <v>1163827.1490898605</v>
      </c>
      <c r="G34" s="18">
        <v>1279978.2506648381</v>
      </c>
      <c r="H34" s="18">
        <v>1441287.4948513738</v>
      </c>
      <c r="I34" s="18">
        <v>1590939.6714660225</v>
      </c>
      <c r="J34" s="18">
        <v>1670976.3883419731</v>
      </c>
      <c r="K34" s="18">
        <v>1719999.8568549273</v>
      </c>
      <c r="L34" s="18">
        <v>1394341.1521844163</v>
      </c>
      <c r="M34" s="18">
        <v>1569913.0912948763</v>
      </c>
      <c r="N34" s="18">
        <v>1691750.3093796021</v>
      </c>
      <c r="O34" s="18">
        <v>1817394.1638268626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</row>
    <row r="35" spans="1:177" ht="15.75" x14ac:dyDescent="0.25">
      <c r="A35" s="16" t="s">
        <v>43</v>
      </c>
      <c r="B35" s="17" t="s">
        <v>23</v>
      </c>
      <c r="C35" s="18">
        <v>220207.02623592434</v>
      </c>
      <c r="D35" s="18">
        <v>263604.26603649266</v>
      </c>
      <c r="E35" s="18">
        <v>234713.25350040392</v>
      </c>
      <c r="F35" s="18">
        <v>260928.59572237916</v>
      </c>
      <c r="G35" s="18">
        <v>240887.64779494359</v>
      </c>
      <c r="H35" s="18">
        <v>197217.03486303581</v>
      </c>
      <c r="I35" s="18">
        <v>205677.39535067132</v>
      </c>
      <c r="J35" s="18">
        <v>155893.46588686379</v>
      </c>
      <c r="K35" s="18">
        <v>189840.17855885721</v>
      </c>
      <c r="L35" s="18">
        <v>299718.71765305288</v>
      </c>
      <c r="M35" s="18">
        <v>375316.67940192576</v>
      </c>
      <c r="N35" s="18">
        <v>412174.09735978418</v>
      </c>
      <c r="O35" s="18">
        <v>488236.46853345656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</row>
    <row r="36" spans="1:177" s="24" customFormat="1" ht="15.75" x14ac:dyDescent="0.25">
      <c r="A36" s="31" t="s">
        <v>44</v>
      </c>
      <c r="B36" s="32" t="s">
        <v>54</v>
      </c>
      <c r="C36" s="27">
        <f>C33+C34-C35</f>
        <v>11532758.569764383</v>
      </c>
      <c r="D36" s="27">
        <f t="shared" ref="D36:N36" si="32">D33+D34-D35</f>
        <v>12371005.454423573</v>
      </c>
      <c r="E36" s="27">
        <f t="shared" si="32"/>
        <v>13418236.840734754</v>
      </c>
      <c r="F36" s="27">
        <f t="shared" si="32"/>
        <v>14127764.313735286</v>
      </c>
      <c r="G36" s="27">
        <f t="shared" si="32"/>
        <v>15269872.153086532</v>
      </c>
      <c r="H36" s="27">
        <f t="shared" si="32"/>
        <v>16770325.271858599</v>
      </c>
      <c r="I36" s="27">
        <f t="shared" si="32"/>
        <v>18095611.692166179</v>
      </c>
      <c r="J36" s="27">
        <f t="shared" si="32"/>
        <v>18608274.390817225</v>
      </c>
      <c r="K36" s="27">
        <f t="shared" si="32"/>
        <v>18974038.595185481</v>
      </c>
      <c r="L36" s="27">
        <f t="shared" si="32"/>
        <v>16678625.3582791</v>
      </c>
      <c r="M36" s="27">
        <f t="shared" si="32"/>
        <v>18427384.848953526</v>
      </c>
      <c r="N36" s="27">
        <f t="shared" si="32"/>
        <v>19834054.701164</v>
      </c>
      <c r="O36" s="27">
        <f t="shared" ref="O36" si="33">O33+O34-O35</f>
        <v>21337819.427061819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</row>
    <row r="37" spans="1:177" s="24" customFormat="1" ht="15.75" x14ac:dyDescent="0.25">
      <c r="A37" s="31" t="s">
        <v>45</v>
      </c>
      <c r="B37" s="32" t="s">
        <v>41</v>
      </c>
      <c r="C37" s="24">
        <f>GSVA_cur!C37</f>
        <v>101640</v>
      </c>
      <c r="D37" s="24">
        <f>GSVA_cur!D37</f>
        <v>102980</v>
      </c>
      <c r="E37" s="24">
        <f>GSVA_cur!E37</f>
        <v>104320</v>
      </c>
      <c r="F37" s="24">
        <f>GSVA_cur!F37</f>
        <v>105650</v>
      </c>
      <c r="G37" s="24">
        <f>GSVA_cur!G37</f>
        <v>106990</v>
      </c>
      <c r="H37" s="24">
        <f>GSVA_cur!H37</f>
        <v>108300</v>
      </c>
      <c r="I37" s="24">
        <f>GSVA_cur!I37</f>
        <v>109590</v>
      </c>
      <c r="J37" s="24">
        <f>GSVA_cur!J37</f>
        <v>110880</v>
      </c>
      <c r="K37" s="24">
        <f>GSVA_cur!K37</f>
        <v>112170</v>
      </c>
      <c r="L37" s="24">
        <f>GSVA_cur!L37</f>
        <v>113460</v>
      </c>
      <c r="M37" s="24">
        <f>GSVA_cur!M37</f>
        <v>114680</v>
      </c>
      <c r="N37" s="24">
        <f>GSVA_cur!N37</f>
        <v>115870</v>
      </c>
      <c r="O37" s="24">
        <f>GSVA_cur!O37</f>
        <v>117060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</row>
    <row r="38" spans="1:177" s="24" customFormat="1" ht="15.75" x14ac:dyDescent="0.25">
      <c r="A38" s="31" t="s">
        <v>46</v>
      </c>
      <c r="B38" s="32" t="s">
        <v>57</v>
      </c>
      <c r="C38" s="27">
        <f>C36/C37*1000</f>
        <v>113466.73130425406</v>
      </c>
      <c r="D38" s="27">
        <f t="shared" ref="D38:N38" si="34">D36/D37*1000</f>
        <v>120130.17531970842</v>
      </c>
      <c r="E38" s="27">
        <f t="shared" si="34"/>
        <v>128625.73658679787</v>
      </c>
      <c r="F38" s="27">
        <f t="shared" si="34"/>
        <v>133722.33141254412</v>
      </c>
      <c r="G38" s="27">
        <f t="shared" si="34"/>
        <v>142722.424087172</v>
      </c>
      <c r="H38" s="27">
        <f t="shared" si="34"/>
        <v>154850.64886296031</v>
      </c>
      <c r="I38" s="27">
        <f t="shared" si="34"/>
        <v>165121.01188216242</v>
      </c>
      <c r="J38" s="27">
        <f t="shared" si="34"/>
        <v>167823.54248572534</v>
      </c>
      <c r="K38" s="27">
        <f t="shared" si="34"/>
        <v>169154.30681274386</v>
      </c>
      <c r="L38" s="27">
        <f t="shared" si="34"/>
        <v>147000.04722615104</v>
      </c>
      <c r="M38" s="27">
        <f t="shared" si="34"/>
        <v>160685.25330444303</v>
      </c>
      <c r="N38" s="27">
        <f t="shared" si="34"/>
        <v>171175.06430623977</v>
      </c>
      <c r="O38" s="27">
        <f t="shared" ref="O38" si="35">O36/O37*1000</f>
        <v>182281.04755733657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BM38" s="27"/>
      <c r="BN38" s="27"/>
      <c r="BO38" s="27"/>
      <c r="BP38" s="27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</row>
    <row r="39" spans="1:177" x14ac:dyDescent="0.25">
      <c r="A39" s="2" t="s">
        <v>77</v>
      </c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4" max="1048575" man="1"/>
    <brk id="40" max="1048575" man="1"/>
    <brk id="104" max="95" man="1"/>
    <brk id="140" max="1048575" man="1"/>
    <brk id="164" max="1048575" man="1"/>
    <brk id="172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Y39"/>
  <sheetViews>
    <sheetView zoomScale="78" zoomScaleNormal="78" zoomScaleSheetLayoutView="100" workbookViewId="0">
      <pane xSplit="2" ySplit="5" topLeftCell="C6" activePane="bottomRight" state="frozen"/>
      <selection activeCell="V13" sqref="V13"/>
      <selection pane="topRight" activeCell="V13" sqref="V13"/>
      <selection pane="bottomLeft" activeCell="V13" sqref="V13"/>
      <selection pane="bottomRight" activeCell="V13" sqref="V13"/>
    </sheetView>
  </sheetViews>
  <sheetFormatPr defaultColWidth="8.85546875" defaultRowHeight="15" x14ac:dyDescent="0.25"/>
  <cols>
    <col min="1" max="1" width="11" style="2" customWidth="1"/>
    <col min="2" max="2" width="32.7109375" style="2" customWidth="1"/>
    <col min="3" max="6" width="11.28515625" style="2" customWidth="1"/>
    <col min="7" max="15" width="11.85546875" style="1" customWidth="1"/>
    <col min="16" max="16" width="11.42578125" style="2" customWidth="1"/>
    <col min="17" max="44" width="9.140625" style="2" customWidth="1"/>
    <col min="45" max="45" width="12.42578125" style="2" customWidth="1"/>
    <col min="46" max="67" width="9.140625" style="2" customWidth="1"/>
    <col min="68" max="68" width="12.140625" style="2" customWidth="1"/>
    <col min="69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2" customWidth="1"/>
    <col min="97" max="101" width="9.140625" style="2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19" width="9.140625" style="1" hidden="1" customWidth="1"/>
    <col min="120" max="120" width="9.140625" style="1" customWidth="1"/>
    <col min="121" max="150" width="9.140625" style="2" customWidth="1"/>
    <col min="151" max="151" width="9.140625" style="2" hidden="1" customWidth="1"/>
    <col min="152" max="159" width="9.140625" style="2" customWidth="1"/>
    <col min="160" max="160" width="9.140625" style="2" hidden="1" customWidth="1"/>
    <col min="161" max="165" width="9.140625" style="2" customWidth="1"/>
    <col min="166" max="166" width="9.140625" style="2" hidden="1" customWidth="1"/>
    <col min="167" max="176" width="9.140625" style="2" customWidth="1"/>
    <col min="177" max="180" width="8.85546875" style="2"/>
    <col min="181" max="181" width="12.7109375" style="2" bestFit="1" customWidth="1"/>
    <col min="182" max="16384" width="8.85546875" style="2"/>
  </cols>
  <sheetData>
    <row r="1" spans="1:181" ht="18.75" x14ac:dyDescent="0.3">
      <c r="A1" s="2" t="s">
        <v>52</v>
      </c>
      <c r="B1" s="6" t="s">
        <v>65</v>
      </c>
    </row>
    <row r="2" spans="1:181" ht="15.75" x14ac:dyDescent="0.25">
      <c r="A2" s="7" t="s">
        <v>49</v>
      </c>
      <c r="I2" s="1" t="str">
        <f>[1]GSVA_cur!$I$3</f>
        <v>As on 01.08.2024</v>
      </c>
    </row>
    <row r="3" spans="1:181" ht="15.75" x14ac:dyDescent="0.25">
      <c r="A3" s="7"/>
    </row>
    <row r="4" spans="1:181" ht="15.75" x14ac:dyDescent="0.25">
      <c r="A4" s="7"/>
      <c r="E4" s="8"/>
      <c r="F4" s="8" t="s">
        <v>56</v>
      </c>
    </row>
    <row r="5" spans="1:181" ht="15.75" x14ac:dyDescent="0.25">
      <c r="A5" s="9" t="s">
        <v>0</v>
      </c>
      <c r="B5" s="10" t="s">
        <v>1</v>
      </c>
      <c r="C5" s="2" t="s">
        <v>20</v>
      </c>
      <c r="D5" s="2" t="s">
        <v>21</v>
      </c>
      <c r="E5" s="2" t="s">
        <v>22</v>
      </c>
      <c r="F5" s="2" t="s">
        <v>55</v>
      </c>
      <c r="G5" s="1" t="s">
        <v>64</v>
      </c>
      <c r="H5" s="1" t="s">
        <v>68</v>
      </c>
      <c r="I5" s="1" t="s">
        <v>70</v>
      </c>
      <c r="J5" s="1" t="s">
        <v>71</v>
      </c>
      <c r="K5" s="1" t="s">
        <v>72</v>
      </c>
      <c r="L5" s="1" t="s">
        <v>73</v>
      </c>
      <c r="M5" s="1" t="s">
        <v>74</v>
      </c>
      <c r="N5" s="1" t="s">
        <v>75</v>
      </c>
      <c r="O5" s="1" t="s">
        <v>76</v>
      </c>
    </row>
    <row r="6" spans="1:181" s="23" customFormat="1" ht="15.75" x14ac:dyDescent="0.25">
      <c r="A6" s="20" t="s">
        <v>25</v>
      </c>
      <c r="B6" s="21" t="s">
        <v>2</v>
      </c>
      <c r="C6" s="22">
        <f>SUM(C7:C10)</f>
        <v>1213169.5078186458</v>
      </c>
      <c r="D6" s="22">
        <f t="shared" ref="D6:N6" si="0">SUM(D7:D10)</f>
        <v>1401550.5210482022</v>
      </c>
      <c r="E6" s="22">
        <f t="shared" si="0"/>
        <v>1419464.6991792161</v>
      </c>
      <c r="F6" s="22">
        <f t="shared" si="0"/>
        <v>1432574.6663170843</v>
      </c>
      <c r="G6" s="22">
        <f t="shared" si="0"/>
        <v>1436511.9608628026</v>
      </c>
      <c r="H6" s="22">
        <f t="shared" si="0"/>
        <v>1487935.9182788366</v>
      </c>
      <c r="I6" s="22">
        <f t="shared" si="0"/>
        <v>1695788.2269669836</v>
      </c>
      <c r="J6" s="22">
        <f t="shared" si="0"/>
        <v>1751565.2096578311</v>
      </c>
      <c r="K6" s="22">
        <f t="shared" si="0"/>
        <v>2079594.7497297639</v>
      </c>
      <c r="L6" s="22">
        <f t="shared" si="0"/>
        <v>2404109.5504092416</v>
      </c>
      <c r="M6" s="22">
        <f t="shared" si="0"/>
        <v>2338585.7412698194</v>
      </c>
      <c r="N6" s="22">
        <f t="shared" si="0"/>
        <v>2378446.1997466781</v>
      </c>
      <c r="O6" s="22">
        <f t="shared" ref="O6" si="1">SUM(O7:O10)</f>
        <v>2541205.1483382504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Y6" s="24"/>
    </row>
    <row r="7" spans="1:181" ht="15.75" x14ac:dyDescent="0.25">
      <c r="A7" s="13">
        <v>1.1000000000000001</v>
      </c>
      <c r="B7" s="14" t="s">
        <v>58</v>
      </c>
      <c r="C7" s="18">
        <v>654766.68098036002</v>
      </c>
      <c r="D7" s="18">
        <v>775511.46250342717</v>
      </c>
      <c r="E7" s="18">
        <v>700762.81548058556</v>
      </c>
      <c r="F7" s="18">
        <v>692966.95242201001</v>
      </c>
      <c r="G7" s="18">
        <v>652381.17007174308</v>
      </c>
      <c r="H7" s="18">
        <v>660791.23914529779</v>
      </c>
      <c r="I7" s="18">
        <v>805380.24935817695</v>
      </c>
      <c r="J7" s="18">
        <v>778793.33943166595</v>
      </c>
      <c r="K7" s="18">
        <v>937238.02376028255</v>
      </c>
      <c r="L7" s="18">
        <v>1009004.0728264146</v>
      </c>
      <c r="M7" s="18">
        <v>1000915.7365223166</v>
      </c>
      <c r="N7" s="18">
        <v>885565.93105714745</v>
      </c>
      <c r="O7" s="18">
        <v>912755.07494687231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1"/>
      <c r="FW7" s="1"/>
      <c r="FX7" s="1"/>
    </row>
    <row r="8" spans="1:181" ht="15.75" x14ac:dyDescent="0.25">
      <c r="A8" s="13">
        <v>1.2</v>
      </c>
      <c r="B8" s="14" t="s">
        <v>59</v>
      </c>
      <c r="C8" s="18">
        <v>283436.88437108457</v>
      </c>
      <c r="D8" s="18">
        <v>308834.63623336767</v>
      </c>
      <c r="E8" s="18">
        <v>345878.89912654564</v>
      </c>
      <c r="F8" s="18">
        <v>395013.03418750706</v>
      </c>
      <c r="G8" s="18">
        <v>444688.25322572421</v>
      </c>
      <c r="H8" s="18">
        <v>484615.57799105556</v>
      </c>
      <c r="I8" s="18">
        <v>528121.12620322558</v>
      </c>
      <c r="J8" s="18">
        <v>582476.63133423182</v>
      </c>
      <c r="K8" s="18">
        <v>620061.40546456224</v>
      </c>
      <c r="L8" s="18">
        <v>623375.04009374918</v>
      </c>
      <c r="M8" s="18">
        <v>651000.99056014454</v>
      </c>
      <c r="N8" s="18">
        <v>714286.39236931282</v>
      </c>
      <c r="O8" s="18">
        <v>783352.84110058879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1"/>
      <c r="FW8" s="1"/>
      <c r="FX8" s="1"/>
    </row>
    <row r="9" spans="1:181" ht="15.75" x14ac:dyDescent="0.25">
      <c r="A9" s="13">
        <v>1.3</v>
      </c>
      <c r="B9" s="14" t="s">
        <v>60</v>
      </c>
      <c r="C9" s="18">
        <v>271822.87293345138</v>
      </c>
      <c r="D9" s="18">
        <v>313817.33808390715</v>
      </c>
      <c r="E9" s="18">
        <v>368801.13198458502</v>
      </c>
      <c r="F9" s="18">
        <v>340249.73511473718</v>
      </c>
      <c r="G9" s="18">
        <v>334777.96764281765</v>
      </c>
      <c r="H9" s="18">
        <v>337535.04044523323</v>
      </c>
      <c r="I9" s="18">
        <v>356682.39897438092</v>
      </c>
      <c r="J9" s="18">
        <v>384082.38983991434</v>
      </c>
      <c r="K9" s="18">
        <v>515531.39088600635</v>
      </c>
      <c r="L9" s="18">
        <v>765281.82963216142</v>
      </c>
      <c r="M9" s="18">
        <v>679594.68282101641</v>
      </c>
      <c r="N9" s="18">
        <v>768601.5342581782</v>
      </c>
      <c r="O9" s="18">
        <v>834090.97533318691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1"/>
      <c r="FW9" s="1"/>
      <c r="FX9" s="1"/>
    </row>
    <row r="10" spans="1:181" ht="15.75" x14ac:dyDescent="0.25">
      <c r="A10" s="13">
        <v>1.4</v>
      </c>
      <c r="B10" s="14" t="s">
        <v>61</v>
      </c>
      <c r="C10" s="18">
        <v>3143.0695337500001</v>
      </c>
      <c r="D10" s="18">
        <v>3387.0842274999995</v>
      </c>
      <c r="E10" s="18">
        <v>4021.8525874999996</v>
      </c>
      <c r="F10" s="18">
        <v>4344.9445928299565</v>
      </c>
      <c r="G10" s="18">
        <v>4664.5699225177323</v>
      </c>
      <c r="H10" s="18">
        <v>4994.06069725</v>
      </c>
      <c r="I10" s="18">
        <v>5604.4524312000003</v>
      </c>
      <c r="J10" s="18">
        <v>6212.8490520188388</v>
      </c>
      <c r="K10" s="18">
        <v>6763.9296189127872</v>
      </c>
      <c r="L10" s="18">
        <v>6448.6078569162455</v>
      </c>
      <c r="M10" s="18">
        <v>7074.3313663418558</v>
      </c>
      <c r="N10" s="18">
        <v>9992.3420620399793</v>
      </c>
      <c r="O10" s="18">
        <v>11006.256957602387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1"/>
      <c r="FW10" s="1"/>
      <c r="FX10" s="1"/>
    </row>
    <row r="11" spans="1:181" ht="15.75" x14ac:dyDescent="0.25">
      <c r="A11" s="15" t="s">
        <v>30</v>
      </c>
      <c r="B11" s="14" t="s">
        <v>3</v>
      </c>
      <c r="C11" s="18">
        <v>154791.69313551998</v>
      </c>
      <c r="D11" s="18">
        <v>161095.37657600001</v>
      </c>
      <c r="E11" s="18">
        <v>256450.22526104964</v>
      </c>
      <c r="F11" s="18">
        <v>200940.36413626288</v>
      </c>
      <c r="G11" s="18">
        <v>169672.30277305306</v>
      </c>
      <c r="H11" s="18">
        <v>213134.34067801599</v>
      </c>
      <c r="I11" s="18">
        <v>248670.74876459222</v>
      </c>
      <c r="J11" s="18">
        <v>287658.01078904542</v>
      </c>
      <c r="K11" s="18">
        <v>235430.6687337535</v>
      </c>
      <c r="L11" s="18">
        <v>174868.63043803052</v>
      </c>
      <c r="M11" s="18">
        <v>239077.63963310063</v>
      </c>
      <c r="N11" s="18">
        <v>254265.62996716006</v>
      </c>
      <c r="O11" s="18">
        <v>279732.94325879525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1"/>
      <c r="FW11" s="1"/>
      <c r="FX11" s="1"/>
    </row>
    <row r="12" spans="1:181" s="24" customFormat="1" ht="15.75" x14ac:dyDescent="0.25">
      <c r="A12" s="25"/>
      <c r="B12" s="26" t="s">
        <v>27</v>
      </c>
      <c r="C12" s="27">
        <f>C6+C11</f>
        <v>1367961.2009541658</v>
      </c>
      <c r="D12" s="27">
        <f t="shared" ref="D12:N12" si="2">D6+D11</f>
        <v>1562645.8976242021</v>
      </c>
      <c r="E12" s="27">
        <f t="shared" si="2"/>
        <v>1675914.9244402656</v>
      </c>
      <c r="F12" s="27">
        <f t="shared" si="2"/>
        <v>1633515.0304533471</v>
      </c>
      <c r="G12" s="27">
        <f t="shared" si="2"/>
        <v>1606184.2636358556</v>
      </c>
      <c r="H12" s="27">
        <f t="shared" si="2"/>
        <v>1701070.2589568526</v>
      </c>
      <c r="I12" s="27">
        <f t="shared" si="2"/>
        <v>1944458.9757315759</v>
      </c>
      <c r="J12" s="27">
        <f t="shared" si="2"/>
        <v>2039223.2204468765</v>
      </c>
      <c r="K12" s="27">
        <f t="shared" si="2"/>
        <v>2315025.4184635174</v>
      </c>
      <c r="L12" s="27">
        <f t="shared" si="2"/>
        <v>2578978.1808472723</v>
      </c>
      <c r="M12" s="27">
        <f t="shared" si="2"/>
        <v>2577663.3809029199</v>
      </c>
      <c r="N12" s="27">
        <f t="shared" si="2"/>
        <v>2632711.8297138382</v>
      </c>
      <c r="O12" s="27">
        <f t="shared" ref="O12" si="3">O6+O11</f>
        <v>2820938.0915970458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3"/>
      <c r="FW12" s="23"/>
      <c r="FX12" s="23"/>
    </row>
    <row r="13" spans="1:181" s="1" customFormat="1" ht="15.75" x14ac:dyDescent="0.25">
      <c r="A13" s="11" t="s">
        <v>31</v>
      </c>
      <c r="B13" s="12" t="s">
        <v>4</v>
      </c>
      <c r="C13" s="18">
        <v>3741190.8148312969</v>
      </c>
      <c r="D13" s="18">
        <v>4442737.8390822578</v>
      </c>
      <c r="E13" s="18">
        <v>4790835.7329697022</v>
      </c>
      <c r="F13" s="18">
        <v>5242331.3282242632</v>
      </c>
      <c r="G13" s="18">
        <v>5740501.2547236076</v>
      </c>
      <c r="H13" s="18">
        <v>6419259.886938314</v>
      </c>
      <c r="I13" s="18">
        <v>6965286.5822503995</v>
      </c>
      <c r="J13" s="18">
        <v>7150836.7459807675</v>
      </c>
      <c r="K13" s="18">
        <v>7086506.6731235273</v>
      </c>
      <c r="L13" s="18">
        <v>6075823.7015512828</v>
      </c>
      <c r="M13" s="18">
        <v>7429672.1007731557</v>
      </c>
      <c r="N13" s="18">
        <v>8372460.8844491737</v>
      </c>
      <c r="O13" s="18">
        <v>9597195.8645022195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Y13" s="2"/>
    </row>
    <row r="14" spans="1:181" ht="30" x14ac:dyDescent="0.25">
      <c r="A14" s="15" t="s">
        <v>32</v>
      </c>
      <c r="B14" s="14" t="s">
        <v>5</v>
      </c>
      <c r="C14" s="18">
        <v>275878.42664999998</v>
      </c>
      <c r="D14" s="18">
        <v>281176.5612</v>
      </c>
      <c r="E14" s="18">
        <v>247257.21896000006</v>
      </c>
      <c r="F14" s="18">
        <v>280188.10158999998</v>
      </c>
      <c r="G14" s="18">
        <v>374981.64740861498</v>
      </c>
      <c r="H14" s="18">
        <v>385801.51314257202</v>
      </c>
      <c r="I14" s="18">
        <v>463358.62867062789</v>
      </c>
      <c r="J14" s="18">
        <v>482789.34117742628</v>
      </c>
      <c r="K14" s="18">
        <v>514697.0911430986</v>
      </c>
      <c r="L14" s="18">
        <v>512031.754801389</v>
      </c>
      <c r="M14" s="18">
        <v>610421.64575346746</v>
      </c>
      <c r="N14" s="18">
        <v>745978.53278721683</v>
      </c>
      <c r="O14" s="18">
        <v>923535.48333399789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3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3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3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1"/>
      <c r="FW14" s="1"/>
      <c r="FX14" s="1"/>
    </row>
    <row r="15" spans="1:181" ht="15.75" x14ac:dyDescent="0.25">
      <c r="A15" s="15" t="s">
        <v>33</v>
      </c>
      <c r="B15" s="14" t="s">
        <v>6</v>
      </c>
      <c r="C15" s="18">
        <v>841393.12109999987</v>
      </c>
      <c r="D15" s="18">
        <v>887346.40779999993</v>
      </c>
      <c r="E15" s="18">
        <v>1166721.4286549399</v>
      </c>
      <c r="F15" s="18">
        <v>1221319.0237244251</v>
      </c>
      <c r="G15" s="18">
        <v>1235381.5665818583</v>
      </c>
      <c r="H15" s="18">
        <v>1329431.8841789456</v>
      </c>
      <c r="I15" s="18">
        <v>1460066.7947955579</v>
      </c>
      <c r="J15" s="18">
        <v>1668760.8031461528</v>
      </c>
      <c r="K15" s="18">
        <v>1665486.6719095921</v>
      </c>
      <c r="L15" s="18">
        <v>1618749.0769964235</v>
      </c>
      <c r="M15" s="18">
        <v>2108477.7912793602</v>
      </c>
      <c r="N15" s="18">
        <v>2622504.186221404</v>
      </c>
      <c r="O15" s="18">
        <v>3313178.1165707982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3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3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3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1"/>
      <c r="FW15" s="1"/>
      <c r="FX15" s="1"/>
    </row>
    <row r="16" spans="1:181" s="24" customFormat="1" ht="15.75" x14ac:dyDescent="0.25">
      <c r="A16" s="25"/>
      <c r="B16" s="26" t="s">
        <v>28</v>
      </c>
      <c r="C16" s="27">
        <f>+C13+C14+C15</f>
        <v>4858462.3625812968</v>
      </c>
      <c r="D16" s="27">
        <f t="shared" ref="D16:N16" si="4">+D13+D14+D15</f>
        <v>5611260.8080822583</v>
      </c>
      <c r="E16" s="27">
        <f t="shared" si="4"/>
        <v>6204814.3805846423</v>
      </c>
      <c r="F16" s="27">
        <f t="shared" si="4"/>
        <v>6743838.4535386879</v>
      </c>
      <c r="G16" s="27">
        <f t="shared" si="4"/>
        <v>7350864.4687140808</v>
      </c>
      <c r="H16" s="27">
        <f t="shared" si="4"/>
        <v>8134493.2842598315</v>
      </c>
      <c r="I16" s="27">
        <f t="shared" si="4"/>
        <v>8888712.0057165846</v>
      </c>
      <c r="J16" s="27">
        <f t="shared" si="4"/>
        <v>9302386.8903043456</v>
      </c>
      <c r="K16" s="27">
        <f t="shared" si="4"/>
        <v>9266690.4361762181</v>
      </c>
      <c r="L16" s="27">
        <f t="shared" si="4"/>
        <v>8206604.5333490949</v>
      </c>
      <c r="M16" s="27">
        <f t="shared" si="4"/>
        <v>10148571.537805984</v>
      </c>
      <c r="N16" s="27">
        <f t="shared" si="4"/>
        <v>11740943.603457795</v>
      </c>
      <c r="O16" s="27">
        <f t="shared" ref="O16" si="5">+O13+O14+O15</f>
        <v>13833909.464407016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2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2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2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3"/>
      <c r="FW16" s="23"/>
      <c r="FX16" s="23"/>
    </row>
    <row r="17" spans="1:181" s="23" customFormat="1" ht="30" x14ac:dyDescent="0.25">
      <c r="A17" s="20" t="s">
        <v>34</v>
      </c>
      <c r="B17" s="21" t="s">
        <v>7</v>
      </c>
      <c r="C17" s="22">
        <f>C18+C19</f>
        <v>1136810.5473</v>
      </c>
      <c r="D17" s="22">
        <f t="shared" ref="D17:N17" si="6">D18+D19</f>
        <v>1344054.9808</v>
      </c>
      <c r="E17" s="22">
        <f t="shared" si="6"/>
        <v>1542920.7951000002</v>
      </c>
      <c r="F17" s="22">
        <f t="shared" si="6"/>
        <v>1708605.6440999999</v>
      </c>
      <c r="G17" s="22">
        <f t="shared" si="6"/>
        <v>1933088.5212000001</v>
      </c>
      <c r="H17" s="22">
        <f t="shared" si="6"/>
        <v>2305560.9939999999</v>
      </c>
      <c r="I17" s="22">
        <f t="shared" si="6"/>
        <v>2727162.1377577083</v>
      </c>
      <c r="J17" s="22">
        <f t="shared" si="6"/>
        <v>3176930.8398609613</v>
      </c>
      <c r="K17" s="22">
        <f t="shared" si="6"/>
        <v>3498950.6552158631</v>
      </c>
      <c r="L17" s="22">
        <f t="shared" si="6"/>
        <v>2714531.3851355333</v>
      </c>
      <c r="M17" s="22">
        <f t="shared" si="6"/>
        <v>3479932.530767133</v>
      </c>
      <c r="N17" s="22">
        <f t="shared" si="6"/>
        <v>4036261.262908069</v>
      </c>
      <c r="O17" s="22">
        <f t="shared" ref="O17" si="7">O18+O19</f>
        <v>4510527.0190879107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Y17" s="24"/>
    </row>
    <row r="18" spans="1:181" ht="15.75" x14ac:dyDescent="0.25">
      <c r="A18" s="13">
        <v>6.1</v>
      </c>
      <c r="B18" s="14" t="s">
        <v>8</v>
      </c>
      <c r="C18" s="18">
        <v>966324</v>
      </c>
      <c r="D18" s="18">
        <v>1162749.9554000001</v>
      </c>
      <c r="E18" s="18">
        <v>1378222.4188000001</v>
      </c>
      <c r="F18" s="18">
        <v>1535833.2424999999</v>
      </c>
      <c r="G18" s="18">
        <v>1733167.4746000001</v>
      </c>
      <c r="H18" s="18">
        <v>2083147.1639999999</v>
      </c>
      <c r="I18" s="18">
        <v>2479062.4130775933</v>
      </c>
      <c r="J18" s="18">
        <v>2883681.3835039344</v>
      </c>
      <c r="K18" s="18">
        <v>3199362.1647689003</v>
      </c>
      <c r="L18" s="18">
        <v>2612229.1859709355</v>
      </c>
      <c r="M18" s="18">
        <v>3246100.4844974913</v>
      </c>
      <c r="N18" s="18">
        <v>3661495.0446865936</v>
      </c>
      <c r="O18" s="18">
        <v>4064754.9422622127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1"/>
      <c r="FW18" s="1"/>
      <c r="FX18" s="1"/>
    </row>
    <row r="19" spans="1:181" ht="15.75" x14ac:dyDescent="0.25">
      <c r="A19" s="13">
        <v>6.2</v>
      </c>
      <c r="B19" s="14" t="s">
        <v>9</v>
      </c>
      <c r="C19" s="18">
        <v>170486.54730000001</v>
      </c>
      <c r="D19" s="18">
        <v>181305.02540000001</v>
      </c>
      <c r="E19" s="18">
        <v>164698.3763</v>
      </c>
      <c r="F19" s="18">
        <v>172772.40160000001</v>
      </c>
      <c r="G19" s="18">
        <v>199921.0466</v>
      </c>
      <c r="H19" s="18">
        <v>222413.83000000002</v>
      </c>
      <c r="I19" s="18">
        <v>248099.72468011512</v>
      </c>
      <c r="J19" s="18">
        <v>293249.45635702705</v>
      </c>
      <c r="K19" s="18">
        <v>299588.49044696306</v>
      </c>
      <c r="L19" s="18">
        <v>102302.19916459799</v>
      </c>
      <c r="M19" s="18">
        <v>233832.0462696419</v>
      </c>
      <c r="N19" s="18">
        <v>374766.2182214752</v>
      </c>
      <c r="O19" s="18">
        <v>445772.07682569826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1"/>
      <c r="FW19" s="1"/>
      <c r="FX19" s="1"/>
    </row>
    <row r="20" spans="1:181" s="23" customFormat="1" ht="30" x14ac:dyDescent="0.25">
      <c r="A20" s="28" t="s">
        <v>35</v>
      </c>
      <c r="B20" s="29" t="s">
        <v>10</v>
      </c>
      <c r="C20" s="22">
        <f>SUM(C21:C27)</f>
        <v>527892.07059999998</v>
      </c>
      <c r="D20" s="22">
        <f t="shared" ref="D20:N20" si="8">SUM(D21:D27)</f>
        <v>636476.83380000002</v>
      </c>
      <c r="E20" s="22">
        <f t="shared" si="8"/>
        <v>734391.31830000004</v>
      </c>
      <c r="F20" s="22">
        <f t="shared" si="8"/>
        <v>844064.91740000003</v>
      </c>
      <c r="G20" s="22">
        <f t="shared" si="8"/>
        <v>1018350.4351000001</v>
      </c>
      <c r="H20" s="22">
        <f t="shared" si="8"/>
        <v>1012300.2239999999</v>
      </c>
      <c r="I20" s="22">
        <f t="shared" si="8"/>
        <v>919433.35244866333</v>
      </c>
      <c r="J20" s="22">
        <f t="shared" si="8"/>
        <v>925322.31128513126</v>
      </c>
      <c r="K20" s="22">
        <f t="shared" si="8"/>
        <v>1056871.641452258</v>
      </c>
      <c r="L20" s="22">
        <f t="shared" si="8"/>
        <v>1093691.5942438238</v>
      </c>
      <c r="M20" s="22">
        <f t="shared" si="8"/>
        <v>1521663.9501841131</v>
      </c>
      <c r="N20" s="22">
        <f t="shared" si="8"/>
        <v>1908673.7862502295</v>
      </c>
      <c r="O20" s="22">
        <f t="shared" ref="O20" si="9">SUM(O21:O27)</f>
        <v>2204195.0100358212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Y20" s="24"/>
    </row>
    <row r="21" spans="1:181" ht="15.75" x14ac:dyDescent="0.25">
      <c r="A21" s="13">
        <v>7.1</v>
      </c>
      <c r="B21" s="14" t="s">
        <v>11</v>
      </c>
      <c r="C21" s="18">
        <v>9539</v>
      </c>
      <c r="D21" s="18">
        <v>11306</v>
      </c>
      <c r="E21" s="18">
        <v>10973</v>
      </c>
      <c r="F21" s="18">
        <v>13349</v>
      </c>
      <c r="G21" s="18">
        <v>16823</v>
      </c>
      <c r="H21" s="18">
        <v>16357</v>
      </c>
      <c r="I21" s="18">
        <v>14622.890612295199</v>
      </c>
      <c r="J21" s="18">
        <v>12600.5141562094</v>
      </c>
      <c r="K21" s="18">
        <v>18362.6916855296</v>
      </c>
      <c r="L21" s="18">
        <v>15192.025491224204</v>
      </c>
      <c r="M21" s="18">
        <v>13416.916050302998</v>
      </c>
      <c r="N21" s="18">
        <v>28311.101711738549</v>
      </c>
      <c r="O21" s="18">
        <v>33566.650131342671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1"/>
      <c r="FW21" s="1"/>
      <c r="FX21" s="1"/>
    </row>
    <row r="22" spans="1:181" ht="15.75" x14ac:dyDescent="0.25">
      <c r="A22" s="13">
        <v>7.2</v>
      </c>
      <c r="B22" s="14" t="s">
        <v>69</v>
      </c>
      <c r="C22" s="18">
        <v>190572.06914738164</v>
      </c>
      <c r="D22" s="18">
        <v>228071.89101331931</v>
      </c>
      <c r="E22" s="18">
        <v>247856.94167754965</v>
      </c>
      <c r="F22" s="18">
        <v>267336.8247</v>
      </c>
      <c r="G22" s="18">
        <v>289761.288</v>
      </c>
      <c r="H22" s="18">
        <v>315397.22399999999</v>
      </c>
      <c r="I22" s="18">
        <v>337890.09741168201</v>
      </c>
      <c r="J22" s="18">
        <v>359162.76820488408</v>
      </c>
      <c r="K22" s="18">
        <v>368441.23414924328</v>
      </c>
      <c r="L22" s="18">
        <v>295424.36867334903</v>
      </c>
      <c r="M22" s="18">
        <v>494387.85752375604</v>
      </c>
      <c r="N22" s="18">
        <v>619340.66403616976</v>
      </c>
      <c r="O22" s="18">
        <v>762263.71589450119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1"/>
      <c r="FW22" s="1"/>
      <c r="FX22" s="1"/>
    </row>
    <row r="23" spans="1:181" ht="15.75" x14ac:dyDescent="0.25">
      <c r="A23" s="13">
        <v>7.3</v>
      </c>
      <c r="B23" s="14" t="s">
        <v>12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1"/>
      <c r="FW23" s="1"/>
      <c r="FX23" s="1"/>
    </row>
    <row r="24" spans="1:181" ht="15.75" x14ac:dyDescent="0.25">
      <c r="A24" s="13">
        <v>7.4</v>
      </c>
      <c r="B24" s="14" t="s">
        <v>13</v>
      </c>
      <c r="C24" s="18">
        <v>568.93085261837427</v>
      </c>
      <c r="D24" s="18">
        <v>1079.1089866806647</v>
      </c>
      <c r="E24" s="18">
        <v>1863.067922450356</v>
      </c>
      <c r="F24" s="18">
        <v>1524.2503999999999</v>
      </c>
      <c r="G24" s="18">
        <v>3591.1340000000005</v>
      </c>
      <c r="H24" s="18">
        <v>6329.5083999999997</v>
      </c>
      <c r="I24" s="18">
        <v>7010.8046454681944</v>
      </c>
      <c r="J24" s="18">
        <v>3281.3511177818264</v>
      </c>
      <c r="K24" s="18">
        <v>5468.3580785310896</v>
      </c>
      <c r="L24" s="18">
        <v>807.14933875793395</v>
      </c>
      <c r="M24" s="18">
        <v>836.84851098063064</v>
      </c>
      <c r="N24" s="18">
        <v>856.3906015596649</v>
      </c>
      <c r="O24" s="18">
        <v>1644.5085087950247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1"/>
      <c r="FW24" s="1"/>
      <c r="FX24" s="1"/>
    </row>
    <row r="25" spans="1:181" ht="15.75" x14ac:dyDescent="0.25">
      <c r="A25" s="13">
        <v>7.5</v>
      </c>
      <c r="B25" s="14" t="s">
        <v>14</v>
      </c>
      <c r="C25" s="18">
        <v>0</v>
      </c>
      <c r="D25" s="18">
        <v>0</v>
      </c>
      <c r="E25" s="18">
        <v>0</v>
      </c>
      <c r="F25" s="18">
        <v>-75.975899999999996</v>
      </c>
      <c r="G25" s="18">
        <v>-33.524000000000001</v>
      </c>
      <c r="H25" s="18">
        <v>6511.7856000000002</v>
      </c>
      <c r="I25" s="18">
        <v>6826.8883145767231</v>
      </c>
      <c r="J25" s="18">
        <v>4029.784958095297</v>
      </c>
      <c r="K25" s="18">
        <v>9438.6934794209665</v>
      </c>
      <c r="L25" s="18">
        <v>2034.0884911987762</v>
      </c>
      <c r="M25" s="18">
        <v>4716.5108273238538</v>
      </c>
      <c r="N25" s="18">
        <v>5284.9013984344911</v>
      </c>
      <c r="O25" s="18">
        <v>5160.4919112225352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1"/>
      <c r="FW25" s="1"/>
      <c r="FX25" s="1"/>
    </row>
    <row r="26" spans="1:181" ht="15.75" x14ac:dyDescent="0.25">
      <c r="A26" s="13">
        <v>7.6</v>
      </c>
      <c r="B26" s="14" t="s">
        <v>15</v>
      </c>
      <c r="C26" s="18">
        <v>496</v>
      </c>
      <c r="D26" s="18">
        <v>587</v>
      </c>
      <c r="E26" s="18">
        <v>622.34709999999995</v>
      </c>
      <c r="F26" s="18">
        <v>544.28279999999995</v>
      </c>
      <c r="G26" s="18">
        <v>598.16949999999997</v>
      </c>
      <c r="H26" s="18">
        <v>1206.9760000000001</v>
      </c>
      <c r="I26" s="18">
        <v>160.34738812303377</v>
      </c>
      <c r="J26" s="18">
        <v>2065.1462738854498</v>
      </c>
      <c r="K26" s="18">
        <v>1014.7953874503889</v>
      </c>
      <c r="L26" s="18">
        <v>639.13149564154958</v>
      </c>
      <c r="M26" s="18">
        <v>968.67547278573079</v>
      </c>
      <c r="N26" s="18">
        <v>1150.7112425568976</v>
      </c>
      <c r="O26" s="18">
        <v>1141.8216614732025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1"/>
      <c r="FW26" s="1"/>
      <c r="FX26" s="1"/>
    </row>
    <row r="27" spans="1:181" ht="30" x14ac:dyDescent="0.25">
      <c r="A27" s="13">
        <v>7.7</v>
      </c>
      <c r="B27" s="14" t="s">
        <v>16</v>
      </c>
      <c r="C27" s="18">
        <v>326716.07059999998</v>
      </c>
      <c r="D27" s="18">
        <v>395432.83380000002</v>
      </c>
      <c r="E27" s="18">
        <v>473075.96160000004</v>
      </c>
      <c r="F27" s="18">
        <v>561386.53540000005</v>
      </c>
      <c r="G27" s="18">
        <v>707610.3676</v>
      </c>
      <c r="H27" s="18">
        <v>666497.73</v>
      </c>
      <c r="I27" s="18">
        <v>552922.32407651818</v>
      </c>
      <c r="J27" s="18">
        <v>544182.7465742752</v>
      </c>
      <c r="K27" s="18">
        <v>654145.86867208255</v>
      </c>
      <c r="L27" s="18">
        <v>779594.83075365238</v>
      </c>
      <c r="M27" s="18">
        <v>1007337.141798964</v>
      </c>
      <c r="N27" s="18">
        <v>1253730.0172597701</v>
      </c>
      <c r="O27" s="18">
        <v>1400417.8219284865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1"/>
      <c r="FW27" s="1"/>
      <c r="FX27" s="1"/>
    </row>
    <row r="28" spans="1:181" ht="15.75" x14ac:dyDescent="0.25">
      <c r="A28" s="15" t="s">
        <v>36</v>
      </c>
      <c r="B28" s="14" t="s">
        <v>17</v>
      </c>
      <c r="C28" s="18">
        <v>288686</v>
      </c>
      <c r="D28" s="18">
        <v>314745</v>
      </c>
      <c r="E28" s="18">
        <v>353151</v>
      </c>
      <c r="F28" s="18">
        <v>394906</v>
      </c>
      <c r="G28" s="18">
        <v>438799</v>
      </c>
      <c r="H28" s="18">
        <v>443352.00000000006</v>
      </c>
      <c r="I28" s="18">
        <v>519771.47504267539</v>
      </c>
      <c r="J28" s="18">
        <v>577272.74930762744</v>
      </c>
      <c r="K28" s="18">
        <v>629056.71831475059</v>
      </c>
      <c r="L28" s="18">
        <v>735414.67623517546</v>
      </c>
      <c r="M28" s="18">
        <v>792637.94083510526</v>
      </c>
      <c r="N28" s="18">
        <v>911649.43905802863</v>
      </c>
      <c r="O28" s="18">
        <v>1000661.7884044732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1"/>
      <c r="FW28" s="1"/>
      <c r="FX28" s="1"/>
    </row>
    <row r="29" spans="1:181" ht="30" x14ac:dyDescent="0.25">
      <c r="A29" s="15" t="s">
        <v>37</v>
      </c>
      <c r="B29" s="14" t="s">
        <v>18</v>
      </c>
      <c r="C29" s="18">
        <v>458980.07956484798</v>
      </c>
      <c r="D29" s="18">
        <v>519027.12948145426</v>
      </c>
      <c r="E29" s="18">
        <v>563330.1909762203</v>
      </c>
      <c r="F29" s="18">
        <v>619845.09218930255</v>
      </c>
      <c r="G29" s="18">
        <v>643928.39417838247</v>
      </c>
      <c r="H29" s="18">
        <v>697362.68112108868</v>
      </c>
      <c r="I29" s="18">
        <v>778264.49908139859</v>
      </c>
      <c r="J29" s="18">
        <v>848885.31283186399</v>
      </c>
      <c r="K29" s="18">
        <v>892013.38085055701</v>
      </c>
      <c r="L29" s="18">
        <v>890729.21468233049</v>
      </c>
      <c r="M29" s="18">
        <v>979426.02183863032</v>
      </c>
      <c r="N29" s="18">
        <v>1124655.59179953</v>
      </c>
      <c r="O29" s="18">
        <v>1228296.9517641568</v>
      </c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1"/>
      <c r="FW29" s="1"/>
      <c r="FX29" s="1"/>
    </row>
    <row r="30" spans="1:181" ht="15.75" x14ac:dyDescent="0.25">
      <c r="A30" s="15" t="s">
        <v>38</v>
      </c>
      <c r="B30" s="14" t="s">
        <v>53</v>
      </c>
      <c r="C30" s="18">
        <v>396607</v>
      </c>
      <c r="D30" s="18">
        <v>307267</v>
      </c>
      <c r="E30" s="18">
        <v>378633</v>
      </c>
      <c r="F30" s="18">
        <v>486807</v>
      </c>
      <c r="G30" s="18">
        <v>540161</v>
      </c>
      <c r="H30" s="18">
        <v>620647</v>
      </c>
      <c r="I30" s="18">
        <v>772521.92237232078</v>
      </c>
      <c r="J30" s="18">
        <v>747178</v>
      </c>
      <c r="K30" s="18">
        <v>702942.46557375567</v>
      </c>
      <c r="L30" s="18">
        <v>801708</v>
      </c>
      <c r="M30" s="18">
        <v>904007.45545999997</v>
      </c>
      <c r="N30" s="18">
        <v>993501.82990728912</v>
      </c>
      <c r="O30" s="18">
        <v>1081416.6416655378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1"/>
      <c r="FW30" s="1"/>
      <c r="FX30" s="1"/>
    </row>
    <row r="31" spans="1:181" ht="15.75" x14ac:dyDescent="0.25">
      <c r="A31" s="15" t="s">
        <v>39</v>
      </c>
      <c r="B31" s="14" t="s">
        <v>19</v>
      </c>
      <c r="C31" s="18">
        <v>461087.04429999995</v>
      </c>
      <c r="D31" s="18">
        <v>622244.82579320169</v>
      </c>
      <c r="E31" s="18">
        <v>771209.77333280072</v>
      </c>
      <c r="F31" s="18">
        <v>852107.76509778667</v>
      </c>
      <c r="G31" s="18">
        <v>939549.17</v>
      </c>
      <c r="H31" s="18">
        <v>1074345.3600000001</v>
      </c>
      <c r="I31" s="18">
        <v>1284385.9134404552</v>
      </c>
      <c r="J31" s="18">
        <v>1333070.4964986867</v>
      </c>
      <c r="K31" s="18">
        <v>1432256.0351695684</v>
      </c>
      <c r="L31" s="18">
        <v>1436733.3559987133</v>
      </c>
      <c r="M31" s="18">
        <v>1615410.1961984076</v>
      </c>
      <c r="N31" s="18">
        <v>1718686.1314000012</v>
      </c>
      <c r="O31" s="18">
        <v>1869992.5630161641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1"/>
      <c r="FW31" s="1"/>
      <c r="FX31" s="1"/>
    </row>
    <row r="32" spans="1:181" s="24" customFormat="1" ht="15.75" x14ac:dyDescent="0.25">
      <c r="A32" s="25"/>
      <c r="B32" s="26" t="s">
        <v>29</v>
      </c>
      <c r="C32" s="27">
        <f>C17+C20+C28+C29+C30+C31</f>
        <v>3270062.7417648481</v>
      </c>
      <c r="D32" s="27">
        <f t="shared" ref="D32:M32" si="10">D17+D20+D28+D29+D30+D31</f>
        <v>3743815.7698746561</v>
      </c>
      <c r="E32" s="27">
        <f t="shared" si="10"/>
        <v>4343636.077709021</v>
      </c>
      <c r="F32" s="27">
        <f t="shared" si="10"/>
        <v>4906336.4187870892</v>
      </c>
      <c r="G32" s="27">
        <f t="shared" si="10"/>
        <v>5513876.5204783827</v>
      </c>
      <c r="H32" s="27">
        <f t="shared" si="10"/>
        <v>6153568.2591210892</v>
      </c>
      <c r="I32" s="27">
        <f t="shared" si="10"/>
        <v>7001539.3001432214</v>
      </c>
      <c r="J32" s="27">
        <f t="shared" si="10"/>
        <v>7608659.7097842712</v>
      </c>
      <c r="K32" s="27">
        <f t="shared" si="10"/>
        <v>8212090.8965767529</v>
      </c>
      <c r="L32" s="27">
        <f t="shared" si="10"/>
        <v>7672808.2262955764</v>
      </c>
      <c r="M32" s="27">
        <f t="shared" si="10"/>
        <v>9293078.0952833891</v>
      </c>
      <c r="N32" s="27">
        <f t="shared" ref="N32" si="11">N17+N20+N28+N29+N30+N31</f>
        <v>10693428.041323148</v>
      </c>
      <c r="O32" s="27">
        <f t="shared" ref="O32" si="12">O17+O20+O28+O29+O30+O31</f>
        <v>11895089.973974064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3"/>
      <c r="FW32" s="23"/>
      <c r="FX32" s="23"/>
    </row>
    <row r="33" spans="1:181" s="23" customFormat="1" ht="15.75" x14ac:dyDescent="0.25">
      <c r="A33" s="20" t="s">
        <v>26</v>
      </c>
      <c r="B33" s="30" t="s">
        <v>50</v>
      </c>
      <c r="C33" s="22">
        <f t="shared" ref="C33:M33" si="13">C6+C11+C13+C14+C15+C17+C20+C28+C29+C30+C31</f>
        <v>9496486.3053003103</v>
      </c>
      <c r="D33" s="22">
        <f t="shared" si="13"/>
        <v>10917722.475581115</v>
      </c>
      <c r="E33" s="22">
        <f t="shared" si="13"/>
        <v>12224365.38273393</v>
      </c>
      <c r="F33" s="22">
        <f t="shared" si="13"/>
        <v>13283689.902779125</v>
      </c>
      <c r="G33" s="22">
        <f t="shared" si="13"/>
        <v>14470925.252828319</v>
      </c>
      <c r="H33" s="22">
        <f t="shared" si="13"/>
        <v>15989131.802337773</v>
      </c>
      <c r="I33" s="22">
        <f t="shared" si="13"/>
        <v>17834710.281591382</v>
      </c>
      <c r="J33" s="22">
        <f t="shared" si="13"/>
        <v>18950269.820535492</v>
      </c>
      <c r="K33" s="22">
        <f t="shared" si="13"/>
        <v>19793806.751216486</v>
      </c>
      <c r="L33" s="22">
        <f t="shared" si="13"/>
        <v>18458390.940491945</v>
      </c>
      <c r="M33" s="22">
        <f t="shared" si="13"/>
        <v>22019313.013992298</v>
      </c>
      <c r="N33" s="22">
        <f t="shared" ref="N33" si="14">N6+N11+N13+N14+N15+N17+N20+N28+N29+N30+N31</f>
        <v>25067083.474494781</v>
      </c>
      <c r="O33" s="22">
        <f t="shared" ref="O33" si="15">O6+O11+O13+O14+O15+O17+O20+O28+O29+O30+O31</f>
        <v>28549937.529978123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Y33" s="24"/>
    </row>
    <row r="34" spans="1:181" s="24" customFormat="1" ht="15.75" x14ac:dyDescent="0.25">
      <c r="A34" s="31" t="s">
        <v>42</v>
      </c>
      <c r="B34" s="32" t="s">
        <v>24</v>
      </c>
      <c r="C34" s="24">
        <f>GSVA_cur!C34</f>
        <v>919682</v>
      </c>
      <c r="D34" s="24">
        <f>GSVA_cur!D34</f>
        <v>1067367</v>
      </c>
      <c r="E34" s="24">
        <f>GSVA_cur!E34</f>
        <v>1217857</v>
      </c>
      <c r="F34" s="24">
        <f>GSVA_cur!F34</f>
        <v>1392111</v>
      </c>
      <c r="G34" s="24">
        <f>GSVA_cur!G34</f>
        <v>1633720</v>
      </c>
      <c r="H34" s="24">
        <f>GSVA_cur!H34</f>
        <v>1757054</v>
      </c>
      <c r="I34" s="24">
        <f>GSVA_cur!I34</f>
        <v>2232084</v>
      </c>
      <c r="J34" s="24">
        <f>GSVA_cur!J34</f>
        <v>1890978</v>
      </c>
      <c r="K34" s="24">
        <f>GSVA_cur!K34</f>
        <v>1824252</v>
      </c>
      <c r="L34" s="24">
        <f>GSVA_cur!L34</f>
        <v>1751462.2110658321</v>
      </c>
      <c r="M34" s="24">
        <f>GSVA_cur!M34</f>
        <v>2067077.7627512601</v>
      </c>
      <c r="N34" s="24">
        <f>GSVA_cur!N34</f>
        <v>2335300.8223027862</v>
      </c>
      <c r="O34" s="24">
        <f>GSVA_cur!O34</f>
        <v>2707436.0590633652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</row>
    <row r="35" spans="1:181" s="24" customFormat="1" ht="15.75" x14ac:dyDescent="0.25">
      <c r="A35" s="31" t="s">
        <v>43</v>
      </c>
      <c r="B35" s="32" t="s">
        <v>23</v>
      </c>
      <c r="C35" s="24">
        <f>GSVA_cur!C35</f>
        <v>220207.00000000003</v>
      </c>
      <c r="D35" s="24">
        <f>GSVA_cur!D35</f>
        <v>280963</v>
      </c>
      <c r="E35" s="24">
        <f>GSVA_cur!E35</f>
        <v>260811</v>
      </c>
      <c r="F35" s="24">
        <f>GSVA_cur!F35</f>
        <v>296913</v>
      </c>
      <c r="G35" s="24">
        <f>GSVA_cur!G35</f>
        <v>276921</v>
      </c>
      <c r="H35" s="24">
        <f>GSVA_cur!H35</f>
        <v>228434</v>
      </c>
      <c r="I35" s="24">
        <f>GSVA_cur!I35</f>
        <v>246619.99999999997</v>
      </c>
      <c r="J35" s="24">
        <f>GSVA_cur!J35</f>
        <v>194592</v>
      </c>
      <c r="K35" s="24">
        <f>GSVA_cur!K35</f>
        <v>243181</v>
      </c>
      <c r="L35" s="24">
        <f>GSVA_cur!L35</f>
        <v>408080</v>
      </c>
      <c r="M35" s="24">
        <f>GSVA_cur!M35</f>
        <v>548749</v>
      </c>
      <c r="N35" s="24">
        <f>GSVA_cur!N35</f>
        <v>637102.33767374139</v>
      </c>
      <c r="O35" s="24">
        <f>GSVA_cur!O35</f>
        <v>798199.4054313415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</row>
    <row r="36" spans="1:181" s="24" customFormat="1" ht="15.75" x14ac:dyDescent="0.25">
      <c r="A36" s="31" t="s">
        <v>44</v>
      </c>
      <c r="B36" s="32" t="s">
        <v>62</v>
      </c>
      <c r="C36" s="27">
        <f>C33+C34-C35</f>
        <v>10195961.30530031</v>
      </c>
      <c r="D36" s="27">
        <f t="shared" ref="D36:N36" si="16">D33+D34-D35</f>
        <v>11704126.475581115</v>
      </c>
      <c r="E36" s="27">
        <f t="shared" si="16"/>
        <v>13181411.38273393</v>
      </c>
      <c r="F36" s="27">
        <f t="shared" si="16"/>
        <v>14378887.902779125</v>
      </c>
      <c r="G36" s="27">
        <f t="shared" si="16"/>
        <v>15827724.252828319</v>
      </c>
      <c r="H36" s="27">
        <f t="shared" si="16"/>
        <v>17517751.802337773</v>
      </c>
      <c r="I36" s="27">
        <f t="shared" si="16"/>
        <v>19820174.281591382</v>
      </c>
      <c r="J36" s="27">
        <f t="shared" si="16"/>
        <v>20646655.820535492</v>
      </c>
      <c r="K36" s="27">
        <f t="shared" si="16"/>
        <v>21374877.751216486</v>
      </c>
      <c r="L36" s="27">
        <f t="shared" si="16"/>
        <v>19801773.151557777</v>
      </c>
      <c r="M36" s="27">
        <f t="shared" si="16"/>
        <v>23537641.776743557</v>
      </c>
      <c r="N36" s="27">
        <f t="shared" si="16"/>
        <v>26765281.959123824</v>
      </c>
      <c r="O36" s="27">
        <f t="shared" ref="O36" si="17">O33+O34-O35</f>
        <v>30459174.183610145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</row>
    <row r="37" spans="1:181" s="24" customFormat="1" ht="15.75" x14ac:dyDescent="0.25">
      <c r="A37" s="31" t="s">
        <v>45</v>
      </c>
      <c r="B37" s="32" t="s">
        <v>41</v>
      </c>
      <c r="C37" s="24">
        <f>GSVA_cur!C37</f>
        <v>101640</v>
      </c>
      <c r="D37" s="24">
        <f>GSVA_cur!D37</f>
        <v>102980</v>
      </c>
      <c r="E37" s="24">
        <f>GSVA_cur!E37</f>
        <v>104320</v>
      </c>
      <c r="F37" s="24">
        <f>GSVA_cur!F37</f>
        <v>105650</v>
      </c>
      <c r="G37" s="24">
        <f>GSVA_cur!G37</f>
        <v>106990</v>
      </c>
      <c r="H37" s="24">
        <f>GSVA_cur!H37</f>
        <v>108300</v>
      </c>
      <c r="I37" s="24">
        <f>GSVA_cur!I37</f>
        <v>109590</v>
      </c>
      <c r="J37" s="24">
        <f>GSVA_cur!J37</f>
        <v>110880</v>
      </c>
      <c r="K37" s="24">
        <f>GSVA_cur!K37</f>
        <v>112170</v>
      </c>
      <c r="L37" s="24">
        <f>GSVA_cur!L37</f>
        <v>113460</v>
      </c>
      <c r="M37" s="24">
        <f>GSVA_cur!M37</f>
        <v>114680</v>
      </c>
      <c r="N37" s="24">
        <f>GSVA_cur!N37</f>
        <v>115870</v>
      </c>
      <c r="O37" s="24">
        <f>GSVA_cur!O37</f>
        <v>117060</v>
      </c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</row>
    <row r="38" spans="1:181" s="24" customFormat="1" ht="15.75" x14ac:dyDescent="0.25">
      <c r="A38" s="31" t="s">
        <v>46</v>
      </c>
      <c r="B38" s="32" t="s">
        <v>63</v>
      </c>
      <c r="C38" s="27">
        <f>C36/C37*1000</f>
        <v>100314.4559750129</v>
      </c>
      <c r="D38" s="27">
        <f t="shared" ref="D38:L38" si="18">D36/D37*1000</f>
        <v>113654.3646881056</v>
      </c>
      <c r="E38" s="27">
        <f t="shared" si="18"/>
        <v>126355.55389890654</v>
      </c>
      <c r="F38" s="27">
        <f t="shared" si="18"/>
        <v>136099.27025820277</v>
      </c>
      <c r="G38" s="27">
        <f t="shared" si="18"/>
        <v>147936.48240796634</v>
      </c>
      <c r="H38" s="27">
        <f t="shared" si="18"/>
        <v>161752.09420441158</v>
      </c>
      <c r="I38" s="27">
        <f t="shared" si="18"/>
        <v>180857.50781632797</v>
      </c>
      <c r="J38" s="27">
        <f t="shared" si="18"/>
        <v>186207.21338866788</v>
      </c>
      <c r="K38" s="27">
        <f t="shared" si="18"/>
        <v>190557.88313467492</v>
      </c>
      <c r="L38" s="27">
        <f t="shared" si="18"/>
        <v>174526.46881330668</v>
      </c>
      <c r="M38" s="27">
        <f t="shared" ref="M38:N38" si="19">M36/M37*1000</f>
        <v>205246.26592905092</v>
      </c>
      <c r="N38" s="27">
        <f t="shared" si="19"/>
        <v>230994.06195843464</v>
      </c>
      <c r="O38" s="27">
        <f t="shared" ref="O38" si="20">O36/O37*1000</f>
        <v>260201.38547420249</v>
      </c>
      <c r="P38" s="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BQ38" s="27"/>
      <c r="BR38" s="27"/>
      <c r="BS38" s="27"/>
      <c r="BT38" s="27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</row>
    <row r="39" spans="1:181" x14ac:dyDescent="0.25">
      <c r="A39" s="2" t="s">
        <v>77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6" max="1048575" man="1"/>
    <brk id="28" max="1048575" man="1"/>
    <brk id="44" max="1048575" man="1"/>
    <brk id="108" max="95" man="1"/>
    <brk id="144" max="1048575" man="1"/>
    <brk id="168" max="1048575" man="1"/>
    <brk id="176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U39"/>
  <sheetViews>
    <sheetView zoomScale="78" zoomScaleNormal="78" zoomScaleSheetLayoutView="100" workbookViewId="0">
      <pane xSplit="2" ySplit="5" topLeftCell="C6" activePane="bottomRight" state="frozen"/>
      <selection activeCell="V13" sqref="V13"/>
      <selection pane="topRight" activeCell="V13" sqref="V13"/>
      <selection pane="bottomLeft" activeCell="V13" sqref="V13"/>
      <selection pane="bottomRight" activeCell="V13" sqref="V13"/>
    </sheetView>
  </sheetViews>
  <sheetFormatPr defaultColWidth="8.85546875" defaultRowHeight="15" x14ac:dyDescent="0.25"/>
  <cols>
    <col min="1" max="1" width="11" style="2" customWidth="1"/>
    <col min="2" max="2" width="22.7109375" style="2" customWidth="1"/>
    <col min="3" max="6" width="10" style="2" customWidth="1"/>
    <col min="7" max="15" width="10" style="1" customWidth="1"/>
    <col min="16" max="40" width="9.140625" style="2" customWidth="1"/>
    <col min="41" max="41" width="12.42578125" style="2" customWidth="1"/>
    <col min="42" max="63" width="9.140625" style="2" customWidth="1"/>
    <col min="64" max="64" width="12.140625" style="2" customWidth="1"/>
    <col min="65" max="68" width="9.140625" style="2" customWidth="1"/>
    <col min="69" max="73" width="9.140625" style="2" hidden="1" customWidth="1"/>
    <col min="74" max="74" width="9.140625" style="2" customWidth="1"/>
    <col min="75" max="79" width="9.140625" style="2" hidden="1" customWidth="1"/>
    <col min="80" max="80" width="9.140625" style="2" customWidth="1"/>
    <col min="81" max="85" width="9.140625" style="2" hidden="1" customWidth="1"/>
    <col min="86" max="86" width="9.140625" style="2" customWidth="1"/>
    <col min="87" max="91" width="9.140625" style="2" hidden="1" customWidth="1"/>
    <col min="92" max="92" width="9.140625" style="2" customWidth="1"/>
    <col min="93" max="97" width="9.140625" style="2" hidden="1" customWidth="1"/>
    <col min="98" max="98" width="9.140625" style="1" customWidth="1"/>
    <col min="99" max="103" width="9.140625" style="1" hidden="1" customWidth="1"/>
    <col min="104" max="104" width="9.140625" style="1" customWidth="1"/>
    <col min="105" max="109" width="9.140625" style="1" hidden="1" customWidth="1"/>
    <col min="110" max="110" width="9.140625" style="1" customWidth="1"/>
    <col min="111" max="115" width="9.140625" style="1" hidden="1" customWidth="1"/>
    <col min="116" max="116" width="9.140625" style="1" customWidth="1"/>
    <col min="117" max="146" width="9.140625" style="2" customWidth="1"/>
    <col min="147" max="147" width="9.140625" style="2" hidden="1" customWidth="1"/>
    <col min="148" max="155" width="9.140625" style="2" customWidth="1"/>
    <col min="156" max="156" width="9.140625" style="2" hidden="1" customWidth="1"/>
    <col min="157" max="161" width="9.140625" style="2" customWidth="1"/>
    <col min="162" max="162" width="9.140625" style="2" hidden="1" customWidth="1"/>
    <col min="163" max="172" width="9.140625" style="2" customWidth="1"/>
    <col min="173" max="176" width="8.85546875" style="2"/>
    <col min="177" max="177" width="12.7109375" style="2" bestFit="1" customWidth="1"/>
    <col min="178" max="16384" width="8.85546875" style="2"/>
  </cols>
  <sheetData>
    <row r="1" spans="1:177" ht="18.75" x14ac:dyDescent="0.3">
      <c r="A1" s="2" t="s">
        <v>52</v>
      </c>
      <c r="B1" s="6" t="s">
        <v>65</v>
      </c>
    </row>
    <row r="2" spans="1:177" ht="15.75" x14ac:dyDescent="0.25">
      <c r="A2" s="7" t="s">
        <v>51</v>
      </c>
      <c r="I2" s="1" t="str">
        <f>[1]GSVA_cur!$I$3</f>
        <v>As on 01.08.2024</v>
      </c>
    </row>
    <row r="3" spans="1:177" ht="15.75" x14ac:dyDescent="0.25">
      <c r="A3" s="7"/>
    </row>
    <row r="4" spans="1:177" ht="15.75" x14ac:dyDescent="0.25">
      <c r="A4" s="7"/>
      <c r="E4" s="8"/>
      <c r="F4" s="8" t="s">
        <v>56</v>
      </c>
    </row>
    <row r="5" spans="1:177" ht="15.75" x14ac:dyDescent="0.25">
      <c r="A5" s="9" t="s">
        <v>0</v>
      </c>
      <c r="B5" s="10" t="s">
        <v>1</v>
      </c>
      <c r="C5" s="2" t="s">
        <v>20</v>
      </c>
      <c r="D5" s="2" t="s">
        <v>21</v>
      </c>
      <c r="E5" s="2" t="s">
        <v>22</v>
      </c>
      <c r="F5" s="2" t="s">
        <v>55</v>
      </c>
      <c r="G5" s="1" t="s">
        <v>64</v>
      </c>
      <c r="H5" s="1" t="s">
        <v>68</v>
      </c>
      <c r="I5" s="1" t="s">
        <v>70</v>
      </c>
      <c r="J5" s="1" t="s">
        <v>71</v>
      </c>
      <c r="K5" s="1" t="s">
        <v>72</v>
      </c>
      <c r="L5" s="1" t="s">
        <v>73</v>
      </c>
      <c r="M5" s="1" t="s">
        <v>74</v>
      </c>
      <c r="N5" s="1" t="s">
        <v>75</v>
      </c>
      <c r="O5" s="1" t="s">
        <v>76</v>
      </c>
    </row>
    <row r="6" spans="1:177" s="23" customFormat="1" ht="30" x14ac:dyDescent="0.25">
      <c r="A6" s="20" t="s">
        <v>25</v>
      </c>
      <c r="B6" s="21" t="s">
        <v>2</v>
      </c>
      <c r="C6" s="22">
        <f>SUM(C7:C10)</f>
        <v>1213170.3458186458</v>
      </c>
      <c r="D6" s="22">
        <f t="shared" ref="D6:F6" si="0">SUM(D7:D10)</f>
        <v>1230429.9237186448</v>
      </c>
      <c r="E6" s="22">
        <f t="shared" si="0"/>
        <v>1202748.1042465412</v>
      </c>
      <c r="F6" s="22">
        <f t="shared" si="0"/>
        <v>1189555.6304030113</v>
      </c>
      <c r="G6" s="22">
        <f t="shared" ref="G6:N6" si="1">SUM(G7:G10)</f>
        <v>1161852.265235363</v>
      </c>
      <c r="H6" s="22">
        <f t="shared" si="1"/>
        <v>1209501.0427224266</v>
      </c>
      <c r="I6" s="22">
        <f t="shared" si="1"/>
        <v>1204442.8262656766</v>
      </c>
      <c r="J6" s="22">
        <f t="shared" si="1"/>
        <v>1233934.5596074471</v>
      </c>
      <c r="K6" s="22">
        <f t="shared" si="1"/>
        <v>1287877.4071520274</v>
      </c>
      <c r="L6" s="22">
        <f t="shared" si="1"/>
        <v>1298017.5989333722</v>
      </c>
      <c r="M6" s="22">
        <f t="shared" si="1"/>
        <v>1292845.6053939408</v>
      </c>
      <c r="N6" s="22">
        <f t="shared" si="1"/>
        <v>1237659.4109807608</v>
      </c>
      <c r="O6" s="22">
        <f t="shared" ref="O6" si="2">SUM(O7:O10)</f>
        <v>1247272.855266284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U6" s="24"/>
    </row>
    <row r="7" spans="1:177" ht="15.75" x14ac:dyDescent="0.25">
      <c r="A7" s="13">
        <v>1.1000000000000001</v>
      </c>
      <c r="B7" s="14" t="s">
        <v>58</v>
      </c>
      <c r="C7" s="18">
        <v>654766.68098036002</v>
      </c>
      <c r="D7" s="18">
        <v>655489.00207621395</v>
      </c>
      <c r="E7" s="18">
        <v>597740.85927782219</v>
      </c>
      <c r="F7" s="18">
        <v>577197.03810493229</v>
      </c>
      <c r="G7" s="18">
        <v>509725.41992919904</v>
      </c>
      <c r="H7" s="18">
        <v>543818.57932034344</v>
      </c>
      <c r="I7" s="18">
        <v>542774.61037956912</v>
      </c>
      <c r="J7" s="18">
        <v>529012.20128584024</v>
      </c>
      <c r="K7" s="18">
        <v>545956.00809897634</v>
      </c>
      <c r="L7" s="18">
        <v>573272.82278427086</v>
      </c>
      <c r="M7" s="18">
        <v>568344.04865541751</v>
      </c>
      <c r="N7" s="18">
        <v>483785.48669425456</v>
      </c>
      <c r="O7" s="18">
        <v>471713.79713530268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1"/>
      <c r="FS7" s="1"/>
      <c r="FT7" s="1"/>
    </row>
    <row r="8" spans="1:177" ht="15.75" x14ac:dyDescent="0.25">
      <c r="A8" s="13">
        <v>1.2</v>
      </c>
      <c r="B8" s="14" t="s">
        <v>59</v>
      </c>
      <c r="C8" s="18">
        <v>283436.88437108457</v>
      </c>
      <c r="D8" s="18">
        <v>304266.62410237262</v>
      </c>
      <c r="E8" s="18">
        <v>323455.27268764056</v>
      </c>
      <c r="F8" s="18">
        <v>328655.57532710914</v>
      </c>
      <c r="G8" s="18">
        <v>351307.53404587304</v>
      </c>
      <c r="H8" s="18">
        <v>361407.24344075774</v>
      </c>
      <c r="I8" s="18">
        <v>369226.46980666299</v>
      </c>
      <c r="J8" s="18">
        <v>377775.48677634256</v>
      </c>
      <c r="K8" s="18">
        <v>385716.61436615291</v>
      </c>
      <c r="L8" s="18">
        <v>372930.74701395805</v>
      </c>
      <c r="M8" s="18">
        <v>381588.7319248048</v>
      </c>
      <c r="N8" s="18">
        <v>396976.807187534</v>
      </c>
      <c r="O8" s="18">
        <v>406895.77250993828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1"/>
      <c r="FS8" s="1"/>
      <c r="FT8" s="1"/>
    </row>
    <row r="9" spans="1:177" ht="15.75" x14ac:dyDescent="0.25">
      <c r="A9" s="13">
        <v>1.3</v>
      </c>
      <c r="B9" s="14" t="s">
        <v>60</v>
      </c>
      <c r="C9" s="18">
        <v>271823.71093345142</v>
      </c>
      <c r="D9" s="18">
        <v>267464.28675438953</v>
      </c>
      <c r="E9" s="18">
        <v>278310.82676551858</v>
      </c>
      <c r="F9" s="18">
        <v>280364.68172422436</v>
      </c>
      <c r="G9" s="18">
        <v>297374.77204215713</v>
      </c>
      <c r="H9" s="18">
        <v>300676.63562902733</v>
      </c>
      <c r="I9" s="18">
        <v>288580.91277010518</v>
      </c>
      <c r="J9" s="18">
        <v>322956.46947583684</v>
      </c>
      <c r="K9" s="18">
        <v>351874.43545281579</v>
      </c>
      <c r="L9" s="18">
        <v>347262.99918115902</v>
      </c>
      <c r="M9" s="18">
        <v>337701.0280596228</v>
      </c>
      <c r="N9" s="18">
        <v>350549.50330724008</v>
      </c>
      <c r="O9" s="18">
        <v>361766.22319494572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1"/>
      <c r="FS9" s="1"/>
      <c r="FT9" s="1"/>
    </row>
    <row r="10" spans="1:177" ht="15.75" x14ac:dyDescent="0.25">
      <c r="A10" s="13">
        <v>1.4</v>
      </c>
      <c r="B10" s="14" t="s">
        <v>61</v>
      </c>
      <c r="C10" s="18">
        <v>3143.0695337500001</v>
      </c>
      <c r="D10" s="18">
        <v>3210.0107856686122</v>
      </c>
      <c r="E10" s="18">
        <v>3241.1455155597346</v>
      </c>
      <c r="F10" s="18">
        <v>3338.335246745723</v>
      </c>
      <c r="G10" s="18">
        <v>3444.5392181338752</v>
      </c>
      <c r="H10" s="18">
        <v>3598.5843322980331</v>
      </c>
      <c r="I10" s="18">
        <v>3860.8333093393794</v>
      </c>
      <c r="J10" s="18">
        <v>4190.4020694274914</v>
      </c>
      <c r="K10" s="18">
        <v>4330.3492340823268</v>
      </c>
      <c r="L10" s="18">
        <v>4551.0299539843427</v>
      </c>
      <c r="M10" s="18">
        <v>5211.7967540957516</v>
      </c>
      <c r="N10" s="18">
        <v>6347.6137917322258</v>
      </c>
      <c r="O10" s="18">
        <v>6897.0624260974473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1"/>
      <c r="FS10" s="1"/>
      <c r="FT10" s="1"/>
    </row>
    <row r="11" spans="1:177" ht="15.75" x14ac:dyDescent="0.25">
      <c r="A11" s="15" t="s">
        <v>30</v>
      </c>
      <c r="B11" s="14" t="s">
        <v>3</v>
      </c>
      <c r="C11" s="18">
        <v>154791.69313551998</v>
      </c>
      <c r="D11" s="18">
        <v>139063.14682888176</v>
      </c>
      <c r="E11" s="18">
        <v>206698.29639154213</v>
      </c>
      <c r="F11" s="18">
        <v>187380.78094631634</v>
      </c>
      <c r="G11" s="18">
        <v>164157.78354762966</v>
      </c>
      <c r="H11" s="18">
        <v>222202.09261998715</v>
      </c>
      <c r="I11" s="18">
        <v>281832.875121688</v>
      </c>
      <c r="J11" s="18">
        <v>269919.01648205973</v>
      </c>
      <c r="K11" s="18">
        <v>249884.50264163729</v>
      </c>
      <c r="L11" s="18">
        <v>195884.61581749859</v>
      </c>
      <c r="M11" s="18">
        <v>170651.02616095406</v>
      </c>
      <c r="N11" s="18">
        <v>174168.8312822482</v>
      </c>
      <c r="O11" s="18">
        <v>179205.66356059548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1"/>
      <c r="FS11" s="1"/>
      <c r="FT11" s="1"/>
    </row>
    <row r="12" spans="1:177" s="24" customFormat="1" ht="15.75" x14ac:dyDescent="0.25">
      <c r="A12" s="25"/>
      <c r="B12" s="26" t="s">
        <v>27</v>
      </c>
      <c r="C12" s="27">
        <f>C6+C11</f>
        <v>1367962.0389541658</v>
      </c>
      <c r="D12" s="27">
        <f t="shared" ref="D12:F12" si="3">D6+D11</f>
        <v>1369493.0705475265</v>
      </c>
      <c r="E12" s="27">
        <f t="shared" si="3"/>
        <v>1409446.4006380832</v>
      </c>
      <c r="F12" s="27">
        <f t="shared" si="3"/>
        <v>1376936.4113493278</v>
      </c>
      <c r="G12" s="27">
        <f t="shared" ref="G12:N12" si="4">G6+G11</f>
        <v>1326010.0487829926</v>
      </c>
      <c r="H12" s="27">
        <f t="shared" si="4"/>
        <v>1431703.1353424138</v>
      </c>
      <c r="I12" s="27">
        <f t="shared" si="4"/>
        <v>1486275.7013873647</v>
      </c>
      <c r="J12" s="27">
        <f t="shared" si="4"/>
        <v>1503853.576089507</v>
      </c>
      <c r="K12" s="27">
        <f t="shared" si="4"/>
        <v>1537761.9097936647</v>
      </c>
      <c r="L12" s="27">
        <f t="shared" si="4"/>
        <v>1493902.2147508708</v>
      </c>
      <c r="M12" s="27">
        <f t="shared" si="4"/>
        <v>1463496.6315548948</v>
      </c>
      <c r="N12" s="27">
        <f t="shared" si="4"/>
        <v>1411828.2422630091</v>
      </c>
      <c r="O12" s="27">
        <f t="shared" ref="O12" si="5">O6+O11</f>
        <v>1426478.5188268796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3"/>
      <c r="FS12" s="23"/>
      <c r="FT12" s="23"/>
    </row>
    <row r="13" spans="1:177" s="1" customFormat="1" ht="15.75" x14ac:dyDescent="0.25">
      <c r="A13" s="11" t="s">
        <v>31</v>
      </c>
      <c r="B13" s="12" t="s">
        <v>4</v>
      </c>
      <c r="C13" s="18">
        <v>3741190.8148312969</v>
      </c>
      <c r="D13" s="18">
        <v>4229589.2002645787</v>
      </c>
      <c r="E13" s="18">
        <v>4401139.570137619</v>
      </c>
      <c r="F13" s="18">
        <v>4719554.693292398</v>
      </c>
      <c r="G13" s="18">
        <v>5233268.4689862505</v>
      </c>
      <c r="H13" s="18">
        <v>5796528.805000471</v>
      </c>
      <c r="I13" s="18">
        <v>6216711.5398870753</v>
      </c>
      <c r="J13" s="18">
        <v>6193203.1486044275</v>
      </c>
      <c r="K13" s="18">
        <v>6097015.6558914455</v>
      </c>
      <c r="L13" s="18">
        <v>5123891.9679740537</v>
      </c>
      <c r="M13" s="18">
        <v>5703278.4247690691</v>
      </c>
      <c r="N13" s="18">
        <v>6076802.7128184373</v>
      </c>
      <c r="O13" s="18">
        <v>6619742.2763410574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U13" s="2"/>
    </row>
    <row r="14" spans="1:177" ht="45" x14ac:dyDescent="0.25">
      <c r="A14" s="15" t="s">
        <v>32</v>
      </c>
      <c r="B14" s="14" t="s">
        <v>5</v>
      </c>
      <c r="C14" s="18">
        <v>275878.42664999998</v>
      </c>
      <c r="D14" s="18">
        <v>297896.08477276494</v>
      </c>
      <c r="E14" s="18">
        <v>311918.15685001336</v>
      </c>
      <c r="F14" s="18">
        <v>331811.53939596564</v>
      </c>
      <c r="G14" s="18">
        <v>342375.53878470039</v>
      </c>
      <c r="H14" s="18">
        <v>367668.25307389838</v>
      </c>
      <c r="I14" s="18">
        <v>426526.51855430577</v>
      </c>
      <c r="J14" s="18">
        <v>447030.49008929566</v>
      </c>
      <c r="K14" s="18">
        <v>475209.1430396639</v>
      </c>
      <c r="L14" s="18">
        <v>421985.4961543266</v>
      </c>
      <c r="M14" s="18">
        <v>491377.43274247553</v>
      </c>
      <c r="N14" s="18">
        <v>568916.00968275103</v>
      </c>
      <c r="O14" s="18">
        <v>613195.17341518158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3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3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3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1"/>
      <c r="FS14" s="1"/>
      <c r="FT14" s="1"/>
    </row>
    <row r="15" spans="1:177" ht="15.75" x14ac:dyDescent="0.25">
      <c r="A15" s="15" t="s">
        <v>33</v>
      </c>
      <c r="B15" s="14" t="s">
        <v>6</v>
      </c>
      <c r="C15" s="18">
        <v>841393.12109999987</v>
      </c>
      <c r="D15" s="18">
        <v>802818.24665829062</v>
      </c>
      <c r="E15" s="18">
        <v>1004970.476989746</v>
      </c>
      <c r="F15" s="18">
        <v>1024113.4999226413</v>
      </c>
      <c r="G15" s="18">
        <v>1019678.8691766467</v>
      </c>
      <c r="H15" s="18">
        <v>1130721.7057550722</v>
      </c>
      <c r="I15" s="18">
        <v>1158719.4729029061</v>
      </c>
      <c r="J15" s="18">
        <v>1245750.2040662649</v>
      </c>
      <c r="K15" s="18">
        <v>1230514.8425484949</v>
      </c>
      <c r="L15" s="18">
        <v>1155712.8040814032</v>
      </c>
      <c r="M15" s="18">
        <v>1324792.5218729938</v>
      </c>
      <c r="N15" s="18">
        <v>1520345.5622227145</v>
      </c>
      <c r="O15" s="18">
        <v>1728292.3161321392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3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3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1"/>
      <c r="FS15" s="1"/>
      <c r="FT15" s="1"/>
    </row>
    <row r="16" spans="1:177" s="24" customFormat="1" ht="15.75" x14ac:dyDescent="0.25">
      <c r="A16" s="25"/>
      <c r="B16" s="26" t="s">
        <v>28</v>
      </c>
      <c r="C16" s="27">
        <f>+C13+C14+C15</f>
        <v>4858462.3625812968</v>
      </c>
      <c r="D16" s="27">
        <f t="shared" ref="D16:F16" si="6">+D13+D14+D15</f>
        <v>5330303.5316956341</v>
      </c>
      <c r="E16" s="27">
        <f t="shared" si="6"/>
        <v>5718028.2039773781</v>
      </c>
      <c r="F16" s="27">
        <f t="shared" si="6"/>
        <v>6075479.7326110052</v>
      </c>
      <c r="G16" s="27">
        <f t="shared" ref="G16:I16" si="7">+G13+G14+G15</f>
        <v>6595322.8769475976</v>
      </c>
      <c r="H16" s="27">
        <f t="shared" si="7"/>
        <v>7294918.7638294417</v>
      </c>
      <c r="I16" s="27">
        <f t="shared" si="7"/>
        <v>7801957.5313442871</v>
      </c>
      <c r="J16" s="27">
        <f t="shared" ref="J16:K16" si="8">+J13+J14+J15</f>
        <v>7885983.8427599873</v>
      </c>
      <c r="K16" s="27">
        <f t="shared" si="8"/>
        <v>7802739.6414796049</v>
      </c>
      <c r="L16" s="27">
        <f t="shared" ref="L16:M16" si="9">+L13+L14+L15</f>
        <v>6701590.2682097834</v>
      </c>
      <c r="M16" s="27">
        <f t="shared" si="9"/>
        <v>7519448.3793845382</v>
      </c>
      <c r="N16" s="27">
        <f t="shared" ref="N16" si="10">+N13+N14+N15</f>
        <v>8166064.2847239031</v>
      </c>
      <c r="O16" s="27">
        <f t="shared" ref="O16" si="11">+O13+O14+O15</f>
        <v>8961229.765888378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2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2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2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3"/>
      <c r="FS16" s="23"/>
      <c r="FT16" s="23"/>
    </row>
    <row r="17" spans="1:177" s="23" customFormat="1" ht="30" x14ac:dyDescent="0.25">
      <c r="A17" s="20" t="s">
        <v>34</v>
      </c>
      <c r="B17" s="21" t="s">
        <v>7</v>
      </c>
      <c r="C17" s="22">
        <f>C18+C19</f>
        <v>1136811</v>
      </c>
      <c r="D17" s="22">
        <f t="shared" ref="D17:F17" si="12">D18+D19</f>
        <v>1245013.8500917924</v>
      </c>
      <c r="E17" s="22">
        <f t="shared" si="12"/>
        <v>1354072.3363516484</v>
      </c>
      <c r="F17" s="22">
        <f t="shared" si="12"/>
        <v>1448614.8214164404</v>
      </c>
      <c r="G17" s="22">
        <f t="shared" ref="G17:I17" si="13">G18+G19</f>
        <v>1597422.9843983403</v>
      </c>
      <c r="H17" s="22">
        <f t="shared" si="13"/>
        <v>1847745.6019707618</v>
      </c>
      <c r="I17" s="22">
        <f t="shared" si="13"/>
        <v>2116385.9954069853</v>
      </c>
      <c r="J17" s="22">
        <f t="shared" ref="J17:K17" si="14">J18+J19</f>
        <v>2342518.8267005617</v>
      </c>
      <c r="K17" s="22">
        <f t="shared" si="14"/>
        <v>2493738.5249070427</v>
      </c>
      <c r="L17" s="22">
        <f t="shared" ref="L17:M17" si="15">L18+L19</f>
        <v>1767044.233564395</v>
      </c>
      <c r="M17" s="22">
        <f t="shared" si="15"/>
        <v>2116566.1002516658</v>
      </c>
      <c r="N17" s="22">
        <f t="shared" ref="N17" si="16">N18+N19</f>
        <v>2359060.0164167755</v>
      </c>
      <c r="O17" s="22">
        <f t="shared" ref="O17" si="17">O18+O19</f>
        <v>2532777.7436500257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U17" s="24"/>
    </row>
    <row r="18" spans="1:177" ht="15.75" x14ac:dyDescent="0.25">
      <c r="A18" s="13">
        <v>6.1</v>
      </c>
      <c r="B18" s="14" t="s">
        <v>8</v>
      </c>
      <c r="C18" s="18">
        <v>966324.43720811629</v>
      </c>
      <c r="D18" s="18">
        <v>1077068.9646606615</v>
      </c>
      <c r="E18" s="18">
        <v>1210160.1593846155</v>
      </c>
      <c r="F18" s="18">
        <v>1302627.6339164404</v>
      </c>
      <c r="G18" s="18">
        <v>1433269.5598340249</v>
      </c>
      <c r="H18" s="18">
        <v>1675413.3407640741</v>
      </c>
      <c r="I18" s="18">
        <v>1925484.4047851665</v>
      </c>
      <c r="J18" s="18">
        <v>2127766.9252642295</v>
      </c>
      <c r="K18" s="18">
        <v>2282394.5649722447</v>
      </c>
      <c r="L18" s="18">
        <v>1705397.7332548718</v>
      </c>
      <c r="M18" s="18">
        <v>1978998.9817037957</v>
      </c>
      <c r="N18" s="18">
        <v>2140130.754562417</v>
      </c>
      <c r="O18" s="18">
        <v>2273622.1747359224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1"/>
      <c r="FS18" s="1"/>
      <c r="FT18" s="1"/>
    </row>
    <row r="19" spans="1:177" ht="15.75" x14ac:dyDescent="0.25">
      <c r="A19" s="13">
        <v>6.2</v>
      </c>
      <c r="B19" s="14" t="s">
        <v>9</v>
      </c>
      <c r="C19" s="18">
        <v>170486.56279188365</v>
      </c>
      <c r="D19" s="18">
        <v>167944.8854311308</v>
      </c>
      <c r="E19" s="18">
        <v>143912.17696703295</v>
      </c>
      <c r="F19" s="18">
        <v>145987.1875</v>
      </c>
      <c r="G19" s="18">
        <v>164153.42456431536</v>
      </c>
      <c r="H19" s="18">
        <v>172332.26120668769</v>
      </c>
      <c r="I19" s="18">
        <v>190901.59062181864</v>
      </c>
      <c r="J19" s="18">
        <v>214751.90143633232</v>
      </c>
      <c r="K19" s="18">
        <v>211343.95993479821</v>
      </c>
      <c r="L19" s="18">
        <v>61646.500309523188</v>
      </c>
      <c r="M19" s="18">
        <v>137567.11854786996</v>
      </c>
      <c r="N19" s="18">
        <v>218929.26185435869</v>
      </c>
      <c r="O19" s="18">
        <v>259155.56891410323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1"/>
      <c r="FS19" s="1"/>
      <c r="FT19" s="1"/>
    </row>
    <row r="20" spans="1:177" s="23" customFormat="1" ht="60" x14ac:dyDescent="0.25">
      <c r="A20" s="28" t="s">
        <v>35</v>
      </c>
      <c r="B20" s="29" t="s">
        <v>10</v>
      </c>
      <c r="C20" s="22">
        <f>SUM(C21:C27)</f>
        <v>527892.07059999998</v>
      </c>
      <c r="D20" s="22">
        <f t="shared" ref="D20:F20" si="18">SUM(D21:D27)</f>
        <v>583939.31712748192</v>
      </c>
      <c r="E20" s="22">
        <f t="shared" si="18"/>
        <v>632373.72648068296</v>
      </c>
      <c r="F20" s="22">
        <f t="shared" si="18"/>
        <v>732710.54342712765</v>
      </c>
      <c r="G20" s="22">
        <f t="shared" ref="G20:N20" si="19">SUM(G21:G27)</f>
        <v>884775.32803681516</v>
      </c>
      <c r="H20" s="22">
        <f t="shared" si="19"/>
        <v>857487.56313993176</v>
      </c>
      <c r="I20" s="22">
        <f t="shared" si="19"/>
        <v>770740.56702191033</v>
      </c>
      <c r="J20" s="22">
        <f t="shared" si="19"/>
        <v>724017.91621272918</v>
      </c>
      <c r="K20" s="22">
        <f t="shared" si="19"/>
        <v>807670.10635336628</v>
      </c>
      <c r="L20" s="22">
        <f t="shared" si="19"/>
        <v>668885.2495474352</v>
      </c>
      <c r="M20" s="22">
        <f t="shared" si="19"/>
        <v>844867.12328167865</v>
      </c>
      <c r="N20" s="22">
        <f t="shared" si="19"/>
        <v>1008326.1065128831</v>
      </c>
      <c r="O20" s="22">
        <f t="shared" ref="O20" si="20">SUM(O21:O27)</f>
        <v>1106942.6169953509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U20" s="24"/>
    </row>
    <row r="21" spans="1:177" ht="15.75" x14ac:dyDescent="0.25">
      <c r="A21" s="13">
        <v>7.1</v>
      </c>
      <c r="B21" s="14" t="s">
        <v>11</v>
      </c>
      <c r="C21" s="18">
        <v>9539</v>
      </c>
      <c r="D21" s="18">
        <v>10914</v>
      </c>
      <c r="E21" s="18">
        <v>12480</v>
      </c>
      <c r="F21" s="18">
        <v>11772</v>
      </c>
      <c r="G21" s="18">
        <v>14133.000000000002</v>
      </c>
      <c r="H21" s="18">
        <v>12302</v>
      </c>
      <c r="I21" s="18">
        <v>9895.0960413544999</v>
      </c>
      <c r="J21" s="18">
        <v>8266.9473556798002</v>
      </c>
      <c r="K21" s="18">
        <v>6515.0396229547996</v>
      </c>
      <c r="L21" s="18">
        <v>732.66522522180094</v>
      </c>
      <c r="M21" s="18">
        <v>5083.8838128752996</v>
      </c>
      <c r="N21" s="18">
        <v>8277.1116844505432</v>
      </c>
      <c r="O21" s="18">
        <v>8148.3204644000107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1"/>
      <c r="FS21" s="1"/>
      <c r="FT21" s="1"/>
    </row>
    <row r="22" spans="1:177" ht="15.75" x14ac:dyDescent="0.25">
      <c r="A22" s="13">
        <v>7.2</v>
      </c>
      <c r="B22" s="14" t="s">
        <v>66</v>
      </c>
      <c r="C22" s="18">
        <v>190572.06914738164</v>
      </c>
      <c r="D22" s="18">
        <v>210898.58493331313</v>
      </c>
      <c r="E22" s="18">
        <v>216339.42663341353</v>
      </c>
      <c r="F22" s="18">
        <v>230506.36013590029</v>
      </c>
      <c r="G22" s="18">
        <v>248822.66935833983</v>
      </c>
      <c r="H22" s="18">
        <v>265804.93856655288</v>
      </c>
      <c r="I22" s="18">
        <v>282860.71536671062</v>
      </c>
      <c r="J22" s="18">
        <v>281011.58366980078</v>
      </c>
      <c r="K22" s="18">
        <v>303138.95762252394</v>
      </c>
      <c r="L22" s="18">
        <v>189991.73963562748</v>
      </c>
      <c r="M22" s="18">
        <v>292169.29843815556</v>
      </c>
      <c r="N22" s="18">
        <v>354506.50851383765</v>
      </c>
      <c r="O22" s="18">
        <v>420224.31314142566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1"/>
      <c r="FS22" s="1"/>
      <c r="FT22" s="1"/>
    </row>
    <row r="23" spans="1:177" ht="15.75" x14ac:dyDescent="0.25">
      <c r="A23" s="13">
        <v>7.3</v>
      </c>
      <c r="B23" s="14" t="s">
        <v>12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1"/>
      <c r="FS23" s="1"/>
      <c r="FT23" s="1"/>
    </row>
    <row r="24" spans="1:177" ht="15.75" x14ac:dyDescent="0.25">
      <c r="A24" s="13">
        <v>7.4</v>
      </c>
      <c r="B24" s="14" t="s">
        <v>13</v>
      </c>
      <c r="C24" s="18">
        <v>568.93085261837427</v>
      </c>
      <c r="D24" s="18">
        <v>997.85448030718896</v>
      </c>
      <c r="E24" s="18">
        <v>1626.1600074383673</v>
      </c>
      <c r="F24" s="18">
        <v>1280.3250283125708</v>
      </c>
      <c r="G24" s="18">
        <v>3075.2195884344883</v>
      </c>
      <c r="H24" s="18">
        <v>5334.9901023890789</v>
      </c>
      <c r="I24" s="18">
        <v>5876.1938769371645</v>
      </c>
      <c r="J24" s="18">
        <v>2531.243557900174</v>
      </c>
      <c r="K24" s="18">
        <v>3941.2133151215044</v>
      </c>
      <c r="L24" s="18">
        <v>-47.569763785516443</v>
      </c>
      <c r="M24" s="18">
        <v>-199.95687397612983</v>
      </c>
      <c r="N24" s="18">
        <v>-317.93964082023103</v>
      </c>
      <c r="O24" s="18">
        <v>70.267868745292617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1"/>
      <c r="FS24" s="1"/>
      <c r="FT24" s="1"/>
    </row>
    <row r="25" spans="1:177" ht="30" x14ac:dyDescent="0.25">
      <c r="A25" s="13">
        <v>7.5</v>
      </c>
      <c r="B25" s="14" t="s">
        <v>14</v>
      </c>
      <c r="C25" s="18">
        <v>0</v>
      </c>
      <c r="D25" s="18">
        <v>0</v>
      </c>
      <c r="E25" s="18">
        <v>0</v>
      </c>
      <c r="F25" s="18">
        <v>-66.18686296715741</v>
      </c>
      <c r="G25" s="18">
        <v>-29.108274724320566</v>
      </c>
      <c r="H25" s="18">
        <v>5538.3085324232079</v>
      </c>
      <c r="I25" s="18">
        <v>5769.9324947234163</v>
      </c>
      <c r="J25" s="18">
        <v>3206.8805884282265</v>
      </c>
      <c r="K25" s="18">
        <v>7155.201551078736</v>
      </c>
      <c r="L25" s="18">
        <v>1319.3886652415383</v>
      </c>
      <c r="M25" s="18">
        <v>2772.583765208612</v>
      </c>
      <c r="N25" s="18">
        <v>3538.0542954735097</v>
      </c>
      <c r="O25" s="18">
        <v>4529.4345741602956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1"/>
      <c r="FS25" s="1"/>
      <c r="FT25" s="1"/>
    </row>
    <row r="26" spans="1:177" ht="15.75" x14ac:dyDescent="0.25">
      <c r="A26" s="13">
        <v>7.6</v>
      </c>
      <c r="B26" s="14" t="s">
        <v>15</v>
      </c>
      <c r="C26" s="18">
        <v>496</v>
      </c>
      <c r="D26" s="18">
        <v>542.77045834106514</v>
      </c>
      <c r="E26" s="18">
        <v>547.14168793452438</v>
      </c>
      <c r="F26" s="18">
        <v>474.01315445596299</v>
      </c>
      <c r="G26" s="18">
        <v>517.3637231918035</v>
      </c>
      <c r="H26" s="18">
        <v>1023.0887372013651</v>
      </c>
      <c r="I26" s="18">
        <v>135.85227674779634</v>
      </c>
      <c r="J26" s="18">
        <v>1651.547610729152</v>
      </c>
      <c r="K26" s="18">
        <v>774.43372310335224</v>
      </c>
      <c r="L26" s="18">
        <v>425.58315924617449</v>
      </c>
      <c r="M26" s="18">
        <v>587.4608359277097</v>
      </c>
      <c r="N26" s="18">
        <v>708.76060838271565</v>
      </c>
      <c r="O26" s="18">
        <v>726.15887448931971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1"/>
      <c r="FS26" s="1"/>
      <c r="FT26" s="1"/>
    </row>
    <row r="27" spans="1:177" ht="45" x14ac:dyDescent="0.25">
      <c r="A27" s="13">
        <v>7.7</v>
      </c>
      <c r="B27" s="14" t="s">
        <v>16</v>
      </c>
      <c r="C27" s="18">
        <v>326716.07059999998</v>
      </c>
      <c r="D27" s="18">
        <v>360586.10725552053</v>
      </c>
      <c r="E27" s="18">
        <v>401380.99815189652</v>
      </c>
      <c r="F27" s="18">
        <v>488744.03197142598</v>
      </c>
      <c r="G27" s="18">
        <v>618256.1836415733</v>
      </c>
      <c r="H27" s="18">
        <v>567484.23720136518</v>
      </c>
      <c r="I27" s="18">
        <v>466202.77696543687</v>
      </c>
      <c r="J27" s="18">
        <v>427349.71343019104</v>
      </c>
      <c r="K27" s="18">
        <v>486145.26051858399</v>
      </c>
      <c r="L27" s="18">
        <v>476463.44262588379</v>
      </c>
      <c r="M27" s="18">
        <v>544453.85330348753</v>
      </c>
      <c r="N27" s="18">
        <v>641613.61105155898</v>
      </c>
      <c r="O27" s="18">
        <v>673244.12207213021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1"/>
      <c r="FS27" s="1"/>
      <c r="FT27" s="1"/>
    </row>
    <row r="28" spans="1:177" ht="15.75" x14ac:dyDescent="0.25">
      <c r="A28" s="15" t="s">
        <v>36</v>
      </c>
      <c r="B28" s="14" t="s">
        <v>17</v>
      </c>
      <c r="C28" s="18">
        <v>288686</v>
      </c>
      <c r="D28" s="18">
        <v>310724</v>
      </c>
      <c r="E28" s="18">
        <v>340602</v>
      </c>
      <c r="F28" s="18">
        <v>378073</v>
      </c>
      <c r="G28" s="18">
        <v>407217</v>
      </c>
      <c r="H28" s="18">
        <v>412502.00000000006</v>
      </c>
      <c r="I28" s="18">
        <v>447681.7065424131</v>
      </c>
      <c r="J28" s="18">
        <v>460851.48869655898</v>
      </c>
      <c r="K28" s="18">
        <v>479838.80285958492</v>
      </c>
      <c r="L28" s="18">
        <v>557630.21984433301</v>
      </c>
      <c r="M28" s="18">
        <v>558901.80618024629</v>
      </c>
      <c r="N28" s="18">
        <v>598893.58336333453</v>
      </c>
      <c r="O28" s="18">
        <v>651636.15581772185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1"/>
      <c r="FS28" s="1"/>
      <c r="FT28" s="1"/>
    </row>
    <row r="29" spans="1:177" ht="45" x14ac:dyDescent="0.25">
      <c r="A29" s="15" t="s">
        <v>37</v>
      </c>
      <c r="B29" s="14" t="s">
        <v>18</v>
      </c>
      <c r="C29" s="18">
        <v>458980.07956484798</v>
      </c>
      <c r="D29" s="18">
        <v>498602.31681709085</v>
      </c>
      <c r="E29" s="18">
        <v>469308.18705720175</v>
      </c>
      <c r="F29" s="18">
        <v>551175.94171937683</v>
      </c>
      <c r="G29" s="18">
        <v>562276.19947149884</v>
      </c>
      <c r="H29" s="18">
        <v>610698.22076003917</v>
      </c>
      <c r="I29" s="18">
        <v>663730.28449539817</v>
      </c>
      <c r="J29" s="18">
        <v>719230.83896207495</v>
      </c>
      <c r="K29" s="18">
        <v>790457.68939089892</v>
      </c>
      <c r="L29" s="18">
        <v>765203.81914179923</v>
      </c>
      <c r="M29" s="18">
        <v>835297.7078214006</v>
      </c>
      <c r="N29" s="18">
        <v>870597.52480306558</v>
      </c>
      <c r="O29" s="18">
        <v>906984.83568227245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1"/>
      <c r="FS29" s="1"/>
      <c r="FT29" s="1"/>
    </row>
    <row r="30" spans="1:177" ht="15.75" x14ac:dyDescent="0.25">
      <c r="A30" s="15" t="s">
        <v>38</v>
      </c>
      <c r="B30" s="14" t="s">
        <v>53</v>
      </c>
      <c r="C30" s="18">
        <v>396607</v>
      </c>
      <c r="D30" s="18">
        <v>279587.42857142852</v>
      </c>
      <c r="E30" s="18">
        <v>314818.93938638066</v>
      </c>
      <c r="F30" s="18">
        <v>382108.41758241761</v>
      </c>
      <c r="G30" s="18">
        <v>426541.57316030771</v>
      </c>
      <c r="H30" s="18">
        <v>469716.67907708441</v>
      </c>
      <c r="I30" s="18">
        <v>554772.17302379233</v>
      </c>
      <c r="J30" s="18">
        <v>520530.59537187708</v>
      </c>
      <c r="K30" s="18">
        <v>458904.23853486544</v>
      </c>
      <c r="L30" s="18">
        <v>520031.05528015574</v>
      </c>
      <c r="M30" s="18">
        <v>584043.30092473398</v>
      </c>
      <c r="N30" s="18">
        <v>637758.63078299037</v>
      </c>
      <c r="O30" s="18">
        <v>691208.07828603697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1"/>
      <c r="FS30" s="1"/>
      <c r="FT30" s="1"/>
    </row>
    <row r="31" spans="1:177" ht="15.75" x14ac:dyDescent="0.25">
      <c r="A31" s="15" t="s">
        <v>39</v>
      </c>
      <c r="B31" s="14" t="s">
        <v>19</v>
      </c>
      <c r="C31" s="18">
        <v>461087.04429999995</v>
      </c>
      <c r="D31" s="18">
        <v>574503.85532548698</v>
      </c>
      <c r="E31" s="18">
        <v>675327.85400685784</v>
      </c>
      <c r="F31" s="18">
        <v>722168.8922621113</v>
      </c>
      <c r="G31" s="18">
        <v>775694.53941908712</v>
      </c>
      <c r="H31" s="18">
        <v>861451.84775058529</v>
      </c>
      <c r="I31" s="18">
        <v>993672.37295232096</v>
      </c>
      <c r="J31" s="18">
        <v>979810.80100195773</v>
      </c>
      <c r="K31" s="18">
        <v>1016235.5264557539</v>
      </c>
      <c r="L31" s="18">
        <v>929912.38380221988</v>
      </c>
      <c r="M31" s="18">
        <v>974924.38892887824</v>
      </c>
      <c r="N31" s="18">
        <v>995866.38345330907</v>
      </c>
      <c r="O31" s="18">
        <v>1041990.1957854494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1"/>
      <c r="FS31" s="1"/>
      <c r="FT31" s="1"/>
    </row>
    <row r="32" spans="1:177" s="24" customFormat="1" ht="15.75" x14ac:dyDescent="0.25">
      <c r="A32" s="25"/>
      <c r="B32" s="26" t="s">
        <v>29</v>
      </c>
      <c r="C32" s="27">
        <f>C17+C20+C28+C29+C30+C31</f>
        <v>3270063.1944648484</v>
      </c>
      <c r="D32" s="27">
        <f t="shared" ref="D32:K32" si="21">D17+D20+D28+D29+D30+D31</f>
        <v>3492370.7679332807</v>
      </c>
      <c r="E32" s="27">
        <f t="shared" si="21"/>
        <v>3786503.0432827715</v>
      </c>
      <c r="F32" s="27">
        <f t="shared" si="21"/>
        <v>4214851.6164074736</v>
      </c>
      <c r="G32" s="27">
        <f t="shared" si="21"/>
        <v>4653927.6244860496</v>
      </c>
      <c r="H32" s="27">
        <f t="shared" si="21"/>
        <v>5059601.9126984021</v>
      </c>
      <c r="I32" s="27">
        <f t="shared" si="21"/>
        <v>5546983.0994428191</v>
      </c>
      <c r="J32" s="27">
        <f t="shared" si="21"/>
        <v>5746960.466945759</v>
      </c>
      <c r="K32" s="27">
        <f t="shared" si="21"/>
        <v>6046844.8885015119</v>
      </c>
      <c r="L32" s="27">
        <f t="shared" ref="L32:M32" si="22">L17+L20+L28+L29+L30+L31</f>
        <v>5208706.9611803386</v>
      </c>
      <c r="M32" s="27">
        <f t="shared" si="22"/>
        <v>5914600.4273886038</v>
      </c>
      <c r="N32" s="27">
        <f t="shared" ref="N32" si="23">N17+N20+N28+N29+N30+N31</f>
        <v>6470502.2453323584</v>
      </c>
      <c r="O32" s="27">
        <f t="shared" ref="O32" si="24">O17+O20+O28+O29+O30+O31</f>
        <v>6931539.6262168568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3"/>
      <c r="FS32" s="23"/>
      <c r="FT32" s="23"/>
    </row>
    <row r="33" spans="1:177" s="23" customFormat="1" ht="30" x14ac:dyDescent="0.25">
      <c r="A33" s="20" t="s">
        <v>26</v>
      </c>
      <c r="B33" s="30" t="s">
        <v>50</v>
      </c>
      <c r="C33" s="22">
        <f t="shared" ref="C33:M33" si="25">C6+C11+C13+C14+C15+C17+C20+C28+C29+C30+C31</f>
        <v>9496487.59600031</v>
      </c>
      <c r="D33" s="22">
        <f t="shared" si="25"/>
        <v>10192167.370176442</v>
      </c>
      <c r="E33" s="22">
        <f t="shared" si="25"/>
        <v>10913977.647898234</v>
      </c>
      <c r="F33" s="22">
        <f t="shared" si="25"/>
        <v>11667267.760367807</v>
      </c>
      <c r="G33" s="22">
        <f t="shared" si="25"/>
        <v>12575260.550216638</v>
      </c>
      <c r="H33" s="22">
        <f t="shared" si="25"/>
        <v>13786223.81187026</v>
      </c>
      <c r="I33" s="22">
        <f t="shared" si="25"/>
        <v>14835216.332174473</v>
      </c>
      <c r="J33" s="22">
        <f t="shared" si="25"/>
        <v>15136797.885795254</v>
      </c>
      <c r="K33" s="22">
        <f t="shared" si="25"/>
        <v>15387346.439774785</v>
      </c>
      <c r="L33" s="22">
        <f t="shared" si="25"/>
        <v>13404199.444140995</v>
      </c>
      <c r="M33" s="22">
        <f t="shared" si="25"/>
        <v>14897545.438328037</v>
      </c>
      <c r="N33" s="22">
        <f t="shared" ref="N33" si="26">N6+N11+N13+N14+N15+N17+N20+N28+N29+N30+N31</f>
        <v>16048394.772319268</v>
      </c>
      <c r="O33" s="22">
        <f t="shared" ref="O33" si="27">O6+O11+O13+O14+O15+O17+O20+O28+O29+O30+O31</f>
        <v>17319247.910932116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U33" s="24"/>
    </row>
    <row r="34" spans="1:177" s="24" customFormat="1" ht="15.75" x14ac:dyDescent="0.25">
      <c r="A34" s="31" t="s">
        <v>42</v>
      </c>
      <c r="B34" s="32" t="s">
        <v>24</v>
      </c>
      <c r="C34" s="27">
        <f>GSVA_const!C34</f>
        <v>919682</v>
      </c>
      <c r="D34" s="27">
        <f>GSVA_const!D34</f>
        <v>1024286.3502836226</v>
      </c>
      <c r="E34" s="27">
        <f>GSVA_const!E34</f>
        <v>1098486.4463369227</v>
      </c>
      <c r="F34" s="27">
        <f>GSVA_const!F34</f>
        <v>1163827.1490898605</v>
      </c>
      <c r="G34" s="27">
        <f>GSVA_const!G34</f>
        <v>1279978.2506648381</v>
      </c>
      <c r="H34" s="27">
        <f>GSVA_const!H34</f>
        <v>1441287.4948513738</v>
      </c>
      <c r="I34" s="27">
        <f>GSVA_const!I34</f>
        <v>1590939.6714660225</v>
      </c>
      <c r="J34" s="27">
        <f>GSVA_const!J34</f>
        <v>1670976.3883419731</v>
      </c>
      <c r="K34" s="27">
        <f>GSVA_const!K34</f>
        <v>1719999.8568549273</v>
      </c>
      <c r="L34" s="27">
        <f>GSVA_const!L34</f>
        <v>1394341.1521844163</v>
      </c>
      <c r="M34" s="27">
        <f>GSVA_const!M34</f>
        <v>1569913.0912948763</v>
      </c>
      <c r="N34" s="27">
        <f>GSVA_const!N34</f>
        <v>1691750.3093796021</v>
      </c>
      <c r="O34" s="27">
        <f>GSVA_const!O34</f>
        <v>1817394.1638268626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</row>
    <row r="35" spans="1:177" s="24" customFormat="1" ht="15.75" x14ac:dyDescent="0.25">
      <c r="A35" s="31" t="s">
        <v>43</v>
      </c>
      <c r="B35" s="32" t="s">
        <v>23</v>
      </c>
      <c r="C35" s="27">
        <f>GSVA_const!C35</f>
        <v>220207.02623592434</v>
      </c>
      <c r="D35" s="27">
        <f>GSVA_const!D35</f>
        <v>263604.26603649266</v>
      </c>
      <c r="E35" s="27">
        <f>GSVA_const!E35</f>
        <v>234713.25350040392</v>
      </c>
      <c r="F35" s="27">
        <f>GSVA_const!F35</f>
        <v>260928.59572237916</v>
      </c>
      <c r="G35" s="27">
        <f>GSVA_const!G35</f>
        <v>240887.64779494359</v>
      </c>
      <c r="H35" s="27">
        <f>GSVA_const!H35</f>
        <v>197217.03486303581</v>
      </c>
      <c r="I35" s="27">
        <f>GSVA_const!I35</f>
        <v>205677.39535067132</v>
      </c>
      <c r="J35" s="27">
        <f>GSVA_const!J35</f>
        <v>155893.46588686379</v>
      </c>
      <c r="K35" s="27">
        <f>GSVA_const!K35</f>
        <v>189840.17855885721</v>
      </c>
      <c r="L35" s="27">
        <f>GSVA_const!L35</f>
        <v>299718.71765305288</v>
      </c>
      <c r="M35" s="27">
        <f>GSVA_const!M35</f>
        <v>375316.67940192576</v>
      </c>
      <c r="N35" s="27">
        <f>GSVA_const!N35</f>
        <v>412174.09735978418</v>
      </c>
      <c r="O35" s="27">
        <f>GSVA_const!O35</f>
        <v>488236.46853345656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</row>
    <row r="36" spans="1:177" s="24" customFormat="1" ht="30" x14ac:dyDescent="0.25">
      <c r="A36" s="31" t="s">
        <v>44</v>
      </c>
      <c r="B36" s="32" t="s">
        <v>62</v>
      </c>
      <c r="C36" s="27">
        <f>C33+C34-C35</f>
        <v>10195962.569764385</v>
      </c>
      <c r="D36" s="27">
        <f t="shared" ref="D36:N36" si="28">D33+D34-D35</f>
        <v>10952849.454423573</v>
      </c>
      <c r="E36" s="27">
        <f t="shared" si="28"/>
        <v>11777750.840734754</v>
      </c>
      <c r="F36" s="27">
        <f t="shared" si="28"/>
        <v>12570166.313735288</v>
      </c>
      <c r="G36" s="27">
        <f t="shared" si="28"/>
        <v>13614351.153086532</v>
      </c>
      <c r="H36" s="27">
        <f t="shared" si="28"/>
        <v>15030294.271858597</v>
      </c>
      <c r="I36" s="27">
        <f t="shared" si="28"/>
        <v>16220478.608289825</v>
      </c>
      <c r="J36" s="27">
        <f t="shared" si="28"/>
        <v>16651880.808250366</v>
      </c>
      <c r="K36" s="27">
        <f t="shared" si="28"/>
        <v>16917506.118070856</v>
      </c>
      <c r="L36" s="27">
        <f t="shared" si="28"/>
        <v>14498821.878672358</v>
      </c>
      <c r="M36" s="27">
        <f t="shared" si="28"/>
        <v>16092141.850220986</v>
      </c>
      <c r="N36" s="27">
        <f t="shared" si="28"/>
        <v>17327970.984339088</v>
      </c>
      <c r="O36" s="27">
        <f t="shared" ref="O36" si="29">O33+O34-O35</f>
        <v>18648405.606225524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</row>
    <row r="37" spans="1:177" s="24" customFormat="1" ht="15.75" x14ac:dyDescent="0.25">
      <c r="A37" s="31" t="s">
        <v>45</v>
      </c>
      <c r="B37" s="32" t="s">
        <v>41</v>
      </c>
      <c r="C37" s="27">
        <f>GSVA_cur!C37</f>
        <v>101640</v>
      </c>
      <c r="D37" s="27">
        <f>GSVA_cur!D37</f>
        <v>102980</v>
      </c>
      <c r="E37" s="27">
        <f>GSVA_cur!E37</f>
        <v>104320</v>
      </c>
      <c r="F37" s="27">
        <f>GSVA_cur!F37</f>
        <v>105650</v>
      </c>
      <c r="G37" s="27">
        <f>GSVA_cur!G37</f>
        <v>106990</v>
      </c>
      <c r="H37" s="27">
        <f>GSVA_cur!H37</f>
        <v>108300</v>
      </c>
      <c r="I37" s="27">
        <f>GSVA_cur!I37</f>
        <v>109590</v>
      </c>
      <c r="J37" s="27">
        <f>GSVA_cur!J37</f>
        <v>110880</v>
      </c>
      <c r="K37" s="27">
        <f>GSVA_cur!K37</f>
        <v>112170</v>
      </c>
      <c r="L37" s="27">
        <f>GSVA_cur!L37</f>
        <v>113460</v>
      </c>
      <c r="M37" s="27">
        <f>GSVA_cur!M37</f>
        <v>114680</v>
      </c>
      <c r="N37" s="27">
        <f>GSVA_cur!N37</f>
        <v>115870</v>
      </c>
      <c r="O37" s="27">
        <f>GSVA_cur!O37</f>
        <v>117060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</row>
    <row r="38" spans="1:177" s="24" customFormat="1" ht="15.75" x14ac:dyDescent="0.25">
      <c r="A38" s="31" t="s">
        <v>46</v>
      </c>
      <c r="B38" s="32" t="s">
        <v>63</v>
      </c>
      <c r="C38" s="27">
        <f>C36/C37*1000</f>
        <v>100314.46841562756</v>
      </c>
      <c r="D38" s="27">
        <f t="shared" ref="D38:N38" si="30">D36/D37*1000</f>
        <v>106358.99645002499</v>
      </c>
      <c r="E38" s="27">
        <f t="shared" si="30"/>
        <v>112900.21894876106</v>
      </c>
      <c r="F38" s="27">
        <f t="shared" si="30"/>
        <v>118979.33093928338</v>
      </c>
      <c r="G38" s="27">
        <f t="shared" si="30"/>
        <v>127248.819077358</v>
      </c>
      <c r="H38" s="27">
        <f t="shared" si="30"/>
        <v>138783.88062657983</v>
      </c>
      <c r="I38" s="27">
        <f t="shared" si="30"/>
        <v>148010.57220813783</v>
      </c>
      <c r="J38" s="27">
        <f t="shared" si="30"/>
        <v>150179.3002187082</v>
      </c>
      <c r="K38" s="27">
        <f t="shared" si="30"/>
        <v>150820.23819266164</v>
      </c>
      <c r="L38" s="27">
        <f t="shared" si="30"/>
        <v>127787.95944537598</v>
      </c>
      <c r="M38" s="27">
        <f t="shared" si="30"/>
        <v>140322.12984148052</v>
      </c>
      <c r="N38" s="27">
        <f t="shared" si="30"/>
        <v>149546.65559971597</v>
      </c>
      <c r="O38" s="27">
        <f t="shared" ref="O38" si="31">O36/O37*1000</f>
        <v>159306.38652166005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BM38" s="27"/>
      <c r="BN38" s="27"/>
      <c r="BO38" s="27"/>
      <c r="BP38" s="27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</row>
    <row r="39" spans="1:177" x14ac:dyDescent="0.25">
      <c r="A39" s="2" t="s">
        <v>77</v>
      </c>
      <c r="B39" s="2" t="s">
        <v>67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4" max="1048575" man="1"/>
    <brk id="40" max="1048575" man="1"/>
    <brk id="104" max="95" man="1"/>
    <brk id="140" max="1048575" man="1"/>
    <brk id="164" max="1048575" man="1"/>
    <brk id="172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2024-08-16T06:38:11Z</dcterms:modified>
</cp:coreProperties>
</file>